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3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Pol'!$A$1:$U$54</definedName>
    <definedName name="_xlnm.Print_Area" localSheetId="1">'Stavba'!$A$1:$J$52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<sst xmlns="http://schemas.openxmlformats.org/spreadsheetml/2006/main" count="241" uniqueCount="145">
  <si>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</si>
  <si>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</si>
  <si>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</si>
  <si>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</si>
  <si>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</si>
  <si>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</si>
  <si>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</si>
  <si>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</si>
  <si>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</si>
  <si>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</si>
  <si>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</si>
  <si>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</si>
  <si>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</si>
  <si>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</si>
  <si>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</si>
  <si>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</si>
  <si>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</si>
  <si>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</si>
  <si>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</si>
  <si>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</si>
  <si>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</si>
  <si>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</si>
  <si>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</si>
  <si>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</si>
  <si>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</si>
  <si>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</si>
  <si>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</si>
  <si>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</si>
  <si>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</si>
  <si>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</si>
  <si>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</si>
  <si>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</si>
  <si>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</si>
  <si>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</si>
  <si>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</si>
  <si>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</si>
  <si>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</si>
  <si>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</si>
  <si>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</si>
  <si>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</si>
  <si>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</si>
  <si>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</si>
  <si>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</si>
  <si>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MŠ Bezručova, Kolín 2</t>
  </si>
  <si>
    <t>Rozpočet:</t>
  </si>
  <si>
    <t>Misto</t>
  </si>
  <si>
    <t>ing. Martin Škorpík</t>
  </si>
  <si>
    <t>Oprava zahradních přístřešku pro skladování MŠ Bezručova</t>
  </si>
  <si>
    <t>Město Kolín</t>
  </si>
  <si>
    <t>Karlovo náměstí 78</t>
  </si>
  <si>
    <t>Kolín 1</t>
  </si>
  <si>
    <t>28012</t>
  </si>
  <si>
    <t>000235440</t>
  </si>
  <si>
    <t>Celkem za stavbu</t>
  </si>
  <si>
    <t>CZK</t>
  </si>
  <si>
    <t>Rekapitulace dílů</t>
  </si>
  <si>
    <t>Typ dílu</t>
  </si>
  <si>
    <t>97</t>
  </si>
  <si>
    <t>Prorážení otvorů</t>
  </si>
  <si>
    <t>725</t>
  </si>
  <si>
    <t>Zařizovací předměty</t>
  </si>
  <si>
    <t>767</t>
  </si>
  <si>
    <t>Konstrukce zámečnické</t>
  </si>
  <si>
    <t>783</t>
  </si>
  <si>
    <t>Nátěry</t>
  </si>
  <si>
    <t>787</t>
  </si>
  <si>
    <t>Zasklívání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</si>
  <si>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</si>
  <si>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</si>
  <si>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</si>
  <si>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</si>
  <si>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</si>
  <si>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</si>
  <si>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</si>
  <si>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</si>
  <si>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</si>
  <si>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</si>
  <si>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</si>
  <si>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</si>
  <si>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</si>
  <si>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</si>
  <si>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</si>
  <si>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</si>
  <si>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</si>
  <si>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</si>
  <si>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</si>
  <si>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</si>
  <si>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</si>
  <si>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</si>
  <si>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</si>
  <si>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</si>
  <si>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</si>
  <si>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</si>
  <si>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</si>
  <si>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</si>
  <si>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</si>
  <si>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979990163R00</t>
  </si>
  <si>
    <t>Poplatek za skládku suti - plast+sklo</t>
  </si>
  <si>
    <t>t</t>
  </si>
  <si>
    <t>POL1_0</t>
  </si>
  <si>
    <t>979081111R00</t>
  </si>
  <si>
    <t>Odvoz suti a vybour. hmot na skládku do 1 km</t>
  </si>
  <si>
    <t>979081121R00</t>
  </si>
  <si>
    <t>Příplatek k odvozu za každý další 1 km</t>
  </si>
  <si>
    <t>1,635*12</t>
  </si>
  <si>
    <t>VV</t>
  </si>
  <si>
    <t>725110811R00</t>
  </si>
  <si>
    <t>Demontáž klozetů splachovacích</t>
  </si>
  <si>
    <t>soubor</t>
  </si>
  <si>
    <t>725210821R00</t>
  </si>
  <si>
    <t>Demontáž umyvadel bez výtokových armatur</t>
  </si>
  <si>
    <t>725013138R00</t>
  </si>
  <si>
    <t>Klozet kombi,nádrž s armat.odpad svislý,bílý</t>
  </si>
  <si>
    <t>725017130R00</t>
  </si>
  <si>
    <t>Umyvadlo na šrouby 50 x 41 cm, bílé</t>
  </si>
  <si>
    <t>767131111R00</t>
  </si>
  <si>
    <t>Montáž stěn z HPL desek spojených šroubováním</t>
  </si>
  <si>
    <t>m2</t>
  </si>
  <si>
    <t>0,69*1,82*31*3</t>
  </si>
  <si>
    <t>60756008R</t>
  </si>
  <si>
    <t>Deska HPL tl.  8 mm , fasádní</t>
  </si>
  <si>
    <t>POL3_0</t>
  </si>
  <si>
    <t>116,8*1,1</t>
  </si>
  <si>
    <t>783881260R00</t>
  </si>
  <si>
    <t>Nátěr akrylátový betonových podlah Ekoban Z + 2 x</t>
  </si>
  <si>
    <t>2,4*6,15*3</t>
  </si>
  <si>
    <t>783172510R00</t>
  </si>
  <si>
    <t>Nátěr polyuretanový OK "A" 2x + 2x email</t>
  </si>
  <si>
    <t>sloupky I140:(0,066*4+0,14*2)*(2,62*3+2,57*3+3,0*3)*3</t>
  </si>
  <si>
    <t>stropnice I100:(0,05*3+0,1*2)*61,8*3</t>
  </si>
  <si>
    <t>atikové plechy:0,26*(3,08*2+6,18*2)*3</t>
  </si>
  <si>
    <t>střešní krytina:2,6*6,1*2*3</t>
  </si>
  <si>
    <t>rám z trubek:0,094*(2,3*3+2,26*3+1,96*24+0,72*2*29+0,72*4)*3</t>
  </si>
  <si>
    <t>rám z L:0,03*4*(0,69+1,82)*2*31*3</t>
  </si>
  <si>
    <t>783101811R00</t>
  </si>
  <si>
    <t>Odstranění nátěrů z ocel.konstrukcí "A" oškrábáním</t>
  </si>
  <si>
    <t>783101821R00</t>
  </si>
  <si>
    <t>Odstranění nátěrů z ocel. konstrukcí "A" opálením</t>
  </si>
  <si>
    <t>787100802R00</t>
  </si>
  <si>
    <t>Vysklívání stěn - sklo ploché do 3 m2</t>
  </si>
  <si>
    <t>drátosklo v rámu:0,69*1,82*31*3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</si>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</sst>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3" fillId="33" borderId="0" xfId="0" applyFont="1" applyFill="1" applyAlignment="1">
      <alignment horizontal="left" wrapTex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8" xfId="0" applyNumberFormat="1" applyFont="1" applyBorder="1" applyAlignment="1">
      <alignment horizontal="right" vertical="center" inden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8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49" fontId="5" fillId="0" borderId="15" xfId="0" applyNumberFormat="1" applyFont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indent="1"/>
    </xf>
    <xf numFmtId="49" fontId="4" fillId="34" borderId="0" xfId="0" applyNumberFormat="1" applyFont="1" applyFill="1" applyBorder="1" applyAlignment="1">
      <alignment horizontal="left" vertical="center"/>
    </xf>
    <xf numFmtId="49" fontId="4" fillId="34" borderId="24" xfId="0" applyNumberFormat="1" applyFont="1" applyFill="1" applyBorder="1" applyAlignment="1">
      <alignment horizontal="center" vertical="center" shrinkToFit="1"/>
    </xf>
    <xf numFmtId="0" fontId="4" fillId="34" borderId="24" xfId="0" applyFont="1" applyFill="1" applyBorder="1" applyAlignment="1">
      <alignment horizontal="center" vertical="center" shrinkToFit="1"/>
    </xf>
    <xf numFmtId="0" fontId="4" fillId="34" borderId="25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left" vertical="center" indent="1"/>
    </xf>
    <xf numFmtId="0" fontId="5" fillId="34" borderId="0" xfId="0" applyFont="1" applyFill="1" applyBorder="1" applyAlignment="1">
      <alignment horizontal="left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 indent="1"/>
    </xf>
    <xf numFmtId="0" fontId="0" fillId="34" borderId="15" xfId="0" applyFont="1" applyFill="1" applyBorder="1" applyAlignment="1">
      <alignment/>
    </xf>
    <xf numFmtId="49" fontId="5" fillId="34" borderId="15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5" borderId="24" xfId="0" applyNumberFormat="1" applyFont="1" applyFill="1" applyBorder="1" applyAlignment="1" applyProtection="1">
      <alignment horizontal="lef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righ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3" fontId="0" fillId="23" borderId="33" xfId="0" applyNumberFormat="1" applyFill="1" applyBorder="1" applyAlignment="1">
      <alignment/>
    </xf>
    <xf numFmtId="3" fontId="3" fillId="34" borderId="3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 wrapText="1"/>
    </xf>
    <xf numFmtId="3" fontId="3" fillId="34" borderId="35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0" borderId="37" xfId="0" applyNumberFormat="1" applyBorder="1" applyAlignment="1">
      <alignment/>
    </xf>
    <xf numFmtId="3" fontId="0" fillId="23" borderId="36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38" xfId="0" applyNumberFormat="1" applyFill="1" applyBorder="1" applyAlignment="1">
      <alignment/>
    </xf>
    <xf numFmtId="0" fontId="2" fillId="0" borderId="0" xfId="0" applyFont="1" applyAlignment="1">
      <alignment horizontal="center" shrinkToFit="1"/>
    </xf>
    <xf numFmtId="3" fontId="7" fillId="34" borderId="35" xfId="0" applyNumberFormat="1" applyFont="1" applyFill="1" applyBorder="1" applyAlignment="1">
      <alignment horizontal="center" vertical="center" wrapText="1" shrinkToFit="1"/>
    </xf>
    <xf numFmtId="3" fontId="3" fillId="34" borderId="35" xfId="0" applyNumberFormat="1" applyFont="1" applyFill="1" applyBorder="1" applyAlignment="1">
      <alignment horizontal="center" vertical="center" wrapText="1" shrinkToFit="1"/>
    </xf>
    <xf numFmtId="3" fontId="3" fillId="0" borderId="37" xfId="0" applyNumberFormat="1" applyFont="1" applyBorder="1" applyAlignment="1">
      <alignment horizontal="right" wrapText="1" shrinkToFit="1"/>
    </xf>
    <xf numFmtId="3" fontId="3" fillId="0" borderId="37" xfId="0" applyNumberFormat="1" applyFont="1" applyBorder="1" applyAlignment="1">
      <alignment horizontal="right" shrinkToFit="1"/>
    </xf>
    <xf numFmtId="3" fontId="0" fillId="0" borderId="37" xfId="0" applyNumberFormat="1" applyBorder="1" applyAlignment="1">
      <alignment shrinkToFit="1"/>
    </xf>
    <xf numFmtId="3" fontId="0" fillId="23" borderId="33" xfId="0" applyNumberFormat="1" applyFill="1" applyBorder="1" applyAlignment="1">
      <alignment wrapText="1" shrinkToFit="1"/>
    </xf>
    <xf numFmtId="3" fontId="0" fillId="23" borderId="33" xfId="0" applyNumberFormat="1" applyFill="1" applyBorder="1" applyAlignment="1">
      <alignment shrinkToFit="1"/>
    </xf>
    <xf numFmtId="0" fontId="4" fillId="34" borderId="39" xfId="0" applyFont="1" applyFill="1" applyBorder="1" applyAlignment="1">
      <alignment horizontal="left" vertical="center" indent="1"/>
    </xf>
    <xf numFmtId="0" fontId="5" fillId="34" borderId="40" xfId="0" applyFont="1" applyFill="1" applyBorder="1" applyAlignment="1">
      <alignment horizontal="left" vertical="center"/>
    </xf>
    <xf numFmtId="0" fontId="0" fillId="34" borderId="40" xfId="0" applyFill="1" applyBorder="1" applyAlignment="1">
      <alignment horizontal="left" vertical="center"/>
    </xf>
    <xf numFmtId="4" fontId="4" fillId="34" borderId="40" xfId="0" applyNumberFormat="1" applyFont="1" applyFill="1" applyBorder="1" applyAlignment="1">
      <alignment horizontal="left" vertical="center"/>
    </xf>
    <xf numFmtId="2" fontId="9" fillId="34" borderId="40" xfId="0" applyNumberFormat="1" applyFont="1" applyFill="1" applyBorder="1" applyAlignment="1">
      <alignment horizontal="right" vertical="center"/>
    </xf>
    <xf numFmtId="49" fontId="0" fillId="34" borderId="41" xfId="0" applyNumberFormat="1" applyFill="1" applyBorder="1" applyAlignment="1">
      <alignment horizontal="left" vertical="center"/>
    </xf>
    <xf numFmtId="0" fontId="0" fillId="34" borderId="40" xfId="0" applyFill="1" applyBorder="1" applyAlignment="1">
      <alignment/>
    </xf>
    <xf numFmtId="4" fontId="9" fillId="34" borderId="40" xfId="0" applyNumberFormat="1" applyFont="1" applyFill="1" applyBorder="1" applyAlignment="1">
      <alignment horizontal="right" vertical="center"/>
    </xf>
    <xf numFmtId="49" fontId="5" fillId="34" borderId="41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8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/>
    </xf>
    <xf numFmtId="49" fontId="3" fillId="0" borderId="32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28" fillId="34" borderId="42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28" fillId="34" borderId="43" xfId="0" applyFont="1" applyFill="1" applyBorder="1" applyAlignment="1">
      <alignment horizontal="center" vertical="center" wrapText="1"/>
    </xf>
    <xf numFmtId="0" fontId="28" fillId="34" borderId="43" xfId="0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0" borderId="43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3" fillId="23" borderId="45" xfId="0" applyNumberFormat="1" applyFont="1" applyFill="1" applyBorder="1" applyAlignment="1">
      <alignment horizontal="center"/>
    </xf>
    <xf numFmtId="4" fontId="3" fillId="23" borderId="45" xfId="0" applyNumberFormat="1" applyFont="1" applyFill="1" applyBorder="1" applyAlignment="1">
      <alignment/>
    </xf>
    <xf numFmtId="4" fontId="3" fillId="23" borderId="4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49" fontId="0" fillId="0" borderId="46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4" borderId="52" xfId="0" applyFill="1" applyBorder="1" applyAlignment="1">
      <alignment/>
    </xf>
    <xf numFmtId="49" fontId="0" fillId="34" borderId="53" xfId="0" applyNumberFormat="1" applyFill="1" applyBorder="1" applyAlignment="1">
      <alignment/>
    </xf>
    <xf numFmtId="49" fontId="0" fillId="34" borderId="53" xfId="0" applyNumberFormat="1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42" xfId="0" applyFill="1" applyBorder="1" applyAlignment="1">
      <alignment/>
    </xf>
    <xf numFmtId="0" fontId="29" fillId="0" borderId="0" xfId="0" applyFont="1" applyAlignment="1">
      <alignment/>
    </xf>
    <xf numFmtId="0" fontId="29" fillId="0" borderId="32" xfId="0" applyFont="1" applyBorder="1" applyAlignment="1">
      <alignment vertical="top"/>
    </xf>
    <xf numFmtId="0" fontId="0" fillId="34" borderId="17" xfId="0" applyFill="1" applyBorder="1" applyAlignment="1">
      <alignment vertical="top"/>
    </xf>
    <xf numFmtId="0" fontId="0" fillId="34" borderId="43" xfId="0" applyFill="1" applyBorder="1" applyAlignment="1">
      <alignment/>
    </xf>
    <xf numFmtId="49" fontId="0" fillId="34" borderId="43" xfId="0" applyNumberFormat="1" applyFill="1" applyBorder="1" applyAlignment="1">
      <alignment/>
    </xf>
    <xf numFmtId="0" fontId="0" fillId="34" borderId="55" xfId="0" applyFill="1" applyBorder="1" applyAlignment="1">
      <alignment vertical="top"/>
    </xf>
    <xf numFmtId="0" fontId="0" fillId="34" borderId="56" xfId="0" applyFill="1" applyBorder="1" applyAlignment="1">
      <alignment wrapText="1"/>
    </xf>
    <xf numFmtId="0" fontId="29" fillId="0" borderId="32" xfId="0" applyNumberFormat="1" applyFont="1" applyBorder="1" applyAlignment="1">
      <alignment vertical="top"/>
    </xf>
    <xf numFmtId="0" fontId="0" fillId="34" borderId="17" xfId="0" applyNumberFormat="1" applyFill="1" applyBorder="1" applyAlignment="1">
      <alignment vertical="top"/>
    </xf>
    <xf numFmtId="0" fontId="29" fillId="0" borderId="57" xfId="0" applyFont="1" applyBorder="1" applyAlignment="1">
      <alignment vertical="top" shrinkToFit="1"/>
    </xf>
    <xf numFmtId="0" fontId="29" fillId="0" borderId="44" xfId="0" applyFont="1" applyBorder="1" applyAlignment="1">
      <alignment vertical="top" shrinkToFit="1"/>
    </xf>
    <xf numFmtId="0" fontId="29" fillId="0" borderId="32" xfId="0" applyFont="1" applyBorder="1" applyAlignment="1">
      <alignment vertical="top" shrinkToFit="1"/>
    </xf>
    <xf numFmtId="0" fontId="30" fillId="0" borderId="57" xfId="0" applyNumberFormat="1" applyFont="1" applyBorder="1" applyAlignment="1">
      <alignment vertical="top" wrapText="1" shrinkToFit="1"/>
    </xf>
    <xf numFmtId="0" fontId="0" fillId="34" borderId="58" xfId="0" applyFill="1" applyBorder="1" applyAlignment="1">
      <alignment vertical="top" shrinkToFit="1"/>
    </xf>
    <xf numFmtId="0" fontId="0" fillId="34" borderId="45" xfId="0" applyFill="1" applyBorder="1" applyAlignment="1">
      <alignment vertical="top" shrinkToFit="1"/>
    </xf>
    <xf numFmtId="0" fontId="0" fillId="34" borderId="17" xfId="0" applyFill="1" applyBorder="1" applyAlignment="1">
      <alignment vertical="top" shrinkToFit="1"/>
    </xf>
    <xf numFmtId="172" fontId="29" fillId="0" borderId="44" xfId="0" applyNumberFormat="1" applyFont="1" applyBorder="1" applyAlignment="1">
      <alignment vertical="top" shrinkToFit="1"/>
    </xf>
    <xf numFmtId="172" fontId="30" fillId="0" borderId="44" xfId="0" applyNumberFormat="1" applyFont="1" applyBorder="1" applyAlignment="1">
      <alignment vertical="top" wrapText="1" shrinkToFit="1"/>
    </xf>
    <xf numFmtId="172" fontId="0" fillId="34" borderId="45" xfId="0" applyNumberFormat="1" applyFill="1" applyBorder="1" applyAlignment="1">
      <alignment vertical="top" shrinkToFit="1"/>
    </xf>
    <xf numFmtId="4" fontId="29" fillId="35" borderId="44" xfId="0" applyNumberFormat="1" applyFont="1" applyFill="1" applyBorder="1" applyAlignment="1" applyProtection="1">
      <alignment vertical="top" shrinkToFit="1"/>
      <protection locked="0"/>
    </xf>
    <xf numFmtId="4" fontId="29" fillId="0" borderId="44" xfId="0" applyNumberFormat="1" applyFont="1" applyBorder="1" applyAlignment="1">
      <alignment vertical="top" shrinkToFit="1"/>
    </xf>
    <xf numFmtId="4" fontId="0" fillId="34" borderId="45" xfId="0" applyNumberFormat="1" applyFill="1" applyBorder="1" applyAlignment="1">
      <alignment vertical="top" shrinkToFit="1"/>
    </xf>
    <xf numFmtId="0" fontId="0" fillId="34" borderId="59" xfId="0" applyFill="1" applyBorder="1" applyAlignment="1">
      <alignment/>
    </xf>
    <xf numFmtId="0" fontId="0" fillId="34" borderId="60" xfId="0" applyFill="1" applyBorder="1" applyAlignment="1">
      <alignment wrapText="1"/>
    </xf>
    <xf numFmtId="0" fontId="0" fillId="34" borderId="61" xfId="0" applyFill="1" applyBorder="1" applyAlignment="1">
      <alignment vertical="top"/>
    </xf>
    <xf numFmtId="49" fontId="0" fillId="34" borderId="61" xfId="0" applyNumberFormat="1" applyFill="1" applyBorder="1" applyAlignment="1">
      <alignment vertical="top"/>
    </xf>
    <xf numFmtId="49" fontId="0" fillId="34" borderId="55" xfId="0" applyNumberFormat="1" applyFill="1" applyBorder="1" applyAlignment="1">
      <alignment vertical="top"/>
    </xf>
    <xf numFmtId="0" fontId="0" fillId="34" borderId="62" xfId="0" applyFill="1" applyBorder="1" applyAlignment="1">
      <alignment vertical="top"/>
    </xf>
    <xf numFmtId="172" fontId="0" fillId="34" borderId="55" xfId="0" applyNumberFormat="1" applyFill="1" applyBorder="1" applyAlignment="1">
      <alignment vertical="top"/>
    </xf>
    <xf numFmtId="4" fontId="0" fillId="34" borderId="55" xfId="0" applyNumberFormat="1" applyFill="1" applyBorder="1" applyAlignment="1">
      <alignment vertical="top"/>
    </xf>
    <xf numFmtId="0" fontId="29" fillId="0" borderId="17" xfId="0" applyFont="1" applyBorder="1" applyAlignment="1">
      <alignment vertical="top"/>
    </xf>
    <xf numFmtId="0" fontId="29" fillId="0" borderId="17" xfId="0" applyNumberFormat="1" applyFont="1" applyBorder="1" applyAlignment="1">
      <alignment vertical="top"/>
    </xf>
    <xf numFmtId="0" fontId="30" fillId="0" borderId="58" xfId="0" applyNumberFormat="1" applyFont="1" applyBorder="1" applyAlignment="1">
      <alignment vertical="top" wrapText="1" shrinkToFit="1"/>
    </xf>
    <xf numFmtId="172" fontId="30" fillId="0" borderId="45" xfId="0" applyNumberFormat="1" applyFont="1" applyBorder="1" applyAlignment="1">
      <alignment vertical="top" wrapText="1" shrinkToFit="1"/>
    </xf>
    <xf numFmtId="4" fontId="29" fillId="0" borderId="45" xfId="0" applyNumberFormat="1" applyFont="1" applyBorder="1" applyAlignment="1">
      <alignment vertical="top" shrinkToFit="1"/>
    </xf>
    <xf numFmtId="0" fontId="29" fillId="0" borderId="45" xfId="0" applyFont="1" applyBorder="1" applyAlignment="1">
      <alignment vertical="top" shrinkToFit="1"/>
    </xf>
    <xf numFmtId="0" fontId="29" fillId="0" borderId="17" xfId="0" applyFont="1" applyBorder="1" applyAlignment="1">
      <alignment vertical="top" shrinkToFit="1"/>
    </xf>
    <xf numFmtId="0" fontId="5" fillId="34" borderId="21" xfId="0" applyFont="1" applyFill="1" applyBorder="1" applyAlignment="1">
      <alignment vertical="top"/>
    </xf>
    <xf numFmtId="49" fontId="5" fillId="34" borderId="18" xfId="0" applyNumberFormat="1" applyFont="1" applyFill="1" applyBorder="1" applyAlignment="1">
      <alignment vertical="top"/>
    </xf>
    <xf numFmtId="0" fontId="5" fillId="34" borderId="18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35" borderId="42" xfId="0" applyFill="1" applyBorder="1" applyAlignment="1" applyProtection="1">
      <alignment vertical="top" wrapText="1"/>
      <protection locked="0"/>
    </xf>
    <xf numFmtId="0" fontId="0" fillId="35" borderId="24" xfId="0" applyFill="1" applyBorder="1" applyAlignment="1" applyProtection="1">
      <alignment vertical="top" wrapText="1"/>
      <protection locked="0"/>
    </xf>
    <xf numFmtId="0" fontId="0" fillId="35" borderId="63" xfId="0" applyFill="1" applyBorder="1" applyAlignment="1" applyProtection="1">
      <alignment vertical="top" wrapText="1"/>
      <protection locked="0"/>
    </xf>
    <xf numFmtId="0" fontId="0" fillId="35" borderId="32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35" borderId="57" xfId="0" applyFill="1" applyBorder="1" applyAlignment="1" applyProtection="1">
      <alignment vertical="top" wrapText="1"/>
      <protection locked="0"/>
    </xf>
    <xf numFmtId="0" fontId="0" fillId="35" borderId="17" xfId="0" applyFill="1" applyBorder="1" applyAlignment="1" applyProtection="1">
      <alignment vertical="top" wrapText="1"/>
      <protection locked="0"/>
    </xf>
    <xf numFmtId="0" fontId="0" fillId="35" borderId="15" xfId="0" applyFill="1" applyBorder="1" applyAlignment="1" applyProtection="1">
      <alignment vertical="top" wrapText="1"/>
      <protection locked="0"/>
    </xf>
    <xf numFmtId="0" fontId="0" fillId="35" borderId="58" xfId="0" applyFill="1" applyBorder="1" applyAlignment="1" applyProtection="1">
      <alignment vertical="top" wrapText="1"/>
      <protection locked="0"/>
    </xf>
    <xf numFmtId="4" fontId="5" fillId="34" borderId="28" xfId="0" applyNumberFormat="1" applyFont="1" applyFill="1" applyBorder="1" applyAlignment="1">
      <alignment vertical="top"/>
    </xf>
    <xf numFmtId="0" fontId="29" fillId="0" borderId="44" xfId="0" applyNumberFormat="1" applyFont="1" applyBorder="1" applyAlignment="1">
      <alignment horizontal="left" vertical="top" wrapText="1"/>
    </xf>
    <xf numFmtId="0" fontId="30" fillId="0" borderId="44" xfId="0" applyNumberFormat="1" applyFont="1" applyBorder="1" applyAlignment="1" quotePrefix="1">
      <alignment horizontal="left" vertical="top" wrapText="1"/>
    </xf>
    <xf numFmtId="0" fontId="0" fillId="34" borderId="45" xfId="0" applyNumberFormat="1" applyFill="1" applyBorder="1" applyAlignment="1">
      <alignment horizontal="left" vertical="top" wrapText="1"/>
    </xf>
    <xf numFmtId="0" fontId="30" fillId="0" borderId="45" xfId="0" applyNumberFormat="1" applyFont="1" applyBorder="1" applyAlignment="1" quotePrefix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4" borderId="1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5" borderId="24" xfId="0" applyFill="1" applyBorder="1" applyAlignment="1" applyProtection="1">
      <alignment horizontal="left" vertical="top" wrapText="1"/>
      <protection locked="0"/>
    </xf>
    <xf numFmtId="0" fontId="0" fillId="35" borderId="0" xfId="0" applyFill="1" applyBorder="1" applyAlignment="1" applyProtection="1">
      <alignment horizontal="left" vertical="top" wrapText="1"/>
      <protection locked="0"/>
    </xf>
    <xf numFmtId="0" fontId="0" fillId="35" borderId="15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80" t="s">
        <v>39</v>
      </c>
      <c r="B2" s="80"/>
      <c r="C2" s="80"/>
      <c r="D2" s="80"/>
      <c r="E2" s="80"/>
      <c r="F2" s="80"/>
      <c r="G2" s="80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5"/>
  <sheetViews>
    <sheetView showGridLines="0" zoomScaleSheetLayoutView="75" workbookViewId="0" topLeftCell="B1">
      <selection activeCell="A28" sqref="A28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>
      <c r="A2" s="4"/>
      <c r="B2" s="106" t="s">
        <v>40</v>
      </c>
      <c r="C2" s="107"/>
      <c r="D2" s="108" t="s">
        <v>47</v>
      </c>
      <c r="E2" s="109"/>
      <c r="F2" s="109"/>
      <c r="G2" s="109"/>
      <c r="H2" s="109"/>
      <c r="I2" s="109"/>
      <c r="J2" s="110"/>
      <c r="O2" s="2"/>
    </row>
    <row r="3" spans="1:10" ht="23.25" customHeight="1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0" ht="23.25" customHeight="1" hidden="1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0" ht="24" customHeight="1">
      <c r="A5" s="4"/>
      <c r="B5" s="47" t="s">
        <v>21</v>
      </c>
      <c r="C5" s="5"/>
      <c r="D5" s="122" t="s">
        <v>48</v>
      </c>
      <c r="E5" s="26"/>
      <c r="F5" s="26"/>
      <c r="G5" s="26"/>
      <c r="H5" s="28" t="s">
        <v>33</v>
      </c>
      <c r="I5" s="122" t="s">
        <v>52</v>
      </c>
      <c r="J5" s="11"/>
    </row>
    <row r="6" spans="1:10" ht="15.75" customHeight="1">
      <c r="A6" s="4"/>
      <c r="B6" s="41"/>
      <c r="C6" s="26"/>
      <c r="D6" s="122" t="s">
        <v>49</v>
      </c>
      <c r="E6" s="26"/>
      <c r="F6" s="26"/>
      <c r="G6" s="26"/>
      <c r="H6" s="28" t="s">
        <v>34</v>
      </c>
      <c r="I6" s="122"/>
      <c r="J6" s="11"/>
    </row>
    <row r="7" spans="1:10" ht="15.75" customHeight="1">
      <c r="A7" s="4"/>
      <c r="B7" s="42"/>
      <c r="C7" s="123" t="s">
        <v>51</v>
      </c>
      <c r="D7" s="105" t="s">
        <v>50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0" ht="15.75" customHeight="1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0" ht="15.75" customHeight="1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0" ht="23.25" customHeight="1">
      <c r="A16" s="193" t="s">
        <v>23</v>
      </c>
      <c r="B16" s="194" t="s">
        <v>23</v>
      </c>
      <c r="C16" s="58"/>
      <c r="D16" s="59"/>
      <c r="E16" s="83"/>
      <c r="F16" s="84"/>
      <c r="G16" s="83"/>
      <c r="H16" s="84"/>
      <c r="I16" s="83">
        <f>SUMIF(F47:F51,A16,I47:I51)+SUMIF(F47:F51,"PSU",I47:I51)</f>
        <v>0</v>
      </c>
      <c r="J16" s="93"/>
    </row>
    <row r="17" spans="1:10" ht="23.25" customHeight="1">
      <c r="A17" s="193" t="s">
        <v>24</v>
      </c>
      <c r="B17" s="194" t="s">
        <v>24</v>
      </c>
      <c r="C17" s="58"/>
      <c r="D17" s="59"/>
      <c r="E17" s="83"/>
      <c r="F17" s="84"/>
      <c r="G17" s="83"/>
      <c r="H17" s="84"/>
      <c r="I17" s="83">
        <f>SUMIF(F47:F51,A17,I47:I51)</f>
        <v>0</v>
      </c>
      <c r="J17" s="93"/>
    </row>
    <row r="18" spans="1:10" ht="23.25" customHeight="1">
      <c r="A18" s="193" t="s">
        <v>25</v>
      </c>
      <c r="B18" s="194" t="s">
        <v>25</v>
      </c>
      <c r="C18" s="58"/>
      <c r="D18" s="59"/>
      <c r="E18" s="83"/>
      <c r="F18" s="84"/>
      <c r="G18" s="83"/>
      <c r="H18" s="84"/>
      <c r="I18" s="83">
        <f>SUMIF(F47:F51,A18,I47:I51)</f>
        <v>0</v>
      </c>
      <c r="J18" s="93"/>
    </row>
    <row r="19" spans="1:10" ht="23.25" customHeight="1">
      <c r="A19" s="193" t="s">
        <v>67</v>
      </c>
      <c r="B19" s="194" t="s">
        <v>26</v>
      </c>
      <c r="C19" s="58"/>
      <c r="D19" s="59"/>
      <c r="E19" s="83"/>
      <c r="F19" s="84"/>
      <c r="G19" s="83"/>
      <c r="H19" s="84"/>
      <c r="I19" s="83">
        <f>SUMIF(F47:F51,A19,I47:I51)</f>
        <v>0</v>
      </c>
      <c r="J19" s="93"/>
    </row>
    <row r="20" spans="1:10" ht="23.25" customHeight="1">
      <c r="A20" s="193" t="s">
        <v>68</v>
      </c>
      <c r="B20" s="194" t="s">
        <v>27</v>
      </c>
      <c r="C20" s="58"/>
      <c r="D20" s="59"/>
      <c r="E20" s="83"/>
      <c r="F20" s="84"/>
      <c r="G20" s="83"/>
      <c r="H20" s="84"/>
      <c r="I20" s="83">
        <f>SUMIF(F47:F51,A20,I47:I51)</f>
        <v>0</v>
      </c>
      <c r="J20" s="93"/>
    </row>
    <row r="21" spans="1:10" ht="23.25" customHeight="1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customHeight="1" hidden="1" thickBot="1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54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42831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customHeight="1" hidden="1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customHeight="1" hidden="1">
      <c r="A39" s="131">
        <v>1</v>
      </c>
      <c r="B39" s="137"/>
      <c r="C39" s="138"/>
      <c r="D39" s="139"/>
      <c r="E39" s="139"/>
      <c r="F39" s="147">
        <f>' Pol'!AC44</f>
        <v>0</v>
      </c>
      <c r="G39" s="148">
        <f>' Pol'!AD44</f>
        <v>0</v>
      </c>
      <c r="H39" s="149">
        <f>(F39*SazbaDPH1/100)+(G39*SazbaDPH2/100)</f>
        <v>0</v>
      </c>
      <c r="I39" s="149">
        <f>F39+G39+H39</f>
        <v>0</v>
      </c>
      <c r="J39" s="140">
        <f>IF(CenaCelkemVypocet=0,"",I39/CenaCelkemVypocet*100)</f>
      </c>
    </row>
    <row r="40" spans="1:10" ht="25.5" customHeight="1" hidden="1">
      <c r="A40" s="131"/>
      <c r="B40" s="141" t="s">
        <v>53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4" ht="15.75">
      <c r="B44" s="161" t="s">
        <v>55</v>
      </c>
    </row>
    <row r="46" spans="1:10" ht="25.5" customHeight="1">
      <c r="A46" s="162"/>
      <c r="B46" s="168" t="s">
        <v>16</v>
      </c>
      <c r="C46" s="168" t="s">
        <v>5</v>
      </c>
      <c r="D46" s="169"/>
      <c r="E46" s="169"/>
      <c r="F46" s="172" t="s">
        <v>56</v>
      </c>
      <c r="G46" s="172"/>
      <c r="H46" s="172"/>
      <c r="I46" s="173" t="s">
        <v>28</v>
      </c>
      <c r="J46" s="173"/>
    </row>
    <row r="47" spans="1:10" ht="25.5" customHeight="1">
      <c r="A47" s="163"/>
      <c r="B47" s="174" t="s">
        <v>57</v>
      </c>
      <c r="C47" s="175" t="s">
        <v>58</v>
      </c>
      <c r="D47" s="176"/>
      <c r="E47" s="176"/>
      <c r="F47" s="180" t="s">
        <v>23</v>
      </c>
      <c r="G47" s="181"/>
      <c r="H47" s="181"/>
      <c r="I47" s="182">
        <f>' Pol'!G8</f>
        <v>0</v>
      </c>
      <c r="J47" s="182"/>
    </row>
    <row r="48" spans="1:10" ht="25.5" customHeight="1">
      <c r="A48" s="163"/>
      <c r="B48" s="166" t="s">
        <v>59</v>
      </c>
      <c r="C48" s="165" t="s">
        <v>60</v>
      </c>
      <c r="D48" s="167"/>
      <c r="E48" s="167"/>
      <c r="F48" s="183" t="s">
        <v>24</v>
      </c>
      <c r="G48" s="184"/>
      <c r="H48" s="184"/>
      <c r="I48" s="185">
        <f>' Pol'!G13</f>
        <v>0</v>
      </c>
      <c r="J48" s="185"/>
    </row>
    <row r="49" spans="1:10" ht="25.5" customHeight="1">
      <c r="A49" s="163"/>
      <c r="B49" s="166" t="s">
        <v>61</v>
      </c>
      <c r="C49" s="165" t="s">
        <v>62</v>
      </c>
      <c r="D49" s="167"/>
      <c r="E49" s="167"/>
      <c r="F49" s="183" t="s">
        <v>24</v>
      </c>
      <c r="G49" s="184"/>
      <c r="H49" s="184"/>
      <c r="I49" s="185">
        <f>' Pol'!G18</f>
        <v>0</v>
      </c>
      <c r="J49" s="185"/>
    </row>
    <row r="50" spans="1:10" ht="25.5" customHeight="1">
      <c r="A50" s="163"/>
      <c r="B50" s="166" t="s">
        <v>63</v>
      </c>
      <c r="C50" s="165" t="s">
        <v>64</v>
      </c>
      <c r="D50" s="167"/>
      <c r="E50" s="167"/>
      <c r="F50" s="183" t="s">
        <v>24</v>
      </c>
      <c r="G50" s="184"/>
      <c r="H50" s="184"/>
      <c r="I50" s="185">
        <f>' Pol'!G23</f>
        <v>0</v>
      </c>
      <c r="J50" s="185"/>
    </row>
    <row r="51" spans="1:10" ht="25.5" customHeight="1">
      <c r="A51" s="163"/>
      <c r="B51" s="177" t="s">
        <v>65</v>
      </c>
      <c r="C51" s="178" t="s">
        <v>66</v>
      </c>
      <c r="D51" s="179"/>
      <c r="E51" s="179"/>
      <c r="F51" s="186" t="s">
        <v>24</v>
      </c>
      <c r="G51" s="187"/>
      <c r="H51" s="187"/>
      <c r="I51" s="188">
        <f>' Pol'!G40</f>
        <v>0</v>
      </c>
      <c r="J51" s="188"/>
    </row>
    <row r="52" spans="1:10" ht="25.5" customHeight="1">
      <c r="A52" s="164"/>
      <c r="B52" s="170" t="s">
        <v>1</v>
      </c>
      <c r="C52" s="170"/>
      <c r="D52" s="171"/>
      <c r="E52" s="171"/>
      <c r="F52" s="189"/>
      <c r="G52" s="190"/>
      <c r="H52" s="190"/>
      <c r="I52" s="191">
        <f>SUM(I47:I51)</f>
        <v>0</v>
      </c>
      <c r="J52" s="191"/>
    </row>
    <row r="53" spans="6:10" ht="12.75">
      <c r="F53" s="192"/>
      <c r="G53" s="130"/>
      <c r="H53" s="192"/>
      <c r="I53" s="130"/>
      <c r="J53" s="130"/>
    </row>
    <row r="54" spans="6:10" ht="12.75">
      <c r="F54" s="192"/>
      <c r="G54" s="130"/>
      <c r="H54" s="192"/>
      <c r="I54" s="130"/>
      <c r="J54" s="130"/>
    </row>
    <row r="55" spans="6:10" ht="12.75">
      <c r="F55" s="192"/>
      <c r="G55" s="130"/>
      <c r="H55" s="192"/>
      <c r="I55" s="130"/>
      <c r="J55" s="130"/>
    </row>
  </sheetData>
  <sheetProtection/>
  <mergeCells count="49">
    <mergeCell ref="I52:J52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101" t="s">
        <v>6</v>
      </c>
      <c r="B1" s="101"/>
      <c r="C1" s="102"/>
      <c r="D1" s="101"/>
      <c r="E1" s="101"/>
      <c r="F1" s="101"/>
      <c r="G1" s="101"/>
    </row>
    <row r="2" spans="1:7" ht="24.75" customHeight="1">
      <c r="A2" s="79" t="s">
        <v>41</v>
      </c>
      <c r="B2" s="78"/>
      <c r="C2" s="103"/>
      <c r="D2" s="103"/>
      <c r="E2" s="103"/>
      <c r="F2" s="103"/>
      <c r="G2" s="104"/>
    </row>
    <row r="3" spans="1:7" ht="24.75" customHeight="1" hidden="1">
      <c r="A3" s="79" t="s">
        <v>7</v>
      </c>
      <c r="B3" s="78"/>
      <c r="C3" s="103"/>
      <c r="D3" s="103"/>
      <c r="E3" s="103"/>
      <c r="F3" s="103"/>
      <c r="G3" s="104"/>
    </row>
    <row r="4" spans="1:7" ht="24.75" customHeight="1" hidden="1">
      <c r="A4" s="79" t="s">
        <v>8</v>
      </c>
      <c r="B4" s="78"/>
      <c r="C4" s="103"/>
      <c r="D4" s="103"/>
      <c r="E4" s="103"/>
      <c r="F4" s="103"/>
      <c r="G4" s="104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4"/>
  <sheetViews>
    <sheetView tabSelected="1"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129" customWidth="1"/>
    <col min="3" max="3" width="38.25390625" style="12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8" max="21" width="0" style="0" hidden="1" customWidth="1"/>
    <col min="29" max="39" width="0" style="0" hidden="1" customWidth="1"/>
  </cols>
  <sheetData>
    <row r="1" spans="1:31" ht="15.75" customHeight="1">
      <c r="A1" s="195" t="s">
        <v>6</v>
      </c>
      <c r="B1" s="195"/>
      <c r="C1" s="195"/>
      <c r="D1" s="195"/>
      <c r="E1" s="195"/>
      <c r="F1" s="195"/>
      <c r="G1" s="195"/>
      <c r="AE1" t="s">
        <v>70</v>
      </c>
    </row>
    <row r="2" spans="1:31" ht="24.75" customHeight="1">
      <c r="A2" s="202" t="s">
        <v>69</v>
      </c>
      <c r="B2" s="196"/>
      <c r="C2" s="197" t="s">
        <v>47</v>
      </c>
      <c r="D2" s="198"/>
      <c r="E2" s="198"/>
      <c r="F2" s="198"/>
      <c r="G2" s="204"/>
      <c r="AE2" t="s">
        <v>71</v>
      </c>
    </row>
    <row r="3" spans="1:31" ht="24.75" customHeight="1">
      <c r="A3" s="203" t="s">
        <v>7</v>
      </c>
      <c r="B3" s="201"/>
      <c r="C3" s="199" t="s">
        <v>43</v>
      </c>
      <c r="D3" s="200"/>
      <c r="E3" s="200"/>
      <c r="F3" s="200"/>
      <c r="G3" s="205"/>
      <c r="AE3" t="s">
        <v>72</v>
      </c>
    </row>
    <row r="4" spans="1:31" ht="24.75" customHeight="1" hidden="1">
      <c r="A4" s="203" t="s">
        <v>8</v>
      </c>
      <c r="B4" s="201"/>
      <c r="C4" s="199"/>
      <c r="D4" s="200"/>
      <c r="E4" s="200"/>
      <c r="F4" s="200"/>
      <c r="G4" s="205"/>
      <c r="AE4" t="s">
        <v>73</v>
      </c>
    </row>
    <row r="5" spans="1:31" ht="12.75" hidden="1">
      <c r="A5" s="206" t="s">
        <v>74</v>
      </c>
      <c r="B5" s="207"/>
      <c r="C5" s="208"/>
      <c r="D5" s="209"/>
      <c r="E5" s="209"/>
      <c r="F5" s="209"/>
      <c r="G5" s="210"/>
      <c r="AE5" t="s">
        <v>75</v>
      </c>
    </row>
    <row r="7" spans="1:21" ht="38.25">
      <c r="A7" s="215" t="s">
        <v>76</v>
      </c>
      <c r="B7" s="216" t="s">
        <v>77</v>
      </c>
      <c r="C7" s="216" t="s">
        <v>78</v>
      </c>
      <c r="D7" s="215" t="s">
        <v>79</v>
      </c>
      <c r="E7" s="215" t="s">
        <v>80</v>
      </c>
      <c r="F7" s="211" t="s">
        <v>81</v>
      </c>
      <c r="G7" s="234" t="s">
        <v>28</v>
      </c>
      <c r="H7" s="235" t="s">
        <v>29</v>
      </c>
      <c r="I7" s="235" t="s">
        <v>82</v>
      </c>
      <c r="J7" s="235" t="s">
        <v>30</v>
      </c>
      <c r="K7" s="235" t="s">
        <v>83</v>
      </c>
      <c r="L7" s="235" t="s">
        <v>84</v>
      </c>
      <c r="M7" s="235" t="s">
        <v>85</v>
      </c>
      <c r="N7" s="235" t="s">
        <v>86</v>
      </c>
      <c r="O7" s="235" t="s">
        <v>87</v>
      </c>
      <c r="P7" s="235" t="s">
        <v>88</v>
      </c>
      <c r="Q7" s="235" t="s">
        <v>89</v>
      </c>
      <c r="R7" s="235" t="s">
        <v>90</v>
      </c>
      <c r="S7" s="235" t="s">
        <v>91</v>
      </c>
      <c r="T7" s="235" t="s">
        <v>92</v>
      </c>
      <c r="U7" s="218" t="s">
        <v>93</v>
      </c>
    </row>
    <row r="8" spans="1:31" ht="12.75">
      <c r="A8" s="236" t="s">
        <v>94</v>
      </c>
      <c r="B8" s="237" t="s">
        <v>57</v>
      </c>
      <c r="C8" s="238" t="s">
        <v>58</v>
      </c>
      <c r="D8" s="239"/>
      <c r="E8" s="240"/>
      <c r="F8" s="241"/>
      <c r="G8" s="241">
        <f>SUMIF(AE9:AE12,"&lt;&gt;NOR",G9:G12)</f>
        <v>0</v>
      </c>
      <c r="H8" s="241"/>
      <c r="I8" s="241">
        <f>SUM(I9:I12)</f>
        <v>0</v>
      </c>
      <c r="J8" s="241"/>
      <c r="K8" s="241">
        <f>SUM(K9:K12)</f>
        <v>0</v>
      </c>
      <c r="L8" s="241"/>
      <c r="M8" s="241">
        <f>SUM(M9:M12)</f>
        <v>0</v>
      </c>
      <c r="N8" s="217"/>
      <c r="O8" s="217">
        <f>SUM(O9:O12)</f>
        <v>0</v>
      </c>
      <c r="P8" s="217"/>
      <c r="Q8" s="217">
        <f>SUM(Q9:Q12)</f>
        <v>0</v>
      </c>
      <c r="R8" s="217"/>
      <c r="S8" s="217"/>
      <c r="T8" s="236"/>
      <c r="U8" s="217">
        <f>SUM(U9:U12)</f>
        <v>0.8</v>
      </c>
      <c r="AE8" t="s">
        <v>95</v>
      </c>
    </row>
    <row r="9" spans="1:60" ht="12.75" outlineLevel="1">
      <c r="A9" s="213">
        <v>1</v>
      </c>
      <c r="B9" s="219" t="s">
        <v>96</v>
      </c>
      <c r="C9" s="263" t="s">
        <v>97</v>
      </c>
      <c r="D9" s="221" t="s">
        <v>98</v>
      </c>
      <c r="E9" s="228">
        <v>1.635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22">
        <v>0</v>
      </c>
      <c r="O9" s="222">
        <f>ROUND(E9*N9,5)</f>
        <v>0</v>
      </c>
      <c r="P9" s="222">
        <v>0</v>
      </c>
      <c r="Q9" s="222">
        <f>ROUND(E9*P9,5)</f>
        <v>0</v>
      </c>
      <c r="R9" s="222"/>
      <c r="S9" s="222"/>
      <c r="T9" s="223">
        <v>0</v>
      </c>
      <c r="U9" s="222">
        <f>ROUND(E9*T9,2)</f>
        <v>0</v>
      </c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99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ht="12.75" outlineLevel="1">
      <c r="A10" s="213">
        <v>2</v>
      </c>
      <c r="B10" s="219" t="s">
        <v>100</v>
      </c>
      <c r="C10" s="263" t="s">
        <v>101</v>
      </c>
      <c r="D10" s="221" t="s">
        <v>98</v>
      </c>
      <c r="E10" s="228">
        <v>1.635</v>
      </c>
      <c r="F10" s="231"/>
      <c r="G10" s="232">
        <f>ROUND(E10*F10,2)</f>
        <v>0</v>
      </c>
      <c r="H10" s="231"/>
      <c r="I10" s="232">
        <f>ROUND(E10*H10,2)</f>
        <v>0</v>
      </c>
      <c r="J10" s="231"/>
      <c r="K10" s="232">
        <f>ROUND(E10*J10,2)</f>
        <v>0</v>
      </c>
      <c r="L10" s="232">
        <v>21</v>
      </c>
      <c r="M10" s="232">
        <f>G10*(1+L10/100)</f>
        <v>0</v>
      </c>
      <c r="N10" s="222">
        <v>0</v>
      </c>
      <c r="O10" s="222">
        <f>ROUND(E10*N10,5)</f>
        <v>0</v>
      </c>
      <c r="P10" s="222">
        <v>0</v>
      </c>
      <c r="Q10" s="222">
        <f>ROUND(E10*P10,5)</f>
        <v>0</v>
      </c>
      <c r="R10" s="222"/>
      <c r="S10" s="222"/>
      <c r="T10" s="223">
        <v>0.49</v>
      </c>
      <c r="U10" s="222">
        <f>ROUND(E10*T10,2)</f>
        <v>0.8</v>
      </c>
      <c r="V10" s="212"/>
      <c r="W10" s="212"/>
      <c r="X10" s="212"/>
      <c r="Y10" s="212"/>
      <c r="Z10" s="212"/>
      <c r="AA10" s="212"/>
      <c r="AB10" s="212"/>
      <c r="AC10" s="212"/>
      <c r="AD10" s="212"/>
      <c r="AE10" s="212" t="s">
        <v>99</v>
      </c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ht="12.75" outlineLevel="1">
      <c r="A11" s="213">
        <v>3</v>
      </c>
      <c r="B11" s="219" t="s">
        <v>102</v>
      </c>
      <c r="C11" s="263" t="s">
        <v>103</v>
      </c>
      <c r="D11" s="221" t="s">
        <v>98</v>
      </c>
      <c r="E11" s="228">
        <v>19.62</v>
      </c>
      <c r="F11" s="231"/>
      <c r="G11" s="232">
        <f>ROUND(E11*F11,2)</f>
        <v>0</v>
      </c>
      <c r="H11" s="231"/>
      <c r="I11" s="232">
        <f>ROUND(E11*H11,2)</f>
        <v>0</v>
      </c>
      <c r="J11" s="231"/>
      <c r="K11" s="232">
        <f>ROUND(E11*J11,2)</f>
        <v>0</v>
      </c>
      <c r="L11" s="232">
        <v>21</v>
      </c>
      <c r="M11" s="232">
        <f>G11*(1+L11/100)</f>
        <v>0</v>
      </c>
      <c r="N11" s="222">
        <v>0</v>
      </c>
      <c r="O11" s="222">
        <f>ROUND(E11*N11,5)</f>
        <v>0</v>
      </c>
      <c r="P11" s="222">
        <v>0</v>
      </c>
      <c r="Q11" s="222">
        <f>ROUND(E11*P11,5)</f>
        <v>0</v>
      </c>
      <c r="R11" s="222"/>
      <c r="S11" s="222"/>
      <c r="T11" s="223">
        <v>0</v>
      </c>
      <c r="U11" s="222">
        <f>ROUND(E11*T11,2)</f>
        <v>0</v>
      </c>
      <c r="V11" s="212"/>
      <c r="W11" s="212"/>
      <c r="X11" s="212"/>
      <c r="Y11" s="212"/>
      <c r="Z11" s="212"/>
      <c r="AA11" s="212"/>
      <c r="AB11" s="212"/>
      <c r="AC11" s="212"/>
      <c r="AD11" s="212"/>
      <c r="AE11" s="212" t="s">
        <v>99</v>
      </c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ht="12.75" outlineLevel="1">
      <c r="A12" s="213"/>
      <c r="B12" s="219"/>
      <c r="C12" s="264" t="s">
        <v>104</v>
      </c>
      <c r="D12" s="224"/>
      <c r="E12" s="229">
        <v>19.62</v>
      </c>
      <c r="F12" s="232"/>
      <c r="G12" s="232"/>
      <c r="H12" s="232"/>
      <c r="I12" s="232"/>
      <c r="J12" s="232"/>
      <c r="K12" s="232"/>
      <c r="L12" s="232"/>
      <c r="M12" s="232"/>
      <c r="N12" s="222"/>
      <c r="O12" s="222"/>
      <c r="P12" s="222"/>
      <c r="Q12" s="222"/>
      <c r="R12" s="222"/>
      <c r="S12" s="222"/>
      <c r="T12" s="223"/>
      <c r="U12" s="222"/>
      <c r="V12" s="212"/>
      <c r="W12" s="212"/>
      <c r="X12" s="212"/>
      <c r="Y12" s="212"/>
      <c r="Z12" s="212"/>
      <c r="AA12" s="212"/>
      <c r="AB12" s="212"/>
      <c r="AC12" s="212"/>
      <c r="AD12" s="212"/>
      <c r="AE12" s="212" t="s">
        <v>105</v>
      </c>
      <c r="AF12" s="212">
        <v>0</v>
      </c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31" ht="12.75">
      <c r="A13" s="214" t="s">
        <v>94</v>
      </c>
      <c r="B13" s="220" t="s">
        <v>59</v>
      </c>
      <c r="C13" s="265" t="s">
        <v>60</v>
      </c>
      <c r="D13" s="225"/>
      <c r="E13" s="230"/>
      <c r="F13" s="233"/>
      <c r="G13" s="233">
        <f>SUMIF(AE14:AE17,"&lt;&gt;NOR",G14:G17)</f>
        <v>0</v>
      </c>
      <c r="H13" s="233"/>
      <c r="I13" s="233">
        <f>SUM(I14:I17)</f>
        <v>0</v>
      </c>
      <c r="J13" s="233"/>
      <c r="K13" s="233">
        <f>SUM(K14:K17)</f>
        <v>0</v>
      </c>
      <c r="L13" s="233"/>
      <c r="M13" s="233">
        <f>SUM(M14:M17)</f>
        <v>0</v>
      </c>
      <c r="N13" s="226"/>
      <c r="O13" s="226">
        <f>SUM(O14:O17)</f>
        <v>0.13419</v>
      </c>
      <c r="P13" s="226"/>
      <c r="Q13" s="226">
        <f>SUM(Q14:Q17)</f>
        <v>0.11637</v>
      </c>
      <c r="R13" s="226"/>
      <c r="S13" s="226"/>
      <c r="T13" s="227"/>
      <c r="U13" s="226">
        <f>SUM(U14:U17)</f>
        <v>10.99</v>
      </c>
      <c r="AE13" t="s">
        <v>95</v>
      </c>
    </row>
    <row r="14" spans="1:60" ht="12.75" outlineLevel="1">
      <c r="A14" s="213">
        <v>4</v>
      </c>
      <c r="B14" s="219" t="s">
        <v>106</v>
      </c>
      <c r="C14" s="263" t="s">
        <v>107</v>
      </c>
      <c r="D14" s="221" t="s">
        <v>108</v>
      </c>
      <c r="E14" s="228">
        <v>3</v>
      </c>
      <c r="F14" s="231"/>
      <c r="G14" s="232">
        <f>ROUND(E14*F14,2)</f>
        <v>0</v>
      </c>
      <c r="H14" s="231"/>
      <c r="I14" s="232">
        <f>ROUND(E14*H14,2)</f>
        <v>0</v>
      </c>
      <c r="J14" s="231"/>
      <c r="K14" s="232">
        <f>ROUND(E14*J14,2)</f>
        <v>0</v>
      </c>
      <c r="L14" s="232">
        <v>21</v>
      </c>
      <c r="M14" s="232">
        <f>G14*(1+L14/100)</f>
        <v>0</v>
      </c>
      <c r="N14" s="222">
        <v>0</v>
      </c>
      <c r="O14" s="222">
        <f>ROUND(E14*N14,5)</f>
        <v>0</v>
      </c>
      <c r="P14" s="222">
        <v>0.01933</v>
      </c>
      <c r="Q14" s="222">
        <f>ROUND(E14*P14,5)</f>
        <v>0.05799</v>
      </c>
      <c r="R14" s="222"/>
      <c r="S14" s="222"/>
      <c r="T14" s="223">
        <v>0.59</v>
      </c>
      <c r="U14" s="222">
        <f>ROUND(E14*T14,2)</f>
        <v>1.77</v>
      </c>
      <c r="V14" s="212"/>
      <c r="W14" s="212"/>
      <c r="X14" s="212"/>
      <c r="Y14" s="212"/>
      <c r="Z14" s="212"/>
      <c r="AA14" s="212"/>
      <c r="AB14" s="212"/>
      <c r="AC14" s="212"/>
      <c r="AD14" s="212"/>
      <c r="AE14" s="212" t="s">
        <v>99</v>
      </c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ht="12.75" outlineLevel="1">
      <c r="A15" s="213">
        <v>5</v>
      </c>
      <c r="B15" s="219" t="s">
        <v>109</v>
      </c>
      <c r="C15" s="263" t="s">
        <v>110</v>
      </c>
      <c r="D15" s="221" t="s">
        <v>108</v>
      </c>
      <c r="E15" s="228">
        <v>3</v>
      </c>
      <c r="F15" s="231"/>
      <c r="G15" s="232">
        <f>ROUND(E15*F15,2)</f>
        <v>0</v>
      </c>
      <c r="H15" s="231"/>
      <c r="I15" s="232">
        <f>ROUND(E15*H15,2)</f>
        <v>0</v>
      </c>
      <c r="J15" s="231"/>
      <c r="K15" s="232">
        <f>ROUND(E15*J15,2)</f>
        <v>0</v>
      </c>
      <c r="L15" s="232">
        <v>21</v>
      </c>
      <c r="M15" s="232">
        <f>G15*(1+L15/100)</f>
        <v>0</v>
      </c>
      <c r="N15" s="222">
        <v>0</v>
      </c>
      <c r="O15" s="222">
        <f>ROUND(E15*N15,5)</f>
        <v>0</v>
      </c>
      <c r="P15" s="222">
        <v>0.01946</v>
      </c>
      <c r="Q15" s="222">
        <f>ROUND(E15*P15,5)</f>
        <v>0.05838</v>
      </c>
      <c r="R15" s="222"/>
      <c r="S15" s="222"/>
      <c r="T15" s="223">
        <v>0.382</v>
      </c>
      <c r="U15" s="222">
        <f>ROUND(E15*T15,2)</f>
        <v>1.15</v>
      </c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99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ht="12.75" outlineLevel="1">
      <c r="A16" s="213">
        <v>6</v>
      </c>
      <c r="B16" s="219" t="s">
        <v>111</v>
      </c>
      <c r="C16" s="263" t="s">
        <v>112</v>
      </c>
      <c r="D16" s="221" t="s">
        <v>108</v>
      </c>
      <c r="E16" s="228">
        <v>3</v>
      </c>
      <c r="F16" s="231"/>
      <c r="G16" s="232">
        <f>ROUND(E16*F16,2)</f>
        <v>0</v>
      </c>
      <c r="H16" s="231"/>
      <c r="I16" s="232">
        <f>ROUND(E16*H16,2)</f>
        <v>0</v>
      </c>
      <c r="J16" s="231"/>
      <c r="K16" s="232">
        <f>ROUND(E16*J16,2)</f>
        <v>0</v>
      </c>
      <c r="L16" s="232">
        <v>21</v>
      </c>
      <c r="M16" s="232">
        <f>G16*(1+L16/100)</f>
        <v>0</v>
      </c>
      <c r="N16" s="222">
        <v>0.02872</v>
      </c>
      <c r="O16" s="222">
        <f>ROUND(E16*N16,5)</f>
        <v>0.08616</v>
      </c>
      <c r="P16" s="222">
        <v>0</v>
      </c>
      <c r="Q16" s="222">
        <f>ROUND(E16*P16,5)</f>
        <v>0</v>
      </c>
      <c r="R16" s="222"/>
      <c r="S16" s="222"/>
      <c r="T16" s="223">
        <v>1.5</v>
      </c>
      <c r="U16" s="222">
        <f>ROUND(E16*T16,2)</f>
        <v>4.5</v>
      </c>
      <c r="V16" s="212"/>
      <c r="W16" s="212"/>
      <c r="X16" s="212"/>
      <c r="Y16" s="212"/>
      <c r="Z16" s="212"/>
      <c r="AA16" s="212"/>
      <c r="AB16" s="212"/>
      <c r="AC16" s="212"/>
      <c r="AD16" s="212"/>
      <c r="AE16" s="212" t="s">
        <v>99</v>
      </c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ht="12.75" outlineLevel="1">
      <c r="A17" s="213">
        <v>7</v>
      </c>
      <c r="B17" s="219" t="s">
        <v>113</v>
      </c>
      <c r="C17" s="263" t="s">
        <v>114</v>
      </c>
      <c r="D17" s="221" t="s">
        <v>108</v>
      </c>
      <c r="E17" s="228">
        <v>3</v>
      </c>
      <c r="F17" s="231"/>
      <c r="G17" s="232">
        <f>ROUND(E17*F17,2)</f>
        <v>0</v>
      </c>
      <c r="H17" s="231"/>
      <c r="I17" s="232">
        <f>ROUND(E17*H17,2)</f>
        <v>0</v>
      </c>
      <c r="J17" s="231"/>
      <c r="K17" s="232">
        <f>ROUND(E17*J17,2)</f>
        <v>0</v>
      </c>
      <c r="L17" s="232">
        <v>21</v>
      </c>
      <c r="M17" s="232">
        <f>G17*(1+L17/100)</f>
        <v>0</v>
      </c>
      <c r="N17" s="222">
        <v>0.01601</v>
      </c>
      <c r="O17" s="222">
        <f>ROUND(E17*N17,5)</f>
        <v>0.04803</v>
      </c>
      <c r="P17" s="222">
        <v>0</v>
      </c>
      <c r="Q17" s="222">
        <f>ROUND(E17*P17,5)</f>
        <v>0</v>
      </c>
      <c r="R17" s="222"/>
      <c r="S17" s="222"/>
      <c r="T17" s="223">
        <v>1.189</v>
      </c>
      <c r="U17" s="222">
        <f>ROUND(E17*T17,2)</f>
        <v>3.57</v>
      </c>
      <c r="V17" s="212"/>
      <c r="W17" s="212"/>
      <c r="X17" s="212"/>
      <c r="Y17" s="212"/>
      <c r="Z17" s="212"/>
      <c r="AA17" s="212"/>
      <c r="AB17" s="212"/>
      <c r="AC17" s="212"/>
      <c r="AD17" s="212"/>
      <c r="AE17" s="212" t="s">
        <v>99</v>
      </c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31" ht="12.75">
      <c r="A18" s="214" t="s">
        <v>94</v>
      </c>
      <c r="B18" s="220" t="s">
        <v>61</v>
      </c>
      <c r="C18" s="265" t="s">
        <v>62</v>
      </c>
      <c r="D18" s="225"/>
      <c r="E18" s="230"/>
      <c r="F18" s="233"/>
      <c r="G18" s="233">
        <f>SUMIF(AE19:AE22,"&lt;&gt;NOR",G19:G22)</f>
        <v>0</v>
      </c>
      <c r="H18" s="233"/>
      <c r="I18" s="233">
        <f>SUM(I19:I22)</f>
        <v>0</v>
      </c>
      <c r="J18" s="233"/>
      <c r="K18" s="233">
        <f>SUM(K19:K22)</f>
        <v>0</v>
      </c>
      <c r="L18" s="233"/>
      <c r="M18" s="233">
        <f>SUM(M19:M22)</f>
        <v>0</v>
      </c>
      <c r="N18" s="226"/>
      <c r="O18" s="226">
        <f>SUM(O19:O22)</f>
        <v>1.49621</v>
      </c>
      <c r="P18" s="226"/>
      <c r="Q18" s="226">
        <f>SUM(Q19:Q22)</f>
        <v>0</v>
      </c>
      <c r="R18" s="226"/>
      <c r="S18" s="226"/>
      <c r="T18" s="227"/>
      <c r="U18" s="226">
        <f>SUM(U19:U22)</f>
        <v>130.69</v>
      </c>
      <c r="AE18" t="s">
        <v>95</v>
      </c>
    </row>
    <row r="19" spans="1:60" ht="12.75" outlineLevel="1">
      <c r="A19" s="213">
        <v>8</v>
      </c>
      <c r="B19" s="219" t="s">
        <v>115</v>
      </c>
      <c r="C19" s="263" t="s">
        <v>116</v>
      </c>
      <c r="D19" s="221" t="s">
        <v>117</v>
      </c>
      <c r="E19" s="228">
        <v>116.7894</v>
      </c>
      <c r="F19" s="231"/>
      <c r="G19" s="232">
        <f>ROUND(E19*F19,2)</f>
        <v>0</v>
      </c>
      <c r="H19" s="231"/>
      <c r="I19" s="232">
        <f>ROUND(E19*H19,2)</f>
        <v>0</v>
      </c>
      <c r="J19" s="231"/>
      <c r="K19" s="232">
        <f>ROUND(E19*J19,2)</f>
        <v>0</v>
      </c>
      <c r="L19" s="232">
        <v>21</v>
      </c>
      <c r="M19" s="232">
        <f>G19*(1+L19/100)</f>
        <v>0</v>
      </c>
      <c r="N19" s="222">
        <v>5E-05</v>
      </c>
      <c r="O19" s="222">
        <f>ROUND(E19*N19,5)</f>
        <v>0.00584</v>
      </c>
      <c r="P19" s="222">
        <v>0</v>
      </c>
      <c r="Q19" s="222">
        <f>ROUND(E19*P19,5)</f>
        <v>0</v>
      </c>
      <c r="R19" s="222"/>
      <c r="S19" s="222"/>
      <c r="T19" s="223">
        <v>1.119</v>
      </c>
      <c r="U19" s="222">
        <f>ROUND(E19*T19,2)</f>
        <v>130.69</v>
      </c>
      <c r="V19" s="212"/>
      <c r="W19" s="212"/>
      <c r="X19" s="212"/>
      <c r="Y19" s="212"/>
      <c r="Z19" s="212"/>
      <c r="AA19" s="212"/>
      <c r="AB19" s="212"/>
      <c r="AC19" s="212"/>
      <c r="AD19" s="212"/>
      <c r="AE19" s="212" t="s">
        <v>99</v>
      </c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ht="12.75" outlineLevel="1">
      <c r="A20" s="213"/>
      <c r="B20" s="219"/>
      <c r="C20" s="264" t="s">
        <v>118</v>
      </c>
      <c r="D20" s="224"/>
      <c r="E20" s="229">
        <v>116.7894</v>
      </c>
      <c r="F20" s="232"/>
      <c r="G20" s="232"/>
      <c r="H20" s="232"/>
      <c r="I20" s="232"/>
      <c r="J20" s="232"/>
      <c r="K20" s="232"/>
      <c r="L20" s="232"/>
      <c r="M20" s="232"/>
      <c r="N20" s="222"/>
      <c r="O20" s="222"/>
      <c r="P20" s="222"/>
      <c r="Q20" s="222"/>
      <c r="R20" s="222"/>
      <c r="S20" s="222"/>
      <c r="T20" s="223"/>
      <c r="U20" s="222"/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105</v>
      </c>
      <c r="AF20" s="212">
        <v>0</v>
      </c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ht="12.75" outlineLevel="1">
      <c r="A21" s="213">
        <v>9</v>
      </c>
      <c r="B21" s="219" t="s">
        <v>119</v>
      </c>
      <c r="C21" s="263" t="s">
        <v>120</v>
      </c>
      <c r="D21" s="221" t="s">
        <v>117</v>
      </c>
      <c r="E21" s="228">
        <v>128.48000000000002</v>
      </c>
      <c r="F21" s="231"/>
      <c r="G21" s="232">
        <f>ROUND(E21*F21,2)</f>
        <v>0</v>
      </c>
      <c r="H21" s="231"/>
      <c r="I21" s="232">
        <f>ROUND(E21*H21,2)</f>
        <v>0</v>
      </c>
      <c r="J21" s="231"/>
      <c r="K21" s="232">
        <f>ROUND(E21*J21,2)</f>
        <v>0</v>
      </c>
      <c r="L21" s="232">
        <v>21</v>
      </c>
      <c r="M21" s="232">
        <f>G21*(1+L21/100)</f>
        <v>0</v>
      </c>
      <c r="N21" s="222">
        <v>0.0116</v>
      </c>
      <c r="O21" s="222">
        <f>ROUND(E21*N21,5)</f>
        <v>1.49037</v>
      </c>
      <c r="P21" s="222">
        <v>0</v>
      </c>
      <c r="Q21" s="222">
        <f>ROUND(E21*P21,5)</f>
        <v>0</v>
      </c>
      <c r="R21" s="222"/>
      <c r="S21" s="222"/>
      <c r="T21" s="223">
        <v>0</v>
      </c>
      <c r="U21" s="222">
        <f>ROUND(E21*T21,2)</f>
        <v>0</v>
      </c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121</v>
      </c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ht="12.75" outlineLevel="1">
      <c r="A22" s="213"/>
      <c r="B22" s="219"/>
      <c r="C22" s="264" t="s">
        <v>122</v>
      </c>
      <c r="D22" s="224"/>
      <c r="E22" s="229">
        <v>128.48</v>
      </c>
      <c r="F22" s="232"/>
      <c r="G22" s="232"/>
      <c r="H22" s="232"/>
      <c r="I22" s="232"/>
      <c r="J22" s="232"/>
      <c r="K22" s="232"/>
      <c r="L22" s="232"/>
      <c r="M22" s="232"/>
      <c r="N22" s="222"/>
      <c r="O22" s="222"/>
      <c r="P22" s="222"/>
      <c r="Q22" s="222"/>
      <c r="R22" s="222"/>
      <c r="S22" s="222"/>
      <c r="T22" s="223"/>
      <c r="U22" s="222"/>
      <c r="V22" s="212"/>
      <c r="W22" s="212"/>
      <c r="X22" s="212"/>
      <c r="Y22" s="212"/>
      <c r="Z22" s="212"/>
      <c r="AA22" s="212"/>
      <c r="AB22" s="212"/>
      <c r="AC22" s="212"/>
      <c r="AD22" s="212"/>
      <c r="AE22" s="212" t="s">
        <v>105</v>
      </c>
      <c r="AF22" s="212">
        <v>0</v>
      </c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31" ht="12.75">
      <c r="A23" s="214" t="s">
        <v>94</v>
      </c>
      <c r="B23" s="220" t="s">
        <v>63</v>
      </c>
      <c r="C23" s="265" t="s">
        <v>64</v>
      </c>
      <c r="D23" s="225"/>
      <c r="E23" s="230"/>
      <c r="F23" s="233"/>
      <c r="G23" s="233">
        <f>SUMIF(AE24:AE39,"&lt;&gt;NOR",G24:G39)</f>
        <v>0</v>
      </c>
      <c r="H23" s="233"/>
      <c r="I23" s="233">
        <f>SUM(I24:I39)</f>
        <v>0</v>
      </c>
      <c r="J23" s="233"/>
      <c r="K23" s="233">
        <f>SUM(K24:K39)</f>
        <v>0</v>
      </c>
      <c r="L23" s="233"/>
      <c r="M23" s="233">
        <f>SUM(M24:M39)</f>
        <v>0</v>
      </c>
      <c r="N23" s="226"/>
      <c r="O23" s="226">
        <f>SUM(O24:O39)</f>
        <v>0.29359</v>
      </c>
      <c r="P23" s="226"/>
      <c r="Q23" s="226">
        <f>SUM(Q24:Q39)</f>
        <v>0</v>
      </c>
      <c r="R23" s="226"/>
      <c r="S23" s="226"/>
      <c r="T23" s="227"/>
      <c r="U23" s="226">
        <f>SUM(U24:U39)</f>
        <v>165.43</v>
      </c>
      <c r="AE23" t="s">
        <v>95</v>
      </c>
    </row>
    <row r="24" spans="1:60" ht="12.75" outlineLevel="1">
      <c r="A24" s="213">
        <v>10</v>
      </c>
      <c r="B24" s="219" t="s">
        <v>123</v>
      </c>
      <c r="C24" s="263" t="s">
        <v>124</v>
      </c>
      <c r="D24" s="221" t="s">
        <v>117</v>
      </c>
      <c r="E24" s="228">
        <v>44.28000000000001</v>
      </c>
      <c r="F24" s="231"/>
      <c r="G24" s="232">
        <f>ROUND(E24*F24,2)</f>
        <v>0</v>
      </c>
      <c r="H24" s="231"/>
      <c r="I24" s="232">
        <f>ROUND(E24*H24,2)</f>
        <v>0</v>
      </c>
      <c r="J24" s="231"/>
      <c r="K24" s="232">
        <f>ROUND(E24*J24,2)</f>
        <v>0</v>
      </c>
      <c r="L24" s="232">
        <v>21</v>
      </c>
      <c r="M24" s="232">
        <f>G24*(1+L24/100)</f>
        <v>0</v>
      </c>
      <c r="N24" s="222">
        <v>0.0004</v>
      </c>
      <c r="O24" s="222">
        <f>ROUND(E24*N24,5)</f>
        <v>0.01771</v>
      </c>
      <c r="P24" s="222">
        <v>0</v>
      </c>
      <c r="Q24" s="222">
        <f>ROUND(E24*P24,5)</f>
        <v>0</v>
      </c>
      <c r="R24" s="222"/>
      <c r="S24" s="222"/>
      <c r="T24" s="223">
        <v>0.315</v>
      </c>
      <c r="U24" s="222">
        <f>ROUND(E24*T24,2)</f>
        <v>13.95</v>
      </c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99</v>
      </c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ht="12.75" outlineLevel="1">
      <c r="A25" s="213"/>
      <c r="B25" s="219"/>
      <c r="C25" s="264" t="s">
        <v>125</v>
      </c>
      <c r="D25" s="224"/>
      <c r="E25" s="229">
        <v>44.28</v>
      </c>
      <c r="F25" s="232"/>
      <c r="G25" s="232"/>
      <c r="H25" s="232"/>
      <c r="I25" s="232"/>
      <c r="J25" s="232"/>
      <c r="K25" s="232"/>
      <c r="L25" s="232"/>
      <c r="M25" s="232"/>
      <c r="N25" s="222"/>
      <c r="O25" s="222"/>
      <c r="P25" s="222"/>
      <c r="Q25" s="222"/>
      <c r="R25" s="222"/>
      <c r="S25" s="222"/>
      <c r="T25" s="223"/>
      <c r="U25" s="222"/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105</v>
      </c>
      <c r="AF25" s="212">
        <v>0</v>
      </c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ht="12.75" outlineLevel="1">
      <c r="A26" s="213">
        <v>11</v>
      </c>
      <c r="B26" s="219" t="s">
        <v>126</v>
      </c>
      <c r="C26" s="263" t="s">
        <v>127</v>
      </c>
      <c r="D26" s="221" t="s">
        <v>117</v>
      </c>
      <c r="E26" s="228">
        <v>300.32856</v>
      </c>
      <c r="F26" s="231"/>
      <c r="G26" s="232">
        <f>ROUND(E26*F26,2)</f>
        <v>0</v>
      </c>
      <c r="H26" s="231"/>
      <c r="I26" s="232">
        <f>ROUND(E26*H26,2)</f>
        <v>0</v>
      </c>
      <c r="J26" s="231"/>
      <c r="K26" s="232">
        <f>ROUND(E26*J26,2)</f>
        <v>0</v>
      </c>
      <c r="L26" s="232">
        <v>21</v>
      </c>
      <c r="M26" s="232">
        <f>G26*(1+L26/100)</f>
        <v>0</v>
      </c>
      <c r="N26" s="222">
        <v>0.0007</v>
      </c>
      <c r="O26" s="222">
        <f>ROUND(E26*N26,5)</f>
        <v>0.21023</v>
      </c>
      <c r="P26" s="222">
        <v>0</v>
      </c>
      <c r="Q26" s="222">
        <f>ROUND(E26*P26,5)</f>
        <v>0</v>
      </c>
      <c r="R26" s="222"/>
      <c r="S26" s="222"/>
      <c r="T26" s="223">
        <v>0.24</v>
      </c>
      <c r="U26" s="222">
        <f>ROUND(E26*T26,2)</f>
        <v>72.08</v>
      </c>
      <c r="V26" s="212"/>
      <c r="W26" s="212"/>
      <c r="X26" s="212"/>
      <c r="Y26" s="212"/>
      <c r="Z26" s="212"/>
      <c r="AA26" s="212"/>
      <c r="AB26" s="212"/>
      <c r="AC26" s="212"/>
      <c r="AD26" s="212"/>
      <c r="AE26" s="212" t="s">
        <v>99</v>
      </c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ht="22.5" outlineLevel="1">
      <c r="A27" s="213"/>
      <c r="B27" s="219"/>
      <c r="C27" s="264" t="s">
        <v>128</v>
      </c>
      <c r="D27" s="224"/>
      <c r="E27" s="229">
        <v>40.09824</v>
      </c>
      <c r="F27" s="232"/>
      <c r="G27" s="232"/>
      <c r="H27" s="232"/>
      <c r="I27" s="232"/>
      <c r="J27" s="232"/>
      <c r="K27" s="232"/>
      <c r="L27" s="232"/>
      <c r="M27" s="232"/>
      <c r="N27" s="222"/>
      <c r="O27" s="222"/>
      <c r="P27" s="222"/>
      <c r="Q27" s="222"/>
      <c r="R27" s="222"/>
      <c r="S27" s="222"/>
      <c r="T27" s="223"/>
      <c r="U27" s="222"/>
      <c r="V27" s="212"/>
      <c r="W27" s="212"/>
      <c r="X27" s="212"/>
      <c r="Y27" s="212"/>
      <c r="Z27" s="212"/>
      <c r="AA27" s="212"/>
      <c r="AB27" s="212"/>
      <c r="AC27" s="212"/>
      <c r="AD27" s="212"/>
      <c r="AE27" s="212" t="s">
        <v>105</v>
      </c>
      <c r="AF27" s="212">
        <v>0</v>
      </c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ht="12.75" outlineLevel="1">
      <c r="A28" s="213"/>
      <c r="B28" s="219"/>
      <c r="C28" s="264" t="s">
        <v>129</v>
      </c>
      <c r="D28" s="224"/>
      <c r="E28" s="229">
        <v>64.89</v>
      </c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  <c r="S28" s="222"/>
      <c r="T28" s="223"/>
      <c r="U28" s="222"/>
      <c r="V28" s="212"/>
      <c r="W28" s="212"/>
      <c r="X28" s="212"/>
      <c r="Y28" s="212"/>
      <c r="Z28" s="212"/>
      <c r="AA28" s="212"/>
      <c r="AB28" s="212"/>
      <c r="AC28" s="212"/>
      <c r="AD28" s="212"/>
      <c r="AE28" s="212" t="s">
        <v>105</v>
      </c>
      <c r="AF28" s="212">
        <v>0</v>
      </c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ht="12.75" outlineLevel="1">
      <c r="A29" s="213"/>
      <c r="B29" s="219"/>
      <c r="C29" s="264" t="s">
        <v>130</v>
      </c>
      <c r="D29" s="224"/>
      <c r="E29" s="229">
        <v>14.4456</v>
      </c>
      <c r="F29" s="232"/>
      <c r="G29" s="232"/>
      <c r="H29" s="232"/>
      <c r="I29" s="232"/>
      <c r="J29" s="232"/>
      <c r="K29" s="232"/>
      <c r="L29" s="232"/>
      <c r="M29" s="232"/>
      <c r="N29" s="222"/>
      <c r="O29" s="222"/>
      <c r="P29" s="222"/>
      <c r="Q29" s="222"/>
      <c r="R29" s="222"/>
      <c r="S29" s="222"/>
      <c r="T29" s="223"/>
      <c r="U29" s="222"/>
      <c r="V29" s="212"/>
      <c r="W29" s="212"/>
      <c r="X29" s="212"/>
      <c r="Y29" s="212"/>
      <c r="Z29" s="212"/>
      <c r="AA29" s="212"/>
      <c r="AB29" s="212"/>
      <c r="AC29" s="212"/>
      <c r="AD29" s="212"/>
      <c r="AE29" s="212" t="s">
        <v>105</v>
      </c>
      <c r="AF29" s="212">
        <v>0</v>
      </c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ht="12.75" outlineLevel="1">
      <c r="A30" s="213"/>
      <c r="B30" s="219"/>
      <c r="C30" s="264" t="s">
        <v>131</v>
      </c>
      <c r="D30" s="224"/>
      <c r="E30" s="229">
        <v>95.16</v>
      </c>
      <c r="F30" s="232"/>
      <c r="G30" s="232"/>
      <c r="H30" s="232"/>
      <c r="I30" s="232"/>
      <c r="J30" s="232"/>
      <c r="K30" s="232"/>
      <c r="L30" s="232"/>
      <c r="M30" s="232"/>
      <c r="N30" s="222"/>
      <c r="O30" s="222"/>
      <c r="P30" s="222"/>
      <c r="Q30" s="222"/>
      <c r="R30" s="222"/>
      <c r="S30" s="222"/>
      <c r="T30" s="223"/>
      <c r="U30" s="222"/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105</v>
      </c>
      <c r="AF30" s="212">
        <v>0</v>
      </c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ht="33.75" outlineLevel="1">
      <c r="A31" s="213"/>
      <c r="B31" s="219"/>
      <c r="C31" s="264" t="s">
        <v>132</v>
      </c>
      <c r="D31" s="224"/>
      <c r="E31" s="229">
        <v>29.71152</v>
      </c>
      <c r="F31" s="232"/>
      <c r="G31" s="232"/>
      <c r="H31" s="232"/>
      <c r="I31" s="232"/>
      <c r="J31" s="232"/>
      <c r="K31" s="232"/>
      <c r="L31" s="232"/>
      <c r="M31" s="232"/>
      <c r="N31" s="222"/>
      <c r="O31" s="222"/>
      <c r="P31" s="222"/>
      <c r="Q31" s="222"/>
      <c r="R31" s="222"/>
      <c r="S31" s="222"/>
      <c r="T31" s="223"/>
      <c r="U31" s="222"/>
      <c r="V31" s="212"/>
      <c r="W31" s="212"/>
      <c r="X31" s="212"/>
      <c r="Y31" s="212"/>
      <c r="Z31" s="212"/>
      <c r="AA31" s="212"/>
      <c r="AB31" s="212"/>
      <c r="AC31" s="212"/>
      <c r="AD31" s="212"/>
      <c r="AE31" s="212" t="s">
        <v>105</v>
      </c>
      <c r="AF31" s="212">
        <v>0</v>
      </c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ht="12.75" outlineLevel="1">
      <c r="A32" s="213"/>
      <c r="B32" s="219"/>
      <c r="C32" s="264" t="s">
        <v>133</v>
      </c>
      <c r="D32" s="224"/>
      <c r="E32" s="229">
        <v>56.0232</v>
      </c>
      <c r="F32" s="232"/>
      <c r="G32" s="232"/>
      <c r="H32" s="232"/>
      <c r="I32" s="232"/>
      <c r="J32" s="232"/>
      <c r="K32" s="232"/>
      <c r="L32" s="232"/>
      <c r="M32" s="232"/>
      <c r="N32" s="222"/>
      <c r="O32" s="222"/>
      <c r="P32" s="222"/>
      <c r="Q32" s="222"/>
      <c r="R32" s="222"/>
      <c r="S32" s="222"/>
      <c r="T32" s="223"/>
      <c r="U32" s="222"/>
      <c r="V32" s="212"/>
      <c r="W32" s="212"/>
      <c r="X32" s="212"/>
      <c r="Y32" s="212"/>
      <c r="Z32" s="212"/>
      <c r="AA32" s="212"/>
      <c r="AB32" s="212"/>
      <c r="AC32" s="212"/>
      <c r="AD32" s="212"/>
      <c r="AE32" s="212" t="s">
        <v>105</v>
      </c>
      <c r="AF32" s="212">
        <v>0</v>
      </c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ht="12.75" outlineLevel="1">
      <c r="A33" s="213">
        <v>12</v>
      </c>
      <c r="B33" s="219" t="s">
        <v>134</v>
      </c>
      <c r="C33" s="263" t="s">
        <v>135</v>
      </c>
      <c r="D33" s="221" t="s">
        <v>117</v>
      </c>
      <c r="E33" s="228">
        <v>205.16856</v>
      </c>
      <c r="F33" s="231"/>
      <c r="G33" s="232">
        <f>ROUND(E33*F33,2)</f>
        <v>0</v>
      </c>
      <c r="H33" s="231"/>
      <c r="I33" s="232">
        <f>ROUND(E33*H33,2)</f>
        <v>0</v>
      </c>
      <c r="J33" s="231"/>
      <c r="K33" s="232">
        <f>ROUND(E33*J33,2)</f>
        <v>0</v>
      </c>
      <c r="L33" s="232">
        <v>21</v>
      </c>
      <c r="M33" s="232">
        <f>G33*(1+L33/100)</f>
        <v>0</v>
      </c>
      <c r="N33" s="222">
        <v>1E-05</v>
      </c>
      <c r="O33" s="222">
        <f>ROUND(E33*N33,5)</f>
        <v>0.00205</v>
      </c>
      <c r="P33" s="222">
        <v>0</v>
      </c>
      <c r="Q33" s="222">
        <f>ROUND(E33*P33,5)</f>
        <v>0</v>
      </c>
      <c r="R33" s="222"/>
      <c r="S33" s="222"/>
      <c r="T33" s="223">
        <v>0.041</v>
      </c>
      <c r="U33" s="222">
        <f>ROUND(E33*T33,2)</f>
        <v>8.41</v>
      </c>
      <c r="V33" s="212"/>
      <c r="W33" s="212"/>
      <c r="X33" s="212"/>
      <c r="Y33" s="212"/>
      <c r="Z33" s="212"/>
      <c r="AA33" s="212"/>
      <c r="AB33" s="212"/>
      <c r="AC33" s="212"/>
      <c r="AD33" s="212"/>
      <c r="AE33" s="212" t="s">
        <v>99</v>
      </c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ht="22.5" outlineLevel="1">
      <c r="A34" s="213"/>
      <c r="B34" s="219"/>
      <c r="C34" s="264" t="s">
        <v>128</v>
      </c>
      <c r="D34" s="224"/>
      <c r="E34" s="229">
        <v>40.09824</v>
      </c>
      <c r="F34" s="232"/>
      <c r="G34" s="232"/>
      <c r="H34" s="232"/>
      <c r="I34" s="232"/>
      <c r="J34" s="232"/>
      <c r="K34" s="232"/>
      <c r="L34" s="232"/>
      <c r="M34" s="232"/>
      <c r="N34" s="222"/>
      <c r="O34" s="222"/>
      <c r="P34" s="222"/>
      <c r="Q34" s="222"/>
      <c r="R34" s="222"/>
      <c r="S34" s="222"/>
      <c r="T34" s="223"/>
      <c r="U34" s="222"/>
      <c r="V34" s="212"/>
      <c r="W34" s="212"/>
      <c r="X34" s="212"/>
      <c r="Y34" s="212"/>
      <c r="Z34" s="212"/>
      <c r="AA34" s="212"/>
      <c r="AB34" s="212"/>
      <c r="AC34" s="212"/>
      <c r="AD34" s="212"/>
      <c r="AE34" s="212" t="s">
        <v>105</v>
      </c>
      <c r="AF34" s="212">
        <v>0</v>
      </c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ht="12.75" outlineLevel="1">
      <c r="A35" s="213"/>
      <c r="B35" s="219"/>
      <c r="C35" s="264" t="s">
        <v>129</v>
      </c>
      <c r="D35" s="224"/>
      <c r="E35" s="229">
        <v>64.89</v>
      </c>
      <c r="F35" s="232"/>
      <c r="G35" s="232"/>
      <c r="H35" s="232"/>
      <c r="I35" s="232"/>
      <c r="J35" s="232"/>
      <c r="K35" s="232"/>
      <c r="L35" s="232"/>
      <c r="M35" s="232"/>
      <c r="N35" s="222"/>
      <c r="O35" s="222"/>
      <c r="P35" s="222"/>
      <c r="Q35" s="222"/>
      <c r="R35" s="222"/>
      <c r="S35" s="222"/>
      <c r="T35" s="223"/>
      <c r="U35" s="222"/>
      <c r="V35" s="212"/>
      <c r="W35" s="212"/>
      <c r="X35" s="212"/>
      <c r="Y35" s="212"/>
      <c r="Z35" s="212"/>
      <c r="AA35" s="212"/>
      <c r="AB35" s="212"/>
      <c r="AC35" s="212"/>
      <c r="AD35" s="212"/>
      <c r="AE35" s="212" t="s">
        <v>105</v>
      </c>
      <c r="AF35" s="212">
        <v>0</v>
      </c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ht="12.75" outlineLevel="1">
      <c r="A36" s="213"/>
      <c r="B36" s="219"/>
      <c r="C36" s="264" t="s">
        <v>130</v>
      </c>
      <c r="D36" s="224"/>
      <c r="E36" s="229">
        <v>14.4456</v>
      </c>
      <c r="F36" s="232"/>
      <c r="G36" s="232"/>
      <c r="H36" s="232"/>
      <c r="I36" s="232"/>
      <c r="J36" s="232"/>
      <c r="K36" s="232"/>
      <c r="L36" s="232"/>
      <c r="M36" s="232"/>
      <c r="N36" s="222"/>
      <c r="O36" s="222"/>
      <c r="P36" s="222"/>
      <c r="Q36" s="222"/>
      <c r="R36" s="222"/>
      <c r="S36" s="222"/>
      <c r="T36" s="223"/>
      <c r="U36" s="222"/>
      <c r="V36" s="212"/>
      <c r="W36" s="212"/>
      <c r="X36" s="212"/>
      <c r="Y36" s="212"/>
      <c r="Z36" s="212"/>
      <c r="AA36" s="212"/>
      <c r="AB36" s="212"/>
      <c r="AC36" s="212"/>
      <c r="AD36" s="212"/>
      <c r="AE36" s="212" t="s">
        <v>105</v>
      </c>
      <c r="AF36" s="212">
        <v>0</v>
      </c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ht="33.75" outlineLevel="1">
      <c r="A37" s="213"/>
      <c r="B37" s="219"/>
      <c r="C37" s="264" t="s">
        <v>132</v>
      </c>
      <c r="D37" s="224"/>
      <c r="E37" s="229">
        <v>29.71152</v>
      </c>
      <c r="F37" s="232"/>
      <c r="G37" s="232"/>
      <c r="H37" s="232"/>
      <c r="I37" s="232"/>
      <c r="J37" s="232"/>
      <c r="K37" s="232"/>
      <c r="L37" s="232"/>
      <c r="M37" s="232"/>
      <c r="N37" s="222"/>
      <c r="O37" s="222"/>
      <c r="P37" s="222"/>
      <c r="Q37" s="222"/>
      <c r="R37" s="222"/>
      <c r="S37" s="222"/>
      <c r="T37" s="223"/>
      <c r="U37" s="222"/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105</v>
      </c>
      <c r="AF37" s="212">
        <v>0</v>
      </c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ht="12.75" outlineLevel="1">
      <c r="A38" s="213"/>
      <c r="B38" s="219"/>
      <c r="C38" s="264" t="s">
        <v>133</v>
      </c>
      <c r="D38" s="224"/>
      <c r="E38" s="229">
        <v>56.0232</v>
      </c>
      <c r="F38" s="232"/>
      <c r="G38" s="232"/>
      <c r="H38" s="232"/>
      <c r="I38" s="232"/>
      <c r="J38" s="232"/>
      <c r="K38" s="232"/>
      <c r="L38" s="232"/>
      <c r="M38" s="232"/>
      <c r="N38" s="222"/>
      <c r="O38" s="222"/>
      <c r="P38" s="222"/>
      <c r="Q38" s="222"/>
      <c r="R38" s="222"/>
      <c r="S38" s="222"/>
      <c r="T38" s="223"/>
      <c r="U38" s="222"/>
      <c r="V38" s="212"/>
      <c r="W38" s="212"/>
      <c r="X38" s="212"/>
      <c r="Y38" s="212"/>
      <c r="Z38" s="212"/>
      <c r="AA38" s="212"/>
      <c r="AB38" s="212"/>
      <c r="AC38" s="212"/>
      <c r="AD38" s="212"/>
      <c r="AE38" s="212" t="s">
        <v>105</v>
      </c>
      <c r="AF38" s="212">
        <v>0</v>
      </c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ht="12.75" outlineLevel="1">
      <c r="A39" s="213">
        <v>13</v>
      </c>
      <c r="B39" s="219" t="s">
        <v>136</v>
      </c>
      <c r="C39" s="263" t="s">
        <v>137</v>
      </c>
      <c r="D39" s="221" t="s">
        <v>117</v>
      </c>
      <c r="E39" s="228">
        <v>205.1686</v>
      </c>
      <c r="F39" s="231"/>
      <c r="G39" s="232">
        <f>ROUND(E39*F39,2)</f>
        <v>0</v>
      </c>
      <c r="H39" s="231"/>
      <c r="I39" s="232">
        <f>ROUND(E39*H39,2)</f>
        <v>0</v>
      </c>
      <c r="J39" s="231"/>
      <c r="K39" s="232">
        <f>ROUND(E39*J39,2)</f>
        <v>0</v>
      </c>
      <c r="L39" s="232">
        <v>21</v>
      </c>
      <c r="M39" s="232">
        <f>G39*(1+L39/100)</f>
        <v>0</v>
      </c>
      <c r="N39" s="222">
        <v>0.00031</v>
      </c>
      <c r="O39" s="222">
        <f>ROUND(E39*N39,5)</f>
        <v>0.0636</v>
      </c>
      <c r="P39" s="222">
        <v>0</v>
      </c>
      <c r="Q39" s="222">
        <f>ROUND(E39*P39,5)</f>
        <v>0</v>
      </c>
      <c r="R39" s="222"/>
      <c r="S39" s="222"/>
      <c r="T39" s="223">
        <v>0.346</v>
      </c>
      <c r="U39" s="222">
        <f>ROUND(E39*T39,2)</f>
        <v>70.99</v>
      </c>
      <c r="V39" s="212"/>
      <c r="W39" s="212"/>
      <c r="X39" s="212"/>
      <c r="Y39" s="212"/>
      <c r="Z39" s="212"/>
      <c r="AA39" s="212"/>
      <c r="AB39" s="212"/>
      <c r="AC39" s="212"/>
      <c r="AD39" s="212"/>
      <c r="AE39" s="212" t="s">
        <v>99</v>
      </c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31" ht="12.75">
      <c r="A40" s="214" t="s">
        <v>94</v>
      </c>
      <c r="B40" s="220" t="s">
        <v>65</v>
      </c>
      <c r="C40" s="265" t="s">
        <v>66</v>
      </c>
      <c r="D40" s="225"/>
      <c r="E40" s="230"/>
      <c r="F40" s="233"/>
      <c r="G40" s="233">
        <f>SUMIF(AE41:AE42,"&lt;&gt;NOR",G41:G42)</f>
        <v>0</v>
      </c>
      <c r="H40" s="233"/>
      <c r="I40" s="233">
        <f>SUM(I41:I42)</f>
        <v>0</v>
      </c>
      <c r="J40" s="233"/>
      <c r="K40" s="233">
        <f>SUM(K41:K42)</f>
        <v>0</v>
      </c>
      <c r="L40" s="233"/>
      <c r="M40" s="233">
        <f>SUM(M41:M42)</f>
        <v>0</v>
      </c>
      <c r="N40" s="226"/>
      <c r="O40" s="226">
        <f>SUM(O41:O42)</f>
        <v>0</v>
      </c>
      <c r="P40" s="226"/>
      <c r="Q40" s="226">
        <f>SUM(Q41:Q42)</f>
        <v>1.63505</v>
      </c>
      <c r="R40" s="226"/>
      <c r="S40" s="226"/>
      <c r="T40" s="227"/>
      <c r="U40" s="226">
        <f>SUM(U41:U42)</f>
        <v>23.36</v>
      </c>
      <c r="AE40" t="s">
        <v>95</v>
      </c>
    </row>
    <row r="41" spans="1:60" ht="12.75" outlineLevel="1">
      <c r="A41" s="213">
        <v>14</v>
      </c>
      <c r="B41" s="219" t="s">
        <v>138</v>
      </c>
      <c r="C41" s="263" t="s">
        <v>139</v>
      </c>
      <c r="D41" s="221" t="s">
        <v>117</v>
      </c>
      <c r="E41" s="228">
        <v>116.7894</v>
      </c>
      <c r="F41" s="231"/>
      <c r="G41" s="232">
        <f>ROUND(E41*F41,2)</f>
        <v>0</v>
      </c>
      <c r="H41" s="231"/>
      <c r="I41" s="232">
        <f>ROUND(E41*H41,2)</f>
        <v>0</v>
      </c>
      <c r="J41" s="231"/>
      <c r="K41" s="232">
        <f>ROUND(E41*J41,2)</f>
        <v>0</v>
      </c>
      <c r="L41" s="232">
        <v>21</v>
      </c>
      <c r="M41" s="232">
        <f>G41*(1+L41/100)</f>
        <v>0</v>
      </c>
      <c r="N41" s="222">
        <v>0</v>
      </c>
      <c r="O41" s="222">
        <f>ROUND(E41*N41,5)</f>
        <v>0</v>
      </c>
      <c r="P41" s="222">
        <v>0.014</v>
      </c>
      <c r="Q41" s="222">
        <f>ROUND(E41*P41,5)</f>
        <v>1.63505</v>
      </c>
      <c r="R41" s="222"/>
      <c r="S41" s="222"/>
      <c r="T41" s="223">
        <v>0.2</v>
      </c>
      <c r="U41" s="222">
        <f>ROUND(E41*T41,2)</f>
        <v>23.36</v>
      </c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99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ht="12.75" outlineLevel="1">
      <c r="A42" s="242"/>
      <c r="B42" s="243"/>
      <c r="C42" s="266" t="s">
        <v>140</v>
      </c>
      <c r="D42" s="244"/>
      <c r="E42" s="245">
        <v>116.7894</v>
      </c>
      <c r="F42" s="246"/>
      <c r="G42" s="246"/>
      <c r="H42" s="246"/>
      <c r="I42" s="246"/>
      <c r="J42" s="246"/>
      <c r="K42" s="246"/>
      <c r="L42" s="246"/>
      <c r="M42" s="246"/>
      <c r="N42" s="247"/>
      <c r="O42" s="247"/>
      <c r="P42" s="247"/>
      <c r="Q42" s="247"/>
      <c r="R42" s="247"/>
      <c r="S42" s="247"/>
      <c r="T42" s="248"/>
      <c r="U42" s="247"/>
      <c r="V42" s="212"/>
      <c r="W42" s="212"/>
      <c r="X42" s="212"/>
      <c r="Y42" s="212"/>
      <c r="Z42" s="212"/>
      <c r="AA42" s="212"/>
      <c r="AB42" s="212"/>
      <c r="AC42" s="212"/>
      <c r="AD42" s="212"/>
      <c r="AE42" s="212" t="s">
        <v>105</v>
      </c>
      <c r="AF42" s="212">
        <v>0</v>
      </c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30" ht="12.75">
      <c r="A43" s="6"/>
      <c r="B43" s="7" t="s">
        <v>141</v>
      </c>
      <c r="C43" s="267" t="s">
        <v>141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AC43">
        <v>15</v>
      </c>
      <c r="AD43">
        <v>21</v>
      </c>
    </row>
    <row r="44" spans="1:31" ht="12.75">
      <c r="A44" s="249"/>
      <c r="B44" s="250">
        <v>26</v>
      </c>
      <c r="C44" s="268" t="s">
        <v>141</v>
      </c>
      <c r="D44" s="251"/>
      <c r="E44" s="251"/>
      <c r="F44" s="251"/>
      <c r="G44" s="262">
        <f>G8+G13+G18+G23+G40</f>
        <v>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AC44">
        <f>SUMIF(L7:L42,AC43,G7:G42)</f>
        <v>0</v>
      </c>
      <c r="AD44">
        <f>SUMIF(L7:L42,AD43,G7:G42)</f>
        <v>0</v>
      </c>
      <c r="AE44" t="s">
        <v>142</v>
      </c>
    </row>
    <row r="45" spans="1:21" ht="12.75">
      <c r="A45" s="6"/>
      <c r="B45" s="7" t="s">
        <v>141</v>
      </c>
      <c r="C45" s="267" t="s">
        <v>141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75">
      <c r="A46" s="6"/>
      <c r="B46" s="7" t="s">
        <v>141</v>
      </c>
      <c r="C46" s="267" t="s">
        <v>141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75">
      <c r="A47" s="252">
        <v>33</v>
      </c>
      <c r="B47" s="252"/>
      <c r="C47" s="269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31" ht="12.75">
      <c r="A48" s="253"/>
      <c r="B48" s="254"/>
      <c r="C48" s="270"/>
      <c r="D48" s="254"/>
      <c r="E48" s="254"/>
      <c r="F48" s="254"/>
      <c r="G48" s="25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AE48" t="s">
        <v>143</v>
      </c>
    </row>
    <row r="49" spans="1:21" ht="12.75">
      <c r="A49" s="256"/>
      <c r="B49" s="257"/>
      <c r="C49" s="271"/>
      <c r="D49" s="257"/>
      <c r="E49" s="257"/>
      <c r="F49" s="257"/>
      <c r="G49" s="258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75">
      <c r="A50" s="256"/>
      <c r="B50" s="257"/>
      <c r="C50" s="271"/>
      <c r="D50" s="257"/>
      <c r="E50" s="257"/>
      <c r="F50" s="257"/>
      <c r="G50" s="258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75">
      <c r="A51" s="256"/>
      <c r="B51" s="257"/>
      <c r="C51" s="271"/>
      <c r="D51" s="257"/>
      <c r="E51" s="257"/>
      <c r="F51" s="257"/>
      <c r="G51" s="258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>
      <c r="A52" s="259"/>
      <c r="B52" s="260"/>
      <c r="C52" s="272"/>
      <c r="D52" s="260"/>
      <c r="E52" s="260"/>
      <c r="F52" s="260"/>
      <c r="G52" s="261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>
      <c r="A53" s="6"/>
      <c r="B53" s="7" t="s">
        <v>141</v>
      </c>
      <c r="C53" s="267" t="s">
        <v>141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3:31" ht="12.75">
      <c r="C54" s="273"/>
      <c r="AE54" t="s">
        <v>144</v>
      </c>
    </row>
  </sheetData>
  <sheetProtection/>
  <mergeCells count="6">
    <mergeCell ref="A1:G1"/>
    <mergeCell ref="C2:G2"/>
    <mergeCell ref="C3:G3"/>
    <mergeCell ref="C4:G4"/>
    <mergeCell ref="A47:C47"/>
    <mergeCell ref="A48:G52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2014-02-28T09:52:57Z</cp:lastPrinted>
  <dcterms:created xsi:type="dcterms:W3CDTF">2009-04-08T07:15:50Z</dcterms:created>
  <dcterms:modified xsi:type="dcterms:W3CDTF">2017-04-06T08:20:24Z</dcterms:modified>
  <cp:category/>
  <cp:version/>
  <cp:contentType/>
  <cp:contentStatus/>
</cp:coreProperties>
</file>