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13005" windowHeight="13890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'Položky'!$A$1:$G$46</definedName>
    <definedName name="_xlnm.Print_Area" localSheetId="1">'Rekapitulace'!$A$1:$I$18</definedName>
    <definedName name="_xlnm.Print_Titles" localSheetId="2">'Položky'!$1:$6</definedName>
    <definedName name="_xlnm.Print_Titles" localSheetId="1">'Rekapitulace'!$1:$6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#N/A</definedName>
    <definedName name="HSV">'Rekapitulace'!$E$12</definedName>
    <definedName name="HSV0">#N/A</definedName>
    <definedName name="HZS">'Rekapitulace'!$I$12</definedName>
    <definedName name="HZS0">#N/A</definedName>
    <definedName name="JKSO">'Krycí list'!$F$4</definedName>
    <definedName name="MJ">'Krycí list'!$G$4</definedName>
    <definedName name="Mont">'Rekapitulace'!$H$12</definedName>
    <definedName name="Montaz0">#N/A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#N/A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<sst xmlns="http://schemas.openxmlformats.org/spreadsheetml/2006/main" count="208" uniqueCount="144">
  <si>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</si>
  <si>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</si>
  <si>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</si>
  <si>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</si>
  <si>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</si>
  <si>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</si>
  <si>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</si>
  <si>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</si>
  <si>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</si>
  <si>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</si>
  <si>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</si>
  <si>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</si>
  <si>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</si>
  <si>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</si>
  <si>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</si>
  <si>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</si>
  <si>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</si>
  <si>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</si>
  <si>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</si>
  <si>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</si>
  <si>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</si>
  <si>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</si>
  <si>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</si>
  <si>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</si>
  <si>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</si>
  <si>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</si>
  <si>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</si>
  <si>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</si>
  <si>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</si>
  <si>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</si>
  <si>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</si>
  <si>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</si>
  <si>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</si>
  <si>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</si>
  <si>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</si>
  <si>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</si>
  <si>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</si>
  <si>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</si>
  <si>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</si>
  <si>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</si>
  <si>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</si>
  <si>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</si>
  <si>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</si>
  <si>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</si>
  <si>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</si>
  <si>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</si>
  <si>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</si>
  <si>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</si>
  <si>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</si>
  <si>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</si>
  <si>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</si>
  <si>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</si>
  <si>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</si>
  <si>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</si>
  <si>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</si>
  <si>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</si>
  <si>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</si>
  <si>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</si>
  <si>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</si>
  <si>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</si>
  <si>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</si>
  <si>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</si>
  <si>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</si>
  <si>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</si>
  <si>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8</t>
  </si>
  <si>
    <t>Trubní vedení</t>
  </si>
  <si>
    <t>892 23-3111.R00</t>
  </si>
  <si>
    <t xml:space="preserve">Desinfekce vodovodního potrubí DN 70 </t>
  </si>
  <si>
    <t>m</t>
  </si>
  <si>
    <t>Celkem za</t>
  </si>
  <si>
    <t>721</t>
  </si>
  <si>
    <t>Vnitřní kanalizace</t>
  </si>
  <si>
    <t>721 22-0801.R00</t>
  </si>
  <si>
    <t xml:space="preserve">Demontáž zápachové uzávěrky DN 70 </t>
  </si>
  <si>
    <t>kus</t>
  </si>
  <si>
    <t>721 17-1803.R00</t>
  </si>
  <si>
    <t xml:space="preserve">Demontáž potrubí z PVC do D 75 mm </t>
  </si>
  <si>
    <t>721 17-6102.R00</t>
  </si>
  <si>
    <t xml:space="preserve">Potrubí HT připojovací D 40 x 1,8 mm </t>
  </si>
  <si>
    <t>721 17-6103.R00</t>
  </si>
  <si>
    <t xml:space="preserve">Potrubí HT připojovací D 50 x 1,8 mm </t>
  </si>
  <si>
    <t>721 17-6105.R00</t>
  </si>
  <si>
    <t xml:space="preserve">Potrubí HT připojovací D 110 x 2,7 mm </t>
  </si>
  <si>
    <t>721 17-61xx.R00</t>
  </si>
  <si>
    <t>Napojení na stávající stoupačku vysazení odbočky</t>
  </si>
  <si>
    <t>sbr</t>
  </si>
  <si>
    <t>721 29-0111.R00</t>
  </si>
  <si>
    <t xml:space="preserve">Zkouška těsnosti kanalizace vodou DN 125 </t>
  </si>
  <si>
    <t>722</t>
  </si>
  <si>
    <t>Vnitřní vodovod</t>
  </si>
  <si>
    <t>722 17-0801.R00</t>
  </si>
  <si>
    <t xml:space="preserve">Demontáž rozvodů vody z plastů do D 32 </t>
  </si>
  <si>
    <t>722 23-7121.R00</t>
  </si>
  <si>
    <t xml:space="preserve">Kohout kulový,2xvnitřní záv  1/2" </t>
  </si>
  <si>
    <t>722 17-23xx.R00</t>
  </si>
  <si>
    <t>Napojení na stáv rozvody+byt.vodoměr/studená,teplá/</t>
  </si>
  <si>
    <t>722 17-2311.R00</t>
  </si>
  <si>
    <t xml:space="preserve">Potrubí z PPR , studená, D 20x2,8 mm </t>
  </si>
  <si>
    <t>722 17-2331.R00</t>
  </si>
  <si>
    <t xml:space="preserve">Potrubí z PPR , teplá, D 20x3,4 mm </t>
  </si>
  <si>
    <t>722 18-1211.R00</t>
  </si>
  <si>
    <t xml:space="preserve">Izolace návleková  tl. stěny 6 mm </t>
  </si>
  <si>
    <t>722 28-0106.R00</t>
  </si>
  <si>
    <t xml:space="preserve">Tlaková zkouška vodovodního potrubí DN 32 </t>
  </si>
  <si>
    <t>725</t>
  </si>
  <si>
    <t>Zařizovací předměty</t>
  </si>
  <si>
    <t>725 11-0811.R00</t>
  </si>
  <si>
    <t xml:space="preserve">Demontáž klozetů splachovacích </t>
  </si>
  <si>
    <t>soubor</t>
  </si>
  <si>
    <t>725 21-0821.R00</t>
  </si>
  <si>
    <t xml:space="preserve">Demontáž umyvadel bez výtokových armatur </t>
  </si>
  <si>
    <t>725 31-0823.R00</t>
  </si>
  <si>
    <t xml:space="preserve">Demontáž dřezů 1dílných v kuchyňské sestavě </t>
  </si>
  <si>
    <t>725 31-4290.R00</t>
  </si>
  <si>
    <t xml:space="preserve">Příslušenství k dřezu v kuchyňské sestavě </t>
  </si>
  <si>
    <t>725 31-9101.R00</t>
  </si>
  <si>
    <t xml:space="preserve">Montáž dřezů jednoduchých </t>
  </si>
  <si>
    <t>552-30700</t>
  </si>
  <si>
    <t xml:space="preserve">Dřez nerez </t>
  </si>
  <si>
    <t>725 10-00xx.RA0</t>
  </si>
  <si>
    <t xml:space="preserve">Sprchový kanálek + sklopné sedátko+ madlo </t>
  </si>
  <si>
    <t>725 21-23xx.R00</t>
  </si>
  <si>
    <t xml:space="preserve">Umyvadlo pro invalidy, se zápachovou uzávěrkou+madlo </t>
  </si>
  <si>
    <t>725 01-41xx.R00</t>
  </si>
  <si>
    <t>Klozet kombi pro ZTP., bílý vč. Příslušenství +1x sklopné madlo + 1x pevné madlo k WC</t>
  </si>
  <si>
    <t>725 82-31xx.R00</t>
  </si>
  <si>
    <t>Baterie umyvadlová stoján. ruční, vč. otvír.odpadu invalidní</t>
  </si>
  <si>
    <t>725 82-3114.RT0</t>
  </si>
  <si>
    <t>Baterie dřezová stojánková ruční, bez otvír.odpadu základní</t>
  </si>
  <si>
    <t>725 84-5811.RT1</t>
  </si>
  <si>
    <t>Baterie termost.sprchová nástěn., standardní</t>
  </si>
  <si>
    <t>726</t>
  </si>
  <si>
    <t>Instalační prefabrikáty</t>
  </si>
  <si>
    <t>726 21-11xx.R00</t>
  </si>
  <si>
    <t xml:space="preserve">Modul- umyvadlo  samonosný vč. montáže </t>
  </si>
  <si>
    <t xml:space="preserve">Modul-sprcha  samonosný vč. montáže </t>
  </si>
  <si>
    <t>BYT Č. 7</t>
  </si>
  <si>
    <t>Stavební úpravy části objektu penzionu pro důchodce</t>
  </si>
  <si>
    <t>Kolín, Slovenská 984</t>
  </si>
  <si>
    <t>zdravotechnika</t>
  </si>
  <si>
    <t>VD01</t>
  </si>
  <si>
    <t>2016-07</t>
  </si>
  <si>
    <t>VÝKAZ VÝMĚR  - zdravotechnika</t>
  </si>
  <si>
    <t xml:space="preserve">KRYCÍ LIST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</si>
</sst>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&quot; Kč&quot;"/>
    <numFmt numFmtId="166" formatCode="0.0"/>
  </numFmts>
  <fonts count="50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12" xfId="36" applyFont="1" applyBorder="1">
      <alignment/>
      <protection/>
    </xf>
    <xf numFmtId="0" fontId="1" fillId="0" borderId="13" xfId="36" applyBorder="1">
      <alignment/>
      <protection/>
    </xf>
    <xf numFmtId="49" fontId="3" fillId="33" borderId="14" xfId="36" applyNumberFormat="1" applyFont="1" applyFill="1" applyBorder="1">
      <alignment/>
      <protection/>
    </xf>
    <xf numFmtId="49" fontId="1" fillId="33" borderId="15" xfId="36" applyNumberFormat="1" applyFill="1" applyBorder="1">
      <alignment/>
      <protection/>
    </xf>
    <xf numFmtId="0" fontId="4" fillId="33" borderId="0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" fillId="0" borderId="0" xfId="36" applyBorder="1">
      <alignment/>
      <protection/>
    </xf>
    <xf numFmtId="0" fontId="1" fillId="0" borderId="16" xfId="36" applyBorder="1">
      <alignment/>
      <protection/>
    </xf>
    <xf numFmtId="0" fontId="1" fillId="0" borderId="17" xfId="36" applyFont="1" applyBorder="1">
      <alignment/>
      <protection/>
    </xf>
    <xf numFmtId="0" fontId="1" fillId="0" borderId="18" xfId="36" applyBorder="1">
      <alignment/>
      <protection/>
    </xf>
    <xf numFmtId="0" fontId="1" fillId="0" borderId="19" xfId="36" applyFont="1" applyBorder="1">
      <alignment/>
      <protection/>
    </xf>
    <xf numFmtId="0" fontId="1" fillId="0" borderId="20" xfId="36" applyFont="1" applyBorder="1">
      <alignment/>
      <protection/>
    </xf>
    <xf numFmtId="0" fontId="1" fillId="0" borderId="21" xfId="36" applyBorder="1">
      <alignment/>
      <protection/>
    </xf>
    <xf numFmtId="49" fontId="1" fillId="0" borderId="22" xfId="36" applyNumberFormat="1" applyBorder="1" applyAlignment="1">
      <alignment horizontal="left"/>
      <protection/>
    </xf>
    <xf numFmtId="0" fontId="1" fillId="0" borderId="20" xfId="36" applyNumberFormat="1" applyFont="1" applyBorder="1">
      <alignment/>
      <protection/>
    </xf>
    <xf numFmtId="0" fontId="1" fillId="0" borderId="19" xfId="36" applyNumberFormat="1" applyBorder="1">
      <alignment/>
      <protection/>
    </xf>
    <xf numFmtId="0" fontId="1" fillId="0" borderId="21" xfId="36" applyNumberFormat="1" applyBorder="1">
      <alignment/>
      <protection/>
    </xf>
    <xf numFmtId="0" fontId="1" fillId="0" borderId="0" xfId="36" applyNumberFormat="1">
      <alignment/>
      <protection/>
    </xf>
    <xf numFmtId="3" fontId="1" fillId="0" borderId="21" xfId="36" applyNumberFormat="1" applyBorder="1">
      <alignment/>
      <protection/>
    </xf>
    <xf numFmtId="0" fontId="1" fillId="0" borderId="23" xfId="36" applyFont="1" applyBorder="1">
      <alignment/>
      <protection/>
    </xf>
    <xf numFmtId="0" fontId="1" fillId="0" borderId="24" xfId="36" applyBorder="1">
      <alignment/>
      <protection/>
    </xf>
    <xf numFmtId="0" fontId="1" fillId="0" borderId="25" xfId="36" applyFont="1" applyBorder="1">
      <alignment/>
      <protection/>
    </xf>
    <xf numFmtId="0" fontId="1" fillId="0" borderId="26" xfId="36" applyBorder="1">
      <alignment/>
      <protection/>
    </xf>
    <xf numFmtId="0" fontId="1" fillId="0" borderId="14" xfId="36" applyFont="1" applyBorder="1">
      <alignment/>
      <protection/>
    </xf>
    <xf numFmtId="0" fontId="1" fillId="0" borderId="22" xfId="36" applyFont="1" applyBorder="1">
      <alignment/>
      <protection/>
    </xf>
    <xf numFmtId="3" fontId="1" fillId="0" borderId="0" xfId="36" applyNumberFormat="1">
      <alignment/>
      <protection/>
    </xf>
    <xf numFmtId="0" fontId="6" fillId="0" borderId="27" xfId="36" applyFont="1" applyBorder="1" applyAlignment="1">
      <alignment horizontal="left"/>
      <protection/>
    </xf>
    <xf numFmtId="0" fontId="1" fillId="0" borderId="28" xfId="36" applyBorder="1" applyAlignment="1">
      <alignment horizontal="left"/>
      <protection/>
    </xf>
    <xf numFmtId="0" fontId="1" fillId="0" borderId="29" xfId="36" applyBorder="1" applyAlignment="1">
      <alignment horizontal="center"/>
      <protection/>
    </xf>
    <xf numFmtId="0" fontId="1" fillId="0" borderId="30" xfId="36" applyBorder="1">
      <alignment/>
      <protection/>
    </xf>
    <xf numFmtId="0" fontId="1" fillId="0" borderId="31" xfId="36" applyFont="1" applyBorder="1">
      <alignment/>
      <protection/>
    </xf>
    <xf numFmtId="3" fontId="1" fillId="0" borderId="32" xfId="36" applyNumberFormat="1" applyBorder="1">
      <alignment/>
      <protection/>
    </xf>
    <xf numFmtId="0" fontId="1" fillId="0" borderId="33" xfId="36" applyBorder="1">
      <alignment/>
      <protection/>
    </xf>
    <xf numFmtId="3" fontId="1" fillId="0" borderId="34" xfId="36" applyNumberFormat="1" applyBorder="1">
      <alignment/>
      <protection/>
    </xf>
    <xf numFmtId="0" fontId="1" fillId="0" borderId="35" xfId="36" applyBorder="1">
      <alignment/>
      <protection/>
    </xf>
    <xf numFmtId="3" fontId="1" fillId="0" borderId="24" xfId="36" applyNumberFormat="1" applyBorder="1">
      <alignment/>
      <protection/>
    </xf>
    <xf numFmtId="0" fontId="1" fillId="0" borderId="36" xfId="36" applyBorder="1">
      <alignment/>
      <protection/>
    </xf>
    <xf numFmtId="0" fontId="1" fillId="0" borderId="37" xfId="36" applyFont="1" applyBorder="1">
      <alignment/>
      <protection/>
    </xf>
    <xf numFmtId="0" fontId="1" fillId="0" borderId="38" xfId="36" applyFont="1" applyBorder="1">
      <alignment/>
      <protection/>
    </xf>
    <xf numFmtId="3" fontId="1" fillId="0" borderId="39" xfId="36" applyNumberFormat="1" applyBorder="1">
      <alignment/>
      <protection/>
    </xf>
    <xf numFmtId="0" fontId="1" fillId="0" borderId="40" xfId="36" applyFont="1" applyBorder="1">
      <alignment/>
      <protection/>
    </xf>
    <xf numFmtId="3" fontId="1" fillId="0" borderId="41" xfId="36" applyNumberFormat="1" applyBorder="1">
      <alignment/>
      <protection/>
    </xf>
    <xf numFmtId="0" fontId="1" fillId="0" borderId="42" xfId="36" applyBorder="1">
      <alignment/>
      <protection/>
    </xf>
    <xf numFmtId="0" fontId="1" fillId="0" borderId="43" xfId="36" applyFont="1" applyBorder="1">
      <alignment/>
      <protection/>
    </xf>
    <xf numFmtId="0" fontId="1" fillId="0" borderId="0" xfId="36" applyBorder="1" applyAlignment="1">
      <alignment horizontal="right"/>
      <protection/>
    </xf>
    <xf numFmtId="164" fontId="1" fillId="0" borderId="0" xfId="36" applyNumberFormat="1" applyBorder="1">
      <alignment/>
      <protection/>
    </xf>
    <xf numFmtId="0" fontId="1" fillId="0" borderId="20" xfId="36" applyNumberFormat="1" applyBorder="1" applyAlignment="1">
      <alignment horizontal="right"/>
      <protection/>
    </xf>
    <xf numFmtId="165" fontId="1" fillId="0" borderId="24" xfId="36" applyNumberFormat="1" applyBorder="1">
      <alignment/>
      <protection/>
    </xf>
    <xf numFmtId="165" fontId="1" fillId="0" borderId="0" xfId="36" applyNumberFormat="1" applyBorder="1">
      <alignment/>
      <protection/>
    </xf>
    <xf numFmtId="0" fontId="7" fillId="0" borderId="40" xfId="36" applyFont="1" applyFill="1" applyBorder="1">
      <alignment/>
      <protection/>
    </xf>
    <xf numFmtId="0" fontId="7" fillId="0" borderId="41" xfId="36" applyFont="1" applyFill="1" applyBorder="1">
      <alignment/>
      <protection/>
    </xf>
    <xf numFmtId="0" fontId="7" fillId="0" borderId="44" xfId="36" applyFont="1" applyFill="1" applyBorder="1">
      <alignment/>
      <protection/>
    </xf>
    <xf numFmtId="165" fontId="7" fillId="0" borderId="41" xfId="36" applyNumberFormat="1" applyFont="1" applyFill="1" applyBorder="1">
      <alignment/>
      <protection/>
    </xf>
    <xf numFmtId="0" fontId="7" fillId="0" borderId="45" xfId="36" applyFont="1" applyFill="1" applyBorder="1">
      <alignment/>
      <protection/>
    </xf>
    <xf numFmtId="0" fontId="7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0" xfId="36" applyAlignment="1">
      <alignment vertical="top" wrapText="1"/>
      <protection/>
    </xf>
    <xf numFmtId="0" fontId="4" fillId="0" borderId="46" xfId="47" applyFont="1" applyBorder="1">
      <alignment/>
      <protection/>
    </xf>
    <xf numFmtId="0" fontId="1" fillId="0" borderId="46" xfId="47" applyBorder="1">
      <alignment/>
      <protection/>
    </xf>
    <xf numFmtId="0" fontId="1" fillId="0" borderId="46" xfId="47" applyBorder="1" applyAlignment="1">
      <alignment horizontal="right"/>
      <protection/>
    </xf>
    <xf numFmtId="0" fontId="1" fillId="0" borderId="46" xfId="47" applyFont="1" applyBorder="1">
      <alignment/>
      <protection/>
    </xf>
    <xf numFmtId="0" fontId="1" fillId="0" borderId="46" xfId="36" applyNumberFormat="1" applyBorder="1" applyAlignment="1">
      <alignment horizontal="left"/>
      <protection/>
    </xf>
    <xf numFmtId="0" fontId="1" fillId="0" borderId="47" xfId="36" applyNumberFormat="1" applyBorder="1">
      <alignment/>
      <protection/>
    </xf>
    <xf numFmtId="0" fontId="4" fillId="0" borderId="48" xfId="47" applyFont="1" applyBorder="1">
      <alignment/>
      <protection/>
    </xf>
    <xf numFmtId="0" fontId="1" fillId="0" borderId="48" xfId="47" applyBorder="1">
      <alignment/>
      <protection/>
    </xf>
    <xf numFmtId="0" fontId="1" fillId="0" borderId="48" xfId="47" applyBorder="1" applyAlignment="1">
      <alignment horizontal="right"/>
      <protection/>
    </xf>
    <xf numFmtId="49" fontId="6" fillId="0" borderId="27" xfId="36" applyNumberFormat="1" applyFont="1" applyFill="1" applyBorder="1">
      <alignment/>
      <protection/>
    </xf>
    <xf numFmtId="0" fontId="6" fillId="0" borderId="28" xfId="36" applyFont="1" applyFill="1" applyBorder="1">
      <alignment/>
      <protection/>
    </xf>
    <xf numFmtId="0" fontId="6" fillId="0" borderId="29" xfId="36" applyFont="1" applyFill="1" applyBorder="1">
      <alignment/>
      <protection/>
    </xf>
    <xf numFmtId="0" fontId="6" fillId="0" borderId="49" xfId="36" applyFont="1" applyFill="1" applyBorder="1">
      <alignment/>
      <protection/>
    </xf>
    <xf numFmtId="0" fontId="6" fillId="0" borderId="50" xfId="36" applyFont="1" applyFill="1" applyBorder="1">
      <alignment/>
      <protection/>
    </xf>
    <xf numFmtId="0" fontId="6" fillId="0" borderId="51" xfId="36" applyFont="1" applyFill="1" applyBorder="1">
      <alignment/>
      <protection/>
    </xf>
    <xf numFmtId="49" fontId="9" fillId="0" borderId="14" xfId="36" applyNumberFormat="1" applyFont="1" applyFill="1" applyBorder="1">
      <alignment/>
      <protection/>
    </xf>
    <xf numFmtId="0" fontId="9" fillId="0" borderId="0" xfId="36" applyFont="1" applyFill="1" applyBorder="1">
      <alignment/>
      <protection/>
    </xf>
    <xf numFmtId="0" fontId="1" fillId="0" borderId="0" xfId="36" applyFill="1" applyBorder="1">
      <alignment/>
      <protection/>
    </xf>
    <xf numFmtId="3" fontId="1" fillId="0" borderId="16" xfId="36" applyNumberFormat="1" applyFont="1" applyFill="1" applyBorder="1">
      <alignment/>
      <protection/>
    </xf>
    <xf numFmtId="3" fontId="1" fillId="0" borderId="15" xfId="36" applyNumberFormat="1" applyFont="1" applyFill="1" applyBorder="1">
      <alignment/>
      <protection/>
    </xf>
    <xf numFmtId="3" fontId="1" fillId="0" borderId="52" xfId="36" applyNumberFormat="1" applyFont="1" applyFill="1" applyBorder="1">
      <alignment/>
      <protection/>
    </xf>
    <xf numFmtId="3" fontId="1" fillId="0" borderId="53" xfId="36" applyNumberFormat="1" applyFont="1" applyFill="1" applyBorder="1">
      <alignment/>
      <protection/>
    </xf>
    <xf numFmtId="0" fontId="6" fillId="0" borderId="27" xfId="36" applyFont="1" applyFill="1" applyBorder="1">
      <alignment/>
      <protection/>
    </xf>
    <xf numFmtId="3" fontId="6" fillId="0" borderId="29" xfId="36" applyNumberFormat="1" applyFont="1" applyFill="1" applyBorder="1">
      <alignment/>
      <protection/>
    </xf>
    <xf numFmtId="3" fontId="6" fillId="0" borderId="49" xfId="36" applyNumberFormat="1" applyFont="1" applyFill="1" applyBorder="1">
      <alignment/>
      <protection/>
    </xf>
    <xf numFmtId="3" fontId="6" fillId="0" borderId="50" xfId="36" applyNumberFormat="1" applyFont="1" applyFill="1" applyBorder="1">
      <alignment/>
      <protection/>
    </xf>
    <xf numFmtId="3" fontId="6" fillId="0" borderId="51" xfId="36" applyNumberFormat="1" applyFont="1" applyFill="1" applyBorder="1">
      <alignment/>
      <protection/>
    </xf>
    <xf numFmtId="0" fontId="6" fillId="0" borderId="0" xfId="36" applyFont="1">
      <alignment/>
      <protection/>
    </xf>
    <xf numFmtId="0" fontId="1" fillId="0" borderId="0" xfId="36" applyFill="1">
      <alignment/>
      <protection/>
    </xf>
    <xf numFmtId="0" fontId="6" fillId="0" borderId="33" xfId="36" applyFont="1" applyFill="1" applyBorder="1">
      <alignment/>
      <protection/>
    </xf>
    <xf numFmtId="0" fontId="6" fillId="0" borderId="34" xfId="36" applyFont="1" applyFill="1" applyBorder="1">
      <alignment/>
      <protection/>
    </xf>
    <xf numFmtId="0" fontId="1" fillId="0" borderId="54" xfId="36" applyFill="1" applyBorder="1">
      <alignment/>
      <protection/>
    </xf>
    <xf numFmtId="0" fontId="6" fillId="0" borderId="55" xfId="36" applyFont="1" applyFill="1" applyBorder="1" applyAlignment="1">
      <alignment horizontal="right"/>
      <protection/>
    </xf>
    <xf numFmtId="0" fontId="6" fillId="0" borderId="34" xfId="36" applyFont="1" applyFill="1" applyBorder="1" applyAlignment="1">
      <alignment horizontal="right"/>
      <protection/>
    </xf>
    <xf numFmtId="0" fontId="6" fillId="0" borderId="35" xfId="36" applyFont="1" applyFill="1" applyBorder="1" applyAlignment="1">
      <alignment horizontal="center"/>
      <protection/>
    </xf>
    <xf numFmtId="4" fontId="5" fillId="0" borderId="34" xfId="36" applyNumberFormat="1" applyFont="1" applyFill="1" applyBorder="1" applyAlignment="1">
      <alignment horizontal="right"/>
      <protection/>
    </xf>
    <xf numFmtId="4" fontId="5" fillId="0" borderId="54" xfId="36" applyNumberFormat="1" applyFont="1" applyFill="1" applyBorder="1" applyAlignment="1">
      <alignment horizontal="right"/>
      <protection/>
    </xf>
    <xf numFmtId="0" fontId="1" fillId="0" borderId="38" xfId="36" applyFont="1" applyFill="1" applyBorder="1">
      <alignment/>
      <protection/>
    </xf>
    <xf numFmtId="0" fontId="1" fillId="0" borderId="31" xfId="36" applyFont="1" applyFill="1" applyBorder="1">
      <alignment/>
      <protection/>
    </xf>
    <xf numFmtId="0" fontId="1" fillId="0" borderId="56" xfId="36" applyFont="1" applyFill="1" applyBorder="1">
      <alignment/>
      <protection/>
    </xf>
    <xf numFmtId="3" fontId="1" fillId="0" borderId="37" xfId="36" applyNumberFormat="1" applyFont="1" applyFill="1" applyBorder="1" applyAlignment="1">
      <alignment horizontal="right"/>
      <protection/>
    </xf>
    <xf numFmtId="166" fontId="1" fillId="0" borderId="57" xfId="36" applyNumberFormat="1" applyFont="1" applyFill="1" applyBorder="1" applyAlignment="1">
      <alignment horizontal="right"/>
      <protection/>
    </xf>
    <xf numFmtId="3" fontId="1" fillId="0" borderId="58" xfId="36" applyNumberFormat="1" applyFont="1" applyFill="1" applyBorder="1" applyAlignment="1">
      <alignment horizontal="right"/>
      <protection/>
    </xf>
    <xf numFmtId="4" fontId="1" fillId="0" borderId="31" xfId="36" applyNumberFormat="1" applyFont="1" applyFill="1" applyBorder="1" applyAlignment="1">
      <alignment horizontal="right"/>
      <protection/>
    </xf>
    <xf numFmtId="3" fontId="1" fillId="0" borderId="56" xfId="36" applyNumberFormat="1" applyFont="1" applyFill="1" applyBorder="1" applyAlignment="1">
      <alignment horizontal="right"/>
      <protection/>
    </xf>
    <xf numFmtId="0" fontId="1" fillId="0" borderId="40" xfId="36" applyFill="1" applyBorder="1">
      <alignment/>
      <protection/>
    </xf>
    <xf numFmtId="0" fontId="6" fillId="0" borderId="41" xfId="36" applyFont="1" applyFill="1" applyBorder="1">
      <alignment/>
      <protection/>
    </xf>
    <xf numFmtId="0" fontId="1" fillId="0" borderId="41" xfId="36" applyFill="1" applyBorder="1">
      <alignment/>
      <protection/>
    </xf>
    <xf numFmtId="4" fontId="1" fillId="0" borderId="59" xfId="36" applyNumberFormat="1" applyFill="1" applyBorder="1">
      <alignment/>
      <protection/>
    </xf>
    <xf numFmtId="4" fontId="1" fillId="0" borderId="40" xfId="36" applyNumberFormat="1" applyFill="1" applyBorder="1">
      <alignment/>
      <protection/>
    </xf>
    <xf numFmtId="4" fontId="1" fillId="0" borderId="41" xfId="36" applyNumberFormat="1" applyFill="1" applyBorder="1">
      <alignment/>
      <protection/>
    </xf>
    <xf numFmtId="3" fontId="9" fillId="0" borderId="0" xfId="36" applyNumberFormat="1" applyFont="1">
      <alignment/>
      <protection/>
    </xf>
    <xf numFmtId="4" fontId="9" fillId="0" borderId="0" xfId="36" applyNumberFormat="1" applyFont="1">
      <alignment/>
      <protection/>
    </xf>
    <xf numFmtId="4" fontId="1" fillId="0" borderId="0" xfId="36" applyNumberForma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1" fillId="0" borderId="0" xfId="47" applyFill="1">
      <alignment/>
      <protection/>
    </xf>
    <xf numFmtId="0" fontId="11" fillId="0" borderId="0" xfId="47" applyFont="1" applyFill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12" fillId="0" borderId="0" xfId="47" applyFont="1" applyFill="1" applyAlignment="1">
      <alignment horizontal="right"/>
      <protection/>
    </xf>
    <xf numFmtId="0" fontId="4" fillId="0" borderId="46" xfId="47" applyFont="1" applyFill="1" applyBorder="1">
      <alignment/>
      <protection/>
    </xf>
    <xf numFmtId="0" fontId="1" fillId="0" borderId="46" xfId="47" applyFill="1" applyBorder="1">
      <alignment/>
      <protection/>
    </xf>
    <xf numFmtId="0" fontId="9" fillId="0" borderId="46" xfId="47" applyFont="1" applyFill="1" applyBorder="1" applyAlignment="1">
      <alignment horizontal="right"/>
      <protection/>
    </xf>
    <xf numFmtId="0" fontId="1" fillId="0" borderId="46" xfId="47" applyFill="1" applyBorder="1" applyAlignment="1">
      <alignment horizontal="left"/>
      <protection/>
    </xf>
    <xf numFmtId="0" fontId="1" fillId="0" borderId="47" xfId="47" applyFill="1" applyBorder="1">
      <alignment/>
      <protection/>
    </xf>
    <xf numFmtId="0" fontId="4" fillId="0" borderId="48" xfId="47" applyFont="1" applyFill="1" applyBorder="1">
      <alignment/>
      <protection/>
    </xf>
    <xf numFmtId="0" fontId="1" fillId="0" borderId="48" xfId="47" applyFill="1" applyBorder="1">
      <alignment/>
      <protection/>
    </xf>
    <xf numFmtId="0" fontId="9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0" xfId="47" applyFill="1" applyAlignment="1">
      <alignment horizontal="right"/>
      <protection/>
    </xf>
    <xf numFmtId="0" fontId="1" fillId="0" borderId="0" xfId="47" applyFill="1" applyAlignment="1">
      <alignment/>
      <protection/>
    </xf>
    <xf numFmtId="49" fontId="5" fillId="0" borderId="57" xfId="47" applyNumberFormat="1" applyFont="1" applyFill="1" applyBorder="1">
      <alignment/>
      <protection/>
    </xf>
    <xf numFmtId="0" fontId="5" fillId="0" borderId="36" xfId="47" applyFont="1" applyFill="1" applyBorder="1" applyAlignment="1">
      <alignment horizontal="center"/>
      <protection/>
    </xf>
    <xf numFmtId="0" fontId="5" fillId="0" borderId="36" xfId="47" applyNumberFormat="1" applyFont="1" applyFill="1" applyBorder="1" applyAlignment="1">
      <alignment horizontal="center"/>
      <protection/>
    </xf>
    <xf numFmtId="0" fontId="5" fillId="0" borderId="57" xfId="47" applyFont="1" applyFill="1" applyBorder="1" applyAlignment="1">
      <alignment horizontal="center"/>
      <protection/>
    </xf>
    <xf numFmtId="0" fontId="6" fillId="0" borderId="52" xfId="47" applyFont="1" applyFill="1" applyBorder="1" applyAlignment="1">
      <alignment horizontal="center"/>
      <protection/>
    </xf>
    <xf numFmtId="49" fontId="6" fillId="0" borderId="52" xfId="47" applyNumberFormat="1" applyFont="1" applyFill="1" applyBorder="1" applyAlignment="1">
      <alignment horizontal="left"/>
      <protection/>
    </xf>
    <xf numFmtId="0" fontId="6" fillId="0" borderId="52" xfId="47" applyFont="1" applyFill="1" applyBorder="1">
      <alignment/>
      <protection/>
    </xf>
    <xf numFmtId="0" fontId="1" fillId="0" borderId="52" xfId="47" applyFill="1" applyBorder="1" applyAlignment="1">
      <alignment horizontal="center"/>
      <protection/>
    </xf>
    <xf numFmtId="0" fontId="1" fillId="0" borderId="52" xfId="47" applyNumberFormat="1" applyFill="1" applyBorder="1" applyAlignment="1">
      <alignment horizontal="right"/>
      <protection/>
    </xf>
    <xf numFmtId="0" fontId="1" fillId="0" borderId="52" xfId="47" applyNumberFormat="1" applyFill="1" applyBorder="1">
      <alignment/>
      <protection/>
    </xf>
    <xf numFmtId="0" fontId="1" fillId="0" borderId="0" xfId="47" applyNumberFormat="1">
      <alignment/>
      <protection/>
    </xf>
    <xf numFmtId="0" fontId="13" fillId="0" borderId="0" xfId="47" applyFont="1">
      <alignment/>
      <protection/>
    </xf>
    <xf numFmtId="0" fontId="1" fillId="0" borderId="52" xfId="47" applyFont="1" applyFill="1" applyBorder="1" applyAlignment="1">
      <alignment horizontal="center"/>
      <protection/>
    </xf>
    <xf numFmtId="49" fontId="8" fillId="0" borderId="52" xfId="47" applyNumberFormat="1" applyFont="1" applyFill="1" applyBorder="1" applyAlignment="1">
      <alignment horizontal="left"/>
      <protection/>
    </xf>
    <xf numFmtId="0" fontId="8" fillId="0" borderId="52" xfId="47" applyFont="1" applyFill="1" applyBorder="1" applyAlignment="1">
      <alignment wrapText="1"/>
      <protection/>
    </xf>
    <xf numFmtId="49" fontId="8" fillId="0" borderId="52" xfId="47" applyNumberFormat="1" applyFont="1" applyFill="1" applyBorder="1" applyAlignment="1">
      <alignment horizontal="center" shrinkToFit="1"/>
      <protection/>
    </xf>
    <xf numFmtId="4" fontId="8" fillId="0" borderId="52" xfId="47" applyNumberFormat="1" applyFont="1" applyFill="1" applyBorder="1" applyAlignment="1">
      <alignment horizontal="right"/>
      <protection/>
    </xf>
    <xf numFmtId="4" fontId="8" fillId="0" borderId="52" xfId="47" applyNumberFormat="1" applyFont="1" applyFill="1" applyBorder="1">
      <alignment/>
      <protection/>
    </xf>
    <xf numFmtId="0" fontId="1" fillId="0" borderId="60" xfId="47" applyFill="1" applyBorder="1" applyAlignment="1">
      <alignment horizontal="center"/>
      <protection/>
    </xf>
    <xf numFmtId="49" fontId="4" fillId="0" borderId="60" xfId="47" applyNumberFormat="1" applyFont="1" applyFill="1" applyBorder="1" applyAlignment="1">
      <alignment horizontal="left"/>
      <protection/>
    </xf>
    <xf numFmtId="0" fontId="4" fillId="0" borderId="60" xfId="47" applyFont="1" applyFill="1" applyBorder="1">
      <alignment/>
      <protection/>
    </xf>
    <xf numFmtId="4" fontId="1" fillId="0" borderId="60" xfId="47" applyNumberFormat="1" applyFill="1" applyBorder="1" applyAlignment="1">
      <alignment horizontal="right"/>
      <protection/>
    </xf>
    <xf numFmtId="4" fontId="6" fillId="0" borderId="60" xfId="47" applyNumberFormat="1" applyFont="1" applyFill="1" applyBorder="1">
      <alignment/>
      <protection/>
    </xf>
    <xf numFmtId="3" fontId="1" fillId="0" borderId="0" xfId="47" applyNumberFormat="1">
      <alignment/>
      <protection/>
    </xf>
    <xf numFmtId="0" fontId="1" fillId="0" borderId="0" xfId="47" applyBorder="1">
      <alignment/>
      <protection/>
    </xf>
    <xf numFmtId="0" fontId="14" fillId="0" borderId="0" xfId="47" applyFont="1" applyAlignment="1">
      <alignment/>
      <protection/>
    </xf>
    <xf numFmtId="0" fontId="15" fillId="0" borderId="0" xfId="47" applyFont="1" applyBorder="1">
      <alignment/>
      <protection/>
    </xf>
    <xf numFmtId="3" fontId="15" fillId="0" borderId="0" xfId="47" applyNumberFormat="1" applyFont="1" applyBorder="1" applyAlignment="1">
      <alignment horizontal="right"/>
      <protection/>
    </xf>
    <xf numFmtId="4" fontId="15" fillId="0" borderId="0" xfId="47" applyNumberFormat="1" applyFont="1" applyBorder="1">
      <alignment/>
      <protection/>
    </xf>
    <xf numFmtId="0" fontId="14" fillId="0" borderId="0" xfId="47" applyFont="1" applyBorder="1" applyAlignment="1">
      <alignment/>
      <protection/>
    </xf>
    <xf numFmtId="0" fontId="1" fillId="0" borderId="0" xfId="47" applyBorder="1" applyAlignment="1">
      <alignment horizontal="right"/>
      <protection/>
    </xf>
    <xf numFmtId="0" fontId="1" fillId="0" borderId="0" xfId="36" applyBorder="1" applyAlignment="1">
      <alignment horizontal="left" wrapText="1"/>
      <protection/>
    </xf>
    <xf numFmtId="0" fontId="8" fillId="0" borderId="0" xfId="36" applyFont="1" applyBorder="1" applyAlignment="1">
      <alignment horizontal="left" vertical="top" wrapText="1"/>
      <protection/>
    </xf>
    <xf numFmtId="0" fontId="2" fillId="0" borderId="0" xfId="36" applyFont="1" applyBorder="1" applyAlignment="1">
      <alignment horizontal="center"/>
      <protection/>
    </xf>
    <xf numFmtId="0" fontId="5" fillId="0" borderId="36" xfId="36" applyFont="1" applyBorder="1" applyAlignment="1">
      <alignment horizontal="left"/>
      <protection/>
    </xf>
    <xf numFmtId="0" fontId="6" fillId="0" borderId="32" xfId="36" applyFont="1" applyBorder="1" applyAlignment="1">
      <alignment horizontal="left"/>
      <protection/>
    </xf>
    <xf numFmtId="0" fontId="2" fillId="0" borderId="61" xfId="36" applyFont="1" applyBorder="1" applyAlignment="1">
      <alignment horizontal="center" vertical="center"/>
      <protection/>
    </xf>
    <xf numFmtId="0" fontId="6" fillId="0" borderId="29" xfId="36" applyFont="1" applyBorder="1" applyAlignment="1">
      <alignment horizontal="center"/>
      <protection/>
    </xf>
    <xf numFmtId="0" fontId="1" fillId="0" borderId="62" xfId="47" applyFont="1" applyBorder="1" applyAlignment="1">
      <alignment horizontal="center"/>
      <protection/>
    </xf>
    <xf numFmtId="0" fontId="1" fillId="0" borderId="63" xfId="47" applyFont="1" applyBorder="1" applyAlignment="1">
      <alignment horizontal="center"/>
      <protection/>
    </xf>
    <xf numFmtId="0" fontId="1" fillId="0" borderId="64" xfId="47" applyFont="1" applyBorder="1" applyAlignment="1">
      <alignment horizontal="left"/>
      <protection/>
    </xf>
    <xf numFmtId="49" fontId="2" fillId="0" borderId="0" xfId="36" applyNumberFormat="1" applyFont="1" applyBorder="1" applyAlignment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3" fontId="6" fillId="0" borderId="59" xfId="36" applyNumberFormat="1" applyFont="1" applyFill="1" applyBorder="1" applyAlignment="1">
      <alignment horizontal="right"/>
      <protection/>
    </xf>
    <xf numFmtId="0" fontId="10" fillId="0" borderId="0" xfId="47" applyFont="1" applyBorder="1" applyAlignment="1">
      <alignment horizontal="center"/>
      <protection/>
    </xf>
    <xf numFmtId="0" fontId="1" fillId="0" borderId="62" xfId="47" applyFont="1" applyFill="1" applyBorder="1" applyAlignment="1">
      <alignment horizontal="center"/>
      <protection/>
    </xf>
    <xf numFmtId="49" fontId="1" fillId="0" borderId="63" xfId="47" applyNumberFormat="1" applyFont="1" applyFill="1" applyBorder="1" applyAlignment="1">
      <alignment horizontal="center"/>
      <protection/>
    </xf>
    <xf numFmtId="0" fontId="1" fillId="0" borderId="64" xfId="47" applyFill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2.57421875" style="1" customWidth="1"/>
    <col min="6" max="6" width="19.7109375" style="1" customWidth="1"/>
    <col min="7" max="7" width="14.140625" style="1" customWidth="1"/>
    <col min="8" max="16384" width="8.7109375" style="1" customWidth="1"/>
  </cols>
  <sheetData>
    <row r="1" spans="1:7" ht="21.75" customHeight="1">
      <c r="A1" s="165" t="s">
        <v>143</v>
      </c>
      <c r="B1" s="165"/>
      <c r="C1" s="165"/>
      <c r="D1" s="165"/>
      <c r="E1" s="165"/>
      <c r="F1" s="165"/>
      <c r="G1" s="165"/>
    </row>
    <row r="2" spans="4:7" ht="15" customHeight="1">
      <c r="D2" s="1" t="s">
        <v>139</v>
      </c>
      <c r="G2" s="1" t="s">
        <v>141</v>
      </c>
    </row>
    <row r="3" spans="1:7" ht="12.75" customHeight="1">
      <c r="A3" s="2" t="s">
        <v>0</v>
      </c>
      <c r="B3" s="3"/>
      <c r="C3" s="4" t="s">
        <v>1</v>
      </c>
      <c r="D3" s="4" t="s">
        <v>138</v>
      </c>
      <c r="E3" s="4"/>
      <c r="F3" s="4" t="s">
        <v>2</v>
      </c>
      <c r="G3" s="5"/>
    </row>
    <row r="4" spans="1:7" ht="12.75" customHeight="1">
      <c r="A4" s="6"/>
      <c r="B4" s="7"/>
      <c r="C4" s="8" t="s">
        <v>136</v>
      </c>
      <c r="D4" s="9"/>
      <c r="E4" s="9"/>
      <c r="F4" s="10"/>
      <c r="G4" s="11" t="s">
        <v>140</v>
      </c>
    </row>
    <row r="5" spans="1:7" ht="12.75" customHeight="1">
      <c r="A5" s="12" t="s">
        <v>3</v>
      </c>
      <c r="B5" s="13"/>
      <c r="C5" s="14" t="s">
        <v>4</v>
      </c>
      <c r="D5" s="14"/>
      <c r="E5" s="14"/>
      <c r="F5" s="15" t="s">
        <v>5</v>
      </c>
      <c r="G5" s="16"/>
    </row>
    <row r="6" spans="1:7" ht="22.5" customHeight="1">
      <c r="A6" s="6"/>
      <c r="B6" s="7"/>
      <c r="C6" s="8" t="s">
        <v>137</v>
      </c>
      <c r="D6" s="9"/>
      <c r="E6" s="9"/>
      <c r="F6" s="17"/>
      <c r="G6" s="11"/>
    </row>
    <row r="7" spans="1:9" ht="12.75">
      <c r="A7" s="12" t="s">
        <v>6</v>
      </c>
      <c r="B7" s="14"/>
      <c r="C7" s="166"/>
      <c r="D7" s="166"/>
      <c r="E7" s="18" t="s">
        <v>7</v>
      </c>
      <c r="F7" s="19"/>
      <c r="G7" s="20">
        <v>0</v>
      </c>
      <c r="H7" s="21"/>
      <c r="I7" s="21"/>
    </row>
    <row r="8" spans="1:7" ht="12.75">
      <c r="A8" s="12" t="s">
        <v>8</v>
      </c>
      <c r="B8" s="14"/>
      <c r="C8" s="166"/>
      <c r="D8" s="166"/>
      <c r="E8" s="15" t="s">
        <v>9</v>
      </c>
      <c r="F8" s="14"/>
      <c r="G8" s="22">
        <f>IF(PocetMJ=0,0,ROUND((F30+F32)/PocetMJ,1))</f>
        <v>0</v>
      </c>
    </row>
    <row r="9" spans="1:7" ht="12.75">
      <c r="A9" s="23" t="s">
        <v>10</v>
      </c>
      <c r="B9" s="24"/>
      <c r="C9" s="24"/>
      <c r="D9" s="24"/>
      <c r="E9" s="25" t="s">
        <v>11</v>
      </c>
      <c r="F9" s="24"/>
      <c r="G9" s="26"/>
    </row>
    <row r="10" spans="1:57" ht="12.75">
      <c r="A10" s="27" t="s">
        <v>12</v>
      </c>
      <c r="B10" s="10"/>
      <c r="C10" s="10"/>
      <c r="D10" s="10"/>
      <c r="E10" s="28" t="s">
        <v>13</v>
      </c>
      <c r="F10" s="10"/>
      <c r="G10" s="11"/>
      <c r="BA10" s="29"/>
      <c r="BB10" s="29"/>
      <c r="BC10" s="29"/>
      <c r="BD10" s="29"/>
      <c r="BE10" s="29"/>
    </row>
    <row r="11" spans="1:7" ht="12.75">
      <c r="A11" s="27"/>
      <c r="B11" s="10"/>
      <c r="C11" s="10"/>
      <c r="D11" s="10"/>
      <c r="E11" s="167"/>
      <c r="F11" s="167"/>
      <c r="G11" s="167"/>
    </row>
    <row r="12" spans="1:7" ht="28.5" customHeight="1">
      <c r="A12" s="168" t="s">
        <v>14</v>
      </c>
      <c r="B12" s="168"/>
      <c r="C12" s="168"/>
      <c r="D12" s="168"/>
      <c r="E12" s="168"/>
      <c r="F12" s="168"/>
      <c r="G12" s="168"/>
    </row>
    <row r="13" spans="1:7" ht="17.25" customHeight="1">
      <c r="A13" s="30" t="s">
        <v>15</v>
      </c>
      <c r="B13" s="31"/>
      <c r="C13" s="32"/>
      <c r="D13" s="169" t="s">
        <v>16</v>
      </c>
      <c r="E13" s="169"/>
      <c r="F13" s="169"/>
      <c r="G13" s="169"/>
    </row>
    <row r="14" spans="1:7" ht="15.75" customHeight="1">
      <c r="A14" s="33"/>
      <c r="B14" s="34" t="s">
        <v>17</v>
      </c>
      <c r="C14" s="35">
        <f>Dodavka</f>
        <v>0</v>
      </c>
      <c r="D14" s="36"/>
      <c r="E14" s="37"/>
      <c r="F14" s="38"/>
      <c r="G14" s="35"/>
    </row>
    <row r="15" spans="1:7" ht="15.75" customHeight="1">
      <c r="A15" s="33" t="s">
        <v>18</v>
      </c>
      <c r="B15" s="34" t="s">
        <v>19</v>
      </c>
      <c r="C15" s="35">
        <f>Mont</f>
        <v>0</v>
      </c>
      <c r="D15" s="23"/>
      <c r="E15" s="39"/>
      <c r="F15" s="40"/>
      <c r="G15" s="35"/>
    </row>
    <row r="16" spans="1:7" ht="15.75" customHeight="1">
      <c r="A16" s="33" t="s">
        <v>20</v>
      </c>
      <c r="B16" s="34" t="s">
        <v>21</v>
      </c>
      <c r="C16" s="35">
        <f>HSV</f>
        <v>0</v>
      </c>
      <c r="D16" s="23"/>
      <c r="E16" s="39"/>
      <c r="F16" s="40"/>
      <c r="G16" s="35"/>
    </row>
    <row r="17" spans="1:7" ht="15.75" customHeight="1">
      <c r="A17" s="41" t="s">
        <v>22</v>
      </c>
      <c r="B17" s="34" t="s">
        <v>23</v>
      </c>
      <c r="C17" s="35">
        <f>PSV</f>
        <v>0</v>
      </c>
      <c r="D17" s="23"/>
      <c r="E17" s="39"/>
      <c r="F17" s="40"/>
      <c r="G17" s="35"/>
    </row>
    <row r="18" spans="1:7" ht="15.75" customHeight="1">
      <c r="A18" s="42" t="s">
        <v>24</v>
      </c>
      <c r="B18" s="34"/>
      <c r="C18" s="35">
        <f>SUM(C14:C17)</f>
        <v>0</v>
      </c>
      <c r="D18" s="23"/>
      <c r="E18" s="39"/>
      <c r="F18" s="40"/>
      <c r="G18" s="35"/>
    </row>
    <row r="19" spans="1:7" ht="15.75" customHeight="1">
      <c r="A19" s="42"/>
      <c r="B19" s="34"/>
      <c r="C19" s="35"/>
      <c r="D19" s="23"/>
      <c r="E19" s="39"/>
      <c r="F19" s="40"/>
      <c r="G19" s="35"/>
    </row>
    <row r="20" spans="1:7" ht="15.75" customHeight="1">
      <c r="A20" s="42" t="s">
        <v>25</v>
      </c>
      <c r="B20" s="34"/>
      <c r="C20" s="35">
        <f>HZS</f>
        <v>0</v>
      </c>
      <c r="D20" s="23"/>
      <c r="E20" s="39"/>
      <c r="F20" s="40"/>
      <c r="G20" s="35"/>
    </row>
    <row r="21" spans="1:7" ht="15.75" customHeight="1">
      <c r="A21" s="27" t="s">
        <v>26</v>
      </c>
      <c r="B21" s="10"/>
      <c r="C21" s="35">
        <f>C18+C20</f>
        <v>0</v>
      </c>
      <c r="D21" s="23" t="s">
        <v>27</v>
      </c>
      <c r="E21" s="39"/>
      <c r="F21" s="40"/>
      <c r="G21" s="35">
        <f>G22-SUM(G14:G20)</f>
        <v>0</v>
      </c>
    </row>
    <row r="22" spans="1:7" ht="15.75" customHeight="1">
      <c r="A22" s="23" t="s">
        <v>28</v>
      </c>
      <c r="B22" s="24"/>
      <c r="C22" s="43">
        <f>C21+G22</f>
        <v>0</v>
      </c>
      <c r="D22" s="44" t="s">
        <v>29</v>
      </c>
      <c r="E22" s="45"/>
      <c r="F22" s="46"/>
      <c r="G22" s="35">
        <f>VRN</f>
        <v>0</v>
      </c>
    </row>
    <row r="23" spans="1:7" ht="12.75">
      <c r="A23" s="2" t="s">
        <v>30</v>
      </c>
      <c r="B23" s="4"/>
      <c r="C23" s="47" t="s">
        <v>31</v>
      </c>
      <c r="D23" s="4"/>
      <c r="E23" s="47" t="s">
        <v>32</v>
      </c>
      <c r="F23" s="4"/>
      <c r="G23" s="5"/>
    </row>
    <row r="24" spans="1:7" ht="12.75">
      <c r="A24" s="12"/>
      <c r="B24" s="14"/>
      <c r="C24" s="15" t="s">
        <v>33</v>
      </c>
      <c r="D24" s="14"/>
      <c r="E24" s="15" t="s">
        <v>33</v>
      </c>
      <c r="F24" s="14"/>
      <c r="G24" s="16"/>
    </row>
    <row r="25" spans="1:7" ht="12.75">
      <c r="A25" s="27" t="s">
        <v>34</v>
      </c>
      <c r="B25" s="48"/>
      <c r="C25" s="28" t="s">
        <v>34</v>
      </c>
      <c r="D25" s="10"/>
      <c r="E25" s="28" t="s">
        <v>34</v>
      </c>
      <c r="F25" s="10"/>
      <c r="G25" s="11"/>
    </row>
    <row r="26" spans="1:7" ht="12.75">
      <c r="A26" s="27"/>
      <c r="B26" s="49"/>
      <c r="C26" s="28" t="s">
        <v>35</v>
      </c>
      <c r="D26" s="10"/>
      <c r="E26" s="28" t="s">
        <v>36</v>
      </c>
      <c r="F26" s="10"/>
      <c r="G26" s="11"/>
    </row>
    <row r="27" spans="1:7" ht="12.75">
      <c r="A27" s="27"/>
      <c r="B27" s="10"/>
      <c r="C27" s="28"/>
      <c r="D27" s="10"/>
      <c r="E27" s="28"/>
      <c r="F27" s="10"/>
      <c r="G27" s="11"/>
    </row>
    <row r="28" spans="1:7" ht="97.5" customHeight="1">
      <c r="A28" s="27"/>
      <c r="B28" s="10"/>
      <c r="C28" s="28"/>
      <c r="D28" s="10"/>
      <c r="E28" s="28"/>
      <c r="F28" s="10"/>
      <c r="G28" s="11"/>
    </row>
    <row r="29" spans="1:7" ht="12.75">
      <c r="A29" s="12" t="s">
        <v>37</v>
      </c>
      <c r="B29" s="14"/>
      <c r="C29" s="50">
        <v>0</v>
      </c>
      <c r="D29" s="14" t="s">
        <v>38</v>
      </c>
      <c r="E29" s="15"/>
      <c r="F29" s="51">
        <v>0</v>
      </c>
      <c r="G29" s="16"/>
    </row>
    <row r="30" spans="1:7" ht="12.75">
      <c r="A30" s="12" t="s">
        <v>37</v>
      </c>
      <c r="B30" s="14"/>
      <c r="C30" s="50">
        <v>15</v>
      </c>
      <c r="D30" s="14" t="s">
        <v>38</v>
      </c>
      <c r="E30" s="15"/>
      <c r="F30" s="51">
        <v>0</v>
      </c>
      <c r="G30" s="16"/>
    </row>
    <row r="31" spans="1:7" ht="12.75">
      <c r="A31" s="12" t="s">
        <v>39</v>
      </c>
      <c r="B31" s="14"/>
      <c r="C31" s="50">
        <v>15</v>
      </c>
      <c r="D31" s="14" t="s">
        <v>38</v>
      </c>
      <c r="E31" s="15"/>
      <c r="F31" s="52">
        <f>ROUND(PRODUCT(F30,C31/100),0)</f>
        <v>0</v>
      </c>
      <c r="G31" s="26"/>
    </row>
    <row r="32" spans="1:7" ht="12.75">
      <c r="A32" s="12" t="s">
        <v>37</v>
      </c>
      <c r="B32" s="14"/>
      <c r="C32" s="50">
        <v>21</v>
      </c>
      <c r="D32" s="14" t="s">
        <v>38</v>
      </c>
      <c r="E32" s="15"/>
      <c r="F32" s="51">
        <f>C22</f>
        <v>0</v>
      </c>
      <c r="G32" s="16"/>
    </row>
    <row r="33" spans="1:7" ht="12.75">
      <c r="A33" s="12" t="s">
        <v>39</v>
      </c>
      <c r="B33" s="14"/>
      <c r="C33" s="50">
        <v>21</v>
      </c>
      <c r="D33" s="14" t="s">
        <v>38</v>
      </c>
      <c r="E33" s="15"/>
      <c r="F33" s="52">
        <f>ROUND(PRODUCT(F32,C33/100),0)</f>
        <v>0</v>
      </c>
      <c r="G33" s="26"/>
    </row>
    <row r="34" spans="1:7" s="58" customFormat="1" ht="19.5" customHeight="1">
      <c r="A34" s="53" t="s">
        <v>40</v>
      </c>
      <c r="B34" s="54"/>
      <c r="C34" s="54"/>
      <c r="D34" s="54"/>
      <c r="E34" s="55"/>
      <c r="F34" s="56">
        <f>ROUND(SUM(F29:F33),0)</f>
        <v>0</v>
      </c>
      <c r="G34" s="57"/>
    </row>
    <row r="36" spans="1:8" ht="12.75">
      <c r="A36" s="59" t="s">
        <v>41</v>
      </c>
      <c r="B36" s="59"/>
      <c r="C36" s="59"/>
      <c r="D36" s="59"/>
      <c r="E36" s="59"/>
      <c r="F36" s="59"/>
      <c r="G36" s="59"/>
      <c r="H36" s="1" t="s">
        <v>42</v>
      </c>
    </row>
    <row r="37" spans="1:8" ht="14.25" customHeight="1">
      <c r="A37" s="59"/>
      <c r="B37" s="164"/>
      <c r="C37" s="164"/>
      <c r="D37" s="164"/>
      <c r="E37" s="164"/>
      <c r="F37" s="164"/>
      <c r="G37" s="164"/>
      <c r="H37" s="1" t="s">
        <v>42</v>
      </c>
    </row>
    <row r="38" spans="1:8" ht="12.75" customHeight="1">
      <c r="A38" s="60"/>
      <c r="B38" s="164"/>
      <c r="C38" s="164"/>
      <c r="D38" s="164"/>
      <c r="E38" s="164"/>
      <c r="F38" s="164"/>
      <c r="G38" s="164"/>
      <c r="H38" s="1" t="s">
        <v>42</v>
      </c>
    </row>
    <row r="39" spans="1:8" ht="12.75">
      <c r="A39" s="60"/>
      <c r="B39" s="164"/>
      <c r="C39" s="164"/>
      <c r="D39" s="164"/>
      <c r="E39" s="164"/>
      <c r="F39" s="164"/>
      <c r="G39" s="164"/>
      <c r="H39" s="1" t="s">
        <v>42</v>
      </c>
    </row>
    <row r="40" spans="1:8" ht="12.75">
      <c r="A40" s="60"/>
      <c r="B40" s="164"/>
      <c r="C40" s="164"/>
      <c r="D40" s="164"/>
      <c r="E40" s="164"/>
      <c r="F40" s="164"/>
      <c r="G40" s="164"/>
      <c r="H40" s="1" t="s">
        <v>42</v>
      </c>
    </row>
    <row r="41" spans="1:8" ht="12.75">
      <c r="A41" s="60"/>
      <c r="B41" s="164"/>
      <c r="C41" s="164"/>
      <c r="D41" s="164"/>
      <c r="E41" s="164"/>
      <c r="F41" s="164"/>
      <c r="G41" s="164"/>
      <c r="H41" s="1" t="s">
        <v>42</v>
      </c>
    </row>
    <row r="42" spans="1:8" ht="12.75">
      <c r="A42" s="60"/>
      <c r="B42" s="164"/>
      <c r="C42" s="164"/>
      <c r="D42" s="164"/>
      <c r="E42" s="164"/>
      <c r="F42" s="164"/>
      <c r="G42" s="164"/>
      <c r="H42" s="1" t="s">
        <v>42</v>
      </c>
    </row>
    <row r="43" spans="1:8" ht="12.75">
      <c r="A43" s="60"/>
      <c r="B43" s="164"/>
      <c r="C43" s="164"/>
      <c r="D43" s="164"/>
      <c r="E43" s="164"/>
      <c r="F43" s="164"/>
      <c r="G43" s="164"/>
      <c r="H43" s="1" t="s">
        <v>42</v>
      </c>
    </row>
    <row r="44" spans="1:8" ht="12.75">
      <c r="A44" s="60"/>
      <c r="B44" s="164"/>
      <c r="C44" s="164"/>
      <c r="D44" s="164"/>
      <c r="E44" s="164"/>
      <c r="F44" s="164"/>
      <c r="G44" s="164"/>
      <c r="H44" s="1" t="s">
        <v>42</v>
      </c>
    </row>
    <row r="45" spans="1:8" ht="3" customHeight="1">
      <c r="A45" s="60"/>
      <c r="B45" s="164"/>
      <c r="C45" s="164"/>
      <c r="D45" s="164"/>
      <c r="E45" s="164"/>
      <c r="F45" s="164"/>
      <c r="G45" s="164"/>
      <c r="H45" s="1" t="s">
        <v>42</v>
      </c>
    </row>
    <row r="46" spans="2:7" ht="12.75" customHeight="1">
      <c r="B46" s="163"/>
      <c r="C46" s="163"/>
      <c r="D46" s="163"/>
      <c r="E46" s="163"/>
      <c r="F46" s="163"/>
      <c r="G46" s="163"/>
    </row>
    <row r="47" spans="2:7" ht="12.75" customHeight="1">
      <c r="B47" s="163"/>
      <c r="C47" s="163"/>
      <c r="D47" s="163"/>
      <c r="E47" s="163"/>
      <c r="F47" s="163"/>
      <c r="G47" s="163"/>
    </row>
    <row r="48" spans="2:7" ht="12.75" customHeight="1">
      <c r="B48" s="163"/>
      <c r="C48" s="163"/>
      <c r="D48" s="163"/>
      <c r="E48" s="163"/>
      <c r="F48" s="163"/>
      <c r="G48" s="163"/>
    </row>
    <row r="49" spans="2:7" ht="12.75" customHeight="1">
      <c r="B49" s="163"/>
      <c r="C49" s="163"/>
      <c r="D49" s="163"/>
      <c r="E49" s="163"/>
      <c r="F49" s="163"/>
      <c r="G49" s="163"/>
    </row>
    <row r="50" spans="2:7" ht="12.75" customHeight="1">
      <c r="B50" s="163"/>
      <c r="C50" s="163"/>
      <c r="D50" s="163"/>
      <c r="E50" s="163"/>
      <c r="F50" s="163"/>
      <c r="G50" s="163"/>
    </row>
    <row r="51" spans="2:7" ht="12.75" customHeight="1">
      <c r="B51" s="163"/>
      <c r="C51" s="163"/>
      <c r="D51" s="163"/>
      <c r="E51" s="163"/>
      <c r="F51" s="163"/>
      <c r="G51" s="163"/>
    </row>
    <row r="52" spans="2:7" ht="12.75" customHeight="1">
      <c r="B52" s="163"/>
      <c r="C52" s="163"/>
      <c r="D52" s="163"/>
      <c r="E52" s="163"/>
      <c r="F52" s="163"/>
      <c r="G52" s="163"/>
    </row>
    <row r="53" spans="2:7" ht="12.75" customHeight="1">
      <c r="B53" s="163"/>
      <c r="C53" s="163"/>
      <c r="D53" s="163"/>
      <c r="E53" s="163"/>
      <c r="F53" s="163"/>
      <c r="G53" s="163"/>
    </row>
    <row r="54" spans="2:7" ht="12.75" customHeight="1">
      <c r="B54" s="163"/>
      <c r="C54" s="163"/>
      <c r="D54" s="163"/>
      <c r="E54" s="163"/>
      <c r="F54" s="163"/>
      <c r="G54" s="163"/>
    </row>
    <row r="55" spans="2:7" ht="12.75" customHeight="1">
      <c r="B55" s="163"/>
      <c r="C55" s="163"/>
      <c r="D55" s="163"/>
      <c r="E55" s="163"/>
      <c r="F55" s="163"/>
      <c r="G55" s="163"/>
    </row>
  </sheetData>
  <sheetProtection selectLockedCells="1" selectUnlockedCells="1"/>
  <mergeCells count="17">
    <mergeCell ref="B50:G50"/>
    <mergeCell ref="A1:G1"/>
    <mergeCell ref="C7:D7"/>
    <mergeCell ref="C8:D8"/>
    <mergeCell ref="E11:G11"/>
    <mergeCell ref="A12:G12"/>
    <mergeCell ref="D13:G13"/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&amp;C&amp;"Arial CE,obyčejné"Strana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C40" sqref="C40"/>
    </sheetView>
  </sheetViews>
  <sheetFormatPr defaultColWidth="8.710937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170" t="s">
        <v>3</v>
      </c>
      <c r="B1" s="170"/>
      <c r="C1" s="61" t="str">
        <f>CONCATENATE(cislostavby," ",nazevstavby)</f>
        <v> Stavební úpravy části objektu penzionu pro důchodce</v>
      </c>
      <c r="D1" s="62"/>
      <c r="E1" s="63"/>
      <c r="F1" s="62"/>
      <c r="G1" s="64"/>
      <c r="H1" s="65"/>
      <c r="I1" s="66"/>
    </row>
    <row r="2" spans="1:9" ht="12.75">
      <c r="A2" s="171" t="s">
        <v>0</v>
      </c>
      <c r="B2" s="171"/>
      <c r="C2" s="67" t="str">
        <f>CONCATENATE(cisloobjektu," ",nazevobjektu)</f>
        <v> BYT Č. 7</v>
      </c>
      <c r="D2" s="68"/>
      <c r="E2" s="69"/>
      <c r="F2" s="68"/>
      <c r="G2" s="172"/>
      <c r="H2" s="172"/>
      <c r="I2" s="172"/>
    </row>
    <row r="3" spans="3:9" ht="12.75">
      <c r="C3" s="1" t="s">
        <v>138</v>
      </c>
      <c r="F3" s="10"/>
      <c r="I3" s="1" t="s">
        <v>140</v>
      </c>
    </row>
    <row r="4" spans="1:9" ht="19.5" customHeight="1">
      <c r="A4" s="173" t="s">
        <v>43</v>
      </c>
      <c r="B4" s="173"/>
      <c r="C4" s="173"/>
      <c r="D4" s="173"/>
      <c r="E4" s="173"/>
      <c r="F4" s="173"/>
      <c r="G4" s="173"/>
      <c r="H4" s="173"/>
      <c r="I4" s="173"/>
    </row>
    <row r="5" ht="12.75">
      <c r="E5" s="1" t="s">
        <v>139</v>
      </c>
    </row>
    <row r="6" spans="1:9" s="10" customFormat="1" ht="12.75">
      <c r="A6" s="70"/>
      <c r="B6" s="71" t="s">
        <v>44</v>
      </c>
      <c r="C6" s="71"/>
      <c r="D6" s="72"/>
      <c r="E6" s="73" t="s">
        <v>45</v>
      </c>
      <c r="F6" s="74" t="s">
        <v>46</v>
      </c>
      <c r="G6" s="74" t="s">
        <v>47</v>
      </c>
      <c r="H6" s="74" t="s">
        <v>48</v>
      </c>
      <c r="I6" s="75" t="s">
        <v>25</v>
      </c>
    </row>
    <row r="7" spans="1:9" s="10" customFormat="1" ht="12.75">
      <c r="A7" s="76" t="str">
        <f>Položky!B7</f>
        <v>8</v>
      </c>
      <c r="B7" s="77" t="str">
        <f>Položky!C7</f>
        <v>Trubní vedení</v>
      </c>
      <c r="C7" s="78"/>
      <c r="D7" s="79"/>
      <c r="E7" s="80">
        <f>Položky!BA9</f>
        <v>0</v>
      </c>
      <c r="F7" s="81">
        <f>Položky!BB9</f>
        <v>0</v>
      </c>
      <c r="G7" s="81">
        <f>Položky!BC9</f>
        <v>0</v>
      </c>
      <c r="H7" s="81">
        <f>Položky!BD9</f>
        <v>0</v>
      </c>
      <c r="I7" s="82">
        <f>Položky!BE9</f>
        <v>0</v>
      </c>
    </row>
    <row r="8" spans="1:9" s="10" customFormat="1" ht="12.75">
      <c r="A8" s="76" t="str">
        <f>Položky!B10</f>
        <v>721</v>
      </c>
      <c r="B8" s="77" t="str">
        <f>Položky!C10</f>
        <v>Vnitřní kanalizace</v>
      </c>
      <c r="C8" s="78"/>
      <c r="D8" s="79"/>
      <c r="E8" s="80">
        <f>Položky!BA18</f>
        <v>0</v>
      </c>
      <c r="F8" s="81">
        <f>Položky!BB18</f>
        <v>0</v>
      </c>
      <c r="G8" s="81">
        <f>Položky!BC18</f>
        <v>0</v>
      </c>
      <c r="H8" s="81">
        <f>Položky!BD18</f>
        <v>0</v>
      </c>
      <c r="I8" s="82">
        <f>Položky!BE18</f>
        <v>0</v>
      </c>
    </row>
    <row r="9" spans="1:9" s="10" customFormat="1" ht="12.75">
      <c r="A9" s="76" t="str">
        <f>Položky!B19</f>
        <v>722</v>
      </c>
      <c r="B9" s="77" t="str">
        <f>Položky!C19</f>
        <v>Vnitřní vodovod</v>
      </c>
      <c r="C9" s="78"/>
      <c r="D9" s="79"/>
      <c r="E9" s="80">
        <f>Položky!BA27</f>
        <v>0</v>
      </c>
      <c r="F9" s="81">
        <f>Položky!BB27</f>
        <v>0</v>
      </c>
      <c r="G9" s="81">
        <f>Položky!BC27</f>
        <v>0</v>
      </c>
      <c r="H9" s="81">
        <f>Položky!BD27</f>
        <v>0</v>
      </c>
      <c r="I9" s="82">
        <f>Položky!BE27</f>
        <v>0</v>
      </c>
    </row>
    <row r="10" spans="1:9" s="10" customFormat="1" ht="12.75">
      <c r="A10" s="76" t="str">
        <f>Položky!B28</f>
        <v>725</v>
      </c>
      <c r="B10" s="77" t="str">
        <f>Položky!C28</f>
        <v>Zařizovací předměty</v>
      </c>
      <c r="C10" s="78"/>
      <c r="D10" s="79"/>
      <c r="E10" s="80">
        <f>Položky!BA41</f>
        <v>0</v>
      </c>
      <c r="F10" s="81">
        <f>Položky!BB41</f>
        <v>0</v>
      </c>
      <c r="G10" s="81">
        <f>Položky!BC41</f>
        <v>0</v>
      </c>
      <c r="H10" s="81">
        <f>Položky!BD41</f>
        <v>0</v>
      </c>
      <c r="I10" s="82">
        <f>Položky!BE41</f>
        <v>0</v>
      </c>
    </row>
    <row r="11" spans="1:9" s="10" customFormat="1" ht="12.75">
      <c r="A11" s="76" t="str">
        <f>Položky!B42</f>
        <v>726</v>
      </c>
      <c r="B11" s="77" t="str">
        <f>Položky!C42</f>
        <v>Instalační prefabrikáty</v>
      </c>
      <c r="C11" s="78"/>
      <c r="D11" s="79"/>
      <c r="E11" s="80">
        <f>Položky!BA46</f>
        <v>0</v>
      </c>
      <c r="F11" s="81">
        <f>Položky!BB46</f>
        <v>0</v>
      </c>
      <c r="G11" s="81">
        <f>Položky!BC46</f>
        <v>0</v>
      </c>
      <c r="H11" s="81">
        <f>Položky!BD46</f>
        <v>0</v>
      </c>
      <c r="I11" s="82">
        <f>Položky!BE46</f>
        <v>0</v>
      </c>
    </row>
    <row r="12" spans="1:9" s="88" customFormat="1" ht="12.75">
      <c r="A12" s="83"/>
      <c r="B12" s="71" t="s">
        <v>49</v>
      </c>
      <c r="C12" s="71"/>
      <c r="D12" s="84"/>
      <c r="E12" s="85">
        <f>SUM(E7:E11)</f>
        <v>0</v>
      </c>
      <c r="F12" s="86">
        <f>SUM(F7:F11)</f>
        <v>0</v>
      </c>
      <c r="G12" s="86">
        <f>SUM(G7:G11)</f>
        <v>0</v>
      </c>
      <c r="H12" s="86">
        <f>SUM(H7:H11)</f>
        <v>0</v>
      </c>
      <c r="I12" s="87">
        <f>SUM(I7:I11)</f>
        <v>0</v>
      </c>
    </row>
    <row r="13" spans="1:9" ht="12.75">
      <c r="A13" s="78"/>
      <c r="B13" s="78"/>
      <c r="C13" s="78"/>
      <c r="D13" s="78"/>
      <c r="E13" s="78"/>
      <c r="F13" s="78"/>
      <c r="G13" s="78"/>
      <c r="H13" s="78"/>
      <c r="I13" s="78"/>
    </row>
    <row r="14" spans="1:57" ht="19.5" customHeight="1">
      <c r="A14" s="174" t="s">
        <v>50</v>
      </c>
      <c r="B14" s="174"/>
      <c r="C14" s="174"/>
      <c r="D14" s="174"/>
      <c r="E14" s="174"/>
      <c r="F14" s="174"/>
      <c r="G14" s="174"/>
      <c r="H14" s="174"/>
      <c r="I14" s="174"/>
      <c r="BA14" s="29"/>
      <c r="BB14" s="29"/>
      <c r="BC14" s="29"/>
      <c r="BD14" s="29"/>
      <c r="BE14" s="29"/>
    </row>
    <row r="15" spans="1:9" ht="12.75">
      <c r="A15" s="89"/>
      <c r="B15" s="89"/>
      <c r="C15" s="89"/>
      <c r="D15" s="89"/>
      <c r="E15" s="89"/>
      <c r="F15" s="89"/>
      <c r="G15" s="89"/>
      <c r="H15" s="89"/>
      <c r="I15" s="89"/>
    </row>
    <row r="16" spans="1:9" ht="12.75">
      <c r="A16" s="90" t="s">
        <v>51</v>
      </c>
      <c r="B16" s="91"/>
      <c r="C16" s="91"/>
      <c r="D16" s="92"/>
      <c r="E16" s="93" t="s">
        <v>52</v>
      </c>
      <c r="F16" s="94" t="s">
        <v>53</v>
      </c>
      <c r="G16" s="95" t="s">
        <v>54</v>
      </c>
      <c r="H16" s="96"/>
      <c r="I16" s="97" t="s">
        <v>52</v>
      </c>
    </row>
    <row r="17" spans="1:53" ht="12.75">
      <c r="A17" s="98"/>
      <c r="B17" s="99"/>
      <c r="C17" s="99"/>
      <c r="D17" s="100"/>
      <c r="E17" s="101"/>
      <c r="F17" s="102"/>
      <c r="G17" s="103">
        <f>CHOOSE(BA17+1,HSV+PSV,HSV+PSV+Mont,HSV+PSV+Dodavka+Mont,HSV,PSV,Mont,Dodavka,Mont+Dodavka,0)</f>
        <v>0</v>
      </c>
      <c r="H17" s="104"/>
      <c r="I17" s="105">
        <f>E17+F17*G17/100</f>
        <v>0</v>
      </c>
      <c r="BA17" s="1">
        <v>8</v>
      </c>
    </row>
    <row r="18" spans="1:9" ht="12.75">
      <c r="A18" s="106"/>
      <c r="B18" s="107" t="s">
        <v>55</v>
      </c>
      <c r="C18" s="108"/>
      <c r="D18" s="109"/>
      <c r="E18" s="110"/>
      <c r="F18" s="111"/>
      <c r="G18" s="111"/>
      <c r="H18" s="175">
        <f>SUM(H17:H17)</f>
        <v>0</v>
      </c>
      <c r="I18" s="175"/>
    </row>
    <row r="19" spans="1:9" ht="12.75">
      <c r="A19" s="89"/>
      <c r="B19" s="89"/>
      <c r="C19" s="89"/>
      <c r="D19" s="89"/>
      <c r="E19" s="89"/>
      <c r="F19" s="89"/>
      <c r="G19" s="89"/>
      <c r="H19" s="89"/>
      <c r="I19" s="89"/>
    </row>
    <row r="20" spans="2:9" ht="12.75">
      <c r="B20" s="88"/>
      <c r="F20" s="112"/>
      <c r="G20" s="113"/>
      <c r="H20" s="113"/>
      <c r="I20" s="114"/>
    </row>
    <row r="21" spans="6:9" ht="12.75">
      <c r="F21" s="112"/>
      <c r="G21" s="113"/>
      <c r="H21" s="113"/>
      <c r="I21" s="114"/>
    </row>
    <row r="22" spans="6:9" ht="12.75">
      <c r="F22" s="112"/>
      <c r="G22" s="113"/>
      <c r="H22" s="113"/>
      <c r="I22" s="114"/>
    </row>
    <row r="23" spans="6:9" ht="12.75">
      <c r="F23" s="112"/>
      <c r="G23" s="113"/>
      <c r="H23" s="113"/>
      <c r="I23" s="114"/>
    </row>
    <row r="24" spans="6:9" ht="12.75">
      <c r="F24" s="112"/>
      <c r="G24" s="113"/>
      <c r="H24" s="113"/>
      <c r="I24" s="114"/>
    </row>
    <row r="25" spans="6:9" ht="12.75">
      <c r="F25" s="112"/>
      <c r="G25" s="113"/>
      <c r="H25" s="113"/>
      <c r="I25" s="114"/>
    </row>
    <row r="26" spans="6:9" ht="12.75"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  <row r="31" spans="6:9" ht="12.75">
      <c r="F31" s="112"/>
      <c r="G31" s="113"/>
      <c r="H31" s="113"/>
      <c r="I31" s="114"/>
    </row>
    <row r="32" spans="6:9" ht="12.75">
      <c r="F32" s="112"/>
      <c r="G32" s="113"/>
      <c r="H32" s="113"/>
      <c r="I32" s="114"/>
    </row>
    <row r="33" spans="6:9" ht="12.75">
      <c r="F33" s="112"/>
      <c r="G33" s="113"/>
      <c r="H33" s="113"/>
      <c r="I33" s="114"/>
    </row>
    <row r="34" spans="6:9" ht="12.75">
      <c r="F34" s="112"/>
      <c r="G34" s="113"/>
      <c r="H34" s="113"/>
      <c r="I34" s="114"/>
    </row>
    <row r="35" spans="6:9" ht="12.75">
      <c r="F35" s="112"/>
      <c r="G35" s="113"/>
      <c r="H35" s="113"/>
      <c r="I35" s="114"/>
    </row>
    <row r="36" spans="6:9" ht="12.75">
      <c r="F36" s="112"/>
      <c r="G36" s="113"/>
      <c r="H36" s="113"/>
      <c r="I36" s="114"/>
    </row>
    <row r="37" spans="6:9" ht="12.75">
      <c r="F37" s="112"/>
      <c r="G37" s="113"/>
      <c r="H37" s="113"/>
      <c r="I37" s="114"/>
    </row>
    <row r="38" spans="6:9" ht="12.75">
      <c r="F38" s="112"/>
      <c r="G38" s="113"/>
      <c r="H38" s="113"/>
      <c r="I38" s="114"/>
    </row>
    <row r="39" spans="6:9" ht="12.75">
      <c r="F39" s="112"/>
      <c r="G39" s="113"/>
      <c r="H39" s="113"/>
      <c r="I39" s="114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9" ht="12.75">
      <c r="F43" s="112"/>
      <c r="G43" s="113"/>
      <c r="H43" s="113"/>
      <c r="I43" s="114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  <row r="60" spans="6:9" ht="12.75">
      <c r="F60" s="112"/>
      <c r="G60" s="113"/>
      <c r="H60" s="113"/>
      <c r="I60" s="114"/>
    </row>
    <row r="61" spans="6:9" ht="12.75">
      <c r="F61" s="112"/>
      <c r="G61" s="113"/>
      <c r="H61" s="113"/>
      <c r="I61" s="114"/>
    </row>
    <row r="62" spans="6:9" ht="12.75">
      <c r="F62" s="112"/>
      <c r="G62" s="113"/>
      <c r="H62" s="113"/>
      <c r="I62" s="114"/>
    </row>
    <row r="63" spans="6:9" ht="12.75">
      <c r="F63" s="112"/>
      <c r="G63" s="113"/>
      <c r="H63" s="113"/>
      <c r="I63" s="114"/>
    </row>
    <row r="64" spans="6:9" ht="12.75">
      <c r="F64" s="112"/>
      <c r="G64" s="113"/>
      <c r="H64" s="113"/>
      <c r="I64" s="114"/>
    </row>
    <row r="65" spans="6:9" ht="12.75">
      <c r="F65" s="112"/>
      <c r="G65" s="113"/>
      <c r="H65" s="113"/>
      <c r="I65" s="114"/>
    </row>
    <row r="66" spans="6:9" ht="12.75"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</sheetData>
  <sheetProtection selectLockedCells="1" selectUnlockedCells="1"/>
  <mergeCells count="6">
    <mergeCell ref="A1:B1"/>
    <mergeCell ref="A2:B2"/>
    <mergeCell ref="G2:I2"/>
    <mergeCell ref="A4:I4"/>
    <mergeCell ref="A14:I14"/>
    <mergeCell ref="H18:I18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&amp;C&amp;"Arial CE,obyčejné"Strana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8515625" style="115" customWidth="1"/>
    <col min="2" max="2" width="12.00390625" style="115" customWidth="1"/>
    <col min="3" max="3" width="40.421875" style="115" customWidth="1"/>
    <col min="4" max="4" width="5.57421875" style="115" customWidth="1"/>
    <col min="5" max="5" width="8.57421875" style="116" customWidth="1"/>
    <col min="6" max="6" width="9.8515625" style="115" customWidth="1"/>
    <col min="7" max="7" width="13.8515625" style="115" customWidth="1"/>
    <col min="8" max="16384" width="9.140625" style="115" customWidth="1"/>
  </cols>
  <sheetData>
    <row r="1" spans="1:7" ht="15.75">
      <c r="A1" s="176" t="s">
        <v>142</v>
      </c>
      <c r="B1" s="176"/>
      <c r="C1" s="176"/>
      <c r="D1" s="176"/>
      <c r="E1" s="176"/>
      <c r="F1" s="176"/>
      <c r="G1" s="176"/>
    </row>
    <row r="2" spans="1:7" ht="12.75">
      <c r="A2" s="117"/>
      <c r="B2" s="118" t="s">
        <v>138</v>
      </c>
      <c r="C2" s="119"/>
      <c r="D2" s="119"/>
      <c r="E2" s="120"/>
      <c r="F2" s="119"/>
      <c r="G2" s="119" t="s">
        <v>140</v>
      </c>
    </row>
    <row r="3" spans="1:7" ht="12.75">
      <c r="A3" s="177" t="s">
        <v>3</v>
      </c>
      <c r="B3" s="177"/>
      <c r="C3" s="121" t="str">
        <f>CONCATENATE(cislostavby," ",nazevstavby)</f>
        <v> Stavební úpravy části objektu penzionu pro důchodce</v>
      </c>
      <c r="D3" s="122"/>
      <c r="E3" s="123"/>
      <c r="F3" s="124">
        <f>Rekapitulace!H1</f>
        <v>0</v>
      </c>
      <c r="G3" s="125"/>
    </row>
    <row r="4" spans="1:7" ht="12.75">
      <c r="A4" s="178" t="s">
        <v>0</v>
      </c>
      <c r="B4" s="178"/>
      <c r="C4" s="126" t="str">
        <f>CONCATENATE(cisloobjektu," ",nazevobjektu)</f>
        <v> BYT Č. 7</v>
      </c>
      <c r="D4" s="127"/>
      <c r="E4" s="179"/>
      <c r="F4" s="179"/>
      <c r="G4" s="179"/>
    </row>
    <row r="5" spans="1:7" ht="12.75">
      <c r="A5" s="128"/>
      <c r="B5" s="129"/>
      <c r="C5" s="129"/>
      <c r="D5" s="117"/>
      <c r="E5" s="130"/>
      <c r="F5" s="117"/>
      <c r="G5" s="131"/>
    </row>
    <row r="6" spans="1:7" ht="12.75">
      <c r="A6" s="132" t="s">
        <v>56</v>
      </c>
      <c r="B6" s="133" t="s">
        <v>57</v>
      </c>
      <c r="C6" s="133" t="s">
        <v>58</v>
      </c>
      <c r="D6" s="133" t="s">
        <v>59</v>
      </c>
      <c r="E6" s="134" t="s">
        <v>60</v>
      </c>
      <c r="F6" s="133" t="s">
        <v>61</v>
      </c>
      <c r="G6" s="135" t="s">
        <v>62</v>
      </c>
    </row>
    <row r="7" spans="1:15" ht="12.75">
      <c r="A7" s="136" t="s">
        <v>63</v>
      </c>
      <c r="B7" s="137" t="s">
        <v>64</v>
      </c>
      <c r="C7" s="138" t="s">
        <v>65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66</v>
      </c>
      <c r="C8" s="146" t="s">
        <v>67</v>
      </c>
      <c r="D8" s="147" t="s">
        <v>68</v>
      </c>
      <c r="E8" s="148">
        <v>30</v>
      </c>
      <c r="F8" s="148">
        <v>0</v>
      </c>
      <c r="G8" s="149">
        <f>E8*F8</f>
        <v>0</v>
      </c>
      <c r="O8" s="143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>IF(AZ8=1,G8,0)</f>
        <v>0</v>
      </c>
      <c r="BB8" s="115">
        <f>IF(AZ8=2,G8,0)</f>
        <v>0</v>
      </c>
      <c r="BC8" s="115">
        <f>IF(AZ8=3,G8,0)</f>
        <v>0</v>
      </c>
      <c r="BD8" s="115">
        <f>IF(AZ8=4,G8,0)</f>
        <v>0</v>
      </c>
      <c r="BE8" s="115">
        <f>IF(AZ8=5,G8,0)</f>
        <v>0</v>
      </c>
      <c r="CZ8" s="115">
        <v>0</v>
      </c>
    </row>
    <row r="9" spans="1:57" ht="12.75">
      <c r="A9" s="150"/>
      <c r="B9" s="151" t="s">
        <v>69</v>
      </c>
      <c r="C9" s="152" t="str">
        <f>CONCATENATE(B7," ",C7)</f>
        <v>8 Trubní vedení</v>
      </c>
      <c r="D9" s="150"/>
      <c r="E9" s="153"/>
      <c r="F9" s="153"/>
      <c r="G9" s="154">
        <f>SUM(G7:G8)</f>
        <v>0</v>
      </c>
      <c r="O9" s="143">
        <v>4</v>
      </c>
      <c r="BA9" s="155">
        <f>SUM(BA7:BA8)</f>
        <v>0</v>
      </c>
      <c r="BB9" s="155">
        <f>SUM(BB7:BB8)</f>
        <v>0</v>
      </c>
      <c r="BC9" s="155">
        <f>SUM(BC7:BC8)</f>
        <v>0</v>
      </c>
      <c r="BD9" s="155">
        <f>SUM(BD7:BD8)</f>
        <v>0</v>
      </c>
      <c r="BE9" s="155">
        <f>SUM(BE7:BE8)</f>
        <v>0</v>
      </c>
    </row>
    <row r="10" spans="1:15" ht="12.75">
      <c r="A10" s="136" t="s">
        <v>63</v>
      </c>
      <c r="B10" s="137" t="s">
        <v>70</v>
      </c>
      <c r="C10" s="138" t="s">
        <v>71</v>
      </c>
      <c r="D10" s="139"/>
      <c r="E10" s="140"/>
      <c r="F10" s="140"/>
      <c r="G10" s="141"/>
      <c r="H10" s="142"/>
      <c r="I10" s="142"/>
      <c r="O10" s="143">
        <v>1</v>
      </c>
    </row>
    <row r="11" spans="1:104" ht="12.75">
      <c r="A11" s="144">
        <v>2</v>
      </c>
      <c r="B11" s="145" t="s">
        <v>72</v>
      </c>
      <c r="C11" s="146" t="s">
        <v>73</v>
      </c>
      <c r="D11" s="147" t="s">
        <v>74</v>
      </c>
      <c r="E11" s="148">
        <v>1</v>
      </c>
      <c r="F11" s="148">
        <v>0</v>
      </c>
      <c r="G11" s="149">
        <f aca="true" t="shared" si="0" ref="G11:G17">E11*F11</f>
        <v>0</v>
      </c>
      <c r="O11" s="143">
        <v>2</v>
      </c>
      <c r="AA11" s="115">
        <v>12</v>
      </c>
      <c r="AB11" s="115">
        <v>0</v>
      </c>
      <c r="AC11" s="115">
        <v>2</v>
      </c>
      <c r="AZ11" s="115">
        <v>2</v>
      </c>
      <c r="BA11" s="115">
        <f aca="true" t="shared" si="1" ref="BA11:BA17">IF(AZ11=1,G11,0)</f>
        <v>0</v>
      </c>
      <c r="BB11" s="115">
        <f aca="true" t="shared" si="2" ref="BB11:BB17">IF(AZ11=2,G11,0)</f>
        <v>0</v>
      </c>
      <c r="BC11" s="115">
        <f aca="true" t="shared" si="3" ref="BC11:BC17">IF(AZ11=3,G11,0)</f>
        <v>0</v>
      </c>
      <c r="BD11" s="115">
        <f aca="true" t="shared" si="4" ref="BD11:BD17">IF(AZ11=4,G11,0)</f>
        <v>0</v>
      </c>
      <c r="BE11" s="115">
        <f aca="true" t="shared" si="5" ref="BE11:BE17">IF(AZ11=5,G11,0)</f>
        <v>0</v>
      </c>
      <c r="CZ11" s="115">
        <v>0</v>
      </c>
    </row>
    <row r="12" spans="1:104" ht="12.75">
      <c r="A12" s="144">
        <v>3</v>
      </c>
      <c r="B12" s="145" t="s">
        <v>75</v>
      </c>
      <c r="C12" s="146" t="s">
        <v>76</v>
      </c>
      <c r="D12" s="147" t="s">
        <v>68</v>
      </c>
      <c r="E12" s="148">
        <v>8</v>
      </c>
      <c r="F12" s="148">
        <v>0</v>
      </c>
      <c r="G12" s="149">
        <f t="shared" si="0"/>
        <v>0</v>
      </c>
      <c r="O12" s="143">
        <v>2</v>
      </c>
      <c r="AA12" s="115">
        <v>12</v>
      </c>
      <c r="AB12" s="115">
        <v>0</v>
      </c>
      <c r="AC12" s="115">
        <v>3</v>
      </c>
      <c r="AZ12" s="115">
        <v>2</v>
      </c>
      <c r="BA12" s="115">
        <f t="shared" si="1"/>
        <v>0</v>
      </c>
      <c r="BB12" s="115">
        <f t="shared" si="2"/>
        <v>0</v>
      </c>
      <c r="BC12" s="115">
        <f t="shared" si="3"/>
        <v>0</v>
      </c>
      <c r="BD12" s="115">
        <f t="shared" si="4"/>
        <v>0</v>
      </c>
      <c r="BE12" s="115">
        <f t="shared" si="5"/>
        <v>0</v>
      </c>
      <c r="CZ12" s="115">
        <v>0</v>
      </c>
    </row>
    <row r="13" spans="1:104" ht="12.75">
      <c r="A13" s="144">
        <v>4</v>
      </c>
      <c r="B13" s="145" t="s">
        <v>77</v>
      </c>
      <c r="C13" s="146" t="s">
        <v>78</v>
      </c>
      <c r="D13" s="147" t="s">
        <v>68</v>
      </c>
      <c r="E13" s="148">
        <v>5</v>
      </c>
      <c r="F13" s="148">
        <v>0</v>
      </c>
      <c r="G13" s="149">
        <f t="shared" si="0"/>
        <v>0</v>
      </c>
      <c r="O13" s="143">
        <v>2</v>
      </c>
      <c r="AA13" s="115">
        <v>12</v>
      </c>
      <c r="AB13" s="115">
        <v>0</v>
      </c>
      <c r="AC13" s="115">
        <v>4</v>
      </c>
      <c r="AZ13" s="115">
        <v>2</v>
      </c>
      <c r="BA13" s="115">
        <f t="shared" si="1"/>
        <v>0</v>
      </c>
      <c r="BB13" s="115">
        <f t="shared" si="2"/>
        <v>0</v>
      </c>
      <c r="BC13" s="115">
        <f t="shared" si="3"/>
        <v>0</v>
      </c>
      <c r="BD13" s="115">
        <f t="shared" si="4"/>
        <v>0</v>
      </c>
      <c r="BE13" s="115">
        <f t="shared" si="5"/>
        <v>0</v>
      </c>
      <c r="CZ13" s="115">
        <v>0.00038</v>
      </c>
    </row>
    <row r="14" spans="1:104" ht="12.75">
      <c r="A14" s="144">
        <v>5</v>
      </c>
      <c r="B14" s="145" t="s">
        <v>79</v>
      </c>
      <c r="C14" s="146" t="s">
        <v>80</v>
      </c>
      <c r="D14" s="147" t="s">
        <v>68</v>
      </c>
      <c r="E14" s="148">
        <v>4</v>
      </c>
      <c r="F14" s="148">
        <v>0</v>
      </c>
      <c r="G14" s="149">
        <f t="shared" si="0"/>
        <v>0</v>
      </c>
      <c r="O14" s="143">
        <v>2</v>
      </c>
      <c r="AA14" s="115">
        <v>12</v>
      </c>
      <c r="AB14" s="115">
        <v>0</v>
      </c>
      <c r="AC14" s="115">
        <v>5</v>
      </c>
      <c r="AZ14" s="115">
        <v>2</v>
      </c>
      <c r="BA14" s="115">
        <f t="shared" si="1"/>
        <v>0</v>
      </c>
      <c r="BB14" s="115">
        <f t="shared" si="2"/>
        <v>0</v>
      </c>
      <c r="BC14" s="115">
        <f t="shared" si="3"/>
        <v>0</v>
      </c>
      <c r="BD14" s="115">
        <f t="shared" si="4"/>
        <v>0</v>
      </c>
      <c r="BE14" s="115">
        <f t="shared" si="5"/>
        <v>0</v>
      </c>
      <c r="CZ14" s="115">
        <v>0.00047000000000000004</v>
      </c>
    </row>
    <row r="15" spans="1:104" ht="12.75">
      <c r="A15" s="144">
        <v>6</v>
      </c>
      <c r="B15" s="145" t="s">
        <v>81</v>
      </c>
      <c r="C15" s="146" t="s">
        <v>82</v>
      </c>
      <c r="D15" s="147" t="s">
        <v>68</v>
      </c>
      <c r="E15" s="148">
        <v>4</v>
      </c>
      <c r="F15" s="148">
        <v>0</v>
      </c>
      <c r="G15" s="149">
        <f t="shared" si="0"/>
        <v>0</v>
      </c>
      <c r="O15" s="143">
        <v>2</v>
      </c>
      <c r="AA15" s="115">
        <v>12</v>
      </c>
      <c r="AB15" s="115">
        <v>0</v>
      </c>
      <c r="AC15" s="115">
        <v>6</v>
      </c>
      <c r="AZ15" s="115">
        <v>2</v>
      </c>
      <c r="BA15" s="115">
        <f t="shared" si="1"/>
        <v>0</v>
      </c>
      <c r="BB15" s="115">
        <f t="shared" si="2"/>
        <v>0</v>
      </c>
      <c r="BC15" s="115">
        <f t="shared" si="3"/>
        <v>0</v>
      </c>
      <c r="BD15" s="115">
        <f t="shared" si="4"/>
        <v>0</v>
      </c>
      <c r="BE15" s="115">
        <f t="shared" si="5"/>
        <v>0</v>
      </c>
      <c r="CZ15" s="115">
        <v>0.00152</v>
      </c>
    </row>
    <row r="16" spans="1:104" ht="12.75">
      <c r="A16" s="144">
        <v>7</v>
      </c>
      <c r="B16" s="145" t="s">
        <v>83</v>
      </c>
      <c r="C16" s="146" t="s">
        <v>84</v>
      </c>
      <c r="D16" s="147" t="s">
        <v>85</v>
      </c>
      <c r="E16" s="148">
        <v>3</v>
      </c>
      <c r="F16" s="148">
        <v>0</v>
      </c>
      <c r="G16" s="149">
        <f t="shared" si="0"/>
        <v>0</v>
      </c>
      <c r="O16" s="143">
        <v>2</v>
      </c>
      <c r="AA16" s="115">
        <v>12</v>
      </c>
      <c r="AB16" s="115">
        <v>0</v>
      </c>
      <c r="AC16" s="115">
        <v>7</v>
      </c>
      <c r="AZ16" s="115">
        <v>2</v>
      </c>
      <c r="BA16" s="115">
        <f t="shared" si="1"/>
        <v>0</v>
      </c>
      <c r="BB16" s="115">
        <f t="shared" si="2"/>
        <v>0</v>
      </c>
      <c r="BC16" s="115">
        <f t="shared" si="3"/>
        <v>0</v>
      </c>
      <c r="BD16" s="115">
        <f t="shared" si="4"/>
        <v>0</v>
      </c>
      <c r="BE16" s="115">
        <f t="shared" si="5"/>
        <v>0</v>
      </c>
      <c r="CZ16" s="115">
        <v>0.00152</v>
      </c>
    </row>
    <row r="17" spans="1:104" ht="12.75">
      <c r="A17" s="144">
        <v>8</v>
      </c>
      <c r="B17" s="145" t="s">
        <v>86</v>
      </c>
      <c r="C17" s="146" t="s">
        <v>87</v>
      </c>
      <c r="D17" s="147" t="s">
        <v>68</v>
      </c>
      <c r="E17" s="148">
        <v>12.5</v>
      </c>
      <c r="F17" s="148">
        <v>0</v>
      </c>
      <c r="G17" s="149">
        <f t="shared" si="0"/>
        <v>0</v>
      </c>
      <c r="O17" s="143">
        <v>2</v>
      </c>
      <c r="AA17" s="115">
        <v>12</v>
      </c>
      <c r="AB17" s="115">
        <v>0</v>
      </c>
      <c r="AC17" s="115">
        <v>8</v>
      </c>
      <c r="AZ17" s="115">
        <v>2</v>
      </c>
      <c r="BA17" s="115">
        <f t="shared" si="1"/>
        <v>0</v>
      </c>
      <c r="BB17" s="115">
        <f t="shared" si="2"/>
        <v>0</v>
      </c>
      <c r="BC17" s="115">
        <f t="shared" si="3"/>
        <v>0</v>
      </c>
      <c r="BD17" s="115">
        <f t="shared" si="4"/>
        <v>0</v>
      </c>
      <c r="BE17" s="115">
        <f t="shared" si="5"/>
        <v>0</v>
      </c>
      <c r="CZ17" s="115">
        <v>0</v>
      </c>
    </row>
    <row r="18" spans="1:57" ht="12.75">
      <c r="A18" s="150"/>
      <c r="B18" s="151" t="s">
        <v>69</v>
      </c>
      <c r="C18" s="152" t="str">
        <f>CONCATENATE(B10," ",C10)</f>
        <v>721 Vnitřní kanalizace</v>
      </c>
      <c r="D18" s="150"/>
      <c r="E18" s="153"/>
      <c r="F18" s="153"/>
      <c r="G18" s="154">
        <f>SUM(G10:G17)</f>
        <v>0</v>
      </c>
      <c r="O18" s="143">
        <v>4</v>
      </c>
      <c r="BA18" s="155">
        <f>SUM(BA10:BA17)</f>
        <v>0</v>
      </c>
      <c r="BB18" s="155">
        <f>SUM(BB10:BB17)</f>
        <v>0</v>
      </c>
      <c r="BC18" s="155">
        <f>SUM(BC10:BC17)</f>
        <v>0</v>
      </c>
      <c r="BD18" s="155">
        <f>SUM(BD10:BD17)</f>
        <v>0</v>
      </c>
      <c r="BE18" s="155">
        <f>SUM(BE10:BE17)</f>
        <v>0</v>
      </c>
    </row>
    <row r="19" spans="1:15" ht="12.75">
      <c r="A19" s="136" t="s">
        <v>63</v>
      </c>
      <c r="B19" s="137" t="s">
        <v>88</v>
      </c>
      <c r="C19" s="138" t="s">
        <v>89</v>
      </c>
      <c r="D19" s="139"/>
      <c r="E19" s="140"/>
      <c r="F19" s="140"/>
      <c r="G19" s="141"/>
      <c r="H19" s="142"/>
      <c r="I19" s="142"/>
      <c r="O19" s="143">
        <v>1</v>
      </c>
    </row>
    <row r="20" spans="1:104" ht="12.75">
      <c r="A20" s="144">
        <v>9</v>
      </c>
      <c r="B20" s="145" t="s">
        <v>90</v>
      </c>
      <c r="C20" s="146" t="s">
        <v>91</v>
      </c>
      <c r="D20" s="147" t="s">
        <v>68</v>
      </c>
      <c r="E20" s="148">
        <v>20</v>
      </c>
      <c r="F20" s="148">
        <v>0</v>
      </c>
      <c r="G20" s="149">
        <f aca="true" t="shared" si="6" ref="G20:G26">E20*F20</f>
        <v>0</v>
      </c>
      <c r="O20" s="143">
        <v>2</v>
      </c>
      <c r="AA20" s="115">
        <v>12</v>
      </c>
      <c r="AB20" s="115">
        <v>0</v>
      </c>
      <c r="AC20" s="115">
        <v>9</v>
      </c>
      <c r="AZ20" s="115">
        <v>2</v>
      </c>
      <c r="BA20" s="115">
        <f aca="true" t="shared" si="7" ref="BA20:BA26">IF(AZ20=1,G20,0)</f>
        <v>0</v>
      </c>
      <c r="BB20" s="115">
        <f aca="true" t="shared" si="8" ref="BB20:BB26">IF(AZ20=2,G20,0)</f>
        <v>0</v>
      </c>
      <c r="BC20" s="115">
        <f aca="true" t="shared" si="9" ref="BC20:BC26">IF(AZ20=3,G20,0)</f>
        <v>0</v>
      </c>
      <c r="BD20" s="115">
        <f aca="true" t="shared" si="10" ref="BD20:BD26">IF(AZ20=4,G20,0)</f>
        <v>0</v>
      </c>
      <c r="BE20" s="115">
        <f aca="true" t="shared" si="11" ref="BE20:BE26">IF(AZ20=5,G20,0)</f>
        <v>0</v>
      </c>
      <c r="CZ20" s="115">
        <v>0</v>
      </c>
    </row>
    <row r="21" spans="1:104" ht="12.75">
      <c r="A21" s="144">
        <v>10</v>
      </c>
      <c r="B21" s="145" t="s">
        <v>92</v>
      </c>
      <c r="C21" s="146" t="s">
        <v>93</v>
      </c>
      <c r="D21" s="147" t="s">
        <v>74</v>
      </c>
      <c r="E21" s="148">
        <v>2</v>
      </c>
      <c r="F21" s="148">
        <v>0</v>
      </c>
      <c r="G21" s="149">
        <f t="shared" si="6"/>
        <v>0</v>
      </c>
      <c r="O21" s="143">
        <v>2</v>
      </c>
      <c r="AA21" s="115">
        <v>12</v>
      </c>
      <c r="AB21" s="115">
        <v>0</v>
      </c>
      <c r="AC21" s="115">
        <v>10</v>
      </c>
      <c r="AZ21" s="115">
        <v>2</v>
      </c>
      <c r="BA21" s="115">
        <f t="shared" si="7"/>
        <v>0</v>
      </c>
      <c r="BB21" s="115">
        <f t="shared" si="8"/>
        <v>0</v>
      </c>
      <c r="BC21" s="115">
        <f t="shared" si="9"/>
        <v>0</v>
      </c>
      <c r="BD21" s="115">
        <f t="shared" si="10"/>
        <v>0</v>
      </c>
      <c r="BE21" s="115">
        <f t="shared" si="11"/>
        <v>0</v>
      </c>
      <c r="CZ21" s="115">
        <v>0.00018</v>
      </c>
    </row>
    <row r="22" spans="1:104" ht="12.75">
      <c r="A22" s="144">
        <v>11</v>
      </c>
      <c r="B22" s="145" t="s">
        <v>94</v>
      </c>
      <c r="C22" s="146" t="s">
        <v>95</v>
      </c>
      <c r="D22" s="147" t="s">
        <v>85</v>
      </c>
      <c r="E22" s="148">
        <v>2</v>
      </c>
      <c r="F22" s="148">
        <v>0</v>
      </c>
      <c r="G22" s="149">
        <f t="shared" si="6"/>
        <v>0</v>
      </c>
      <c r="O22" s="143">
        <v>2</v>
      </c>
      <c r="AA22" s="115">
        <v>12</v>
      </c>
      <c r="AB22" s="115">
        <v>0</v>
      </c>
      <c r="AC22" s="115">
        <v>11</v>
      </c>
      <c r="AZ22" s="115">
        <v>2</v>
      </c>
      <c r="BA22" s="115">
        <f t="shared" si="7"/>
        <v>0</v>
      </c>
      <c r="BB22" s="115">
        <f t="shared" si="8"/>
        <v>0</v>
      </c>
      <c r="BC22" s="115">
        <f t="shared" si="9"/>
        <v>0</v>
      </c>
      <c r="BD22" s="115">
        <f t="shared" si="10"/>
        <v>0</v>
      </c>
      <c r="BE22" s="115">
        <f t="shared" si="11"/>
        <v>0</v>
      </c>
      <c r="CZ22" s="115">
        <v>0.00398</v>
      </c>
    </row>
    <row r="23" spans="1:104" ht="12.75">
      <c r="A23" s="144">
        <v>12</v>
      </c>
      <c r="B23" s="145" t="s">
        <v>96</v>
      </c>
      <c r="C23" s="146" t="s">
        <v>97</v>
      </c>
      <c r="D23" s="147" t="s">
        <v>68</v>
      </c>
      <c r="E23" s="148">
        <v>17</v>
      </c>
      <c r="F23" s="148">
        <v>0</v>
      </c>
      <c r="G23" s="149">
        <f t="shared" si="6"/>
        <v>0</v>
      </c>
      <c r="O23" s="143">
        <v>2</v>
      </c>
      <c r="AA23" s="115">
        <v>12</v>
      </c>
      <c r="AB23" s="115">
        <v>0</v>
      </c>
      <c r="AC23" s="115">
        <v>12</v>
      </c>
      <c r="AZ23" s="115">
        <v>2</v>
      </c>
      <c r="BA23" s="115">
        <f t="shared" si="7"/>
        <v>0</v>
      </c>
      <c r="BB23" s="115">
        <f t="shared" si="8"/>
        <v>0</v>
      </c>
      <c r="BC23" s="115">
        <f t="shared" si="9"/>
        <v>0</v>
      </c>
      <c r="BD23" s="115">
        <f t="shared" si="10"/>
        <v>0</v>
      </c>
      <c r="BE23" s="115">
        <f t="shared" si="11"/>
        <v>0</v>
      </c>
      <c r="CZ23" s="115">
        <v>0.00398</v>
      </c>
    </row>
    <row r="24" spans="1:104" ht="12.75">
      <c r="A24" s="144">
        <v>13</v>
      </c>
      <c r="B24" s="145" t="s">
        <v>98</v>
      </c>
      <c r="C24" s="146" t="s">
        <v>99</v>
      </c>
      <c r="D24" s="147" t="s">
        <v>68</v>
      </c>
      <c r="E24" s="148">
        <v>14</v>
      </c>
      <c r="F24" s="148">
        <v>0</v>
      </c>
      <c r="G24" s="149">
        <f t="shared" si="6"/>
        <v>0</v>
      </c>
      <c r="O24" s="143">
        <v>2</v>
      </c>
      <c r="AA24" s="115">
        <v>12</v>
      </c>
      <c r="AB24" s="115">
        <v>0</v>
      </c>
      <c r="AC24" s="115">
        <v>13</v>
      </c>
      <c r="AZ24" s="115">
        <v>2</v>
      </c>
      <c r="BA24" s="115">
        <f t="shared" si="7"/>
        <v>0</v>
      </c>
      <c r="BB24" s="115">
        <f t="shared" si="8"/>
        <v>0</v>
      </c>
      <c r="BC24" s="115">
        <f t="shared" si="9"/>
        <v>0</v>
      </c>
      <c r="BD24" s="115">
        <f t="shared" si="10"/>
        <v>0</v>
      </c>
      <c r="BE24" s="115">
        <f t="shared" si="11"/>
        <v>0</v>
      </c>
      <c r="CZ24" s="115">
        <v>0.00401</v>
      </c>
    </row>
    <row r="25" spans="1:104" ht="12.75">
      <c r="A25" s="144">
        <v>14</v>
      </c>
      <c r="B25" s="145" t="s">
        <v>100</v>
      </c>
      <c r="C25" s="146" t="s">
        <v>101</v>
      </c>
      <c r="D25" s="147" t="s">
        <v>68</v>
      </c>
      <c r="E25" s="148">
        <v>30</v>
      </c>
      <c r="F25" s="148">
        <v>0</v>
      </c>
      <c r="G25" s="149">
        <f t="shared" si="6"/>
        <v>0</v>
      </c>
      <c r="O25" s="143">
        <v>2</v>
      </c>
      <c r="AA25" s="115">
        <v>12</v>
      </c>
      <c r="AB25" s="115">
        <v>0</v>
      </c>
      <c r="AC25" s="115">
        <v>14</v>
      </c>
      <c r="AZ25" s="115">
        <v>2</v>
      </c>
      <c r="BA25" s="115">
        <f t="shared" si="7"/>
        <v>0</v>
      </c>
      <c r="BB25" s="115">
        <f t="shared" si="8"/>
        <v>0</v>
      </c>
      <c r="BC25" s="115">
        <f t="shared" si="9"/>
        <v>0</v>
      </c>
      <c r="BD25" s="115">
        <f t="shared" si="10"/>
        <v>0</v>
      </c>
      <c r="BE25" s="115">
        <f t="shared" si="11"/>
        <v>0</v>
      </c>
      <c r="CZ25" s="115">
        <v>0</v>
      </c>
    </row>
    <row r="26" spans="1:104" ht="12.75">
      <c r="A26" s="144">
        <v>15</v>
      </c>
      <c r="B26" s="145" t="s">
        <v>102</v>
      </c>
      <c r="C26" s="146" t="s">
        <v>103</v>
      </c>
      <c r="D26" s="147" t="s">
        <v>68</v>
      </c>
      <c r="E26" s="148">
        <v>30</v>
      </c>
      <c r="F26" s="148">
        <v>0</v>
      </c>
      <c r="G26" s="149">
        <f t="shared" si="6"/>
        <v>0</v>
      </c>
      <c r="O26" s="143">
        <v>2</v>
      </c>
      <c r="AA26" s="115">
        <v>12</v>
      </c>
      <c r="AB26" s="115">
        <v>0</v>
      </c>
      <c r="AC26" s="115">
        <v>15</v>
      </c>
      <c r="AZ26" s="115">
        <v>2</v>
      </c>
      <c r="BA26" s="115">
        <f t="shared" si="7"/>
        <v>0</v>
      </c>
      <c r="BB26" s="115">
        <f t="shared" si="8"/>
        <v>0</v>
      </c>
      <c r="BC26" s="115">
        <f t="shared" si="9"/>
        <v>0</v>
      </c>
      <c r="BD26" s="115">
        <f t="shared" si="10"/>
        <v>0</v>
      </c>
      <c r="BE26" s="115">
        <f t="shared" si="11"/>
        <v>0</v>
      </c>
      <c r="CZ26" s="115">
        <v>0</v>
      </c>
    </row>
    <row r="27" spans="1:57" ht="12.75">
      <c r="A27" s="150"/>
      <c r="B27" s="151" t="s">
        <v>69</v>
      </c>
      <c r="C27" s="152" t="str">
        <f>CONCATENATE(B19," ",C19)</f>
        <v>722 Vnitřní vodovod</v>
      </c>
      <c r="D27" s="150"/>
      <c r="E27" s="153"/>
      <c r="F27" s="153"/>
      <c r="G27" s="154">
        <f>SUM(G19:G26)</f>
        <v>0</v>
      </c>
      <c r="O27" s="143">
        <v>4</v>
      </c>
      <c r="BA27" s="155">
        <f>SUM(BA19:BA26)</f>
        <v>0</v>
      </c>
      <c r="BB27" s="155">
        <f>SUM(BB19:BB26)</f>
        <v>0</v>
      </c>
      <c r="BC27" s="155">
        <f>SUM(BC19:BC26)</f>
        <v>0</v>
      </c>
      <c r="BD27" s="155">
        <f>SUM(BD19:BD26)</f>
        <v>0</v>
      </c>
      <c r="BE27" s="155">
        <f>SUM(BE19:BE26)</f>
        <v>0</v>
      </c>
    </row>
    <row r="28" spans="1:15" ht="12.75">
      <c r="A28" s="136" t="s">
        <v>63</v>
      </c>
      <c r="B28" s="137" t="s">
        <v>104</v>
      </c>
      <c r="C28" s="138" t="s">
        <v>105</v>
      </c>
      <c r="D28" s="139"/>
      <c r="E28" s="140"/>
      <c r="F28" s="140"/>
      <c r="G28" s="141"/>
      <c r="H28" s="142"/>
      <c r="I28" s="142"/>
      <c r="O28" s="143">
        <v>1</v>
      </c>
    </row>
    <row r="29" spans="1:104" ht="12.75">
      <c r="A29" s="144">
        <v>16</v>
      </c>
      <c r="B29" s="145" t="s">
        <v>106</v>
      </c>
      <c r="C29" s="146" t="s">
        <v>107</v>
      </c>
      <c r="D29" s="147" t="s">
        <v>108</v>
      </c>
      <c r="E29" s="148">
        <v>1</v>
      </c>
      <c r="F29" s="148">
        <v>0</v>
      </c>
      <c r="G29" s="149">
        <f aca="true" t="shared" si="12" ref="G29:G40">E29*F29</f>
        <v>0</v>
      </c>
      <c r="O29" s="143">
        <v>2</v>
      </c>
      <c r="AA29" s="115">
        <v>12</v>
      </c>
      <c r="AB29" s="115">
        <v>0</v>
      </c>
      <c r="AC29" s="115">
        <v>16</v>
      </c>
      <c r="AZ29" s="115">
        <v>2</v>
      </c>
      <c r="BA29" s="115">
        <f aca="true" t="shared" si="13" ref="BA29:BA40">IF(AZ29=1,G29,0)</f>
        <v>0</v>
      </c>
      <c r="BB29" s="115">
        <f aca="true" t="shared" si="14" ref="BB29:BB40">IF(AZ29=2,G29,0)</f>
        <v>0</v>
      </c>
      <c r="BC29" s="115">
        <f aca="true" t="shared" si="15" ref="BC29:BC40">IF(AZ29=3,G29,0)</f>
        <v>0</v>
      </c>
      <c r="BD29" s="115">
        <f aca="true" t="shared" si="16" ref="BD29:BD40">IF(AZ29=4,G29,0)</f>
        <v>0</v>
      </c>
      <c r="BE29" s="115">
        <f aca="true" t="shared" si="17" ref="BE29:BE40">IF(AZ29=5,G29,0)</f>
        <v>0</v>
      </c>
      <c r="CZ29" s="115">
        <v>0</v>
      </c>
    </row>
    <row r="30" spans="1:104" ht="12.75">
      <c r="A30" s="144">
        <v>17</v>
      </c>
      <c r="B30" s="145" t="s">
        <v>109</v>
      </c>
      <c r="C30" s="146" t="s">
        <v>110</v>
      </c>
      <c r="D30" s="147" t="s">
        <v>108</v>
      </c>
      <c r="E30" s="148">
        <v>1</v>
      </c>
      <c r="F30" s="148">
        <v>0</v>
      </c>
      <c r="G30" s="149">
        <f t="shared" si="12"/>
        <v>0</v>
      </c>
      <c r="O30" s="143">
        <v>2</v>
      </c>
      <c r="AA30" s="115">
        <v>12</v>
      </c>
      <c r="AB30" s="115">
        <v>0</v>
      </c>
      <c r="AC30" s="115">
        <v>17</v>
      </c>
      <c r="AZ30" s="115">
        <v>2</v>
      </c>
      <c r="BA30" s="115">
        <f t="shared" si="13"/>
        <v>0</v>
      </c>
      <c r="BB30" s="115">
        <f t="shared" si="14"/>
        <v>0</v>
      </c>
      <c r="BC30" s="115">
        <f t="shared" si="15"/>
        <v>0</v>
      </c>
      <c r="BD30" s="115">
        <f t="shared" si="16"/>
        <v>0</v>
      </c>
      <c r="BE30" s="115">
        <f t="shared" si="17"/>
        <v>0</v>
      </c>
      <c r="CZ30" s="115">
        <v>0</v>
      </c>
    </row>
    <row r="31" spans="1:104" ht="12.75">
      <c r="A31" s="144">
        <v>18</v>
      </c>
      <c r="B31" s="145" t="s">
        <v>111</v>
      </c>
      <c r="C31" s="146" t="s">
        <v>112</v>
      </c>
      <c r="D31" s="147" t="s">
        <v>108</v>
      </c>
      <c r="E31" s="148">
        <v>1</v>
      </c>
      <c r="F31" s="148">
        <v>0</v>
      </c>
      <c r="G31" s="149">
        <f t="shared" si="12"/>
        <v>0</v>
      </c>
      <c r="O31" s="143">
        <v>2</v>
      </c>
      <c r="AA31" s="115">
        <v>12</v>
      </c>
      <c r="AB31" s="115">
        <v>0</v>
      </c>
      <c r="AC31" s="115">
        <v>18</v>
      </c>
      <c r="AZ31" s="115">
        <v>2</v>
      </c>
      <c r="BA31" s="115">
        <f t="shared" si="13"/>
        <v>0</v>
      </c>
      <c r="BB31" s="115">
        <f t="shared" si="14"/>
        <v>0</v>
      </c>
      <c r="BC31" s="115">
        <f t="shared" si="15"/>
        <v>0</v>
      </c>
      <c r="BD31" s="115">
        <f t="shared" si="16"/>
        <v>0</v>
      </c>
      <c r="BE31" s="115">
        <f t="shared" si="17"/>
        <v>0</v>
      </c>
      <c r="CZ31" s="115">
        <v>0</v>
      </c>
    </row>
    <row r="32" spans="1:104" ht="12.75">
      <c r="A32" s="144">
        <v>19</v>
      </c>
      <c r="B32" s="145" t="s">
        <v>113</v>
      </c>
      <c r="C32" s="146" t="s">
        <v>114</v>
      </c>
      <c r="D32" s="147" t="s">
        <v>108</v>
      </c>
      <c r="E32" s="148">
        <v>1</v>
      </c>
      <c r="F32" s="148">
        <v>0</v>
      </c>
      <c r="G32" s="149">
        <f t="shared" si="12"/>
        <v>0</v>
      </c>
      <c r="O32" s="143">
        <v>2</v>
      </c>
      <c r="AA32" s="115">
        <v>12</v>
      </c>
      <c r="AB32" s="115">
        <v>0</v>
      </c>
      <c r="AC32" s="115">
        <v>19</v>
      </c>
      <c r="AZ32" s="115">
        <v>2</v>
      </c>
      <c r="BA32" s="115">
        <f t="shared" si="13"/>
        <v>0</v>
      </c>
      <c r="BB32" s="115">
        <f t="shared" si="14"/>
        <v>0</v>
      </c>
      <c r="BC32" s="115">
        <f t="shared" si="15"/>
        <v>0</v>
      </c>
      <c r="BD32" s="115">
        <f t="shared" si="16"/>
        <v>0</v>
      </c>
      <c r="BE32" s="115">
        <f t="shared" si="17"/>
        <v>0</v>
      </c>
      <c r="CZ32" s="115">
        <v>0.00025</v>
      </c>
    </row>
    <row r="33" spans="1:104" ht="12.75">
      <c r="A33" s="144">
        <v>20</v>
      </c>
      <c r="B33" s="145" t="s">
        <v>115</v>
      </c>
      <c r="C33" s="146" t="s">
        <v>116</v>
      </c>
      <c r="D33" s="147" t="s">
        <v>108</v>
      </c>
      <c r="E33" s="148">
        <v>1</v>
      </c>
      <c r="F33" s="148">
        <v>0</v>
      </c>
      <c r="G33" s="149">
        <f t="shared" si="12"/>
        <v>0</v>
      </c>
      <c r="O33" s="143">
        <v>2</v>
      </c>
      <c r="AA33" s="115">
        <v>12</v>
      </c>
      <c r="AB33" s="115">
        <v>0</v>
      </c>
      <c r="AC33" s="115">
        <v>20</v>
      </c>
      <c r="AZ33" s="115">
        <v>2</v>
      </c>
      <c r="BA33" s="115">
        <f t="shared" si="13"/>
        <v>0</v>
      </c>
      <c r="BB33" s="115">
        <f t="shared" si="14"/>
        <v>0</v>
      </c>
      <c r="BC33" s="115">
        <f t="shared" si="15"/>
        <v>0</v>
      </c>
      <c r="BD33" s="115">
        <f t="shared" si="16"/>
        <v>0</v>
      </c>
      <c r="BE33" s="115">
        <f t="shared" si="17"/>
        <v>0</v>
      </c>
      <c r="CZ33" s="115">
        <v>0.0021200000000000004</v>
      </c>
    </row>
    <row r="34" spans="1:104" ht="12.75">
      <c r="A34" s="144">
        <v>21</v>
      </c>
      <c r="B34" s="145" t="s">
        <v>117</v>
      </c>
      <c r="C34" s="146" t="s">
        <v>118</v>
      </c>
      <c r="D34" s="147" t="s">
        <v>74</v>
      </c>
      <c r="E34" s="148">
        <v>1</v>
      </c>
      <c r="F34" s="148">
        <v>0</v>
      </c>
      <c r="G34" s="149">
        <f t="shared" si="12"/>
        <v>0</v>
      </c>
      <c r="O34" s="143">
        <v>2</v>
      </c>
      <c r="AA34" s="115">
        <v>12</v>
      </c>
      <c r="AB34" s="115">
        <v>1</v>
      </c>
      <c r="AC34" s="115">
        <v>21</v>
      </c>
      <c r="AZ34" s="115">
        <v>2</v>
      </c>
      <c r="BA34" s="115">
        <f t="shared" si="13"/>
        <v>0</v>
      </c>
      <c r="BB34" s="115">
        <f t="shared" si="14"/>
        <v>0</v>
      </c>
      <c r="BC34" s="115">
        <f t="shared" si="15"/>
        <v>0</v>
      </c>
      <c r="BD34" s="115">
        <f t="shared" si="16"/>
        <v>0</v>
      </c>
      <c r="BE34" s="115">
        <f t="shared" si="17"/>
        <v>0</v>
      </c>
      <c r="CZ34" s="115">
        <v>0.006500000000000001</v>
      </c>
    </row>
    <row r="35" spans="1:104" ht="12.75">
      <c r="A35" s="144">
        <v>22</v>
      </c>
      <c r="B35" s="145" t="s">
        <v>119</v>
      </c>
      <c r="C35" s="146" t="s">
        <v>120</v>
      </c>
      <c r="D35" s="147" t="s">
        <v>74</v>
      </c>
      <c r="E35" s="148">
        <v>1</v>
      </c>
      <c r="F35" s="148">
        <v>0</v>
      </c>
      <c r="G35" s="149">
        <f t="shared" si="12"/>
        <v>0</v>
      </c>
      <c r="O35" s="143">
        <v>2</v>
      </c>
      <c r="AA35" s="115">
        <v>12</v>
      </c>
      <c r="AB35" s="115">
        <v>0</v>
      </c>
      <c r="AC35" s="115">
        <v>22</v>
      </c>
      <c r="AZ35" s="115">
        <v>2</v>
      </c>
      <c r="BA35" s="115">
        <f t="shared" si="13"/>
        <v>0</v>
      </c>
      <c r="BB35" s="115">
        <f t="shared" si="14"/>
        <v>0</v>
      </c>
      <c r="BC35" s="115">
        <f t="shared" si="15"/>
        <v>0</v>
      </c>
      <c r="BD35" s="115">
        <f t="shared" si="16"/>
        <v>0</v>
      </c>
      <c r="BE35" s="115">
        <f t="shared" si="17"/>
        <v>0</v>
      </c>
      <c r="CZ35" s="115">
        <v>0.0083</v>
      </c>
    </row>
    <row r="36" spans="1:104" ht="14.25" customHeight="1">
      <c r="A36" s="144">
        <v>23</v>
      </c>
      <c r="B36" s="145" t="s">
        <v>121</v>
      </c>
      <c r="C36" s="146" t="s">
        <v>122</v>
      </c>
      <c r="D36" s="147" t="s">
        <v>108</v>
      </c>
      <c r="E36" s="148">
        <v>1</v>
      </c>
      <c r="F36" s="148">
        <v>0</v>
      </c>
      <c r="G36" s="149">
        <f t="shared" si="12"/>
        <v>0</v>
      </c>
      <c r="O36" s="143">
        <v>2</v>
      </c>
      <c r="AA36" s="115">
        <v>12</v>
      </c>
      <c r="AB36" s="115">
        <v>0</v>
      </c>
      <c r="AC36" s="115">
        <v>23</v>
      </c>
      <c r="AZ36" s="115">
        <v>2</v>
      </c>
      <c r="BA36" s="115">
        <f t="shared" si="13"/>
        <v>0</v>
      </c>
      <c r="BB36" s="115">
        <f t="shared" si="14"/>
        <v>0</v>
      </c>
      <c r="BC36" s="115">
        <f t="shared" si="15"/>
        <v>0</v>
      </c>
      <c r="BD36" s="115">
        <f t="shared" si="16"/>
        <v>0</v>
      </c>
      <c r="BE36" s="115">
        <f t="shared" si="17"/>
        <v>0</v>
      </c>
      <c r="CZ36" s="115">
        <v>0.01882</v>
      </c>
    </row>
    <row r="37" spans="1:104" ht="22.5">
      <c r="A37" s="144">
        <v>24</v>
      </c>
      <c r="B37" s="145" t="s">
        <v>123</v>
      </c>
      <c r="C37" s="146" t="s">
        <v>124</v>
      </c>
      <c r="D37" s="147" t="s">
        <v>108</v>
      </c>
      <c r="E37" s="148">
        <v>1</v>
      </c>
      <c r="F37" s="148">
        <v>0</v>
      </c>
      <c r="G37" s="149">
        <f t="shared" si="12"/>
        <v>0</v>
      </c>
      <c r="O37" s="143">
        <v>2</v>
      </c>
      <c r="AA37" s="115">
        <v>12</v>
      </c>
      <c r="AB37" s="115">
        <v>0</v>
      </c>
      <c r="AC37" s="115">
        <v>24</v>
      </c>
      <c r="AZ37" s="115">
        <v>2</v>
      </c>
      <c r="BA37" s="115">
        <f t="shared" si="13"/>
        <v>0</v>
      </c>
      <c r="BB37" s="115">
        <f t="shared" si="14"/>
        <v>0</v>
      </c>
      <c r="BC37" s="115">
        <f t="shared" si="15"/>
        <v>0</v>
      </c>
      <c r="BD37" s="115">
        <f t="shared" si="16"/>
        <v>0</v>
      </c>
      <c r="BE37" s="115">
        <f t="shared" si="17"/>
        <v>0</v>
      </c>
      <c r="CZ37" s="115">
        <v>0.01759</v>
      </c>
    </row>
    <row r="38" spans="1:104" ht="22.5">
      <c r="A38" s="144">
        <v>25</v>
      </c>
      <c r="B38" s="145" t="s">
        <v>125</v>
      </c>
      <c r="C38" s="146" t="s">
        <v>126</v>
      </c>
      <c r="D38" s="147" t="s">
        <v>74</v>
      </c>
      <c r="E38" s="148">
        <v>1</v>
      </c>
      <c r="F38" s="148">
        <v>0</v>
      </c>
      <c r="G38" s="149">
        <f t="shared" si="12"/>
        <v>0</v>
      </c>
      <c r="O38" s="143">
        <v>2</v>
      </c>
      <c r="AA38" s="115">
        <v>12</v>
      </c>
      <c r="AB38" s="115">
        <v>0</v>
      </c>
      <c r="AC38" s="115">
        <v>25</v>
      </c>
      <c r="AZ38" s="115">
        <v>2</v>
      </c>
      <c r="BA38" s="115">
        <f t="shared" si="13"/>
        <v>0</v>
      </c>
      <c r="BB38" s="115">
        <f t="shared" si="14"/>
        <v>0</v>
      </c>
      <c r="BC38" s="115">
        <f t="shared" si="15"/>
        <v>0</v>
      </c>
      <c r="BD38" s="115">
        <f t="shared" si="16"/>
        <v>0</v>
      </c>
      <c r="BE38" s="115">
        <f t="shared" si="17"/>
        <v>0</v>
      </c>
      <c r="CZ38" s="115">
        <v>0.0008500000000000001</v>
      </c>
    </row>
    <row r="39" spans="1:104" ht="22.5">
      <c r="A39" s="144">
        <v>26</v>
      </c>
      <c r="B39" s="145" t="s">
        <v>127</v>
      </c>
      <c r="C39" s="146" t="s">
        <v>128</v>
      </c>
      <c r="D39" s="147" t="s">
        <v>74</v>
      </c>
      <c r="E39" s="148">
        <v>1</v>
      </c>
      <c r="F39" s="148">
        <v>0</v>
      </c>
      <c r="G39" s="149">
        <f t="shared" si="12"/>
        <v>0</v>
      </c>
      <c r="O39" s="143">
        <v>2</v>
      </c>
      <c r="AA39" s="115">
        <v>12</v>
      </c>
      <c r="AB39" s="115">
        <v>0</v>
      </c>
      <c r="AC39" s="115">
        <v>26</v>
      </c>
      <c r="AZ39" s="115">
        <v>2</v>
      </c>
      <c r="BA39" s="115">
        <f t="shared" si="13"/>
        <v>0</v>
      </c>
      <c r="BB39" s="115">
        <f t="shared" si="14"/>
        <v>0</v>
      </c>
      <c r="BC39" s="115">
        <f t="shared" si="15"/>
        <v>0</v>
      </c>
      <c r="BD39" s="115">
        <f t="shared" si="16"/>
        <v>0</v>
      </c>
      <c r="BE39" s="115">
        <f t="shared" si="17"/>
        <v>0</v>
      </c>
      <c r="CZ39" s="115">
        <v>0.0012</v>
      </c>
    </row>
    <row r="40" spans="1:104" ht="12.75">
      <c r="A40" s="144">
        <v>27</v>
      </c>
      <c r="B40" s="145" t="s">
        <v>129</v>
      </c>
      <c r="C40" s="146" t="s">
        <v>130</v>
      </c>
      <c r="D40" s="147" t="s">
        <v>108</v>
      </c>
      <c r="E40" s="148">
        <v>1</v>
      </c>
      <c r="F40" s="148">
        <v>0</v>
      </c>
      <c r="G40" s="149">
        <f t="shared" si="12"/>
        <v>0</v>
      </c>
      <c r="O40" s="143">
        <v>2</v>
      </c>
      <c r="AA40" s="115">
        <v>12</v>
      </c>
      <c r="AB40" s="115">
        <v>0</v>
      </c>
      <c r="AC40" s="115">
        <v>27</v>
      </c>
      <c r="AZ40" s="115">
        <v>2</v>
      </c>
      <c r="BA40" s="115">
        <f t="shared" si="13"/>
        <v>0</v>
      </c>
      <c r="BB40" s="115">
        <f t="shared" si="14"/>
        <v>0</v>
      </c>
      <c r="BC40" s="115">
        <f t="shared" si="15"/>
        <v>0</v>
      </c>
      <c r="BD40" s="115">
        <f t="shared" si="16"/>
        <v>0</v>
      </c>
      <c r="BE40" s="115">
        <f t="shared" si="17"/>
        <v>0</v>
      </c>
      <c r="CZ40" s="115">
        <v>0.00012</v>
      </c>
    </row>
    <row r="41" spans="1:57" ht="12.75">
      <c r="A41" s="150"/>
      <c r="B41" s="151" t="s">
        <v>69</v>
      </c>
      <c r="C41" s="152" t="str">
        <f>CONCATENATE(B28," ",C28)</f>
        <v>725 Zařizovací předměty</v>
      </c>
      <c r="D41" s="150"/>
      <c r="E41" s="153"/>
      <c r="F41" s="153"/>
      <c r="G41" s="154">
        <f>SUM(G28:G40)</f>
        <v>0</v>
      </c>
      <c r="O41" s="143">
        <v>4</v>
      </c>
      <c r="BA41" s="155">
        <f>SUM(BA28:BA40)</f>
        <v>0</v>
      </c>
      <c r="BB41" s="155">
        <f>SUM(BB28:BB40)</f>
        <v>0</v>
      </c>
      <c r="BC41" s="155">
        <f>SUM(BC28:BC40)</f>
        <v>0</v>
      </c>
      <c r="BD41" s="155">
        <f>SUM(BD28:BD40)</f>
        <v>0</v>
      </c>
      <c r="BE41" s="155">
        <f>SUM(BE28:BE40)</f>
        <v>0</v>
      </c>
    </row>
    <row r="42" spans="1:15" ht="12.75">
      <c r="A42" s="136" t="s">
        <v>63</v>
      </c>
      <c r="B42" s="137" t="s">
        <v>131</v>
      </c>
      <c r="C42" s="138" t="s">
        <v>132</v>
      </c>
      <c r="D42" s="139"/>
      <c r="E42" s="140"/>
      <c r="F42" s="140"/>
      <c r="G42" s="141"/>
      <c r="H42" s="142"/>
      <c r="I42" s="142"/>
      <c r="O42" s="143">
        <v>1</v>
      </c>
    </row>
    <row r="43" spans="1:104" ht="12.75">
      <c r="A43" s="144"/>
      <c r="B43" s="145"/>
      <c r="C43" s="146"/>
      <c r="D43" s="147"/>
      <c r="E43" s="148"/>
      <c r="F43" s="148"/>
      <c r="G43" s="149"/>
      <c r="O43" s="143">
        <v>2</v>
      </c>
      <c r="AA43" s="115">
        <v>12</v>
      </c>
      <c r="AB43" s="115">
        <v>0</v>
      </c>
      <c r="AC43" s="115">
        <v>28</v>
      </c>
      <c r="AZ43" s="115">
        <v>2</v>
      </c>
      <c r="BA43" s="115">
        <f>IF(AZ43=1,G43,0)</f>
        <v>0</v>
      </c>
      <c r="BB43" s="115">
        <f>IF(AZ43=2,G43,0)</f>
        <v>0</v>
      </c>
      <c r="BC43" s="115">
        <f>IF(AZ43=3,G43,0)</f>
        <v>0</v>
      </c>
      <c r="BD43" s="115">
        <f>IF(AZ43=4,G43,0)</f>
        <v>0</v>
      </c>
      <c r="BE43" s="115">
        <f>IF(AZ43=5,G43,0)</f>
        <v>0</v>
      </c>
      <c r="CZ43" s="115">
        <v>0.007</v>
      </c>
    </row>
    <row r="44" spans="1:104" ht="12.75">
      <c r="A44" s="144">
        <v>29</v>
      </c>
      <c r="B44" s="145" t="s">
        <v>133</v>
      </c>
      <c r="C44" s="146" t="s">
        <v>134</v>
      </c>
      <c r="D44" s="147" t="s">
        <v>108</v>
      </c>
      <c r="E44" s="148">
        <v>1</v>
      </c>
      <c r="F44" s="148">
        <v>0</v>
      </c>
      <c r="G44" s="149">
        <f>E44*F44</f>
        <v>0</v>
      </c>
      <c r="O44" s="143">
        <v>2</v>
      </c>
      <c r="AA44" s="115">
        <v>12</v>
      </c>
      <c r="AB44" s="115">
        <v>0</v>
      </c>
      <c r="AC44" s="115">
        <v>29</v>
      </c>
      <c r="AZ44" s="115">
        <v>2</v>
      </c>
      <c r="BA44" s="115">
        <f>IF(AZ44=1,G44,0)</f>
        <v>0</v>
      </c>
      <c r="BB44" s="115">
        <f>IF(AZ44=2,G44,0)</f>
        <v>0</v>
      </c>
      <c r="BC44" s="115">
        <f>IF(AZ44=3,G44,0)</f>
        <v>0</v>
      </c>
      <c r="BD44" s="115">
        <f>IF(AZ44=4,G44,0)</f>
        <v>0</v>
      </c>
      <c r="BE44" s="115">
        <f>IF(AZ44=5,G44,0)</f>
        <v>0</v>
      </c>
      <c r="CZ44" s="115">
        <v>0.007</v>
      </c>
    </row>
    <row r="45" spans="1:104" ht="12.75">
      <c r="A45" s="144">
        <v>30</v>
      </c>
      <c r="B45" s="145" t="s">
        <v>133</v>
      </c>
      <c r="C45" s="146" t="s">
        <v>135</v>
      </c>
      <c r="D45" s="147" t="s">
        <v>108</v>
      </c>
      <c r="E45" s="148">
        <v>1</v>
      </c>
      <c r="F45" s="148">
        <v>0</v>
      </c>
      <c r="G45" s="149">
        <f>E45*F45</f>
        <v>0</v>
      </c>
      <c r="O45" s="143">
        <v>2</v>
      </c>
      <c r="AA45" s="115">
        <v>12</v>
      </c>
      <c r="AB45" s="115">
        <v>0</v>
      </c>
      <c r="AC45" s="115">
        <v>30</v>
      </c>
      <c r="AZ45" s="115">
        <v>2</v>
      </c>
      <c r="BA45" s="115">
        <f>IF(AZ45=1,G45,0)</f>
        <v>0</v>
      </c>
      <c r="BB45" s="115">
        <f>IF(AZ45=2,G45,0)</f>
        <v>0</v>
      </c>
      <c r="BC45" s="115">
        <f>IF(AZ45=3,G45,0)</f>
        <v>0</v>
      </c>
      <c r="BD45" s="115">
        <f>IF(AZ45=4,G45,0)</f>
        <v>0</v>
      </c>
      <c r="BE45" s="115">
        <f>IF(AZ45=5,G45,0)</f>
        <v>0</v>
      </c>
      <c r="CZ45" s="115">
        <v>0.007</v>
      </c>
    </row>
    <row r="46" spans="1:57" ht="12.75">
      <c r="A46" s="150"/>
      <c r="B46" s="151" t="s">
        <v>69</v>
      </c>
      <c r="C46" s="152" t="str">
        <f>CONCATENATE(B42," ",C42)</f>
        <v>726 Instalační prefabrikáty</v>
      </c>
      <c r="D46" s="150"/>
      <c r="E46" s="153"/>
      <c r="F46" s="153"/>
      <c r="G46" s="154">
        <f>SUM(G42:G45)</f>
        <v>0</v>
      </c>
      <c r="O46" s="143">
        <v>4</v>
      </c>
      <c r="BA46" s="155">
        <f>SUM(BA42:BA45)</f>
        <v>0</v>
      </c>
      <c r="BB46" s="155">
        <f>SUM(BB42:BB45)</f>
        <v>0</v>
      </c>
      <c r="BC46" s="155">
        <f>SUM(BC42:BC45)</f>
        <v>0</v>
      </c>
      <c r="BD46" s="155">
        <f>SUM(BD42:BD45)</f>
        <v>0</v>
      </c>
      <c r="BE46" s="155">
        <f>SUM(BE42:BE45)</f>
        <v>0</v>
      </c>
    </row>
    <row r="47" spans="1:7" ht="12.75">
      <c r="A47" s="117"/>
      <c r="B47" s="117"/>
      <c r="C47" s="117"/>
      <c r="D47" s="117"/>
      <c r="E47" s="117"/>
      <c r="F47" s="117"/>
      <c r="G47" s="117"/>
    </row>
    <row r="48" ht="12.75">
      <c r="E48" s="115"/>
    </row>
    <row r="49" ht="12.75">
      <c r="E49" s="115"/>
    </row>
    <row r="50" ht="12.75">
      <c r="E50" s="115"/>
    </row>
    <row r="51" ht="12.75">
      <c r="E51" s="115"/>
    </row>
    <row r="52" ht="12.75">
      <c r="E52" s="115"/>
    </row>
    <row r="53" ht="12.75">
      <c r="E53" s="115"/>
    </row>
    <row r="54" ht="12.75">
      <c r="E54" s="115"/>
    </row>
    <row r="55" ht="12.75">
      <c r="E55" s="115"/>
    </row>
    <row r="56" ht="12.75">
      <c r="E56" s="115"/>
    </row>
    <row r="57" ht="12.75">
      <c r="E57" s="115"/>
    </row>
    <row r="58" ht="12.75">
      <c r="E58" s="115"/>
    </row>
    <row r="59" ht="12.75">
      <c r="E59" s="115"/>
    </row>
    <row r="60" ht="12.75">
      <c r="E60" s="115"/>
    </row>
    <row r="61" ht="12.75">
      <c r="E61" s="115"/>
    </row>
    <row r="62" ht="12.75">
      <c r="E62" s="115"/>
    </row>
    <row r="63" ht="12.75">
      <c r="E63" s="115"/>
    </row>
    <row r="64" ht="12.75">
      <c r="E64" s="115"/>
    </row>
    <row r="65" ht="12.75">
      <c r="E65" s="115"/>
    </row>
    <row r="66" ht="12.75">
      <c r="E66" s="115"/>
    </row>
    <row r="67" ht="12.75">
      <c r="E67" s="115"/>
    </row>
    <row r="68" ht="12.75">
      <c r="E68" s="115"/>
    </row>
    <row r="69" ht="12.75">
      <c r="E69" s="115"/>
    </row>
    <row r="70" spans="1:7" ht="12.75">
      <c r="A70" s="156"/>
      <c r="B70" s="156"/>
      <c r="C70" s="156"/>
      <c r="D70" s="156"/>
      <c r="E70" s="156"/>
      <c r="F70" s="156"/>
      <c r="G70" s="156"/>
    </row>
    <row r="71" spans="1:7" ht="12.75">
      <c r="A71" s="156"/>
      <c r="B71" s="156"/>
      <c r="C71" s="156"/>
      <c r="D71" s="156"/>
      <c r="E71" s="156"/>
      <c r="F71" s="156"/>
      <c r="G71" s="156"/>
    </row>
    <row r="72" spans="1:7" ht="12.75">
      <c r="A72" s="156"/>
      <c r="B72" s="156"/>
      <c r="C72" s="156"/>
      <c r="D72" s="156"/>
      <c r="E72" s="156"/>
      <c r="F72" s="156"/>
      <c r="G72" s="156"/>
    </row>
    <row r="73" spans="1:7" ht="12.75">
      <c r="A73" s="156"/>
      <c r="B73" s="156"/>
      <c r="C73" s="156"/>
      <c r="D73" s="156"/>
      <c r="E73" s="156"/>
      <c r="F73" s="156"/>
      <c r="G73" s="156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82" ht="12.75">
      <c r="E82" s="115"/>
    </row>
    <row r="83" ht="12.75">
      <c r="E83" s="115"/>
    </row>
    <row r="84" ht="12.75">
      <c r="E84" s="115"/>
    </row>
    <row r="85" ht="12.75">
      <c r="E85" s="115"/>
    </row>
    <row r="86" ht="12.75">
      <c r="E86" s="115"/>
    </row>
    <row r="87" ht="12.75">
      <c r="E87" s="115"/>
    </row>
    <row r="88" ht="12.75">
      <c r="E88" s="115"/>
    </row>
    <row r="89" ht="12.75">
      <c r="E89" s="115"/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ht="12.75">
      <c r="E95" s="115"/>
    </row>
    <row r="96" ht="12.75">
      <c r="E96" s="115"/>
    </row>
    <row r="97" ht="12.75">
      <c r="E97" s="115"/>
    </row>
    <row r="98" ht="12.75">
      <c r="E98" s="115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spans="1:2" ht="12.75">
      <c r="A105" s="157"/>
      <c r="B105" s="157"/>
    </row>
    <row r="106" spans="1:7" ht="12.75">
      <c r="A106" s="156"/>
      <c r="B106" s="156"/>
      <c r="C106" s="158"/>
      <c r="D106" s="158"/>
      <c r="E106" s="159"/>
      <c r="F106" s="158"/>
      <c r="G106" s="160"/>
    </row>
    <row r="107" spans="1:7" ht="12.75">
      <c r="A107" s="161"/>
      <c r="B107" s="161"/>
      <c r="C107" s="156"/>
      <c r="D107" s="156"/>
      <c r="E107" s="162"/>
      <c r="F107" s="156"/>
      <c r="G107" s="156"/>
    </row>
    <row r="108" spans="1:7" ht="12.75">
      <c r="A108" s="156"/>
      <c r="B108" s="156"/>
      <c r="C108" s="156"/>
      <c r="D108" s="156"/>
      <c r="E108" s="162"/>
      <c r="F108" s="156"/>
      <c r="G108" s="156"/>
    </row>
    <row r="109" spans="1:7" ht="12.75">
      <c r="A109" s="156"/>
      <c r="B109" s="156"/>
      <c r="C109" s="156"/>
      <c r="D109" s="156"/>
      <c r="E109" s="162"/>
      <c r="F109" s="156"/>
      <c r="G109" s="156"/>
    </row>
    <row r="110" spans="1:7" ht="12.75">
      <c r="A110" s="156"/>
      <c r="B110" s="156"/>
      <c r="C110" s="156"/>
      <c r="D110" s="156"/>
      <c r="E110" s="162"/>
      <c r="F110" s="156"/>
      <c r="G110" s="156"/>
    </row>
    <row r="111" spans="1:7" ht="12.75">
      <c r="A111" s="156"/>
      <c r="B111" s="156"/>
      <c r="C111" s="156"/>
      <c r="D111" s="156"/>
      <c r="E111" s="162"/>
      <c r="F111" s="156"/>
      <c r="G111" s="156"/>
    </row>
    <row r="112" spans="1:7" ht="12.75">
      <c r="A112" s="156"/>
      <c r="B112" s="156"/>
      <c r="C112" s="156"/>
      <c r="D112" s="156"/>
      <c r="E112" s="162"/>
      <c r="F112" s="156"/>
      <c r="G112" s="156"/>
    </row>
    <row r="113" spans="1:7" ht="12.75">
      <c r="A113" s="156"/>
      <c r="B113" s="156"/>
      <c r="C113" s="156"/>
      <c r="D113" s="156"/>
      <c r="E113" s="162"/>
      <c r="F113" s="156"/>
      <c r="G113" s="156"/>
    </row>
    <row r="114" spans="1:7" ht="12.75">
      <c r="A114" s="156"/>
      <c r="B114" s="156"/>
      <c r="C114" s="156"/>
      <c r="D114" s="156"/>
      <c r="E114" s="162"/>
      <c r="F114" s="156"/>
      <c r="G114" s="156"/>
    </row>
    <row r="115" spans="1:7" ht="12.75">
      <c r="A115" s="156"/>
      <c r="B115" s="156"/>
      <c r="C115" s="156"/>
      <c r="D115" s="156"/>
      <c r="E115" s="162"/>
      <c r="F115" s="156"/>
      <c r="G115" s="156"/>
    </row>
    <row r="116" spans="1:7" ht="12.75">
      <c r="A116" s="156"/>
      <c r="B116" s="156"/>
      <c r="C116" s="156"/>
      <c r="D116" s="156"/>
      <c r="E116" s="162"/>
      <c r="F116" s="156"/>
      <c r="G116" s="156"/>
    </row>
    <row r="117" spans="1:7" ht="12.75">
      <c r="A117" s="156"/>
      <c r="B117" s="156"/>
      <c r="C117" s="156"/>
      <c r="D117" s="156"/>
      <c r="E117" s="162"/>
      <c r="F117" s="156"/>
      <c r="G117" s="156"/>
    </row>
    <row r="118" spans="1:7" ht="12.75">
      <c r="A118" s="156"/>
      <c r="B118" s="156"/>
      <c r="C118" s="156"/>
      <c r="D118" s="156"/>
      <c r="E118" s="162"/>
      <c r="F118" s="156"/>
      <c r="G118" s="156"/>
    </row>
    <row r="119" spans="1:7" ht="12.75">
      <c r="A119" s="156"/>
      <c r="B119" s="156"/>
      <c r="C119" s="156"/>
      <c r="D119" s="156"/>
      <c r="E119" s="162"/>
      <c r="F119" s="156"/>
      <c r="G119" s="156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 r:id="rId1"/>
  <headerFooter alignWithMargins="0">
    <oddFooter>&amp;C&amp;"Arial CE,obyčejné"Stránka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Kadleček</cp:lastModifiedBy>
  <cp:lastPrinted>2016-03-10T06:09:23Z</cp:lastPrinted>
  <dcterms:modified xsi:type="dcterms:W3CDTF">2016-08-01T07:37:54Z</dcterms:modified>
  <cp:category/>
  <cp:version/>
  <cp:contentType/>
  <cp:contentStatus/>
</cp:coreProperties>
</file>