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9 OSBN\05 zakázky malého rozsahu\2026\IH 1 - Sandberk\"/>
    </mc:Choice>
  </mc:AlternateContent>
  <bookViews>
    <workbookView xWindow="0" yWindow="45" windowWidth="22980" windowHeight="11130"/>
  </bookViews>
  <sheets>
    <sheet name="SOUHRNNÝ LIST STAVBY" sheetId="1" r:id="rId1"/>
    <sheet name="REKAPITULACE OBJEKTŮ STAVBY" sheetId="2" r:id="rId2"/>
    <sheet name="KRYCÍ LIST" sheetId="3" r:id="rId3"/>
    <sheet name="REKAPITULACE" sheetId="4" r:id="rId4"/>
    <sheet name="ROZPOČET" sheetId="5" r:id="rId5"/>
  </sheets>
  <calcPr calcId="162913"/>
</workbook>
</file>

<file path=xl/calcChain.xml><?xml version="1.0" encoding="utf-8"?>
<calcChain xmlns="http://schemas.openxmlformats.org/spreadsheetml/2006/main">
  <c r="K154" i="5" l="1"/>
  <c r="I154" i="5"/>
  <c r="G154" i="5"/>
  <c r="G140" i="5" l="1"/>
  <c r="G138" i="5"/>
  <c r="K210" i="5" l="1"/>
  <c r="I210" i="5"/>
  <c r="G210" i="5"/>
  <c r="K136" i="5" l="1"/>
  <c r="I136" i="5"/>
  <c r="G136" i="5"/>
  <c r="C99" i="5"/>
  <c r="A18" i="5" l="1"/>
  <c r="A20" i="5" s="1"/>
  <c r="K14" i="5"/>
  <c r="I14" i="5"/>
  <c r="G14" i="5"/>
  <c r="E25" i="1" l="1"/>
  <c r="E16" i="1"/>
  <c r="H38" i="3"/>
  <c r="E26" i="1" s="1"/>
  <c r="M8" i="3"/>
  <c r="K390" i="5"/>
  <c r="I390" i="5"/>
  <c r="G390" i="5"/>
  <c r="K388" i="5"/>
  <c r="I388" i="5"/>
  <c r="G388" i="5"/>
  <c r="K386" i="5"/>
  <c r="I386" i="5"/>
  <c r="G386" i="5"/>
  <c r="K384" i="5"/>
  <c r="I384" i="5"/>
  <c r="G384" i="5"/>
  <c r="K382" i="5"/>
  <c r="I382" i="5"/>
  <c r="G382" i="5"/>
  <c r="K380" i="5"/>
  <c r="I380" i="5"/>
  <c r="G380" i="5"/>
  <c r="K378" i="5"/>
  <c r="I378" i="5"/>
  <c r="G378" i="5"/>
  <c r="K376" i="5"/>
  <c r="I376" i="5"/>
  <c r="G376" i="5"/>
  <c r="K374" i="5"/>
  <c r="I374" i="5"/>
  <c r="G374" i="5"/>
  <c r="K372" i="5"/>
  <c r="I372" i="5"/>
  <c r="G372" i="5"/>
  <c r="K370" i="5"/>
  <c r="I370" i="5"/>
  <c r="G370" i="5"/>
  <c r="K368" i="5"/>
  <c r="I368" i="5"/>
  <c r="G368" i="5"/>
  <c r="K366" i="5"/>
  <c r="I366" i="5"/>
  <c r="G366" i="5"/>
  <c r="K364" i="5"/>
  <c r="I364" i="5"/>
  <c r="G364" i="5"/>
  <c r="K362" i="5"/>
  <c r="I362" i="5"/>
  <c r="G362" i="5"/>
  <c r="K360" i="5"/>
  <c r="I360" i="5"/>
  <c r="G360" i="5"/>
  <c r="K358" i="5"/>
  <c r="I358" i="5"/>
  <c r="G358" i="5"/>
  <c r="K356" i="5"/>
  <c r="I356" i="5"/>
  <c r="G356" i="5"/>
  <c r="K354" i="5"/>
  <c r="I354" i="5"/>
  <c r="G354" i="5"/>
  <c r="K352" i="5"/>
  <c r="I352" i="5"/>
  <c r="G352" i="5"/>
  <c r="K350" i="5"/>
  <c r="I350" i="5"/>
  <c r="G350" i="5"/>
  <c r="K348" i="5"/>
  <c r="I348" i="5"/>
  <c r="G348" i="5"/>
  <c r="K346" i="5"/>
  <c r="I346" i="5"/>
  <c r="G346" i="5"/>
  <c r="K344" i="5"/>
  <c r="I344" i="5"/>
  <c r="G344" i="5"/>
  <c r="K342" i="5"/>
  <c r="I342" i="5"/>
  <c r="G342" i="5"/>
  <c r="K340" i="5"/>
  <c r="I340" i="5"/>
  <c r="G340" i="5"/>
  <c r="K338" i="5"/>
  <c r="I338" i="5"/>
  <c r="G338" i="5"/>
  <c r="K336" i="5"/>
  <c r="I336" i="5"/>
  <c r="G336" i="5"/>
  <c r="K334" i="5"/>
  <c r="I334" i="5"/>
  <c r="G334" i="5"/>
  <c r="K332" i="5"/>
  <c r="I332" i="5"/>
  <c r="G332" i="5"/>
  <c r="K328" i="5"/>
  <c r="I328" i="5"/>
  <c r="G328" i="5"/>
  <c r="K326" i="5"/>
  <c r="I326" i="5"/>
  <c r="G326" i="5"/>
  <c r="K324" i="5"/>
  <c r="I324" i="5"/>
  <c r="G324" i="5"/>
  <c r="K322" i="5"/>
  <c r="I322" i="5"/>
  <c r="G322" i="5"/>
  <c r="K320" i="5"/>
  <c r="I320" i="5"/>
  <c r="G320" i="5"/>
  <c r="K318" i="5"/>
  <c r="I318" i="5"/>
  <c r="G318" i="5"/>
  <c r="K316" i="5"/>
  <c r="I316" i="5"/>
  <c r="G316" i="5"/>
  <c r="K314" i="5"/>
  <c r="I314" i="5"/>
  <c r="G314" i="5"/>
  <c r="K312" i="5"/>
  <c r="I312" i="5"/>
  <c r="G312" i="5"/>
  <c r="K310" i="5"/>
  <c r="I310" i="5"/>
  <c r="G310" i="5"/>
  <c r="K308" i="5"/>
  <c r="I308" i="5"/>
  <c r="G308" i="5"/>
  <c r="K306" i="5"/>
  <c r="I306" i="5"/>
  <c r="G306" i="5"/>
  <c r="K304" i="5"/>
  <c r="I304" i="5"/>
  <c r="G304" i="5"/>
  <c r="K302" i="5"/>
  <c r="I302" i="5"/>
  <c r="G302" i="5"/>
  <c r="K300" i="5"/>
  <c r="I300" i="5"/>
  <c r="G300" i="5"/>
  <c r="K298" i="5"/>
  <c r="I298" i="5"/>
  <c r="G298" i="5"/>
  <c r="K296" i="5"/>
  <c r="I296" i="5"/>
  <c r="G296" i="5"/>
  <c r="K294" i="5"/>
  <c r="I294" i="5"/>
  <c r="G294" i="5"/>
  <c r="K292" i="5"/>
  <c r="I292" i="5"/>
  <c r="G292" i="5"/>
  <c r="K290" i="5"/>
  <c r="I290" i="5"/>
  <c r="G290" i="5"/>
  <c r="K288" i="5"/>
  <c r="I288" i="5"/>
  <c r="G288" i="5"/>
  <c r="K286" i="5"/>
  <c r="I286" i="5"/>
  <c r="G286" i="5"/>
  <c r="K284" i="5"/>
  <c r="I284" i="5"/>
  <c r="G284" i="5"/>
  <c r="K282" i="5"/>
  <c r="I282" i="5"/>
  <c r="G282" i="5"/>
  <c r="K280" i="5"/>
  <c r="I280" i="5"/>
  <c r="G280" i="5"/>
  <c r="K276" i="5"/>
  <c r="I276" i="5"/>
  <c r="G276" i="5"/>
  <c r="K274" i="5"/>
  <c r="I274" i="5"/>
  <c r="G274" i="5"/>
  <c r="K272" i="5"/>
  <c r="I272" i="5"/>
  <c r="G272" i="5"/>
  <c r="K270" i="5"/>
  <c r="I270" i="5"/>
  <c r="G270" i="5"/>
  <c r="K268" i="5"/>
  <c r="I268" i="5"/>
  <c r="G268" i="5"/>
  <c r="K266" i="5"/>
  <c r="I266" i="5"/>
  <c r="G266" i="5"/>
  <c r="K264" i="5"/>
  <c r="I264" i="5"/>
  <c r="G264" i="5"/>
  <c r="K262" i="5"/>
  <c r="I262" i="5"/>
  <c r="G262" i="5"/>
  <c r="K260" i="5"/>
  <c r="I260" i="5"/>
  <c r="G260" i="5"/>
  <c r="K258" i="5"/>
  <c r="I258" i="5"/>
  <c r="G258" i="5"/>
  <c r="K256" i="5"/>
  <c r="I256" i="5"/>
  <c r="G256" i="5"/>
  <c r="K254" i="5"/>
  <c r="I254" i="5"/>
  <c r="G254" i="5"/>
  <c r="K252" i="5"/>
  <c r="I252" i="5"/>
  <c r="G252" i="5"/>
  <c r="K250" i="5"/>
  <c r="I250" i="5"/>
  <c r="G250" i="5"/>
  <c r="K248" i="5"/>
  <c r="I248" i="5"/>
  <c r="G248" i="5"/>
  <c r="K246" i="5"/>
  <c r="I246" i="5"/>
  <c r="G246" i="5"/>
  <c r="K244" i="5"/>
  <c r="I244" i="5"/>
  <c r="G244" i="5"/>
  <c r="K234" i="5"/>
  <c r="I234" i="5"/>
  <c r="G234" i="5"/>
  <c r="K232" i="5"/>
  <c r="I232" i="5"/>
  <c r="G232" i="5"/>
  <c r="K230" i="5"/>
  <c r="I230" i="5"/>
  <c r="G230" i="5"/>
  <c r="K228" i="5"/>
  <c r="I228" i="5"/>
  <c r="G228" i="5"/>
  <c r="K226" i="5"/>
  <c r="I226" i="5"/>
  <c r="G226" i="5"/>
  <c r="K224" i="5"/>
  <c r="I224" i="5"/>
  <c r="G224" i="5"/>
  <c r="K222" i="5"/>
  <c r="I222" i="5"/>
  <c r="G222" i="5"/>
  <c r="K218" i="5"/>
  <c r="I218" i="5"/>
  <c r="G218" i="5"/>
  <c r="K216" i="5"/>
  <c r="I216" i="5"/>
  <c r="G216" i="5"/>
  <c r="K214" i="5"/>
  <c r="I214" i="5"/>
  <c r="G214" i="5"/>
  <c r="K212" i="5"/>
  <c r="I212" i="5"/>
  <c r="G212" i="5"/>
  <c r="K208" i="5"/>
  <c r="I208" i="5"/>
  <c r="G208" i="5"/>
  <c r="K206" i="5"/>
  <c r="I206" i="5"/>
  <c r="G206" i="5"/>
  <c r="K202" i="5"/>
  <c r="I202" i="5"/>
  <c r="G202" i="5"/>
  <c r="K200" i="5"/>
  <c r="I200" i="5"/>
  <c r="G200" i="5"/>
  <c r="K198" i="5"/>
  <c r="I198" i="5"/>
  <c r="G198" i="5"/>
  <c r="K196" i="5"/>
  <c r="I196" i="5"/>
  <c r="G196" i="5"/>
  <c r="K194" i="5"/>
  <c r="I194" i="5"/>
  <c r="G194" i="5"/>
  <c r="K192" i="5"/>
  <c r="I192" i="5"/>
  <c r="G192" i="5"/>
  <c r="K190" i="5"/>
  <c r="I190" i="5"/>
  <c r="G190" i="5"/>
  <c r="K186" i="5"/>
  <c r="I186" i="5"/>
  <c r="G186" i="5"/>
  <c r="K184" i="5"/>
  <c r="I184" i="5"/>
  <c r="G184" i="5"/>
  <c r="K182" i="5"/>
  <c r="I182" i="5"/>
  <c r="G182" i="5"/>
  <c r="K180" i="5"/>
  <c r="I180" i="5"/>
  <c r="G180" i="5"/>
  <c r="K178" i="5"/>
  <c r="I178" i="5"/>
  <c r="G178" i="5"/>
  <c r="K176" i="5"/>
  <c r="I176" i="5"/>
  <c r="G176" i="5"/>
  <c r="K174" i="5"/>
  <c r="I174" i="5"/>
  <c r="G174" i="5"/>
  <c r="K172" i="5"/>
  <c r="I172" i="5"/>
  <c r="G172" i="5"/>
  <c r="K170" i="5"/>
  <c r="I170" i="5"/>
  <c r="G170" i="5"/>
  <c r="K168" i="5"/>
  <c r="I168" i="5"/>
  <c r="G168" i="5"/>
  <c r="K166" i="5"/>
  <c r="I166" i="5"/>
  <c r="G166" i="5"/>
  <c r="K164" i="5"/>
  <c r="I164" i="5"/>
  <c r="G164" i="5"/>
  <c r="K162" i="5"/>
  <c r="I162" i="5"/>
  <c r="G162" i="5"/>
  <c r="K160" i="5"/>
  <c r="I160" i="5"/>
  <c r="G160" i="5"/>
  <c r="K156" i="5"/>
  <c r="I156" i="5"/>
  <c r="G156" i="5"/>
  <c r="K152" i="5"/>
  <c r="I152" i="5"/>
  <c r="G152" i="5"/>
  <c r="K150" i="5"/>
  <c r="I150" i="5"/>
  <c r="G150" i="5"/>
  <c r="K148" i="5"/>
  <c r="I148" i="5"/>
  <c r="G148" i="5"/>
  <c r="K144" i="5"/>
  <c r="I144" i="5"/>
  <c r="G144" i="5"/>
  <c r="K142" i="5"/>
  <c r="I142" i="5"/>
  <c r="G142" i="5"/>
  <c r="K140" i="5"/>
  <c r="I140" i="5"/>
  <c r="K138" i="5"/>
  <c r="I138" i="5"/>
  <c r="K134" i="5"/>
  <c r="I134" i="5"/>
  <c r="G134" i="5"/>
  <c r="K132" i="5"/>
  <c r="I132" i="5"/>
  <c r="G132" i="5"/>
  <c r="K130" i="5"/>
  <c r="I130" i="5"/>
  <c r="G130" i="5"/>
  <c r="K128" i="5"/>
  <c r="I128" i="5"/>
  <c r="G128" i="5"/>
  <c r="K126" i="5"/>
  <c r="I126" i="5"/>
  <c r="G126" i="5"/>
  <c r="K116" i="5"/>
  <c r="K118" i="5" s="1"/>
  <c r="I116" i="5"/>
  <c r="I118" i="5" s="1"/>
  <c r="D17" i="4" s="1"/>
  <c r="G116" i="5"/>
  <c r="G118" i="5" s="1"/>
  <c r="C17" i="4" s="1"/>
  <c r="K112" i="5"/>
  <c r="I112" i="5"/>
  <c r="G112" i="5"/>
  <c r="K110" i="5"/>
  <c r="I110" i="5"/>
  <c r="G110" i="5"/>
  <c r="K108" i="5"/>
  <c r="I108" i="5"/>
  <c r="G108" i="5"/>
  <c r="K106" i="5"/>
  <c r="I106" i="5"/>
  <c r="G106" i="5"/>
  <c r="K104" i="5"/>
  <c r="I104" i="5"/>
  <c r="G104" i="5"/>
  <c r="K102" i="5"/>
  <c r="I102" i="5"/>
  <c r="G102" i="5"/>
  <c r="K100" i="5"/>
  <c r="I100" i="5"/>
  <c r="G100" i="5"/>
  <c r="K98" i="5"/>
  <c r="I98" i="5"/>
  <c r="G98" i="5"/>
  <c r="K96" i="5"/>
  <c r="I96" i="5"/>
  <c r="G96" i="5"/>
  <c r="K94" i="5"/>
  <c r="I94" i="5"/>
  <c r="G94" i="5"/>
  <c r="K92" i="5"/>
  <c r="I92" i="5"/>
  <c r="G92" i="5"/>
  <c r="K90" i="5"/>
  <c r="I90" i="5"/>
  <c r="G90" i="5"/>
  <c r="K88" i="5"/>
  <c r="I88" i="5"/>
  <c r="G88" i="5"/>
  <c r="K86" i="5"/>
  <c r="I86" i="5"/>
  <c r="G86" i="5"/>
  <c r="K84" i="5"/>
  <c r="I84" i="5"/>
  <c r="G84" i="5"/>
  <c r="K82" i="5"/>
  <c r="I82" i="5"/>
  <c r="G82" i="5"/>
  <c r="K80" i="5"/>
  <c r="I80" i="5"/>
  <c r="G80" i="5"/>
  <c r="K78" i="5"/>
  <c r="I78" i="5"/>
  <c r="G78" i="5"/>
  <c r="K76" i="5"/>
  <c r="I76" i="5"/>
  <c r="G76" i="5"/>
  <c r="K72" i="5"/>
  <c r="I72" i="5"/>
  <c r="G72" i="5"/>
  <c r="K70" i="5"/>
  <c r="I70" i="5"/>
  <c r="G70" i="5"/>
  <c r="K68" i="5"/>
  <c r="I68" i="5"/>
  <c r="G68" i="5"/>
  <c r="K66" i="5"/>
  <c r="I66" i="5"/>
  <c r="G66" i="5"/>
  <c r="K62" i="5"/>
  <c r="I62" i="5"/>
  <c r="G62" i="5"/>
  <c r="K60" i="5"/>
  <c r="I60" i="5"/>
  <c r="G60" i="5"/>
  <c r="K56" i="5"/>
  <c r="I56" i="5"/>
  <c r="G56" i="5"/>
  <c r="K54" i="5"/>
  <c r="I54" i="5"/>
  <c r="G54" i="5"/>
  <c r="K52" i="5"/>
  <c r="I52" i="5"/>
  <c r="G52" i="5"/>
  <c r="K50" i="5"/>
  <c r="I50" i="5"/>
  <c r="G50" i="5"/>
  <c r="K48" i="5"/>
  <c r="I48" i="5"/>
  <c r="G48" i="5"/>
  <c r="K46" i="5"/>
  <c r="I46" i="5"/>
  <c r="G46" i="5"/>
  <c r="K44" i="5"/>
  <c r="I44" i="5"/>
  <c r="G44" i="5"/>
  <c r="K42" i="5"/>
  <c r="I42" i="5"/>
  <c r="G42" i="5"/>
  <c r="K38" i="5"/>
  <c r="I38" i="5"/>
  <c r="G38" i="5"/>
  <c r="K34" i="5"/>
  <c r="I34" i="5"/>
  <c r="G34" i="5"/>
  <c r="K32" i="5"/>
  <c r="I32" i="5"/>
  <c r="G32" i="5"/>
  <c r="K30" i="5"/>
  <c r="I30" i="5"/>
  <c r="G30" i="5"/>
  <c r="K26" i="5"/>
  <c r="I26" i="5"/>
  <c r="G26" i="5"/>
  <c r="K24" i="5"/>
  <c r="I24" i="5"/>
  <c r="G24" i="5"/>
  <c r="K22" i="5"/>
  <c r="I22" i="5"/>
  <c r="G22" i="5"/>
  <c r="K20" i="5"/>
  <c r="I20" i="5"/>
  <c r="G20" i="5"/>
  <c r="A22" i="5"/>
  <c r="A24" i="5" s="1"/>
  <c r="A26" i="5" s="1"/>
  <c r="A30" i="5" s="1"/>
  <c r="A32" i="5" s="1"/>
  <c r="K18" i="5"/>
  <c r="I18" i="5"/>
  <c r="G18" i="5"/>
  <c r="K12" i="5"/>
  <c r="K16" i="5" s="1"/>
  <c r="I12" i="5"/>
  <c r="I16" i="5" s="1"/>
  <c r="D9" i="4" s="1"/>
  <c r="G12" i="5"/>
  <c r="G16" i="5" s="1"/>
  <c r="C9" i="4" s="1"/>
  <c r="A34" i="5" l="1"/>
  <c r="A38" i="5" s="1"/>
  <c r="A42" i="5" s="1"/>
  <c r="A44" i="5" s="1"/>
  <c r="A46" i="5" s="1"/>
  <c r="A48" i="5" s="1"/>
  <c r="A50" i="5" s="1"/>
  <c r="A52" i="5" s="1"/>
  <c r="A54" i="5" s="1"/>
  <c r="A56" i="5" s="1"/>
  <c r="A60" i="5" s="1"/>
  <c r="A62" i="5" s="1"/>
  <c r="A66" i="5" s="1"/>
  <c r="A68" i="5" s="1"/>
  <c r="A70" i="5" s="1"/>
  <c r="A72" i="5" s="1"/>
  <c r="A76" i="5" s="1"/>
  <c r="A78" i="5" s="1"/>
  <c r="G158" i="5"/>
  <c r="C22" i="4" s="1"/>
  <c r="I158" i="5"/>
  <c r="D22" i="4" s="1"/>
  <c r="I64" i="5"/>
  <c r="D14" i="4" s="1"/>
  <c r="I74" i="5"/>
  <c r="D15" i="4" s="1"/>
  <c r="K40" i="5"/>
  <c r="G74" i="5"/>
  <c r="C15" i="4" s="1"/>
  <c r="K158" i="5"/>
  <c r="K64" i="5"/>
  <c r="G64" i="5"/>
  <c r="C14" i="4" s="1"/>
  <c r="K74" i="5"/>
  <c r="G40" i="5"/>
  <c r="C12" i="4" s="1"/>
  <c r="I40" i="5"/>
  <c r="D12" i="4" s="1"/>
  <c r="K36" i="5"/>
  <c r="G36" i="5"/>
  <c r="C11" i="4" s="1"/>
  <c r="I36" i="5"/>
  <c r="D11" i="4" s="1"/>
  <c r="K392" i="5"/>
  <c r="C391" i="5" s="1"/>
  <c r="G392" i="5"/>
  <c r="I392" i="5"/>
  <c r="I330" i="5"/>
  <c r="G330" i="5"/>
  <c r="K330" i="5"/>
  <c r="C329" i="5" s="1"/>
  <c r="K278" i="5"/>
  <c r="C277" i="5" s="1"/>
  <c r="I278" i="5"/>
  <c r="G278" i="5"/>
  <c r="K236" i="5"/>
  <c r="G236" i="5"/>
  <c r="C26" i="4" s="1"/>
  <c r="I236" i="5"/>
  <c r="D26" i="4" s="1"/>
  <c r="G220" i="5"/>
  <c r="C25" i="4" s="1"/>
  <c r="K220" i="5"/>
  <c r="I220" i="5"/>
  <c r="D25" i="4" s="1"/>
  <c r="K204" i="5"/>
  <c r="C203" i="5" s="1"/>
  <c r="G204" i="5"/>
  <c r="C24" i="4" s="1"/>
  <c r="I204" i="5"/>
  <c r="D24" i="4" s="1"/>
  <c r="G188" i="5"/>
  <c r="C23" i="4" s="1"/>
  <c r="I188" i="5"/>
  <c r="D23" i="4" s="1"/>
  <c r="K188" i="5"/>
  <c r="C187" i="5" s="1"/>
  <c r="I146" i="5"/>
  <c r="D21" i="4" s="1"/>
  <c r="K146" i="5"/>
  <c r="C145" i="5" s="1"/>
  <c r="G146" i="5"/>
  <c r="C21" i="4" s="1"/>
  <c r="K114" i="5"/>
  <c r="C113" i="5" s="1"/>
  <c r="G114" i="5"/>
  <c r="C16" i="4" s="1"/>
  <c r="I114" i="5"/>
  <c r="D16" i="4" s="1"/>
  <c r="I58" i="5"/>
  <c r="D13" i="4" s="1"/>
  <c r="G58" i="5"/>
  <c r="C13" i="4" s="1"/>
  <c r="K58" i="5"/>
  <c r="K28" i="5"/>
  <c r="G28" i="5"/>
  <c r="C10" i="4" s="1"/>
  <c r="E9" i="4"/>
  <c r="I28" i="5"/>
  <c r="D10" i="4" s="1"/>
  <c r="E17" i="4"/>
  <c r="E14" i="4" l="1"/>
  <c r="C117" i="5"/>
  <c r="A80" i="5"/>
  <c r="A82" i="5" s="1"/>
  <c r="A84" i="5" s="1"/>
  <c r="A86" i="5" s="1"/>
  <c r="A88" i="5" s="1"/>
  <c r="A90" i="5" s="1"/>
  <c r="E22" i="4"/>
  <c r="E15" i="4"/>
  <c r="E12" i="4"/>
  <c r="E11" i="4"/>
  <c r="C30" i="4"/>
  <c r="C31" i="4" s="1"/>
  <c r="D30" i="4"/>
  <c r="D31" i="4" s="1"/>
  <c r="E26" i="4"/>
  <c r="E25" i="4"/>
  <c r="E24" i="4"/>
  <c r="D27" i="4"/>
  <c r="E23" i="4"/>
  <c r="E21" i="4"/>
  <c r="C27" i="4"/>
  <c r="E16" i="4"/>
  <c r="D18" i="4"/>
  <c r="E13" i="4"/>
  <c r="C18" i="4"/>
  <c r="E10" i="4"/>
  <c r="A92" i="5" l="1"/>
  <c r="A94" i="5" s="1"/>
  <c r="E30" i="4"/>
  <c r="E31" i="4" s="1"/>
  <c r="E18" i="3" s="1"/>
  <c r="E27" i="4"/>
  <c r="E17" i="3" s="1"/>
  <c r="D33" i="4"/>
  <c r="E15" i="3" s="1"/>
  <c r="C33" i="4"/>
  <c r="E14" i="3" s="1"/>
  <c r="E18" i="4"/>
  <c r="E16" i="3" s="1"/>
  <c r="A96" i="5" l="1"/>
  <c r="A98" i="5" s="1"/>
  <c r="A100" i="5" s="1"/>
  <c r="A102" i="5" s="1"/>
  <c r="A104" i="5" s="1"/>
  <c r="A106" i="5" s="1"/>
  <c r="A108" i="5" s="1"/>
  <c r="A110" i="5" s="1"/>
  <c r="A112" i="5" s="1"/>
  <c r="A116" i="5" s="1"/>
  <c r="A126" i="5" s="1"/>
  <c r="A128" i="5" s="1"/>
  <c r="A130" i="5" s="1"/>
  <c r="A132" i="5" s="1"/>
  <c r="A134" i="5" s="1"/>
  <c r="A138" i="5" s="1"/>
  <c r="A140" i="5" s="1"/>
  <c r="A142" i="5" s="1"/>
  <c r="E20" i="3"/>
  <c r="M16" i="3" s="1"/>
  <c r="E33" i="4"/>
  <c r="A144" i="5" l="1"/>
  <c r="A148" i="5" s="1"/>
  <c r="A150" i="5" s="1"/>
  <c r="A152" i="5" s="1"/>
  <c r="M21" i="3"/>
  <c r="E24" i="3"/>
  <c r="M25" i="3"/>
  <c r="E15" i="1"/>
  <c r="M23" i="3"/>
  <c r="M28" i="3"/>
  <c r="E27" i="3" s="1"/>
  <c r="E19" i="1" s="1"/>
  <c r="M14" i="3"/>
  <c r="M18" i="3"/>
  <c r="M20" i="3"/>
  <c r="M15" i="3"/>
  <c r="M22" i="3"/>
  <c r="J394" i="5"/>
  <c r="M26" i="3"/>
  <c r="M17" i="3"/>
  <c r="M19" i="3"/>
  <c r="A154" i="5" l="1"/>
  <c r="A156" i="5" s="1"/>
  <c r="A160" i="5" s="1"/>
  <c r="A162" i="5" s="1"/>
  <c r="A164" i="5" s="1"/>
  <c r="A166" i="5" s="1"/>
  <c r="A168" i="5" s="1"/>
  <c r="A170" i="5" s="1"/>
  <c r="A172" i="5" s="1"/>
  <c r="A174" i="5" s="1"/>
  <c r="A176" i="5" s="1"/>
  <c r="A178" i="5" s="1"/>
  <c r="A180" i="5" s="1"/>
  <c r="A182" i="5" s="1"/>
  <c r="A184" i="5" s="1"/>
  <c r="A186" i="5" s="1"/>
  <c r="A190" i="5" s="1"/>
  <c r="A192" i="5" s="1"/>
  <c r="A194" i="5" s="1"/>
  <c r="A196" i="5" s="1"/>
  <c r="A198" i="5" s="1"/>
  <c r="A200" i="5" s="1"/>
  <c r="A202" i="5" s="1"/>
  <c r="A206" i="5" s="1"/>
  <c r="A208" i="5" s="1"/>
  <c r="A210" i="5" s="1"/>
  <c r="A212" i="5" s="1"/>
  <c r="A214" i="5" s="1"/>
  <c r="A216" i="5" s="1"/>
  <c r="A218" i="5" s="1"/>
  <c r="A222" i="5" s="1"/>
  <c r="A224" i="5" s="1"/>
  <c r="A226" i="5" s="1"/>
  <c r="A228" i="5" s="1"/>
  <c r="A230" i="5" s="1"/>
  <c r="A232" i="5" s="1"/>
  <c r="A234" i="5" s="1"/>
  <c r="A244" i="5" s="1"/>
  <c r="A246" i="5" s="1"/>
  <c r="A248" i="5" s="1"/>
  <c r="A250" i="5" s="1"/>
  <c r="A252" i="5" s="1"/>
  <c r="A254" i="5" s="1"/>
  <c r="A256" i="5" s="1"/>
  <c r="A258" i="5" s="1"/>
  <c r="A260" i="5" s="1"/>
  <c r="A262" i="5" s="1"/>
  <c r="A264" i="5" s="1"/>
  <c r="A266" i="5" s="1"/>
  <c r="A268" i="5" s="1"/>
  <c r="A270" i="5" s="1"/>
  <c r="A272" i="5" s="1"/>
  <c r="A274" i="5" s="1"/>
  <c r="A276" i="5" s="1"/>
  <c r="A280" i="5" s="1"/>
  <c r="A282" i="5" s="1"/>
  <c r="E26" i="3"/>
  <c r="E18" i="1" s="1"/>
  <c r="E25" i="3"/>
  <c r="E17" i="1" s="1"/>
  <c r="A284" i="5" l="1"/>
  <c r="A286" i="5" s="1"/>
  <c r="A288" i="5" s="1"/>
  <c r="A290" i="5" s="1"/>
  <c r="A292" i="5" s="1"/>
  <c r="A294" i="5" s="1"/>
  <c r="A296" i="5" s="1"/>
  <c r="A298" i="5" s="1"/>
  <c r="A300" i="5" s="1"/>
  <c r="A302" i="5" s="1"/>
  <c r="A304" i="5" s="1"/>
  <c r="A306" i="5" s="1"/>
  <c r="A308" i="5" s="1"/>
  <c r="A310" i="5" s="1"/>
  <c r="A312" i="5" s="1"/>
  <c r="A314" i="5" s="1"/>
  <c r="A316" i="5" s="1"/>
  <c r="A318" i="5" s="1"/>
  <c r="A320" i="5" s="1"/>
  <c r="A322" i="5" s="1"/>
  <c r="A324" i="5" s="1"/>
  <c r="A326" i="5" s="1"/>
  <c r="A328" i="5" s="1"/>
  <c r="A332" i="5" s="1"/>
  <c r="A334" i="5" s="1"/>
  <c r="A336" i="5" s="1"/>
  <c r="A338" i="5" s="1"/>
  <c r="A340" i="5" s="1"/>
  <c r="E28" i="3"/>
  <c r="D11" i="2" s="1"/>
  <c r="D12" i="2" s="1"/>
  <c r="A342" i="5" l="1"/>
  <c r="A344" i="5" s="1"/>
  <c r="A346" i="5" s="1"/>
  <c r="A348" i="5" s="1"/>
  <c r="A350" i="5" s="1"/>
  <c r="A352" i="5" s="1"/>
  <c r="A354" i="5" s="1"/>
  <c r="A356" i="5" s="1"/>
  <c r="A358" i="5" s="1"/>
  <c r="A360" i="5" s="1"/>
  <c r="A362" i="5" s="1"/>
  <c r="A364" i="5" s="1"/>
  <c r="A366" i="5" s="1"/>
  <c r="A368" i="5" s="1"/>
  <c r="A370" i="5" s="1"/>
  <c r="A372" i="5" s="1"/>
  <c r="A374" i="5" s="1"/>
  <c r="A376" i="5" s="1"/>
  <c r="A378" i="5" s="1"/>
  <c r="A380" i="5" s="1"/>
  <c r="A382" i="5" s="1"/>
  <c r="A384" i="5" s="1"/>
  <c r="A386" i="5" s="1"/>
  <c r="H35" i="3"/>
  <c r="E23" i="1" s="1"/>
  <c r="E21" i="1"/>
  <c r="H36" i="3" l="1"/>
  <c r="E24" i="1" s="1"/>
  <c r="E27" i="1" s="1"/>
  <c r="H39" i="3" l="1"/>
  <c r="E11" i="2" s="1"/>
  <c r="E12" i="2" s="1"/>
  <c r="A388" i="5"/>
  <c r="A390" i="5" s="1"/>
</calcChain>
</file>

<file path=xl/sharedStrings.xml><?xml version="1.0" encoding="utf-8"?>
<sst xmlns="http://schemas.openxmlformats.org/spreadsheetml/2006/main" count="1303" uniqueCount="646">
  <si>
    <t>Cenová úroveň : 2024/II</t>
  </si>
  <si>
    <t>POLOŽKOVÝ ROZPOČET</t>
  </si>
  <si>
    <t>Poř.</t>
  </si>
  <si>
    <t>čís.</t>
  </si>
  <si>
    <t>pol.</t>
  </si>
  <si>
    <t>1.</t>
  </si>
  <si>
    <t>Kód položky</t>
  </si>
  <si>
    <t>2.</t>
  </si>
  <si>
    <t>Text položky</t>
  </si>
  <si>
    <t>3.</t>
  </si>
  <si>
    <t>M.J.</t>
  </si>
  <si>
    <t>4.</t>
  </si>
  <si>
    <t>Množství</t>
  </si>
  <si>
    <t>5.</t>
  </si>
  <si>
    <t>CENA</t>
  </si>
  <si>
    <t>Dodávka</t>
  </si>
  <si>
    <t>jednotková</t>
  </si>
  <si>
    <t>6.</t>
  </si>
  <si>
    <t>celková</t>
  </si>
  <si>
    <t>7.</t>
  </si>
  <si>
    <t>Montáž</t>
  </si>
  <si>
    <t>8.</t>
  </si>
  <si>
    <t>9.</t>
  </si>
  <si>
    <t>HMOTNOST</t>
  </si>
  <si>
    <t>10.</t>
  </si>
  <si>
    <t>11.</t>
  </si>
  <si>
    <t>HSV:</t>
  </si>
  <si>
    <t>oddíl 1</t>
  </si>
  <si>
    <t>Zemní práce:</t>
  </si>
  <si>
    <t>C-175101101-0</t>
  </si>
  <si>
    <t>OBSYP POTRUBI BEZ PROHOZENI SYPANINY</t>
  </si>
  <si>
    <t>M3</t>
  </si>
  <si>
    <t>ZEMNÍ PRÁCE CELKEM</t>
  </si>
  <si>
    <t>oddíl 2</t>
  </si>
  <si>
    <t>Základy a zvláštní zakládání:</t>
  </si>
  <si>
    <t>C-247531111-0</t>
  </si>
  <si>
    <t>OBSYP STUDNY KAMENIVO HRUBE FR 8-16MM</t>
  </si>
  <si>
    <t>H-58337008-1</t>
  </si>
  <si>
    <t>STERKOPISEK 0-2MM B1</t>
  </si>
  <si>
    <t>H-58337161-1</t>
  </si>
  <si>
    <t>STERKOPISEK 0-22MM B1</t>
  </si>
  <si>
    <t>C-617452201-0</t>
  </si>
  <si>
    <t>OMITKY STEN SACHET HRAN HLADITKEM OC</t>
  </si>
  <si>
    <t>M2</t>
  </si>
  <si>
    <t>C-625452111-0</t>
  </si>
  <si>
    <t>ZÁKLADY A ZVLÁŠTNÍ ZAKLÁDÁNÍ CELKEM</t>
  </si>
  <si>
    <t>oddíl 3</t>
  </si>
  <si>
    <t>Svislé konstrukce:</t>
  </si>
  <si>
    <t>C-310238627-0</t>
  </si>
  <si>
    <t>ZAZDIVKA OTV 1M2 ZDIVO PTH PD 30CM</t>
  </si>
  <si>
    <t>C-310239211-0</t>
  </si>
  <si>
    <t>ZAZDIVKA OTV 4M2 ZDIVO CI MVC</t>
  </si>
  <si>
    <t>KS</t>
  </si>
  <si>
    <t>H-42972593-1</t>
  </si>
  <si>
    <t>SADA</t>
  </si>
  <si>
    <t>SVISLÉ KONSTRUKCE CELKEM</t>
  </si>
  <si>
    <t>oddíl 4</t>
  </si>
  <si>
    <t>Vodorovné konstrukce:</t>
  </si>
  <si>
    <t>C-451541111-0</t>
  </si>
  <si>
    <t>LOZE POTRUBI VE VYKOPU ZE STERKODRTI</t>
  </si>
  <si>
    <t>M</t>
  </si>
  <si>
    <t>VODOROVNÉ KONSTRUKCE CELKEM</t>
  </si>
  <si>
    <t>oddíl 61</t>
  </si>
  <si>
    <t>Úpravy povrchů vnitřní:</t>
  </si>
  <si>
    <t>C-612428115-0</t>
  </si>
  <si>
    <t>POSTRIK VNI STEN CISTE VAPENNY</t>
  </si>
  <si>
    <t>C-612421431-0</t>
  </si>
  <si>
    <t>OPRAVA VNI OMITEK STEN MVC STUK -50%</t>
  </si>
  <si>
    <t>C-612401391-0</t>
  </si>
  <si>
    <t>OPR MALYCH PLOCH OMITEK STEN -1M2</t>
  </si>
  <si>
    <t>C-612409991-0</t>
  </si>
  <si>
    <t>ZACIST VNI OMITEK KOLEM OKEN APOD MVC</t>
  </si>
  <si>
    <t>C-612423631-0</t>
  </si>
  <si>
    <t>OMIT RYH STEN S 30CM MAL MVC STUKOVE</t>
  </si>
  <si>
    <t>C-612425931-0</t>
  </si>
  <si>
    <t>OMIT VNI OSTENI OKEN/DVERI MVC STUK</t>
  </si>
  <si>
    <t>ÚPRAVY POVRCHŮ VNITŘNÍ CELKEM</t>
  </si>
  <si>
    <t>oddíl 62</t>
  </si>
  <si>
    <t>Úpravy povrchů vnější:</t>
  </si>
  <si>
    <t>C-620601625-0</t>
  </si>
  <si>
    <t>H-55324234-1</t>
  </si>
  <si>
    <t>ÚPRAVY POVRCHŮ VNĚJŠÍ CELKEM</t>
  </si>
  <si>
    <t>oddíl 9</t>
  </si>
  <si>
    <t>Ostatní konstrukce a práce:</t>
  </si>
  <si>
    <t>C-952901111-0</t>
  </si>
  <si>
    <t>VYCISTENI BUDOV VYSKY PODLAZI DO 4M</t>
  </si>
  <si>
    <t>C-952901163-0</t>
  </si>
  <si>
    <t>RUCNI CIST OCEL KARTACI ZDIVO CIHELNE</t>
  </si>
  <si>
    <t>C-952902110-0</t>
  </si>
  <si>
    <t>ZAMETENI V MISTNOSTECH A CHODBACH</t>
  </si>
  <si>
    <t>C-952902120-0</t>
  </si>
  <si>
    <t>ZAMETENI NA SCHODISTICH</t>
  </si>
  <si>
    <t>OSTATNÍ KONSTRUKCE A PRÁCE CELKEM</t>
  </si>
  <si>
    <t>oddíl 96</t>
  </si>
  <si>
    <t>Bourání konstrukcí:</t>
  </si>
  <si>
    <t>C-962032231-0</t>
  </si>
  <si>
    <t>BOURANI ZDIVA Z CIHEL PALEN MV,MVC</t>
  </si>
  <si>
    <t>C-963053937-0</t>
  </si>
  <si>
    <t>C-965043331-0</t>
  </si>
  <si>
    <t>BOUR PODKLAD B S POTEREM TL 10CM 4M2</t>
  </si>
  <si>
    <t>C-965048250-0</t>
  </si>
  <si>
    <t>CISTENI PO VYBOUR DLAZEB DO 50% MALTA</t>
  </si>
  <si>
    <t>C-965081713-0</t>
  </si>
  <si>
    <t>BOUR DLAZEB Z DLAZDIC KERAM 1CM 1M2-</t>
  </si>
  <si>
    <t>C-974042537-0</t>
  </si>
  <si>
    <t>RYHY DLAZBA BETON MONOL HL 5CM S 30CM</t>
  </si>
  <si>
    <t>C-974049255-0</t>
  </si>
  <si>
    <t>RYHY ZDI BET U STROPU HL 10CM S 20CM</t>
  </si>
  <si>
    <t>C-977411317-0</t>
  </si>
  <si>
    <t>FREZ DRAZEK 1CM ZDIVO CIHEL HL -10CM</t>
  </si>
  <si>
    <t>C-978013191-0</t>
  </si>
  <si>
    <t>OTLUC OMITKY MV VC VNIT STEN 100%</t>
  </si>
  <si>
    <t>C-978021291-0</t>
  </si>
  <si>
    <t>OTLUC OMITKY M CEM VNIT STROPU 100%</t>
  </si>
  <si>
    <t>C-978059531-0</t>
  </si>
  <si>
    <t>ODSEK OBKLADU KERAM VNITRNICH PL 2M2-</t>
  </si>
  <si>
    <t>C-979012212-0</t>
  </si>
  <si>
    <t>SVISLA DOPRAVA SUTI A VYB HMOT H -4M</t>
  </si>
  <si>
    <t>T</t>
  </si>
  <si>
    <t>C-979082111-0</t>
  </si>
  <si>
    <t>VNITROSTAV DOPRAVA SUTI A HMOT DO 10M</t>
  </si>
  <si>
    <t>C-979082121-0</t>
  </si>
  <si>
    <t>PRIPL ZKD 5M VNITROSTAV DOPRAVY SUTI</t>
  </si>
  <si>
    <t>C-979087312-0</t>
  </si>
  <si>
    <t>VODOR NOSENI K NAKLADCE 10M VYBOUR HM</t>
  </si>
  <si>
    <t>C-979087213-0</t>
  </si>
  <si>
    <t>NAKLADANI NA DOPR PROSTR VYBOUR HMOT</t>
  </si>
  <si>
    <t>C-979083117-0</t>
  </si>
  <si>
    <t>C-979083191-0</t>
  </si>
  <si>
    <t>PRIPL ZKD 1000M VODOR PREMIST 6000M-</t>
  </si>
  <si>
    <t>C-979081132-0</t>
  </si>
  <si>
    <t>SKLADKOVNE SMISENY STAV A DEMOL ODPAD</t>
  </si>
  <si>
    <t>BOURÁNÍ KONSTRUKCÍ CELKEM</t>
  </si>
  <si>
    <t>oddíl 99</t>
  </si>
  <si>
    <t>Přesun hmot:</t>
  </si>
  <si>
    <t>C-998011001-0</t>
  </si>
  <si>
    <t>PRESUN HMOT BUDOVY ZDENE VYSKY -6M</t>
  </si>
  <si>
    <t>PŘESUN HMOT CELKEM</t>
  </si>
  <si>
    <t>PSV:</t>
  </si>
  <si>
    <t>oddíl 766</t>
  </si>
  <si>
    <t>Konstrukce truhlářské:</t>
  </si>
  <si>
    <t>C-766662112-0</t>
  </si>
  <si>
    <t>MTZ DVERE ZD ZAR 1KR 0,8M</t>
  </si>
  <si>
    <t>C-766662122-0</t>
  </si>
  <si>
    <t>MTZ DVERE ZD ZAR 1KR 0,8M-</t>
  </si>
  <si>
    <t>H-61160141-1</t>
  </si>
  <si>
    <t>H-61160171-1</t>
  </si>
  <si>
    <t>DVERE VNITR HL PLNE 80x197 PREFA A</t>
  </si>
  <si>
    <t>H-61160201-1</t>
  </si>
  <si>
    <t>DVERE VNITR HL PLNE 90x197 PREFA A</t>
  </si>
  <si>
    <t>C-766813112-0</t>
  </si>
  <si>
    <t>MTZ KUCHYN LINKA KOV STENA L DO 1,8M</t>
  </si>
  <si>
    <t>SOUB</t>
  </si>
  <si>
    <t>C-766813212-0</t>
  </si>
  <si>
    <t>MTZ KUCHYN LINKA KOV STOJNA L DO 1,8M</t>
  </si>
  <si>
    <t>C-998766101-0</t>
  </si>
  <si>
    <t>KONSTR TRUHLAR PRESUN HMOT VYSKA -6M</t>
  </si>
  <si>
    <t>KONSTRUKCE TRUHLÁŘSKÉ CELKEM</t>
  </si>
  <si>
    <t>oddíl 767</t>
  </si>
  <si>
    <t>Kovové doplňkové konstrukce:</t>
  </si>
  <si>
    <t>C-767317110-0</t>
  </si>
  <si>
    <t>MTZ STRES SVETLIKU BODOVEHO PL 1,0M2</t>
  </si>
  <si>
    <t>H-55342858-1</t>
  </si>
  <si>
    <t>SVETLIK BOD 2VR PVC MANZ 30 90x90CM</t>
  </si>
  <si>
    <t>H-56245388-1</t>
  </si>
  <si>
    <t>MANZETA STRES SVETLIKU PVC PL 0,8M2 B</t>
  </si>
  <si>
    <t>C-998767101-0</t>
  </si>
  <si>
    <t>KOVOVE D KONST PRESUN HMOT VYSKA -6M</t>
  </si>
  <si>
    <t>KOVOVÉ DOPLŇKOVÉ KONSTRUKCE CELKEM</t>
  </si>
  <si>
    <t>oddíl 771</t>
  </si>
  <si>
    <t>Podlahy z dlaždic:</t>
  </si>
  <si>
    <t>C-771271106-0</t>
  </si>
  <si>
    <t>C-771291112-0</t>
  </si>
  <si>
    <t>NATER PENETR PODKLADU DLAZEB SCHOD 2x</t>
  </si>
  <si>
    <t>C-771291121-0</t>
  </si>
  <si>
    <t>C-771292113-0</t>
  </si>
  <si>
    <t>C-771441014-0</t>
  </si>
  <si>
    <t>LEP+SPAR SOKL HUTNY ROV 200x100 V 100</t>
  </si>
  <si>
    <t>H-28342212-1</t>
  </si>
  <si>
    <t>LISTY OBKLADOVE/PODLAHOVE RS 12MM</t>
  </si>
  <si>
    <t>H-19472710-1</t>
  </si>
  <si>
    <t>LISTY SCHODOVE AL 70/1 20x25MM ELOX</t>
  </si>
  <si>
    <t>C-771551025-0</t>
  </si>
  <si>
    <t>MTZ PODLAH DLAZDICE TERAC 250x250 MC</t>
  </si>
  <si>
    <t>C-771559792-0</t>
  </si>
  <si>
    <t>PRIPL PODLAHY TERAC ZA OMEZ PROSTOR</t>
  </si>
  <si>
    <t>C-771571462-0</t>
  </si>
  <si>
    <t>LEPENI+SPAR PODLAH KERAM 225x450MM</t>
  </si>
  <si>
    <t>C-771571906-0</t>
  </si>
  <si>
    <t>OPRAVA PODLAHY KERAMICKE 200x100MM</t>
  </si>
  <si>
    <t>H-59247120-1</t>
  </si>
  <si>
    <t>DLAZDICE TERAC HBT LINDA SEDE</t>
  </si>
  <si>
    <t>H-59372330-1</t>
  </si>
  <si>
    <t>C-998771101-0</t>
  </si>
  <si>
    <t>DLAZBY PRESUN HMOT VYSKA -6M</t>
  </si>
  <si>
    <t>PODLAHY Z DLAŽDIC CELKEM</t>
  </si>
  <si>
    <t>oddíl 781</t>
  </si>
  <si>
    <t>Obklady:</t>
  </si>
  <si>
    <t>C-781495112-0</t>
  </si>
  <si>
    <t>NATER PENETR PODKLADU OBKLADU VNI 2x</t>
  </si>
  <si>
    <t>C-781411015-0</t>
  </si>
  <si>
    <t>LEP A SPAR OBKLAD VNI POROVIN 300x150</t>
  </si>
  <si>
    <t>C-781419711-0</t>
  </si>
  <si>
    <t>PRIPL OBKL VNI POROVIN PLOCHA DO 10M2</t>
  </si>
  <si>
    <t>C-781419714-0</t>
  </si>
  <si>
    <t>PRIPL OBKL VNI POROVIN ZA VYROV PODKL</t>
  </si>
  <si>
    <t>H-59765670-1</t>
  </si>
  <si>
    <t>OBKLAD KERAM B JB HL 200x150 OT3 1</t>
  </si>
  <si>
    <t>C-781495185-0</t>
  </si>
  <si>
    <t>REZANI V OBKL VNITR TVARU LOMENYCH</t>
  </si>
  <si>
    <t>C-998781101-0</t>
  </si>
  <si>
    <t>OBKLADY PRESUN HMOT VYSKA -6M</t>
  </si>
  <si>
    <t>OBKLADY CELKEM</t>
  </si>
  <si>
    <t>oddíl 783</t>
  </si>
  <si>
    <t>Nátěry:</t>
  </si>
  <si>
    <t>C-783602824-0</t>
  </si>
  <si>
    <t>ODSTR NATERU TRUHL DVERI VYPL OPALENI</t>
  </si>
  <si>
    <t>C-783622920-0</t>
  </si>
  <si>
    <t>OPR NATERU TRUHL SYNT 2x+1xTMEL</t>
  </si>
  <si>
    <t>C-783624200-0</t>
  </si>
  <si>
    <t>NATER TRUHL KCE SYNT 2x+1xEMAIL+1xTM</t>
  </si>
  <si>
    <t>C-783125530-0</t>
  </si>
  <si>
    <t>NATER OCEL KCE SYNTET C 2x+1xEMAIL</t>
  </si>
  <si>
    <t>C-783893115-0</t>
  </si>
  <si>
    <t>C-783824120-0</t>
  </si>
  <si>
    <t>NÁTĚRY CELKEM</t>
  </si>
  <si>
    <t>oddíl 784</t>
  </si>
  <si>
    <t>Malby:</t>
  </si>
  <si>
    <t>C-784403804-0</t>
  </si>
  <si>
    <t>UMYTI MALEB SCHODISTE V 3,8M</t>
  </si>
  <si>
    <t>C-784413303-0</t>
  </si>
  <si>
    <t>MALBA 2xPACOK 1xBILENI MISTN V 5M-</t>
  </si>
  <si>
    <t>C-784454374-0</t>
  </si>
  <si>
    <t>MALBA 2xDUFA BILA SCHODISTE V 3,8M</t>
  </si>
  <si>
    <t>C-784422921-0</t>
  </si>
  <si>
    <t>MALBA VAPNO 1BAR OSKRAB MISTN V 3,8M</t>
  </si>
  <si>
    <t>C-784451271-0</t>
  </si>
  <si>
    <t>MALBA 2xREMAL BILA MISTN V 3,8M</t>
  </si>
  <si>
    <t>C-784454771-0</t>
  </si>
  <si>
    <t>MALBA 2xDUFA+VOSK BILA MISTN V 3,8M</t>
  </si>
  <si>
    <t>C-784455271-0</t>
  </si>
  <si>
    <t>MALBA 2xBILA PROTIPLISN MISTN V 3,8M</t>
  </si>
  <si>
    <t>MALBY CELKEM</t>
  </si>
  <si>
    <t>INSTALACE:</t>
  </si>
  <si>
    <t>oddíl 721</t>
  </si>
  <si>
    <t>Kanalizace vnitřní:</t>
  </si>
  <si>
    <t>C-721100902-0</t>
  </si>
  <si>
    <t>OPR-PRETESNENI HRDLA POTRUBI -DN 100</t>
  </si>
  <si>
    <t>C-721100915-0</t>
  </si>
  <si>
    <t>OPR-PRETESNENI ZATKY CISTICIHO OTVORU</t>
  </si>
  <si>
    <t>C-721170952-0</t>
  </si>
  <si>
    <t>OPR POTRUBI ODP PLAST-VSAZ ODB HRD 63</t>
  </si>
  <si>
    <t>C-721170955-0</t>
  </si>
  <si>
    <t>OPR POTRUBI ODP PLAST-VSAZ ODB HRD110</t>
  </si>
  <si>
    <t>C-721170962-0</t>
  </si>
  <si>
    <t>C-721170965-0</t>
  </si>
  <si>
    <t>C-721171808-0</t>
  </si>
  <si>
    <t>DMTZ POTRUBI KANAL VNITR PLAST -D 114</t>
  </si>
  <si>
    <t>C-721174112-0</t>
  </si>
  <si>
    <t>MTZ POTR KANAL VNI LEZATE PVC DN -100</t>
  </si>
  <si>
    <t>C-721174122-0</t>
  </si>
  <si>
    <t>MTZ POTR KANAL VNI LEZATE PP DN -100</t>
  </si>
  <si>
    <t>C-721174212-0</t>
  </si>
  <si>
    <t>MTZ POTR KANAL VNI ODPAD PVC DN -100</t>
  </si>
  <si>
    <t>C-721194106-0</t>
  </si>
  <si>
    <t>VYVEDENI ODPADNICH VYPUSTEK D 63x1,8</t>
  </si>
  <si>
    <t>C-721194109-0</t>
  </si>
  <si>
    <t>VYVEDENI ODPADNICH VYPUSTEK D 110x2,3</t>
  </si>
  <si>
    <t>C-721224206-0</t>
  </si>
  <si>
    <t>UZAVER ZAPACHOVY PISOAR T 2422 DN 50</t>
  </si>
  <si>
    <t>C-721273145-0</t>
  </si>
  <si>
    <t>HLAVICE VENTILACNI PVC D 110/600</t>
  </si>
  <si>
    <t>C-721263705-0</t>
  </si>
  <si>
    <t>MTZ KLAPKA ZPETNA PLASTOVA DN 110</t>
  </si>
  <si>
    <t>C-721999991-0</t>
  </si>
  <si>
    <t>HZS PRACE INSTALATERSKE KANALIZACNI</t>
  </si>
  <si>
    <t>HOD</t>
  </si>
  <si>
    <t>C-998721102-0</t>
  </si>
  <si>
    <t>KANALIZACE PRESUN HMOT VYSKA -12M</t>
  </si>
  <si>
    <t>KANALIZACE VNITŘNÍ CELKEM</t>
  </si>
  <si>
    <t>oddíl 722</t>
  </si>
  <si>
    <t>Vodovod vnitřní:</t>
  </si>
  <si>
    <t>C-722111911-0</t>
  </si>
  <si>
    <t>OPR PRIRUBY KRUH ZAVITOVE DN 40</t>
  </si>
  <si>
    <t>C-722111922-0</t>
  </si>
  <si>
    <t>OPR PRIRUBY KRUH S HRDLEM G1 DN 50</t>
  </si>
  <si>
    <t>C-722130831-0</t>
  </si>
  <si>
    <t>DMTZ VODOVODNI NASTENKY</t>
  </si>
  <si>
    <t>C-722131933-0</t>
  </si>
  <si>
    <t>OPR POTR ZAVIT-PROPOJENI DN 25</t>
  </si>
  <si>
    <t>C-722176212-0</t>
  </si>
  <si>
    <t>MTZ VOD ROZV PLAST SVAR POLYFUZI D 20</t>
  </si>
  <si>
    <t>C-722176213-0</t>
  </si>
  <si>
    <t>MTZ VOD ROZV PLAST SVAR POLYFUZI D 25</t>
  </si>
  <si>
    <t>C-722176214-0</t>
  </si>
  <si>
    <t>MTZ VOD ROZV PLAST SVAR POLYFUZI D 32</t>
  </si>
  <si>
    <t>C-722176274-0</t>
  </si>
  <si>
    <t>MTZ VOD ROZV PLAST MECH SPOJKY D 32</t>
  </si>
  <si>
    <t>C-722176253-0</t>
  </si>
  <si>
    <t>MTZ VOD ROZV PLAST LEPENIM D 25</t>
  </si>
  <si>
    <t>C-722176912-0</t>
  </si>
  <si>
    <t>PRIPL ZKD SVAR POLYFUZI 3KS/M- D 20</t>
  </si>
  <si>
    <t>C-722181101-0</t>
  </si>
  <si>
    <t>MTZ OCHR POTRUBI Z NAVLEK TRUB DN 25</t>
  </si>
  <si>
    <t>C-722181104-0</t>
  </si>
  <si>
    <t>MTZ OCHR POTRUBI Z NAVLEK TRUB DN 50</t>
  </si>
  <si>
    <t>C-722190224-0</t>
  </si>
  <si>
    <t>PRIPOJ VOD PEVNA OCEL PZ ZAVIT DN 32</t>
  </si>
  <si>
    <t>C-722190403-0</t>
  </si>
  <si>
    <t>VYVEDENI A UPEVNENI VYPUSTEK DN 25</t>
  </si>
  <si>
    <t>C-722213115-0</t>
  </si>
  <si>
    <t>KLAPKA ZPET PN 16 L10-117-616 DN 100</t>
  </si>
  <si>
    <t>H-42283589-1</t>
  </si>
  <si>
    <t>KLAPKA ZPETNA L10-117-616 P2 DN 100</t>
  </si>
  <si>
    <t>C-722220943-0</t>
  </si>
  <si>
    <t>OPR-PRETESNENI SROUBENI DN 25</t>
  </si>
  <si>
    <t>C-722223113-0</t>
  </si>
  <si>
    <t>VENTIL PRIVZDUS/ODVZDUS T 1070 DN 20</t>
  </si>
  <si>
    <t>C-722230103-0</t>
  </si>
  <si>
    <t>VENTIL PRUCHOZI PRIMY KE 83 T DN 25</t>
  </si>
  <si>
    <t>C-722232012-0</t>
  </si>
  <si>
    <t>VENTIL SIKMY VE 5083 DN 20</t>
  </si>
  <si>
    <t>C-722239102-0</t>
  </si>
  <si>
    <t>MTZ VODOVOD ARMATUR 2ZAVITOVYCH DN 20</t>
  </si>
  <si>
    <t>C-722290215-0</t>
  </si>
  <si>
    <t>TLAK ZKOUSKA POTR PRIRUB/HRDL DN 100</t>
  </si>
  <si>
    <t>C-722290234-0</t>
  </si>
  <si>
    <t>PROPLACH A DEZINFEKCE VOD POTR DN 80</t>
  </si>
  <si>
    <t>C-722999991-0</t>
  </si>
  <si>
    <t>HZS PRACE INSTALATERSKE VODOVODNI</t>
  </si>
  <si>
    <t>C-998722102-0</t>
  </si>
  <si>
    <t>VODOVOD PRESUN HMOT VYSKA -12M</t>
  </si>
  <si>
    <t>VODOVOD VNITŘNÍ CELKEM</t>
  </si>
  <si>
    <t>oddíl 725</t>
  </si>
  <si>
    <t>Zařizovací předměty ZTI:</t>
  </si>
  <si>
    <t>C-725110811-0</t>
  </si>
  <si>
    <t>DMTZ KLOZETU SPLACHOVACICH S NADRZI</t>
  </si>
  <si>
    <t>C-725130811-0</t>
  </si>
  <si>
    <t>DMTZ PISOARU A NADRZE A 1 STANI</t>
  </si>
  <si>
    <t>C-725210821-0</t>
  </si>
  <si>
    <t>DMTZ UMYVADLA BEZ VYTOKOVYCH ARMATUR</t>
  </si>
  <si>
    <t>C-725240821-0</t>
  </si>
  <si>
    <t>DMTZ SPRCHOVEHO KOUTU</t>
  </si>
  <si>
    <t>C-725290811-0</t>
  </si>
  <si>
    <t>DMTZ ZARIZ PREDM KOUPELEN OSTATNICH</t>
  </si>
  <si>
    <t>C-725330840-0</t>
  </si>
  <si>
    <t>DMTZ VYLEVKY LITINOVE/OCELOVE</t>
  </si>
  <si>
    <t>C-725339101-0</t>
  </si>
  <si>
    <t>MTZ KERAMICKE VYLEVKY</t>
  </si>
  <si>
    <t>C-725530826-0</t>
  </si>
  <si>
    <t>DMTZ EL ZASOB OHRIVAC AKUMULAC -800L</t>
  </si>
  <si>
    <t>C-725539105-0</t>
  </si>
  <si>
    <t>MTZ OHRIVAC ZASOBNIK ELEKTRICKY -160L</t>
  </si>
  <si>
    <t>C-725590812-0</t>
  </si>
  <si>
    <t>VNITROST PREMIST DEMONT ZAR PR V -12M</t>
  </si>
  <si>
    <t>C-725819202-0</t>
  </si>
  <si>
    <t>MTZ VENTILU NASTENNEHO DN 20</t>
  </si>
  <si>
    <t>C-725819402-0</t>
  </si>
  <si>
    <t>MTZ VENTILU ROHOVEHO DN 15 -TRUBICKA</t>
  </si>
  <si>
    <t>C-725820801-0</t>
  </si>
  <si>
    <t>DMTZ BATERIE NASTENNE</t>
  </si>
  <si>
    <t>C-725829201-0</t>
  </si>
  <si>
    <t>MTZ BATERIE UMYV/DREZ NASTEN CHROM</t>
  </si>
  <si>
    <t>C-725829301-0</t>
  </si>
  <si>
    <t>MTZ BATERIE UMYV/DREZ STOJANK DN 15</t>
  </si>
  <si>
    <t>C-725849201-0</t>
  </si>
  <si>
    <t>MTZ BAT SPRCH NASTEN VYSKA PEVNA</t>
  </si>
  <si>
    <t>C-725869101-0</t>
  </si>
  <si>
    <t>MTZ UZAVERKA ZAPACH -D 40 UMYVADLO</t>
  </si>
  <si>
    <t>C-725869203-0</t>
  </si>
  <si>
    <t>MTZ UZAVERKA ZAPACH -D 40 DREZ JEDN</t>
  </si>
  <si>
    <t>C-725991812-0</t>
  </si>
  <si>
    <t>DMTZ KONZOL PRO POTRUBI ZDVOJENYCH</t>
  </si>
  <si>
    <t>H-64215341-1</t>
  </si>
  <si>
    <t>UMYVADLO BILE +ZAD STENA 545 VYBER</t>
  </si>
  <si>
    <t>H-55167340-1</t>
  </si>
  <si>
    <t>SEDATKO KLOZETOVE STAND T-3542B BILE</t>
  </si>
  <si>
    <t>H-55236110-1</t>
  </si>
  <si>
    <t>KLOZET KERAM KOMBINACNI STOJ BILY V</t>
  </si>
  <si>
    <t>H-64251041-1</t>
  </si>
  <si>
    <t>MUSLE PISOAR BILA SE ZOB 613 VYBER</t>
  </si>
  <si>
    <t>H-55292044-1</t>
  </si>
  <si>
    <t>INSTAL SYSTEM PRO PISOAR TYP ISP4</t>
  </si>
  <si>
    <t>H-55145713-1</t>
  </si>
  <si>
    <t>BATERIE UMYVADLOVA STOJANKOVA TYP C</t>
  </si>
  <si>
    <t>H-55145785-1</t>
  </si>
  <si>
    <t>BATERIE SPRCHOVA NASTENNA TYP E</t>
  </si>
  <si>
    <t>H-55145816-1</t>
  </si>
  <si>
    <t>BATERIE DREZOVA NASTENNA TYP F</t>
  </si>
  <si>
    <t>H-28651824-1</t>
  </si>
  <si>
    <t>ZPETNA KLAPKA KGKLAP 200 DN 200</t>
  </si>
  <si>
    <t>C-725999991-0</t>
  </si>
  <si>
    <t>HZS MONTAZE ZARIZOVACICH PREDMETU ZTI</t>
  </si>
  <si>
    <t>C-998725102-0</t>
  </si>
  <si>
    <t>ZARIZ PREDMETY PRESUN HMOT VYSKA -12M</t>
  </si>
  <si>
    <t>ZAŘIZOVACÍ PŘEDMĚTY ZTI CELKEM</t>
  </si>
  <si>
    <t>Základní rozpočtové náklady stav. objektu celkem (bez DPH) :</t>
  </si>
  <si>
    <t>REKAPITULACE ROZPOČTU</t>
  </si>
  <si>
    <t>Oddíl</t>
  </si>
  <si>
    <t>Název oddílu / řemeslného oboru</t>
  </si>
  <si>
    <t>CENA BEZ DPH</t>
  </si>
  <si>
    <t>Celkem</t>
  </si>
  <si>
    <t>Zemní práce</t>
  </si>
  <si>
    <t>Základy a zvláštní zakládání</t>
  </si>
  <si>
    <t>Svislé konstrukce</t>
  </si>
  <si>
    <t>Vodorovné konstrukce</t>
  </si>
  <si>
    <t>Úpravy povrchů vnitřní</t>
  </si>
  <si>
    <t>Úpravy povrchů vnější</t>
  </si>
  <si>
    <t>Ostatní konstrukce a práce</t>
  </si>
  <si>
    <t>Bourání konstrukcí</t>
  </si>
  <si>
    <t>Přesun hmot</t>
  </si>
  <si>
    <t>HSV CELKEM</t>
  </si>
  <si>
    <t>Konstrukce truhlářské</t>
  </si>
  <si>
    <t>Kovové doplňkové konstrukce</t>
  </si>
  <si>
    <t>Podlahy z dlaždic</t>
  </si>
  <si>
    <t>Obklady</t>
  </si>
  <si>
    <t>Nátěry</t>
  </si>
  <si>
    <t>Malby</t>
  </si>
  <si>
    <t>PSV CELKEM</t>
  </si>
  <si>
    <t>Zdravotně technické instalace</t>
  </si>
  <si>
    <t>INSTALACE CELKEM</t>
  </si>
  <si>
    <t>Základní rozpočtové náklady stavebního objektu celkem</t>
  </si>
  <si>
    <t>KRYCÍ LIST ROZPOČTU</t>
  </si>
  <si>
    <t>Kód objektu:</t>
  </si>
  <si>
    <t>Název objektu:</t>
  </si>
  <si>
    <t>JKSO:</t>
  </si>
  <si>
    <t>Cenová úroveň:</t>
  </si>
  <si>
    <t>SO-01</t>
  </si>
  <si>
    <t/>
  </si>
  <si>
    <t>2024/II</t>
  </si>
  <si>
    <t>Kód stavby:</t>
  </si>
  <si>
    <t>Název stavby:</t>
  </si>
  <si>
    <t>SKP:</t>
  </si>
  <si>
    <t>Účelová M.J:</t>
  </si>
  <si>
    <t>Projektant:</t>
  </si>
  <si>
    <t>Objednatel:</t>
  </si>
  <si>
    <t>Počet listů:</t>
  </si>
  <si>
    <t>Zpracovatel:</t>
  </si>
  <si>
    <t>Počet účel. měrných jednotek:</t>
  </si>
  <si>
    <t>Náklady na měrnou jednotku:</t>
  </si>
  <si>
    <t>Zakázkové čís.:</t>
  </si>
  <si>
    <t>Zhotovitel:</t>
  </si>
  <si>
    <t>ROZPOČTOVÉ NÁKLADY</t>
  </si>
  <si>
    <t>Základní rozpočtové náklady (ZRN)</t>
  </si>
  <si>
    <t>Vedlejší rozpočtové náklady (VRN)</t>
  </si>
  <si>
    <t>Dodávka celkem</t>
  </si>
  <si>
    <t>Montáž celkem</t>
  </si>
  <si>
    <t>Z</t>
  </si>
  <si>
    <t>HSV celkem</t>
  </si>
  <si>
    <t>R</t>
  </si>
  <si>
    <t>PSV celkem</t>
  </si>
  <si>
    <t>N</t>
  </si>
  <si>
    <t>Instalace</t>
  </si>
  <si>
    <t>:</t>
  </si>
  <si>
    <t>Montáže</t>
  </si>
  <si>
    <t>ZRN celkem</t>
  </si>
  <si>
    <t>I: Projektové práce</t>
  </si>
  <si>
    <t>II: Technologie</t>
  </si>
  <si>
    <t>VII: Mobiliář</t>
  </si>
  <si>
    <t>ZRN+I+II+VII</t>
  </si>
  <si>
    <t>Ztížené výrobní podmínky</t>
  </si>
  <si>
    <t>%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</si>
  <si>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</si>
  <si>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</si>
  <si>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</si>
  <si>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</si>
  <si>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</si>
  <si>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</t>
  </si>
  <si>
    <t>Ostatní VRN</t>
  </si>
  <si>
    <t>Rezerva</t>
  </si>
  <si>
    <t>Ostatní rozpočtové náklady (ORN)</t>
  </si>
  <si>
    <t>Doplňkové rozpočtové náklady (DRN)</t>
  </si>
  <si>
    <t>VRN celkem</t>
  </si>
  <si>
    <t>ORN celkem</t>
  </si>
  <si>
    <t>DRN celkem</t>
  </si>
  <si>
    <t>Náklady celkem</t>
  </si>
  <si>
    <t>Vypracoval</t>
  </si>
  <si>
    <t>Za zhotovitele</t>
  </si>
  <si>
    <t>Za objednatele</t>
  </si>
  <si>
    <t>Jméno:</t>
  </si>
  <si>
    <t>Datum:</t>
  </si>
  <si>
    <t>Podpis:</t>
  </si>
  <si>
    <t>Základ pro DPH</t>
  </si>
  <si>
    <t>%  činí :</t>
  </si>
  <si>
    <t>Kč</t>
  </si>
  <si>
    <t>DPH</t>
  </si>
  <si>
    <t>CENA ZA OBJEKT CELKEM VČETNĚ DPH:</t>
  </si>
  <si>
    <t>Poznámky:</t>
  </si>
  <si>
    <t>REKAPITULACE OBJEKTŮ STAVBY</t>
  </si>
  <si>
    <t xml:space="preserve">Kód stavby : </t>
  </si>
  <si>
    <t xml:space="preserve">Název stavby : </t>
  </si>
  <si>
    <t xml:space="preserve">Datum: </t>
  </si>
  <si>
    <t>Místo stavby:</t>
  </si>
  <si>
    <t>NÁKLADY ZA JEDNOTLIVÉ STAVEBNÍ OBJEKTY</t>
  </si>
  <si>
    <t>Kód objektu</t>
  </si>
  <si>
    <t>Název objektu</t>
  </si>
  <si>
    <t>JKSO</t>
  </si>
  <si>
    <t>Cena bez DPH
(Kč)</t>
  </si>
  <si>
    <t>Cena s DPH
(Kč)</t>
  </si>
  <si>
    <t>CENA ZA STAVBU CELKEM</t>
  </si>
  <si>
    <t>SOUHRNNÝ LIST STAVBY</t>
  </si>
  <si>
    <t xml:space="preserve">Místo stavby: </t>
  </si>
  <si>
    <t xml:space="preserve">Projektant : </t>
  </si>
  <si>
    <t xml:space="preserve">IČO : </t>
  </si>
  <si>
    <t xml:space="preserve">DIČ : </t>
  </si>
  <si>
    <t xml:space="preserve">Objednatel : </t>
  </si>
  <si>
    <t xml:space="preserve">Zpracovatel : </t>
  </si>
  <si>
    <t xml:space="preserve">Zhotovitel : </t>
  </si>
  <si>
    <t>Průzkumné, geodetické a projektové práce + Technologie + Mobiliář</t>
  </si>
  <si>
    <t>Cena bez DPH</t>
  </si>
  <si>
    <t>21% činí :</t>
  </si>
  <si>
    <t>12% činí :</t>
  </si>
  <si>
    <t>CENA CELKEM VČETNĚ DPH:</t>
  </si>
  <si>
    <t>Datum, razítko, podpis</t>
  </si>
  <si>
    <t>výměry=</t>
  </si>
  <si>
    <t>13,0x0,50x0,30=1,95 m3</t>
  </si>
  <si>
    <t>m3</t>
  </si>
  <si>
    <t>kolem studny a napojení v trase 0,35</t>
  </si>
  <si>
    <t xml:space="preserve">zásyp v drážce pro potrubí ZTI ze studny do kuchyně </t>
  </si>
  <si>
    <t>kolem studny a napojení v trase 0,35+0,80</t>
  </si>
  <si>
    <t xml:space="preserve">začištění omítek šachty a podél stoupaček v podlaze opravy </t>
  </si>
  <si>
    <t>m2</t>
  </si>
  <si>
    <t xml:space="preserve">začištění omítek po vybourání soklů na podlaze opravy do 30%  </t>
  </si>
  <si>
    <t xml:space="preserve">otvory po rýze v podlaze a po vodovodu a pro ventilace </t>
  </si>
  <si>
    <t>zazdívka dveří 0,60*2,2*0,95+1,45*2,20*0,50= 2,85</t>
  </si>
  <si>
    <t>ks</t>
  </si>
  <si>
    <t xml:space="preserve">soub </t>
  </si>
  <si>
    <t>VENTIL MRIZKA DO ZDIVA VENT NEREZ+ZALUZ OBD 150x150MM</t>
  </si>
  <si>
    <t>sada</t>
  </si>
  <si>
    <t>zásyp po demontáži kanal drážky v trase potrubí kuchyně 6,0x0,5x0,35</t>
  </si>
  <si>
    <t>m</t>
  </si>
  <si>
    <t xml:space="preserve">opravy poškozené omítky u podlahy </t>
  </si>
  <si>
    <t>začištění kolem dveří 12,0x2,0x2+12,0x0,80*1,0=57,6 m</t>
  </si>
  <si>
    <t xml:space="preserve">opravy po hrubých omítkách rýh štukování (12,0+6,0)*0,30=5,40 m2 </t>
  </si>
  <si>
    <t>opravy omítek ostění dveří po obvodu 12,0 ks dveří a 3,0 m2</t>
  </si>
  <si>
    <t xml:space="preserve">opravy omítek kolem schodiště a světlíku do 30% </t>
  </si>
  <si>
    <t>R-612426821-R</t>
  </si>
  <si>
    <t>OMIT VNI PLOCH STĚN A HRAN OKEN/DV CIS VAP STUK</t>
  </si>
  <si>
    <t>C-612471313-0</t>
  </si>
  <si>
    <t>OMÍTKY VNITŘNÍ STĚN JÁDRO 20 MM ŠTUK UPRAVA VNITR STEN AKTIV STUK S DISP</t>
  </si>
  <si>
    <t>zateplení vrat garážových PUR deskami 2,70x2,38 m2</t>
  </si>
  <si>
    <t>plochy 8,33+8,5+8,33+8,33+6,55+2,7+2,1+0,98+1,18+25,85+9,80+7,9+17,29+5,9+8,77+25,8+20,19=168,5</t>
  </si>
  <si>
    <t>plocha dlažby 168,50</t>
  </si>
  <si>
    <t>plocha 2,43*6,50=15,80 m2</t>
  </si>
  <si>
    <t>drážky pro ZTI 0,10*4</t>
  </si>
  <si>
    <t xml:space="preserve">BOURANI OSTĚNÍ A ŠPALET ZDIVA </t>
  </si>
  <si>
    <t xml:space="preserve">bourání zdiva drážky, rýhy, podlahy </t>
  </si>
  <si>
    <t>potěr podlah po potrubí od studny 13,0*0,5*0,1</t>
  </si>
  <si>
    <t>plocha po vybourání dlažby 82,0 m2</t>
  </si>
  <si>
    <t>plocha dlažby v míst 82,0 m2</t>
  </si>
  <si>
    <t>drážka v podlaze 6,0*0,5*0,15</t>
  </si>
  <si>
    <t xml:space="preserve">rýhy v kuchyni po potrubí </t>
  </si>
  <si>
    <t xml:space="preserve">délka drážky 6,0*2  </t>
  </si>
  <si>
    <t xml:space="preserve">oprava ploch stropu do 10% </t>
  </si>
  <si>
    <t>t</t>
  </si>
  <si>
    <t xml:space="preserve">1 soubor vč. bezpečn. kování B2 a vložky FAB </t>
  </si>
  <si>
    <t>H-62922727-R</t>
  </si>
  <si>
    <t>soub</t>
  </si>
  <si>
    <t xml:space="preserve">spodní skřínky  6,0 m </t>
  </si>
  <si>
    <t>horní skřínky 6,0 m</t>
  </si>
  <si>
    <t xml:space="preserve">1 soubor </t>
  </si>
  <si>
    <t>1 soubor 900 x 900 mm</t>
  </si>
  <si>
    <t xml:space="preserve">1 soubor lem světlíku </t>
  </si>
  <si>
    <t>dlažby keramické 82,0 m2</t>
  </si>
  <si>
    <t>ADHEZNI MUSTEK POD ZÁTĚŽOVÉ DLAZBY</t>
  </si>
  <si>
    <t>LISTY PODLAHOVE PŘECHODOVÉ A DILATAČNÍ</t>
  </si>
  <si>
    <t>sokl keram dlažby v 60 mm</t>
  </si>
  <si>
    <t>10,0+8,0+6,0</t>
  </si>
  <si>
    <t>24,0*1,1</t>
  </si>
  <si>
    <t>opravy dlažby po výkopu rýh  a drážek 6,5+3,5+2,0</t>
  </si>
  <si>
    <t xml:space="preserve">drobné opravy ploch po průrazech dlažby ZTI </t>
  </si>
  <si>
    <t xml:space="preserve">opravy dlažby po začištění ploch bourání </t>
  </si>
  <si>
    <t>výměna dlaždic v ploše oprav 12,0</t>
  </si>
  <si>
    <t>OPRAVA DLAŽBY SCHOD TERAC NAPOJENÍ H 4 S 35 SEDY</t>
  </si>
  <si>
    <t>LEP+SPAR DLAŽBY PLOCH KERAM HLADK 200x100</t>
  </si>
  <si>
    <t xml:space="preserve">řezání obkladu </t>
  </si>
  <si>
    <t>vraza gharáž 2700 x 2380 mm</t>
  </si>
  <si>
    <t xml:space="preserve">OK konstrukce nátěry schodiště </t>
  </si>
  <si>
    <t>5,9+25,6+17,3+8,8+5,0</t>
  </si>
  <si>
    <t xml:space="preserve">NATER PODKLADNÍ VYROVNÁVACÍ PODLAH BETON 2X </t>
  </si>
  <si>
    <t>NATER KRYCÍ EPOXY BETONU SYNTET 2x+1xEMAIL</t>
  </si>
  <si>
    <t>plochy přízemí 449,10+510,0+30,0-45,0</t>
  </si>
  <si>
    <t xml:space="preserve">plocha kolem schodiště omyvatelná </t>
  </si>
  <si>
    <t>opravy maleb patro podkroví 21,0+65,0+22,0</t>
  </si>
  <si>
    <t>omyvatelná malba finální bílá 944,10+64,0+108,0</t>
  </si>
  <si>
    <t>malby ploch po opravách do 10,0 m 2</t>
  </si>
  <si>
    <t xml:space="preserve">hygienické zázemí </t>
  </si>
  <si>
    <t>PLAST PPR POTRUBI ODP PLAST-PROPOJENI D 63</t>
  </si>
  <si>
    <t>PLAST PPR POTRUBI ODP PLAST-PROPOJENI D 40</t>
  </si>
  <si>
    <t xml:space="preserve">původní potrubí v podlaze od studny 13,0+6,0 m </t>
  </si>
  <si>
    <t>8,0+8,0++3,0+3,0</t>
  </si>
  <si>
    <t xml:space="preserve">hygienické zázemí pro WC a stoupačky do 2.NP </t>
  </si>
  <si>
    <t xml:space="preserve">5x umyvadlo a výlevka </t>
  </si>
  <si>
    <t>2x WC a 3x pisoary</t>
  </si>
  <si>
    <t xml:space="preserve">3x </t>
  </si>
  <si>
    <t xml:space="preserve">hygienické zázemí 2x </t>
  </si>
  <si>
    <t>zpětná klapka na potrubí DN 100</t>
  </si>
  <si>
    <t>hod</t>
  </si>
  <si>
    <t>napojení 2,0 ks</t>
  </si>
  <si>
    <t xml:space="preserve">hygienické zázemí 2,0 </t>
  </si>
  <si>
    <t>3+4</t>
  </si>
  <si>
    <t>12+8+4+3+2</t>
  </si>
  <si>
    <t xml:space="preserve">přívod 1,0 ks </t>
  </si>
  <si>
    <t xml:space="preserve">mřížka ventilační </t>
  </si>
  <si>
    <t xml:space="preserve">4 na stopačce zti </t>
  </si>
  <si>
    <t>40+7,0</t>
  </si>
  <si>
    <t xml:space="preserve">hod </t>
  </si>
  <si>
    <t xml:space="preserve">Stavba :  - Klub vodních sportů Kolín Starokolínská parc.č. 5742/2 </t>
  </si>
  <si>
    <t xml:space="preserve">Objekt : SO-01 - Oprava vytopených prostor klubovny </t>
  </si>
  <si>
    <t xml:space="preserve">Klub vodních sportů Kolín Starokolínská parc.č. 5742/2 </t>
  </si>
  <si>
    <t>Objekt : SO-01 - Oprava vytopených prostor klubovny</t>
  </si>
  <si>
    <t>Oprava vytopených prostor klubovny</t>
  </si>
  <si>
    <t>pod podlahou 13,0x0,50x0,30=1,95 m3</t>
  </si>
  <si>
    <t>OMITKY STEN ŠACHTY NAD PODLAHOU DREV HLADITKO</t>
  </si>
  <si>
    <t>R-766662199-0</t>
  </si>
  <si>
    <t xml:space="preserve">REPASE SCHDOIŠT STUPŇŮ SCHODIŠTĚ DO PATRA DŘEVN STUPN 1250 MM 14 KS </t>
  </si>
  <si>
    <t xml:space="preserve">stupně dřevěné na konstrukci truhlář </t>
  </si>
  <si>
    <t>vrata gharáž 2700 x 2380 mm</t>
  </si>
  <si>
    <t>C-783624299-0</t>
  </si>
  <si>
    <t>NATER TRUHL KCE SCHODY DŘEVO POPŘEBROUŠENÍ STUPNŮ  14 KS - 2x+1xEMAIL+1xTM</t>
  </si>
  <si>
    <t>schodišt stupně 250 x 1250 mm 14 ks = 8,75+2,0</t>
  </si>
  <si>
    <t>celk plocha po otlučení pl.  18,48+20,25+287,0=325,73 m2</t>
  </si>
  <si>
    <t>omítky ploch 287,0 m2</t>
  </si>
  <si>
    <t>plocha 10,8+9,6+7,2+5,8+4,32+6,3=59,0 m2</t>
  </si>
  <si>
    <t>27,491*4</t>
  </si>
  <si>
    <t>suť 27,491 t</t>
  </si>
  <si>
    <t>VODOR PREMIST SUTI SKLADKA DO VZD 6000M</t>
  </si>
  <si>
    <t>celk plocha omítek 18,48+20,25+287,0-59,0 obklady = 266,73 m2</t>
  </si>
  <si>
    <t xml:space="preserve">opravy omítek po obkladech 59,0 m2 </t>
  </si>
  <si>
    <t>pod omítky stěn po otlučení celkem dle CAD 287,0 m2</t>
  </si>
  <si>
    <t>ZATEPL VRAT STEN PUR TL 5CM SILIKAT OMIT</t>
  </si>
  <si>
    <t>IZOL PANEL PUR VRATA GAR SENDV PUR+AL FOL PGB 50MM</t>
  </si>
  <si>
    <t xml:space="preserve">vzdálenost do 22 km 27,491*16=439,856 t </t>
  </si>
  <si>
    <t xml:space="preserve">6 ks 60/197 cm </t>
  </si>
  <si>
    <t xml:space="preserve">6 ks 80/197 a 2 ks 90/197 cm </t>
  </si>
  <si>
    <t>DVERE VNITR HL PLNE 60x197 PREFA A</t>
  </si>
  <si>
    <t xml:space="preserve">VSTUPNÍ DVEŘE 1100 x 2100 mm </t>
  </si>
  <si>
    <t>keramické obklady 59,0m2</t>
  </si>
  <si>
    <t>keramické obklady 59,0 m2</t>
  </si>
  <si>
    <t>59,0*1,1</t>
  </si>
  <si>
    <t>02.04.2025</t>
  </si>
  <si>
    <t>Datum zpracování : 2.4.2025</t>
  </si>
  <si>
    <t>R-776291129-R</t>
  </si>
  <si>
    <t>MTZ SCHDIŠT STUPNŮ ŠROUB DO JAKL KONSTRUKCE NOSN PL DO 6,0M2</t>
  </si>
  <si>
    <t xml:space="preserve">KS </t>
  </si>
  <si>
    <t xml:space="preserve">mtž 14 ks schodišt stupnů šroub do nosn kce jakl OK soubor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</si>
</sst>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"/>
    <numFmt numFmtId="166" formatCode="0.000"/>
  </numFmts>
  <fonts count="16" x14ac:knownFonts="1"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indexed="8"/>
      <name val="Arial"/>
      <family val="2"/>
      <charset val="238"/>
    </font>
    <font>
      <sz val="7"/>
      <color indexed="1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7"/>
      <color theme="3"/>
      <name val="Arial"/>
      <family val="2"/>
      <charset val="238"/>
    </font>
    <font>
      <i/>
      <sz val="7"/>
      <color indexed="18"/>
      <name val="Arial"/>
      <family val="2"/>
      <charset val="238"/>
    </font>
    <font>
      <sz val="7"/>
      <color theme="3"/>
      <name val="Arial"/>
      <family val="2"/>
      <charset val="238"/>
    </font>
    <font>
      <i/>
      <sz val="7"/>
      <color indexed="8"/>
      <name val="Arial"/>
      <family val="2"/>
      <charset val="238"/>
    </font>
    <font>
      <sz val="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1" fillId="2" borderId="32" xfId="0" applyFont="1" applyFill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2" borderId="36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3" xfId="0" applyFont="1" applyBorder="1"/>
    <xf numFmtId="0" fontId="5" fillId="0" borderId="5" xfId="0" applyFont="1" applyBorder="1"/>
    <xf numFmtId="0" fontId="5" fillId="0" borderId="3" xfId="0" applyFont="1" applyBorder="1" applyAlignment="1">
      <alignment vertical="center"/>
    </xf>
    <xf numFmtId="0" fontId="5" fillId="0" borderId="38" xfId="0" applyFont="1" applyBorder="1"/>
    <xf numFmtId="0" fontId="5" fillId="0" borderId="39" xfId="0" applyFont="1" applyBorder="1"/>
    <xf numFmtId="0" fontId="5" fillId="0" borderId="41" xfId="0" applyFont="1" applyBorder="1"/>
    <xf numFmtId="0" fontId="5" fillId="0" borderId="42" xfId="0" applyFont="1" applyBorder="1"/>
    <xf numFmtId="0" fontId="5" fillId="0" borderId="1" xfId="0" applyFont="1" applyBorder="1"/>
    <xf numFmtId="0" fontId="5" fillId="0" borderId="29" xfId="0" applyFont="1" applyBorder="1"/>
    <xf numFmtId="0" fontId="5" fillId="0" borderId="24" xfId="0" applyFont="1" applyBorder="1"/>
    <xf numFmtId="0" fontId="5" fillId="0" borderId="29" xfId="0" applyFont="1" applyBorder="1" applyAlignment="1">
      <alignment horizontal="right" vertical="center"/>
    </xf>
    <xf numFmtId="0" fontId="5" fillId="0" borderId="29" xfId="0" applyFont="1" applyBorder="1" applyAlignment="1">
      <alignment horizontal="left" vertical="center"/>
    </xf>
    <xf numFmtId="0" fontId="5" fillId="0" borderId="27" xfId="0" applyFont="1" applyBorder="1"/>
    <xf numFmtId="0" fontId="5" fillId="0" borderId="43" xfId="0" applyFont="1" applyBorder="1"/>
    <xf numFmtId="0" fontId="5" fillId="0" borderId="33" xfId="0" applyFont="1" applyBorder="1"/>
    <xf numFmtId="0" fontId="5" fillId="0" borderId="44" xfId="0" applyFont="1" applyBorder="1"/>
    <xf numFmtId="0" fontId="1" fillId="0" borderId="6" xfId="0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164" fontId="1" fillId="0" borderId="4" xfId="0" applyNumberFormat="1" applyFont="1" applyBorder="1" applyAlignment="1">
      <alignment vertical="top"/>
    </xf>
    <xf numFmtId="165" fontId="1" fillId="0" borderId="6" xfId="0" applyNumberFormat="1" applyFont="1" applyBorder="1" applyAlignment="1">
      <alignment vertical="top"/>
    </xf>
    <xf numFmtId="165" fontId="1" fillId="0" borderId="45" xfId="0" applyNumberFormat="1" applyFont="1" applyBorder="1" applyAlignment="1">
      <alignment vertical="top"/>
    </xf>
    <xf numFmtId="165" fontId="1" fillId="0" borderId="4" xfId="0" applyNumberFormat="1" applyFont="1" applyBorder="1" applyAlignment="1">
      <alignment vertical="top"/>
    </xf>
    <xf numFmtId="164" fontId="1" fillId="0" borderId="47" xfId="0" applyNumberFormat="1" applyFont="1" applyBorder="1" applyAlignment="1">
      <alignment vertical="top"/>
    </xf>
    <xf numFmtId="0" fontId="5" fillId="2" borderId="6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9" xfId="0" applyFont="1" applyFill="1" applyBorder="1"/>
    <xf numFmtId="0" fontId="5" fillId="2" borderId="50" xfId="0" applyFont="1" applyFill="1" applyBorder="1"/>
    <xf numFmtId="165" fontId="5" fillId="2" borderId="46" xfId="0" applyNumberFormat="1" applyFont="1" applyFill="1" applyBorder="1" applyAlignment="1">
      <alignment vertical="center"/>
    </xf>
    <xf numFmtId="164" fontId="5" fillId="2" borderId="47" xfId="0" applyNumberFormat="1" applyFont="1" applyFill="1" applyBorder="1" applyAlignment="1">
      <alignment vertical="center"/>
    </xf>
    <xf numFmtId="0" fontId="5" fillId="2" borderId="11" xfId="0" applyFont="1" applyFill="1" applyBorder="1"/>
    <xf numFmtId="0" fontId="5" fillId="2" borderId="51" xfId="0" applyFont="1" applyFill="1" applyBorder="1" applyAlignment="1">
      <alignment horizontal="right" vertical="center"/>
    </xf>
    <xf numFmtId="0" fontId="5" fillId="2" borderId="51" xfId="0" applyFont="1" applyFill="1" applyBorder="1" applyAlignment="1">
      <alignment horizontal="left" vertical="center"/>
    </xf>
    <xf numFmtId="0" fontId="5" fillId="2" borderId="51" xfId="0" applyFont="1" applyFill="1" applyBorder="1"/>
    <xf numFmtId="0" fontId="5" fillId="2" borderId="52" xfId="0" applyFont="1" applyFill="1" applyBorder="1"/>
    <xf numFmtId="165" fontId="5" fillId="2" borderId="53" xfId="0" applyNumberFormat="1" applyFont="1" applyFill="1" applyBorder="1" applyAlignment="1">
      <alignment vertical="center"/>
    </xf>
    <xf numFmtId="0" fontId="5" fillId="2" borderId="54" xfId="0" applyFont="1" applyFill="1" applyBorder="1"/>
    <xf numFmtId="165" fontId="5" fillId="2" borderId="12" xfId="0" applyNumberFormat="1" applyFont="1" applyFill="1" applyBorder="1" applyAlignment="1">
      <alignment vertical="center"/>
    </xf>
    <xf numFmtId="164" fontId="5" fillId="2" borderId="55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right" vertical="top"/>
    </xf>
    <xf numFmtId="0" fontId="7" fillId="0" borderId="4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/>
    </xf>
    <xf numFmtId="165" fontId="7" fillId="0" borderId="6" xfId="0" applyNumberFormat="1" applyFont="1" applyBorder="1" applyAlignment="1">
      <alignment vertical="top"/>
    </xf>
    <xf numFmtId="165" fontId="7" fillId="0" borderId="45" xfId="0" applyNumberFormat="1" applyFont="1" applyBorder="1" applyAlignment="1">
      <alignment vertical="top"/>
    </xf>
    <xf numFmtId="165" fontId="7" fillId="0" borderId="4" xfId="0" applyNumberFormat="1" applyFont="1" applyBorder="1" applyAlignment="1">
      <alignment vertical="top"/>
    </xf>
    <xf numFmtId="164" fontId="7" fillId="0" borderId="4" xfId="0" applyNumberFormat="1" applyFont="1" applyBorder="1" applyAlignment="1">
      <alignment vertical="top"/>
    </xf>
    <xf numFmtId="164" fontId="7" fillId="0" borderId="47" xfId="0" applyNumberFormat="1" applyFont="1" applyBorder="1" applyAlignment="1">
      <alignment vertical="top"/>
    </xf>
    <xf numFmtId="165" fontId="5" fillId="2" borderId="0" xfId="0" applyNumberFormat="1" applyFont="1" applyFill="1" applyBorder="1" applyAlignment="1">
      <alignment vertical="center"/>
    </xf>
    <xf numFmtId="0" fontId="0" fillId="0" borderId="2" xfId="0" applyBorder="1"/>
    <xf numFmtId="0" fontId="5" fillId="2" borderId="59" xfId="0" applyFont="1" applyFill="1" applyBorder="1"/>
    <xf numFmtId="0" fontId="5" fillId="2" borderId="60" xfId="0" applyFont="1" applyFill="1" applyBorder="1"/>
    <xf numFmtId="0" fontId="5" fillId="2" borderId="61" xfId="0" applyFont="1" applyFill="1" applyBorder="1"/>
    <xf numFmtId="0" fontId="5" fillId="2" borderId="61" xfId="0" applyFont="1" applyFill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57" xfId="0" applyFont="1" applyBorder="1"/>
    <xf numFmtId="0" fontId="4" fillId="0" borderId="65" xfId="0" applyFont="1" applyBorder="1"/>
    <xf numFmtId="0" fontId="5" fillId="0" borderId="57" xfId="0" applyFont="1" applyBorder="1" applyAlignment="1">
      <alignment horizontal="left" vertical="center"/>
    </xf>
    <xf numFmtId="0" fontId="5" fillId="0" borderId="24" xfId="0" applyFont="1" applyBorder="1" applyAlignment="1">
      <alignment horizontal="right" vertical="center"/>
    </xf>
    <xf numFmtId="3" fontId="4" fillId="0" borderId="29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3" fontId="5" fillId="0" borderId="67" xfId="0" applyNumberFormat="1" applyFont="1" applyBorder="1" applyAlignment="1">
      <alignment vertical="center"/>
    </xf>
    <xf numFmtId="0" fontId="5" fillId="2" borderId="17" xfId="0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left" vertical="center"/>
    </xf>
    <xf numFmtId="3" fontId="5" fillId="2" borderId="20" xfId="0" applyNumberFormat="1" applyFont="1" applyFill="1" applyBorder="1" applyAlignment="1">
      <alignment vertical="center"/>
    </xf>
    <xf numFmtId="3" fontId="5" fillId="2" borderId="72" xfId="0" applyNumberFormat="1" applyFont="1" applyFill="1" applyBorder="1" applyAlignment="1">
      <alignment vertical="center"/>
    </xf>
    <xf numFmtId="0" fontId="4" fillId="2" borderId="21" xfId="0" applyFont="1" applyFill="1" applyBorder="1"/>
    <xf numFmtId="0" fontId="5" fillId="2" borderId="18" xfId="0" applyFont="1" applyFill="1" applyBorder="1" applyAlignment="1">
      <alignment horizontal="left" vertical="center"/>
    </xf>
    <xf numFmtId="3" fontId="5" fillId="2" borderId="18" xfId="0" applyNumberFormat="1" applyFont="1" applyFill="1" applyBorder="1" applyAlignment="1">
      <alignment vertical="center"/>
    </xf>
    <xf numFmtId="3" fontId="5" fillId="2" borderId="74" xfId="0" applyNumberFormat="1" applyFont="1" applyFill="1" applyBorder="1" applyAlignment="1">
      <alignment vertical="center"/>
    </xf>
    <xf numFmtId="0" fontId="0" fillId="0" borderId="75" xfId="0" applyFont="1" applyBorder="1" applyAlignment="1">
      <alignment horizontal="left" vertical="center"/>
    </xf>
    <xf numFmtId="49" fontId="0" fillId="0" borderId="67" xfId="0" applyNumberFormat="1" applyFont="1" applyBorder="1" applyAlignment="1">
      <alignment horizontal="center" vertical="center"/>
    </xf>
    <xf numFmtId="0" fontId="0" fillId="0" borderId="34" xfId="0" applyFont="1" applyBorder="1" applyAlignment="1">
      <alignment horizontal="left" vertical="center"/>
    </xf>
    <xf numFmtId="0" fontId="0" fillId="0" borderId="35" xfId="0" applyFont="1" applyBorder="1" applyAlignment="1">
      <alignment vertical="center"/>
    </xf>
    <xf numFmtId="3" fontId="0" fillId="0" borderId="35" xfId="0" applyNumberFormat="1" applyFont="1" applyBorder="1" applyAlignment="1">
      <alignment vertical="center"/>
    </xf>
    <xf numFmtId="0" fontId="0" fillId="0" borderId="69" xfId="0" applyFont="1" applyBorder="1" applyAlignment="1">
      <alignment vertical="center"/>
    </xf>
    <xf numFmtId="4" fontId="0" fillId="0" borderId="79" xfId="0" applyNumberFormat="1" applyFont="1" applyBorder="1" applyAlignment="1">
      <alignment horizontal="right" vertical="center"/>
    </xf>
    <xf numFmtId="0" fontId="0" fillId="0" borderId="69" xfId="0" applyFont="1" applyBorder="1" applyAlignment="1">
      <alignment horizontal="center" vertical="center"/>
    </xf>
    <xf numFmtId="4" fontId="0" fillId="0" borderId="29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68" xfId="0" applyFont="1" applyBorder="1" applyAlignment="1">
      <alignment vertical="center"/>
    </xf>
    <xf numFmtId="3" fontId="0" fillId="0" borderId="82" xfId="0" applyNumberFormat="1" applyFont="1" applyBorder="1" applyAlignment="1">
      <alignment horizontal="right" vertical="center"/>
    </xf>
    <xf numFmtId="3" fontId="0" fillId="0" borderId="83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84" xfId="0" applyFont="1" applyBorder="1" applyAlignment="1">
      <alignment vertical="center"/>
    </xf>
    <xf numFmtId="0" fontId="0" fillId="0" borderId="91" xfId="0" applyFont="1" applyBorder="1" applyAlignment="1">
      <alignment vertical="center"/>
    </xf>
    <xf numFmtId="0" fontId="10" fillId="0" borderId="0" xfId="0" applyFont="1"/>
    <xf numFmtId="0" fontId="10" fillId="2" borderId="92" xfId="0" applyFont="1" applyFill="1" applyBorder="1" applyAlignment="1">
      <alignment horizontal="left" vertical="center"/>
    </xf>
    <xf numFmtId="0" fontId="0" fillId="0" borderId="37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49" fontId="0" fillId="2" borderId="48" xfId="0" applyNumberFormat="1" applyFont="1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7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0" fillId="0" borderId="31" xfId="0" applyFont="1" applyBorder="1" applyAlignment="1">
      <alignment vertical="center" wrapText="1"/>
    </xf>
    <xf numFmtId="0" fontId="0" fillId="0" borderId="56" xfId="0" applyFont="1" applyBorder="1" applyAlignment="1">
      <alignment horizontal="center" vertical="center"/>
    </xf>
    <xf numFmtId="3" fontId="0" fillId="0" borderId="31" xfId="0" applyNumberFormat="1" applyFont="1" applyBorder="1" applyAlignment="1">
      <alignment horizontal="right" vertical="center"/>
    </xf>
    <xf numFmtId="3" fontId="0" fillId="0" borderId="35" xfId="0" applyNumberFormat="1" applyFont="1" applyBorder="1" applyAlignment="1">
      <alignment horizontal="right" vertical="center"/>
    </xf>
    <xf numFmtId="3" fontId="10" fillId="2" borderId="60" xfId="0" applyNumberFormat="1" applyFont="1" applyFill="1" applyBorder="1" applyAlignment="1">
      <alignment horizontal="right" vertical="center"/>
    </xf>
    <xf numFmtId="3" fontId="10" fillId="2" borderId="62" xfId="0" applyNumberFormat="1" applyFont="1" applyFill="1" applyBorder="1" applyAlignment="1">
      <alignment horizontal="right" vertical="center"/>
    </xf>
    <xf numFmtId="49" fontId="0" fillId="0" borderId="9" xfId="0" applyNumberFormat="1" applyFont="1" applyBorder="1" applyAlignment="1">
      <alignment vertical="center"/>
    </xf>
    <xf numFmtId="49" fontId="0" fillId="0" borderId="35" xfId="0" applyNumberFormat="1" applyFont="1" applyBorder="1" applyAlignment="1">
      <alignment vertical="center"/>
    </xf>
    <xf numFmtId="0" fontId="0" fillId="0" borderId="56" xfId="0" applyFont="1" applyBorder="1" applyAlignment="1">
      <alignment horizontal="right" vertical="center"/>
    </xf>
    <xf numFmtId="0" fontId="10" fillId="2" borderId="62" xfId="0" applyFont="1" applyFill="1" applyBorder="1" applyAlignment="1">
      <alignment horizontal="left" vertical="center"/>
    </xf>
    <xf numFmtId="165" fontId="1" fillId="0" borderId="0" xfId="0" applyNumberFormat="1" applyFont="1" applyBorder="1" applyAlignment="1">
      <alignment vertical="top"/>
    </xf>
    <xf numFmtId="165" fontId="7" fillId="0" borderId="0" xfId="0" applyNumberFormat="1" applyFont="1" applyBorder="1" applyAlignment="1">
      <alignment vertical="top"/>
    </xf>
    <xf numFmtId="0" fontId="11" fillId="0" borderId="4" xfId="0" applyFont="1" applyBorder="1" applyAlignment="1">
      <alignment horizontal="right" vertical="top"/>
    </xf>
    <xf numFmtId="0" fontId="11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/>
    </xf>
    <xf numFmtId="164" fontId="11" fillId="0" borderId="4" xfId="0" applyNumberFormat="1" applyFont="1" applyBorder="1" applyAlignment="1">
      <alignment vertical="top"/>
    </xf>
    <xf numFmtId="4" fontId="1" fillId="0" borderId="4" xfId="0" applyNumberFormat="1" applyFont="1" applyBorder="1" applyAlignment="1">
      <alignment vertical="top"/>
    </xf>
    <xf numFmtId="4" fontId="11" fillId="0" borderId="4" xfId="0" applyNumberFormat="1" applyFont="1" applyBorder="1" applyAlignment="1">
      <alignment vertical="top"/>
    </xf>
    <xf numFmtId="0" fontId="12" fillId="0" borderId="4" xfId="0" applyFont="1" applyBorder="1" applyAlignment="1">
      <alignment horizontal="center" vertical="top"/>
    </xf>
    <xf numFmtId="164" fontId="12" fillId="0" borderId="4" xfId="0" applyNumberFormat="1" applyFont="1" applyBorder="1" applyAlignment="1">
      <alignment vertical="top"/>
    </xf>
    <xf numFmtId="4" fontId="12" fillId="0" borderId="4" xfId="0" applyNumberFormat="1" applyFont="1" applyBorder="1" applyAlignment="1">
      <alignment vertical="top"/>
    </xf>
    <xf numFmtId="4" fontId="7" fillId="0" borderId="4" xfId="0" applyNumberFormat="1" applyFont="1" applyBorder="1" applyAlignment="1">
      <alignment vertical="top"/>
    </xf>
    <xf numFmtId="2" fontId="1" fillId="0" borderId="4" xfId="0" applyNumberFormat="1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0" fontId="13" fillId="0" borderId="4" xfId="0" applyFont="1" applyBorder="1" applyAlignment="1">
      <alignment horizontal="center" vertical="top"/>
    </xf>
    <xf numFmtId="4" fontId="13" fillId="0" borderId="4" xfId="0" applyNumberFormat="1" applyFont="1" applyBorder="1" applyAlignment="1">
      <alignment vertical="top"/>
    </xf>
    <xf numFmtId="2" fontId="7" fillId="0" borderId="4" xfId="0" applyNumberFormat="1" applyFont="1" applyBorder="1" applyAlignment="1">
      <alignment vertical="top"/>
    </xf>
    <xf numFmtId="164" fontId="11" fillId="0" borderId="4" xfId="0" applyNumberFormat="1" applyFont="1" applyBorder="1" applyAlignment="1">
      <alignment horizontal="left" vertical="top" wrapText="1"/>
    </xf>
    <xf numFmtId="166" fontId="1" fillId="0" borderId="4" xfId="0" applyNumberFormat="1" applyFont="1" applyBorder="1" applyAlignment="1">
      <alignment vertical="top"/>
    </xf>
    <xf numFmtId="165" fontId="2" fillId="0" borderId="6" xfId="0" applyNumberFormat="1" applyFont="1" applyBorder="1" applyAlignment="1">
      <alignment vertical="top"/>
    </xf>
    <xf numFmtId="165" fontId="12" fillId="0" borderId="6" xfId="0" applyNumberFormat="1" applyFont="1" applyBorder="1" applyAlignment="1">
      <alignment vertical="top"/>
    </xf>
    <xf numFmtId="0" fontId="14" fillId="0" borderId="4" xfId="0" applyFont="1" applyBorder="1" applyAlignment="1">
      <alignment horizontal="center" vertical="top"/>
    </xf>
    <xf numFmtId="2" fontId="2" fillId="0" borderId="4" xfId="0" applyNumberFormat="1" applyFont="1" applyBorder="1" applyAlignment="1">
      <alignment vertical="top"/>
    </xf>
    <xf numFmtId="166" fontId="12" fillId="0" borderId="4" xfId="0" applyNumberFormat="1" applyFont="1" applyBorder="1" applyAlignment="1">
      <alignment vertical="top"/>
    </xf>
    <xf numFmtId="166" fontId="7" fillId="0" borderId="4" xfId="0" applyNumberFormat="1" applyFont="1" applyBorder="1" applyAlignment="1">
      <alignment vertical="top"/>
    </xf>
    <xf numFmtId="4" fontId="15" fillId="0" borderId="4" xfId="0" applyNumberFormat="1" applyFont="1" applyBorder="1" applyAlignment="1">
      <alignment vertical="top"/>
    </xf>
    <xf numFmtId="2" fontId="15" fillId="0" borderId="4" xfId="0" applyNumberFormat="1" applyFont="1" applyBorder="1" applyAlignment="1">
      <alignment vertical="top"/>
    </xf>
    <xf numFmtId="0" fontId="15" fillId="0" borderId="4" xfId="0" applyFont="1" applyBorder="1" applyAlignment="1">
      <alignment vertical="top"/>
    </xf>
    <xf numFmtId="0" fontId="15" fillId="0" borderId="4" xfId="0" applyFont="1" applyBorder="1" applyAlignment="1">
      <alignment horizontal="center" vertical="top"/>
    </xf>
    <xf numFmtId="0" fontId="0" fillId="0" borderId="24" xfId="0" applyFont="1" applyBorder="1" applyAlignment="1">
      <alignment vertical="center"/>
    </xf>
    <xf numFmtId="0" fontId="0" fillId="0" borderId="1" xfId="0" applyBorder="1" applyAlignment="1"/>
    <xf numFmtId="0" fontId="0" fillId="0" borderId="56" xfId="0" applyBorder="1" applyAlignment="1"/>
    <xf numFmtId="0" fontId="0" fillId="0" borderId="1" xfId="0" applyFont="1" applyBorder="1" applyAlignment="1">
      <alignment vertical="center"/>
    </xf>
    <xf numFmtId="0" fontId="0" fillId="0" borderId="35" xfId="0" applyBorder="1" applyAlignment="1"/>
    <xf numFmtId="0" fontId="8" fillId="0" borderId="15" xfId="0" applyFont="1" applyBorder="1" applyAlignment="1">
      <alignment horizontal="center" vertical="center"/>
    </xf>
    <xf numFmtId="0" fontId="0" fillId="0" borderId="15" xfId="0" applyBorder="1" applyAlignment="1"/>
    <xf numFmtId="0" fontId="0" fillId="0" borderId="3" xfId="0" applyFont="1" applyBorder="1" applyAlignment="1">
      <alignment vertical="center"/>
    </xf>
    <xf numFmtId="0" fontId="0" fillId="0" borderId="2" xfId="0" applyBorder="1" applyAlignment="1"/>
    <xf numFmtId="0" fontId="0" fillId="0" borderId="7" xfId="0" applyBorder="1" applyAlignment="1"/>
    <xf numFmtId="0" fontId="0" fillId="0" borderId="9" xfId="0" applyBorder="1" applyAlignment="1"/>
    <xf numFmtId="49" fontId="0" fillId="2" borderId="51" xfId="0" applyNumberFormat="1" applyFont="1" applyFill="1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76" xfId="0" applyBorder="1" applyAlignment="1">
      <alignment wrapText="1"/>
    </xf>
    <xf numFmtId="49" fontId="0" fillId="0" borderId="51" xfId="0" applyNumberFormat="1" applyFont="1" applyBorder="1" applyAlignment="1">
      <alignment horizontal="center" vertical="center"/>
    </xf>
    <xf numFmtId="0" fontId="0" fillId="0" borderId="12" xfId="0" applyBorder="1" applyAlignment="1"/>
    <xf numFmtId="0" fontId="0" fillId="0" borderId="13" xfId="0" applyBorder="1" applyAlignment="1"/>
    <xf numFmtId="49" fontId="0" fillId="0" borderId="11" xfId="0" applyNumberFormat="1" applyFont="1" applyBorder="1" applyAlignment="1">
      <alignment vertical="center"/>
    </xf>
    <xf numFmtId="0" fontId="0" fillId="0" borderId="76" xfId="0" applyBorder="1" applyAlignment="1"/>
    <xf numFmtId="49" fontId="0" fillId="0" borderId="1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Border="1" applyAlignment="1"/>
    <xf numFmtId="0" fontId="0" fillId="0" borderId="66" xfId="0" applyBorder="1" applyAlignment="1"/>
    <xf numFmtId="3" fontId="0" fillId="0" borderId="57" xfId="0" applyNumberFormat="1" applyFont="1" applyBorder="1" applyAlignment="1">
      <alignment horizontal="right" vertical="center"/>
    </xf>
    <xf numFmtId="49" fontId="0" fillId="0" borderId="14" xfId="0" applyNumberFormat="1" applyFont="1" applyBorder="1" applyAlignment="1">
      <alignment vertical="center"/>
    </xf>
    <xf numFmtId="0" fontId="0" fillId="0" borderId="78" xfId="0" applyBorder="1" applyAlignment="1"/>
    <xf numFmtId="49" fontId="0" fillId="0" borderId="15" xfId="0" applyNumberFormat="1" applyFont="1" applyBorder="1" applyAlignment="1">
      <alignment vertical="center"/>
    </xf>
    <xf numFmtId="0" fontId="0" fillId="0" borderId="16" xfId="0" applyBorder="1" applyAlignment="1"/>
    <xf numFmtId="0" fontId="9" fillId="0" borderId="21" xfId="0" applyFont="1" applyBorder="1" applyAlignment="1">
      <alignment horizontal="center" vertical="center"/>
    </xf>
    <xf numFmtId="0" fontId="0" fillId="0" borderId="61" xfId="0" applyBorder="1" applyAlignment="1"/>
    <xf numFmtId="0" fontId="0" fillId="0" borderId="62" xfId="0" applyBorder="1" applyAlignment="1"/>
    <xf numFmtId="0" fontId="0" fillId="0" borderId="68" xfId="0" applyFont="1" applyBorder="1" applyAlignment="1"/>
    <xf numFmtId="0" fontId="0" fillId="0" borderId="69" xfId="0" applyBorder="1" applyAlignment="1"/>
    <xf numFmtId="0" fontId="0" fillId="0" borderId="70" xfId="0" applyBorder="1" applyAlignment="1"/>
    <xf numFmtId="0" fontId="0" fillId="0" borderId="68" xfId="0" applyFont="1" applyBorder="1" applyAlignment="1">
      <alignment vertical="center"/>
    </xf>
    <xf numFmtId="0" fontId="0" fillId="0" borderId="77" xfId="0" applyBorder="1" applyAlignment="1"/>
    <xf numFmtId="3" fontId="0" fillId="0" borderId="79" xfId="0" applyNumberFormat="1" applyFont="1" applyBorder="1" applyAlignment="1">
      <alignment horizontal="right" vertical="center"/>
    </xf>
    <xf numFmtId="0" fontId="3" fillId="0" borderId="68" xfId="0" applyFont="1" applyBorder="1" applyAlignment="1">
      <alignment vertical="center"/>
    </xf>
    <xf numFmtId="3" fontId="3" fillId="0" borderId="79" xfId="0" applyNumberFormat="1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71" xfId="0" applyBorder="1" applyAlignment="1"/>
    <xf numFmtId="3" fontId="0" fillId="0" borderId="20" xfId="0" applyNumberFormat="1" applyFont="1" applyBorder="1" applyAlignment="1">
      <alignment horizontal="right" vertical="center"/>
    </xf>
    <xf numFmtId="0" fontId="10" fillId="2" borderId="21" xfId="0" applyFont="1" applyFill="1" applyBorder="1" applyAlignment="1">
      <alignment horizontal="left" vertical="center"/>
    </xf>
    <xf numFmtId="3" fontId="10" fillId="2" borderId="61" xfId="0" applyNumberFormat="1" applyFont="1" applyFill="1" applyBorder="1" applyAlignment="1">
      <alignment horizontal="right" vertical="center"/>
    </xf>
    <xf numFmtId="0" fontId="0" fillId="0" borderId="29" xfId="0" applyFont="1" applyBorder="1" applyAlignment="1">
      <alignment vertical="center"/>
    </xf>
    <xf numFmtId="0" fontId="0" fillId="0" borderId="56" xfId="0" applyFont="1" applyBorder="1" applyAlignment="1"/>
    <xf numFmtId="0" fontId="0" fillId="0" borderId="4" xfId="0" applyFont="1" applyBorder="1" applyAlignment="1"/>
    <xf numFmtId="0" fontId="0" fillId="0" borderId="0" xfId="0" applyAlignment="1"/>
    <xf numFmtId="0" fontId="0" fillId="0" borderId="8" xfId="0" applyBorder="1" applyAlignment="1"/>
    <xf numFmtId="0" fontId="0" fillId="0" borderId="4" xfId="0" applyBorder="1" applyAlignment="1"/>
    <xf numFmtId="0" fontId="0" fillId="0" borderId="51" xfId="0" applyFont="1" applyBorder="1" applyAlignment="1">
      <alignment horizontal="center" vertical="center"/>
    </xf>
    <xf numFmtId="0" fontId="0" fillId="0" borderId="76" xfId="0" applyFont="1" applyBorder="1" applyAlignment="1"/>
    <xf numFmtId="49" fontId="0" fillId="0" borderId="29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73" xfId="0" applyBorder="1" applyAlignment="1"/>
    <xf numFmtId="49" fontId="0" fillId="2" borderId="4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0" borderId="24" xfId="0" applyFont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49" fontId="0" fillId="2" borderId="11" xfId="0" applyNumberFormat="1" applyFont="1" applyFill="1" applyBorder="1" applyAlignment="1">
      <alignment horizontal="center" vertical="center"/>
    </xf>
    <xf numFmtId="49" fontId="0" fillId="2" borderId="5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0" fillId="0" borderId="5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49" fontId="0" fillId="0" borderId="14" xfId="0" applyNumberFormat="1" applyFont="1" applyBorder="1" applyAlignment="1">
      <alignment horizontal="left" vertical="top" wrapText="1"/>
    </xf>
    <xf numFmtId="0" fontId="0" fillId="0" borderId="15" xfId="0" applyBorder="1" applyAlignment="1">
      <alignment wrapText="1"/>
    </xf>
    <xf numFmtId="0" fontId="0" fillId="0" borderId="78" xfId="0" applyBorder="1" applyAlignment="1">
      <alignment wrapText="1"/>
    </xf>
    <xf numFmtId="0" fontId="0" fillId="0" borderId="79" xfId="0" applyFont="1" applyBorder="1" applyAlignment="1">
      <alignment horizontal="left" vertical="center"/>
    </xf>
    <xf numFmtId="0" fontId="0" fillId="0" borderId="69" xfId="0" applyFont="1" applyBorder="1" applyAlignment="1"/>
    <xf numFmtId="0" fontId="0" fillId="0" borderId="29" xfId="0" applyFont="1" applyBorder="1" applyAlignment="1">
      <alignment horizontal="left" vertical="top"/>
    </xf>
    <xf numFmtId="0" fontId="0" fillId="0" borderId="1" xfId="0" applyFont="1" applyBorder="1" applyAlignment="1"/>
    <xf numFmtId="49" fontId="0" fillId="0" borderId="69" xfId="0" applyNumberFormat="1" applyFont="1" applyBorder="1" applyAlignment="1">
      <alignment horizontal="right" vertical="center"/>
    </xf>
    <xf numFmtId="49" fontId="0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35" xfId="0" applyBorder="1" applyAlignment="1">
      <alignment wrapText="1"/>
    </xf>
    <xf numFmtId="49" fontId="0" fillId="0" borderId="19" xfId="0" applyNumberFormat="1" applyFont="1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0" fillId="0" borderId="68" xfId="0" applyFont="1" applyBorder="1" applyAlignment="1">
      <alignment horizontal="left" vertical="top"/>
    </xf>
    <xf numFmtId="0" fontId="0" fillId="0" borderId="68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top"/>
    </xf>
    <xf numFmtId="49" fontId="0" fillId="0" borderId="69" xfId="0" applyNumberFormat="1" applyFont="1" applyBorder="1" applyAlignment="1">
      <alignment horizontal="left" vertical="top" wrapText="1"/>
    </xf>
    <xf numFmtId="0" fontId="0" fillId="0" borderId="69" xfId="0" applyFont="1" applyBorder="1" applyAlignment="1">
      <alignment wrapText="1"/>
    </xf>
    <xf numFmtId="0" fontId="0" fillId="0" borderId="77" xfId="0" applyFont="1" applyBorder="1" applyAlignment="1">
      <alignment wrapText="1"/>
    </xf>
    <xf numFmtId="49" fontId="0" fillId="0" borderId="69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wrapText="1"/>
    </xf>
    <xf numFmtId="0" fontId="0" fillId="0" borderId="56" xfId="0" applyFont="1" applyBorder="1" applyAlignment="1">
      <alignment wrapText="1"/>
    </xf>
    <xf numFmtId="0" fontId="0" fillId="0" borderId="79" xfId="0" applyFont="1" applyBorder="1" applyAlignment="1">
      <alignment vertical="center"/>
    </xf>
    <xf numFmtId="0" fontId="0" fillId="0" borderId="77" xfId="0" applyFont="1" applyBorder="1" applyAlignment="1"/>
    <xf numFmtId="0" fontId="3" fillId="0" borderId="22" xfId="0" applyFont="1" applyBorder="1" applyAlignment="1">
      <alignment horizontal="center" vertical="center"/>
    </xf>
    <xf numFmtId="0" fontId="0" fillId="0" borderId="58" xfId="0" applyBorder="1" applyAlignment="1"/>
    <xf numFmtId="0" fontId="0" fillId="0" borderId="25" xfId="0" applyBorder="1" applyAlignment="1">
      <alignment vertical="center"/>
    </xf>
    <xf numFmtId="0" fontId="0" fillId="0" borderId="80" xfId="0" applyBorder="1" applyAlignment="1"/>
    <xf numFmtId="0" fontId="0" fillId="0" borderId="69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69" xfId="0" applyFont="1" applyBorder="1" applyAlignment="1">
      <alignment vertical="center"/>
    </xf>
    <xf numFmtId="0" fontId="0" fillId="0" borderId="77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84" xfId="0" applyBorder="1" applyAlignment="1"/>
    <xf numFmtId="0" fontId="0" fillId="0" borderId="56" xfId="0" applyFont="1" applyBorder="1" applyAlignment="1">
      <alignment vertical="center"/>
    </xf>
    <xf numFmtId="0" fontId="0" fillId="0" borderId="23" xfId="0" applyFont="1" applyBorder="1" applyAlignment="1"/>
    <xf numFmtId="0" fontId="0" fillId="0" borderId="84" xfId="0" applyFont="1" applyBorder="1" applyAlignment="1"/>
    <xf numFmtId="0" fontId="3" fillId="0" borderId="86" xfId="0" applyFont="1" applyBorder="1" applyAlignment="1">
      <alignment horizontal="center" vertical="center"/>
    </xf>
    <xf numFmtId="0" fontId="0" fillId="0" borderId="87" xfId="0" applyBorder="1" applyAlignment="1"/>
    <xf numFmtId="0" fontId="0" fillId="0" borderId="90" xfId="0" applyBorder="1" applyAlignment="1"/>
    <xf numFmtId="0" fontId="3" fillId="0" borderId="88" xfId="0" applyFont="1" applyBorder="1" applyAlignment="1">
      <alignment horizontal="center" vertical="center"/>
    </xf>
    <xf numFmtId="0" fontId="0" fillId="0" borderId="89" xfId="0" applyBorder="1" applyAlignment="1"/>
    <xf numFmtId="49" fontId="0" fillId="0" borderId="24" xfId="0" applyNumberFormat="1" applyFont="1" applyBorder="1" applyAlignment="1">
      <alignment vertical="center"/>
    </xf>
    <xf numFmtId="0" fontId="0" fillId="0" borderId="81" xfId="0" applyBorder="1" applyAlignment="1"/>
    <xf numFmtId="3" fontId="0" fillId="0" borderId="29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0" fillId="0" borderId="66" xfId="0" applyBorder="1" applyAlignment="1">
      <alignment vertical="center"/>
    </xf>
    <xf numFmtId="165" fontId="0" fillId="0" borderId="57" xfId="0" applyNumberFormat="1" applyFont="1" applyBorder="1" applyAlignment="1">
      <alignment horizontal="right" vertical="center"/>
    </xf>
    <xf numFmtId="3" fontId="3" fillId="0" borderId="57" xfId="0" applyNumberFormat="1" applyFont="1" applyBorder="1" applyAlignment="1">
      <alignment horizontal="right" vertical="center"/>
    </xf>
    <xf numFmtId="0" fontId="3" fillId="0" borderId="23" xfId="0" applyFont="1" applyBorder="1" applyAlignment="1"/>
    <xf numFmtId="165" fontId="0" fillId="0" borderId="79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vertical="center"/>
    </xf>
    <xf numFmtId="14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85" xfId="0" applyBorder="1" applyAlignment="1"/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5" xfId="0" applyBorder="1" applyAlignment="1">
      <alignment vertical="center"/>
    </xf>
    <xf numFmtId="49" fontId="10" fillId="2" borderId="17" xfId="0" applyNumberFormat="1" applyFont="1" applyFill="1" applyBorder="1" applyAlignment="1">
      <alignment horizontal="left" vertical="center"/>
    </xf>
    <xf numFmtId="0" fontId="10" fillId="0" borderId="71" xfId="0" applyFont="1" applyBorder="1" applyAlignment="1"/>
    <xf numFmtId="3" fontId="10" fillId="2" borderId="71" xfId="0" applyNumberFormat="1" applyFont="1" applyFill="1" applyBorder="1" applyAlignment="1">
      <alignment horizontal="right" vertical="center"/>
    </xf>
    <xf numFmtId="0" fontId="0" fillId="0" borderId="69" xfId="0" applyBorder="1" applyAlignment="1">
      <alignment horizontal="right" vertical="center"/>
    </xf>
    <xf numFmtId="0" fontId="1" fillId="0" borderId="37" xfId="0" applyFont="1" applyBorder="1" applyAlignment="1">
      <alignment horizontal="center" vertical="center"/>
    </xf>
    <xf numFmtId="0" fontId="0" fillId="0" borderId="64" xfId="0" applyBorder="1" applyAlignment="1"/>
    <xf numFmtId="0" fontId="1" fillId="0" borderId="40" xfId="0" applyFont="1" applyBorder="1" applyAlignment="1">
      <alignment horizontal="center" vertical="center"/>
    </xf>
    <xf numFmtId="0" fontId="0" fillId="0" borderId="63" xfId="0" applyBorder="1" applyAlignment="1"/>
    <xf numFmtId="0" fontId="1" fillId="0" borderId="57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0" xfId="0" applyBorder="1" applyAlignment="1"/>
    <xf numFmtId="0" fontId="1" fillId="0" borderId="22" xfId="0" applyFont="1" applyBorder="1" applyAlignment="1">
      <alignment horizontal="center" vertical="center"/>
    </xf>
    <xf numFmtId="3" fontId="5" fillId="2" borderId="18" xfId="0" applyNumberFormat="1" applyFont="1" applyFill="1" applyBorder="1" applyAlignment="1">
      <alignment horizontal="right" vertical="center"/>
    </xf>
  </cellXfs>
  <cellStyles count="1">
    <cellStyle name="Normální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E27" sqref="E27:F27"/>
    </sheetView>
  </sheetViews>
  <sheetFormatPr defaultRowHeight="12.75" x14ac:dyDescent="0.2"/>
  <cols>
    <col min="1" max="1" width="17.140625" customWidth="1"/>
    <col min="2" max="2" width="24.42578125" customWidth="1"/>
    <col min="3" max="3" width="2.5703125" customWidth="1"/>
    <col min="4" max="4" width="14.7109375" customWidth="1"/>
    <col min="5" max="5" width="7.28515625" customWidth="1"/>
    <col min="6" max="6" width="15.85546875" customWidth="1"/>
    <col min="7" max="7" width="3.7109375" customWidth="1"/>
  </cols>
  <sheetData>
    <row r="1" spans="1:7" s="3" customFormat="1" ht="28.5" customHeight="1" thickBot="1" x14ac:dyDescent="0.25">
      <c r="A1" s="175" t="s">
        <v>500</v>
      </c>
      <c r="B1" s="176"/>
      <c r="C1" s="176"/>
      <c r="D1" s="176"/>
      <c r="E1" s="176"/>
      <c r="F1" s="176"/>
      <c r="G1" s="176"/>
    </row>
    <row r="2" spans="1:7" s="3" customFormat="1" ht="13.15" customHeight="1" x14ac:dyDescent="0.2">
      <c r="A2" s="119" t="s">
        <v>489</v>
      </c>
      <c r="B2" s="177" t="s">
        <v>490</v>
      </c>
      <c r="C2" s="178"/>
      <c r="D2" s="179"/>
      <c r="E2" s="177" t="s">
        <v>491</v>
      </c>
      <c r="F2" s="178"/>
      <c r="G2" s="180"/>
    </row>
    <row r="3" spans="1:7" s="3" customFormat="1" ht="13.15" customHeight="1" x14ac:dyDescent="0.2">
      <c r="A3" s="121" t="s">
        <v>428</v>
      </c>
      <c r="B3" s="181" t="s">
        <v>611</v>
      </c>
      <c r="C3" s="182"/>
      <c r="D3" s="183"/>
      <c r="E3" s="184" t="s">
        <v>640</v>
      </c>
      <c r="F3" s="185"/>
      <c r="G3" s="186"/>
    </row>
    <row r="4" spans="1:7" s="3" customFormat="1" ht="13.15" customHeight="1" x14ac:dyDescent="0.2">
      <c r="A4" s="170" t="s">
        <v>501</v>
      </c>
      <c r="B4" s="171"/>
      <c r="C4" s="171"/>
      <c r="D4" s="171"/>
      <c r="E4" s="171"/>
      <c r="F4" s="171"/>
      <c r="G4" s="174"/>
    </row>
    <row r="5" spans="1:7" s="3" customFormat="1" ht="13.15" customHeight="1" x14ac:dyDescent="0.2">
      <c r="A5" s="187" t="s">
        <v>609</v>
      </c>
      <c r="B5" s="185"/>
      <c r="C5" s="185"/>
      <c r="D5" s="185"/>
      <c r="E5" s="185"/>
      <c r="F5" s="185"/>
      <c r="G5" s="186"/>
    </row>
    <row r="6" spans="1:7" s="3" customFormat="1" ht="13.15" customHeight="1" x14ac:dyDescent="0.2">
      <c r="A6" s="170" t="s">
        <v>502</v>
      </c>
      <c r="B6" s="171"/>
      <c r="C6" s="171"/>
      <c r="D6" s="172"/>
      <c r="E6" s="124" t="s">
        <v>503</v>
      </c>
      <c r="F6" s="173"/>
      <c r="G6" s="174"/>
    </row>
    <row r="7" spans="1:7" s="3" customFormat="1" ht="13.15" customHeight="1" x14ac:dyDescent="0.2">
      <c r="A7" s="187" t="s">
        <v>428</v>
      </c>
      <c r="B7" s="185"/>
      <c r="C7" s="185"/>
      <c r="D7" s="188"/>
      <c r="E7" s="113" t="s">
        <v>504</v>
      </c>
      <c r="F7" s="189"/>
      <c r="G7" s="186"/>
    </row>
    <row r="8" spans="1:7" s="3" customFormat="1" ht="13.15" customHeight="1" x14ac:dyDescent="0.2">
      <c r="A8" s="170" t="s">
        <v>505</v>
      </c>
      <c r="B8" s="171"/>
      <c r="C8" s="171"/>
      <c r="D8" s="172"/>
      <c r="E8" s="124" t="s">
        <v>503</v>
      </c>
      <c r="F8" s="173"/>
      <c r="G8" s="174"/>
    </row>
    <row r="9" spans="1:7" s="3" customFormat="1" ht="13.15" customHeight="1" x14ac:dyDescent="0.2">
      <c r="A9" s="187" t="s">
        <v>428</v>
      </c>
      <c r="B9" s="185"/>
      <c r="C9" s="185"/>
      <c r="D9" s="188"/>
      <c r="E9" s="113" t="s">
        <v>504</v>
      </c>
      <c r="F9" s="189"/>
      <c r="G9" s="186"/>
    </row>
    <row r="10" spans="1:7" s="3" customFormat="1" ht="13.15" customHeight="1" x14ac:dyDescent="0.2">
      <c r="A10" s="170" t="s">
        <v>506</v>
      </c>
      <c r="B10" s="171"/>
      <c r="C10" s="171"/>
      <c r="D10" s="172"/>
      <c r="E10" s="124" t="s">
        <v>503</v>
      </c>
      <c r="F10" s="173"/>
      <c r="G10" s="174"/>
    </row>
    <row r="11" spans="1:7" s="3" customFormat="1" ht="13.15" customHeight="1" x14ac:dyDescent="0.2">
      <c r="A11" s="187" t="s">
        <v>428</v>
      </c>
      <c r="B11" s="185"/>
      <c r="C11" s="185"/>
      <c r="D11" s="188"/>
      <c r="E11" s="113" t="s">
        <v>504</v>
      </c>
      <c r="F11" s="189"/>
      <c r="G11" s="186"/>
    </row>
    <row r="12" spans="1:7" s="3" customFormat="1" ht="13.15" customHeight="1" x14ac:dyDescent="0.2">
      <c r="A12" s="170" t="s">
        <v>507</v>
      </c>
      <c r="B12" s="171"/>
      <c r="C12" s="171"/>
      <c r="D12" s="172"/>
      <c r="E12" s="124" t="s">
        <v>503</v>
      </c>
      <c r="F12" s="173"/>
      <c r="G12" s="174"/>
    </row>
    <row r="13" spans="1:7" s="3" customFormat="1" ht="13.15" customHeight="1" thickBot="1" x14ac:dyDescent="0.25">
      <c r="A13" s="194" t="s">
        <v>428</v>
      </c>
      <c r="B13" s="176"/>
      <c r="C13" s="176"/>
      <c r="D13" s="195"/>
      <c r="E13" s="113" t="s">
        <v>504</v>
      </c>
      <c r="F13" s="196"/>
      <c r="G13" s="197"/>
    </row>
    <row r="14" spans="1:7" s="3" customFormat="1" ht="28.5" customHeight="1" thickBot="1" x14ac:dyDescent="0.25">
      <c r="A14" s="198" t="s">
        <v>442</v>
      </c>
      <c r="B14" s="199"/>
      <c r="C14" s="199"/>
      <c r="D14" s="199"/>
      <c r="E14" s="199"/>
      <c r="F14" s="199"/>
      <c r="G14" s="200"/>
    </row>
    <row r="15" spans="1:7" s="3" customFormat="1" ht="13.15" customHeight="1" x14ac:dyDescent="0.2">
      <c r="A15" s="190" t="s">
        <v>443</v>
      </c>
      <c r="B15" s="191"/>
      <c r="C15" s="191"/>
      <c r="D15" s="192"/>
      <c r="E15" s="193">
        <f>'KRYCÍ LIST'!E20</f>
        <v>0</v>
      </c>
      <c r="F15" s="191"/>
      <c r="G15" s="137" t="s">
        <v>484</v>
      </c>
    </row>
    <row r="16" spans="1:7" s="3" customFormat="1" ht="13.15" customHeight="1" x14ac:dyDescent="0.2">
      <c r="A16" s="204" t="s">
        <v>508</v>
      </c>
      <c r="B16" s="202"/>
      <c r="C16" s="202"/>
      <c r="D16" s="205"/>
      <c r="E16" s="206">
        <f>SUM('KRYCÍ LIST'!E21:'KRYCÍ LIST'!E23)</f>
        <v>0</v>
      </c>
      <c r="F16" s="202"/>
      <c r="G16" s="138" t="s">
        <v>484</v>
      </c>
    </row>
    <row r="17" spans="1:7" s="3" customFormat="1" ht="13.15" customHeight="1" x14ac:dyDescent="0.2">
      <c r="A17" s="204" t="s">
        <v>444</v>
      </c>
      <c r="B17" s="202"/>
      <c r="C17" s="202"/>
      <c r="D17" s="205"/>
      <c r="E17" s="206">
        <f>'KRYCÍ LIST'!E25</f>
        <v>0</v>
      </c>
      <c r="F17" s="202"/>
      <c r="G17" s="138" t="s">
        <v>484</v>
      </c>
    </row>
    <row r="18" spans="1:7" s="3" customFormat="1" ht="13.15" customHeight="1" x14ac:dyDescent="0.2">
      <c r="A18" s="204" t="s">
        <v>470</v>
      </c>
      <c r="B18" s="202"/>
      <c r="C18" s="202"/>
      <c r="D18" s="205"/>
      <c r="E18" s="206">
        <f>'KRYCÍ LIST'!E26</f>
        <v>0</v>
      </c>
      <c r="F18" s="202"/>
      <c r="G18" s="138" t="s">
        <v>484</v>
      </c>
    </row>
    <row r="19" spans="1:7" s="3" customFormat="1" ht="13.15" customHeight="1" x14ac:dyDescent="0.2">
      <c r="A19" s="204" t="s">
        <v>471</v>
      </c>
      <c r="B19" s="202"/>
      <c r="C19" s="202"/>
      <c r="D19" s="205"/>
      <c r="E19" s="206">
        <f>'KRYCÍ LIST'!E27</f>
        <v>0</v>
      </c>
      <c r="F19" s="202"/>
      <c r="G19" s="138" t="s">
        <v>484</v>
      </c>
    </row>
    <row r="20" spans="1:7" s="3" customFormat="1" ht="13.15" customHeight="1" x14ac:dyDescent="0.2">
      <c r="A20" s="201"/>
      <c r="B20" s="202"/>
      <c r="C20" s="202"/>
      <c r="D20" s="202"/>
      <c r="E20" s="202"/>
      <c r="F20" s="202"/>
      <c r="G20" s="203"/>
    </row>
    <row r="21" spans="1:7" s="3" customFormat="1" ht="13.15" customHeight="1" x14ac:dyDescent="0.2">
      <c r="A21" s="207" t="s">
        <v>509</v>
      </c>
      <c r="B21" s="202"/>
      <c r="C21" s="202"/>
      <c r="D21" s="205"/>
      <c r="E21" s="208">
        <f>'KRYCÍ LIST'!E28</f>
        <v>0</v>
      </c>
      <c r="F21" s="209"/>
      <c r="G21" s="138" t="s">
        <v>484</v>
      </c>
    </row>
    <row r="22" spans="1:7" s="3" customFormat="1" ht="13.15" customHeight="1" x14ac:dyDescent="0.2">
      <c r="A22" s="201"/>
      <c r="B22" s="202"/>
      <c r="C22" s="202"/>
      <c r="D22" s="202"/>
      <c r="E22" s="202"/>
      <c r="F22" s="202"/>
      <c r="G22" s="203"/>
    </row>
    <row r="23" spans="1:7" s="3" customFormat="1" ht="13.15" customHeight="1" x14ac:dyDescent="0.2">
      <c r="A23" s="204" t="s">
        <v>482</v>
      </c>
      <c r="B23" s="202"/>
      <c r="C23" s="202"/>
      <c r="D23" s="139" t="s">
        <v>510</v>
      </c>
      <c r="E23" s="206">
        <f>'KRYCÍ LIST'!H35</f>
        <v>0</v>
      </c>
      <c r="F23" s="202"/>
      <c r="G23" s="138" t="s">
        <v>484</v>
      </c>
    </row>
    <row r="24" spans="1:7" s="3" customFormat="1" ht="13.15" customHeight="1" x14ac:dyDescent="0.2">
      <c r="A24" s="204" t="s">
        <v>485</v>
      </c>
      <c r="B24" s="202"/>
      <c r="C24" s="202"/>
      <c r="D24" s="139" t="s">
        <v>510</v>
      </c>
      <c r="E24" s="206">
        <f>'KRYCÍ LIST'!H36</f>
        <v>0</v>
      </c>
      <c r="F24" s="202"/>
      <c r="G24" s="138" t="s">
        <v>484</v>
      </c>
    </row>
    <row r="25" spans="1:7" s="3" customFormat="1" ht="13.15" customHeight="1" x14ac:dyDescent="0.2">
      <c r="A25" s="204" t="s">
        <v>482</v>
      </c>
      <c r="B25" s="202"/>
      <c r="C25" s="202"/>
      <c r="D25" s="139" t="s">
        <v>511</v>
      </c>
      <c r="E25" s="206">
        <f>'KRYCÍ LIST'!H37</f>
        <v>0</v>
      </c>
      <c r="F25" s="202"/>
      <c r="G25" s="138" t="s">
        <v>484</v>
      </c>
    </row>
    <row r="26" spans="1:7" s="3" customFormat="1" ht="13.15" customHeight="1" thickBot="1" x14ac:dyDescent="0.25">
      <c r="A26" s="210" t="s">
        <v>485</v>
      </c>
      <c r="B26" s="211"/>
      <c r="C26" s="211"/>
      <c r="D26" s="139" t="s">
        <v>511</v>
      </c>
      <c r="E26" s="212">
        <f>'KRYCÍ LIST'!H38</f>
        <v>0</v>
      </c>
      <c r="F26" s="211"/>
      <c r="G26" s="138" t="s">
        <v>484</v>
      </c>
    </row>
    <row r="27" spans="1:7" s="3" customFormat="1" ht="19.5" customHeight="1" thickBot="1" x14ac:dyDescent="0.25">
      <c r="A27" s="213" t="s">
        <v>512</v>
      </c>
      <c r="B27" s="199"/>
      <c r="C27" s="199"/>
      <c r="D27" s="199"/>
      <c r="E27" s="214">
        <f>SUM(E23:E26)</f>
        <v>0</v>
      </c>
      <c r="F27" s="199"/>
      <c r="G27" s="140" t="s">
        <v>484</v>
      </c>
    </row>
    <row r="29" spans="1:7" s="3" customFormat="1" x14ac:dyDescent="0.2">
      <c r="A29" s="215" t="s">
        <v>434</v>
      </c>
      <c r="B29" s="216"/>
      <c r="D29" s="215" t="s">
        <v>437</v>
      </c>
      <c r="E29" s="171"/>
      <c r="F29" s="171"/>
      <c r="G29" s="172"/>
    </row>
    <row r="30" spans="1:7" s="3" customFormat="1" x14ac:dyDescent="0.2">
      <c r="A30" s="217"/>
      <c r="B30" s="219"/>
      <c r="D30" s="217"/>
      <c r="E30" s="218"/>
      <c r="F30" s="218"/>
      <c r="G30" s="219"/>
    </row>
    <row r="31" spans="1:7" x14ac:dyDescent="0.2">
      <c r="A31" s="220"/>
      <c r="B31" s="219"/>
      <c r="D31" s="220"/>
      <c r="E31" s="218"/>
      <c r="F31" s="218"/>
      <c r="G31" s="219"/>
    </row>
    <row r="32" spans="1:7" x14ac:dyDescent="0.2">
      <c r="A32" s="220"/>
      <c r="B32" s="219"/>
      <c r="D32" s="220"/>
      <c r="E32" s="218"/>
      <c r="F32" s="218"/>
      <c r="G32" s="219"/>
    </row>
    <row r="33" spans="1:7" x14ac:dyDescent="0.2">
      <c r="A33" s="220"/>
      <c r="B33" s="219"/>
      <c r="D33" s="220"/>
      <c r="E33" s="218"/>
      <c r="F33" s="218"/>
      <c r="G33" s="219"/>
    </row>
    <row r="34" spans="1:7" x14ac:dyDescent="0.2">
      <c r="A34" s="220"/>
      <c r="B34" s="219"/>
      <c r="D34" s="220"/>
      <c r="E34" s="218"/>
      <c r="F34" s="218"/>
      <c r="G34" s="219"/>
    </row>
    <row r="35" spans="1:7" x14ac:dyDescent="0.2">
      <c r="A35" s="220"/>
      <c r="B35" s="219"/>
      <c r="D35" s="220"/>
      <c r="E35" s="218"/>
      <c r="F35" s="218"/>
      <c r="G35" s="219"/>
    </row>
    <row r="36" spans="1:7" x14ac:dyDescent="0.2">
      <c r="A36" s="220"/>
      <c r="B36" s="219"/>
      <c r="D36" s="220"/>
      <c r="E36" s="218"/>
      <c r="F36" s="218"/>
      <c r="G36" s="219"/>
    </row>
    <row r="37" spans="1:7" x14ac:dyDescent="0.2">
      <c r="A37" s="220"/>
      <c r="B37" s="219"/>
      <c r="D37" s="220"/>
      <c r="E37" s="218"/>
      <c r="F37" s="218"/>
      <c r="G37" s="219"/>
    </row>
    <row r="38" spans="1:7" x14ac:dyDescent="0.2">
      <c r="A38" s="220"/>
      <c r="B38" s="219"/>
      <c r="D38" s="220"/>
      <c r="E38" s="218"/>
      <c r="F38" s="218"/>
      <c r="G38" s="219"/>
    </row>
    <row r="39" spans="1:7" s="3" customFormat="1" x14ac:dyDescent="0.2">
      <c r="A39" s="221" t="s">
        <v>513</v>
      </c>
      <c r="B39" s="222"/>
      <c r="D39" s="221" t="s">
        <v>513</v>
      </c>
      <c r="E39" s="185"/>
      <c r="F39" s="185"/>
      <c r="G39" s="188"/>
    </row>
    <row r="41" spans="1:7" s="3" customFormat="1" x14ac:dyDescent="0.2">
      <c r="A41" s="215" t="s">
        <v>435</v>
      </c>
      <c r="B41" s="216"/>
      <c r="D41" s="215" t="s">
        <v>441</v>
      </c>
      <c r="E41" s="171"/>
      <c r="F41" s="171"/>
      <c r="G41" s="172"/>
    </row>
    <row r="42" spans="1:7" s="3" customFormat="1" x14ac:dyDescent="0.2">
      <c r="A42" s="217"/>
      <c r="B42" s="219"/>
      <c r="D42" s="217"/>
      <c r="E42" s="218"/>
      <c r="F42" s="218"/>
      <c r="G42" s="219"/>
    </row>
    <row r="43" spans="1:7" x14ac:dyDescent="0.2">
      <c r="A43" s="220"/>
      <c r="B43" s="219"/>
      <c r="D43" s="220"/>
      <c r="E43" s="218"/>
      <c r="F43" s="218"/>
      <c r="G43" s="219"/>
    </row>
    <row r="44" spans="1:7" x14ac:dyDescent="0.2">
      <c r="A44" s="220"/>
      <c r="B44" s="219"/>
      <c r="D44" s="220"/>
      <c r="E44" s="218"/>
      <c r="F44" s="218"/>
      <c r="G44" s="219"/>
    </row>
    <row r="45" spans="1:7" x14ac:dyDescent="0.2">
      <c r="A45" s="220"/>
      <c r="B45" s="219"/>
      <c r="D45" s="220"/>
      <c r="E45" s="218"/>
      <c r="F45" s="218"/>
      <c r="G45" s="219"/>
    </row>
    <row r="46" spans="1:7" x14ac:dyDescent="0.2">
      <c r="A46" s="220"/>
      <c r="B46" s="219"/>
      <c r="D46" s="220"/>
      <c r="E46" s="218"/>
      <c r="F46" s="218"/>
      <c r="G46" s="219"/>
    </row>
    <row r="47" spans="1:7" x14ac:dyDescent="0.2">
      <c r="A47" s="220"/>
      <c r="B47" s="219"/>
      <c r="D47" s="220"/>
      <c r="E47" s="218"/>
      <c r="F47" s="218"/>
      <c r="G47" s="219"/>
    </row>
    <row r="48" spans="1:7" x14ac:dyDescent="0.2">
      <c r="A48" s="220"/>
      <c r="B48" s="219"/>
      <c r="D48" s="220"/>
      <c r="E48" s="218"/>
      <c r="F48" s="218"/>
      <c r="G48" s="219"/>
    </row>
    <row r="49" spans="1:7" x14ac:dyDescent="0.2">
      <c r="A49" s="220"/>
      <c r="B49" s="219"/>
      <c r="D49" s="220"/>
      <c r="E49" s="218"/>
      <c r="F49" s="218"/>
      <c r="G49" s="219"/>
    </row>
    <row r="50" spans="1:7" x14ac:dyDescent="0.2">
      <c r="A50" s="220"/>
      <c r="B50" s="219"/>
      <c r="D50" s="220"/>
      <c r="E50" s="218"/>
      <c r="F50" s="218"/>
      <c r="G50" s="219"/>
    </row>
    <row r="51" spans="1:7" s="3" customFormat="1" x14ac:dyDescent="0.2">
      <c r="A51" s="221" t="s">
        <v>513</v>
      </c>
      <c r="B51" s="222"/>
      <c r="D51" s="221" t="s">
        <v>513</v>
      </c>
      <c r="E51" s="185"/>
      <c r="F51" s="185"/>
      <c r="G51" s="188"/>
    </row>
  </sheetData>
  <mergeCells count="60">
    <mergeCell ref="A51:B51"/>
    <mergeCell ref="D41:G41"/>
    <mergeCell ref="D42:G50"/>
    <mergeCell ref="D51:G51"/>
    <mergeCell ref="A39:B39"/>
    <mergeCell ref="D30:G38"/>
    <mergeCell ref="D39:G39"/>
    <mergeCell ref="A41:B41"/>
    <mergeCell ref="A42:B50"/>
    <mergeCell ref="A30:B38"/>
    <mergeCell ref="A26:C26"/>
    <mergeCell ref="E26:F26"/>
    <mergeCell ref="A27:D27"/>
    <mergeCell ref="E27:F27"/>
    <mergeCell ref="A29:B29"/>
    <mergeCell ref="D29:G29"/>
    <mergeCell ref="A23:C23"/>
    <mergeCell ref="E23:F23"/>
    <mergeCell ref="A24:C24"/>
    <mergeCell ref="E24:F24"/>
    <mergeCell ref="A25:C25"/>
    <mergeCell ref="E25:F25"/>
    <mergeCell ref="A22:G22"/>
    <mergeCell ref="A16:D16"/>
    <mergeCell ref="E16:F16"/>
    <mergeCell ref="A17:D17"/>
    <mergeCell ref="E17:F17"/>
    <mergeCell ref="A18:D18"/>
    <mergeCell ref="E18:F18"/>
    <mergeCell ref="A19:D19"/>
    <mergeCell ref="E19:F19"/>
    <mergeCell ref="A20:G20"/>
    <mergeCell ref="A21:D21"/>
    <mergeCell ref="E21:F21"/>
    <mergeCell ref="A15:D15"/>
    <mergeCell ref="E15:F15"/>
    <mergeCell ref="A9:D9"/>
    <mergeCell ref="F9:G9"/>
    <mergeCell ref="A10:D10"/>
    <mergeCell ref="F10:G10"/>
    <mergeCell ref="A11:D11"/>
    <mergeCell ref="F11:G11"/>
    <mergeCell ref="A12:D12"/>
    <mergeCell ref="F12:G12"/>
    <mergeCell ref="A13:D13"/>
    <mergeCell ref="F13:G13"/>
    <mergeCell ref="A14:G14"/>
    <mergeCell ref="A8:D8"/>
    <mergeCell ref="F8:G8"/>
    <mergeCell ref="A1:G1"/>
    <mergeCell ref="B2:D2"/>
    <mergeCell ref="E2:G2"/>
    <mergeCell ref="B3:D3"/>
    <mergeCell ref="E3:G3"/>
    <mergeCell ref="A4:G4"/>
    <mergeCell ref="A5:G5"/>
    <mergeCell ref="A6:D6"/>
    <mergeCell ref="F6:G6"/>
    <mergeCell ref="A7:D7"/>
    <mergeCell ref="F7:G7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I10" sqref="I10"/>
    </sheetView>
  </sheetViews>
  <sheetFormatPr defaultRowHeight="12.75" x14ac:dyDescent="0.2"/>
  <cols>
    <col min="1" max="1" width="17.140625" customWidth="1"/>
    <col min="2" max="2" width="33.7109375" customWidth="1"/>
    <col min="3" max="3" width="8.140625" customWidth="1"/>
    <col min="4" max="4" width="13.28515625" customWidth="1"/>
    <col min="5" max="5" width="13.42578125" customWidth="1"/>
  </cols>
  <sheetData>
    <row r="1" spans="1:5" s="3" customFormat="1" ht="28.5" customHeight="1" thickBot="1" x14ac:dyDescent="0.25">
      <c r="A1" s="175" t="s">
        <v>488</v>
      </c>
      <c r="B1" s="176"/>
      <c r="C1" s="176"/>
      <c r="D1" s="176"/>
      <c r="E1" s="176"/>
    </row>
    <row r="2" spans="1:5" s="3" customFormat="1" ht="13.15" customHeight="1" x14ac:dyDescent="0.2">
      <c r="A2" s="119" t="s">
        <v>489</v>
      </c>
      <c r="B2" s="177" t="s">
        <v>490</v>
      </c>
      <c r="C2" s="178"/>
      <c r="D2" s="179"/>
      <c r="E2" s="120" t="s">
        <v>491</v>
      </c>
    </row>
    <row r="3" spans="1:5" s="3" customFormat="1" ht="13.15" customHeight="1" x14ac:dyDescent="0.2">
      <c r="A3" s="121" t="s">
        <v>428</v>
      </c>
      <c r="B3" s="226" t="s">
        <v>611</v>
      </c>
      <c r="C3" s="227"/>
      <c r="D3" s="228"/>
      <c r="E3" s="122" t="s">
        <v>640</v>
      </c>
    </row>
    <row r="4" spans="1:5" s="3" customFormat="1" ht="13.15" customHeight="1" x14ac:dyDescent="0.2">
      <c r="A4" s="123" t="s">
        <v>492</v>
      </c>
      <c r="B4" s="223" t="s">
        <v>609</v>
      </c>
      <c r="C4" s="171"/>
      <c r="D4" s="171"/>
      <c r="E4" s="174"/>
    </row>
    <row r="5" spans="1:5" s="3" customFormat="1" ht="13.15" customHeight="1" x14ac:dyDescent="0.2">
      <c r="A5" s="123" t="s">
        <v>434</v>
      </c>
      <c r="B5" s="223" t="s">
        <v>428</v>
      </c>
      <c r="C5" s="171"/>
      <c r="D5" s="171"/>
      <c r="E5" s="174"/>
    </row>
    <row r="6" spans="1:5" s="3" customFormat="1" ht="13.15" customHeight="1" x14ac:dyDescent="0.2">
      <c r="A6" s="123" t="s">
        <v>435</v>
      </c>
      <c r="B6" s="223" t="s">
        <v>428</v>
      </c>
      <c r="C6" s="171"/>
      <c r="D6" s="171"/>
      <c r="E6" s="174"/>
    </row>
    <row r="7" spans="1:5" s="3" customFormat="1" ht="13.15" customHeight="1" x14ac:dyDescent="0.2">
      <c r="A7" s="123" t="s">
        <v>437</v>
      </c>
      <c r="B7" s="223" t="s">
        <v>428</v>
      </c>
      <c r="C7" s="171"/>
      <c r="D7" s="171"/>
      <c r="E7" s="174"/>
    </row>
    <row r="8" spans="1:5" s="3" customFormat="1" ht="13.15" customHeight="1" thickBot="1" x14ac:dyDescent="0.25">
      <c r="A8" s="123" t="s">
        <v>441</v>
      </c>
      <c r="B8" s="223" t="s">
        <v>428</v>
      </c>
      <c r="C8" s="171"/>
      <c r="D8" s="171"/>
      <c r="E8" s="174"/>
    </row>
    <row r="9" spans="1:5" s="3" customFormat="1" ht="28.5" customHeight="1" thickBot="1" x14ac:dyDescent="0.25">
      <c r="A9" s="224" t="s">
        <v>493</v>
      </c>
      <c r="B9" s="178"/>
      <c r="C9" s="178"/>
      <c r="D9" s="178"/>
      <c r="E9" s="180"/>
    </row>
    <row r="10" spans="1:5" s="3" customFormat="1" ht="28.5" customHeight="1" x14ac:dyDescent="0.2">
      <c r="A10" s="125" t="s">
        <v>494</v>
      </c>
      <c r="B10" s="126" t="s">
        <v>495</v>
      </c>
      <c r="C10" s="127" t="s">
        <v>496</v>
      </c>
      <c r="D10" s="128" t="s">
        <v>497</v>
      </c>
      <c r="E10" s="129" t="s">
        <v>498</v>
      </c>
    </row>
    <row r="11" spans="1:5" s="3" customFormat="1" ht="13.5" thickBot="1" x14ac:dyDescent="0.25">
      <c r="A11" s="130" t="s">
        <v>427</v>
      </c>
      <c r="B11" s="131"/>
      <c r="C11" s="132"/>
      <c r="D11" s="133">
        <f>'KRYCÍ LIST'!E28</f>
        <v>0</v>
      </c>
      <c r="E11" s="134">
        <f>'KRYCÍ LIST'!H39</f>
        <v>0</v>
      </c>
    </row>
    <row r="12" spans="1:5" s="3" customFormat="1" ht="19.5" customHeight="1" thickBot="1" x14ac:dyDescent="0.25">
      <c r="A12" s="213" t="s">
        <v>499</v>
      </c>
      <c r="B12" s="199"/>
      <c r="C12" s="225"/>
      <c r="D12" s="135">
        <f>SUM(D11:D11)</f>
        <v>0</v>
      </c>
      <c r="E12" s="136">
        <f>SUM(E11:E11)</f>
        <v>0</v>
      </c>
    </row>
  </sheetData>
  <mergeCells count="10">
    <mergeCell ref="B7:E7"/>
    <mergeCell ref="B8:E8"/>
    <mergeCell ref="A9:E9"/>
    <mergeCell ref="A12:C12"/>
    <mergeCell ref="A1:E1"/>
    <mergeCell ref="B2:D2"/>
    <mergeCell ref="B3:D3"/>
    <mergeCell ref="B4:E4"/>
    <mergeCell ref="B5:E5"/>
    <mergeCell ref="B6:E6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0" workbookViewId="0">
      <selection activeCell="I30" sqref="I30:M30"/>
    </sheetView>
  </sheetViews>
  <sheetFormatPr defaultRowHeight="12.75" x14ac:dyDescent="0.2"/>
  <cols>
    <col min="1" max="1" width="2.140625" customWidth="1"/>
    <col min="2" max="2" width="4.5703125" customWidth="1"/>
    <col min="3" max="3" width="4.28515625" customWidth="1"/>
    <col min="4" max="4" width="6.7109375" customWidth="1"/>
    <col min="5" max="5" width="6.42578125" customWidth="1"/>
    <col min="6" max="6" width="9.5703125" customWidth="1"/>
    <col min="7" max="7" width="12.28515625" customWidth="1"/>
    <col min="8" max="8" width="6.42578125" customWidth="1"/>
    <col min="9" max="9" width="2.42578125" customWidth="1"/>
    <col min="10" max="10" width="5" customWidth="1"/>
    <col min="11" max="11" width="11.85546875" customWidth="1"/>
    <col min="12" max="12" width="2.28515625" customWidth="1"/>
    <col min="13" max="13" width="13.5703125" customWidth="1"/>
  </cols>
  <sheetData>
    <row r="1" spans="1:13" ht="18.399999999999999" customHeight="1" x14ac:dyDescent="0.25">
      <c r="A1" s="233" t="s">
        <v>422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pans="1:13" ht="10.15" customHeight="1" thickBot="1" x14ac:dyDescent="0.25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3" ht="13.15" customHeight="1" x14ac:dyDescent="0.2">
      <c r="A3" s="234" t="s">
        <v>423</v>
      </c>
      <c r="B3" s="178"/>
      <c r="C3" s="178"/>
      <c r="D3" s="179"/>
      <c r="E3" s="235" t="s">
        <v>424</v>
      </c>
      <c r="F3" s="178"/>
      <c r="G3" s="178"/>
      <c r="H3" s="178"/>
      <c r="I3" s="178"/>
      <c r="J3" s="179"/>
      <c r="K3" s="235" t="s">
        <v>425</v>
      </c>
      <c r="L3" s="179"/>
      <c r="M3" s="99" t="s">
        <v>426</v>
      </c>
    </row>
    <row r="4" spans="1:13" ht="13.15" customHeight="1" x14ac:dyDescent="0.2">
      <c r="A4" s="231" t="s">
        <v>427</v>
      </c>
      <c r="B4" s="185"/>
      <c r="C4" s="185"/>
      <c r="D4" s="188"/>
      <c r="E4" s="232" t="s">
        <v>611</v>
      </c>
      <c r="F4" s="182"/>
      <c r="G4" s="182"/>
      <c r="H4" s="182"/>
      <c r="I4" s="182"/>
      <c r="J4" s="183"/>
      <c r="K4" s="184" t="s">
        <v>428</v>
      </c>
      <c r="L4" s="188"/>
      <c r="M4" s="100" t="s">
        <v>429</v>
      </c>
    </row>
    <row r="5" spans="1:13" ht="13.15" customHeight="1" x14ac:dyDescent="0.2">
      <c r="A5" s="229" t="s">
        <v>430</v>
      </c>
      <c r="B5" s="171"/>
      <c r="C5" s="171"/>
      <c r="D5" s="172"/>
      <c r="E5" s="230" t="s">
        <v>431</v>
      </c>
      <c r="F5" s="171"/>
      <c r="G5" s="171"/>
      <c r="H5" s="171"/>
      <c r="I5" s="171"/>
      <c r="J5" s="172"/>
      <c r="K5" s="230" t="s">
        <v>432</v>
      </c>
      <c r="L5" s="172"/>
      <c r="M5" s="101" t="s">
        <v>433</v>
      </c>
    </row>
    <row r="6" spans="1:13" ht="13.15" customHeight="1" x14ac:dyDescent="0.2">
      <c r="A6" s="231" t="s">
        <v>428</v>
      </c>
      <c r="B6" s="185"/>
      <c r="C6" s="185"/>
      <c r="D6" s="188"/>
      <c r="E6" s="232" t="s">
        <v>609</v>
      </c>
      <c r="F6" s="182"/>
      <c r="G6" s="182"/>
      <c r="H6" s="182"/>
      <c r="I6" s="182"/>
      <c r="J6" s="183"/>
      <c r="K6" s="184" t="s">
        <v>428</v>
      </c>
      <c r="L6" s="188"/>
      <c r="M6" s="100" t="s">
        <v>428</v>
      </c>
    </row>
    <row r="7" spans="1:13" s="3" customFormat="1" ht="13.15" customHeight="1" x14ac:dyDescent="0.2">
      <c r="A7" s="249" t="s">
        <v>434</v>
      </c>
      <c r="B7" s="240"/>
      <c r="C7" s="240"/>
      <c r="D7" s="252" t="s">
        <v>428</v>
      </c>
      <c r="E7" s="253"/>
      <c r="F7" s="253"/>
      <c r="G7" s="254"/>
      <c r="H7" s="239" t="s">
        <v>438</v>
      </c>
      <c r="I7" s="240"/>
      <c r="J7" s="240"/>
      <c r="K7" s="240"/>
      <c r="L7" s="240"/>
      <c r="M7" s="102"/>
    </row>
    <row r="8" spans="1:13" s="3" customFormat="1" ht="13.15" customHeight="1" x14ac:dyDescent="0.2">
      <c r="A8" s="249" t="s">
        <v>435</v>
      </c>
      <c r="B8" s="240"/>
      <c r="C8" s="240"/>
      <c r="D8" s="252" t="s">
        <v>428</v>
      </c>
      <c r="E8" s="253"/>
      <c r="F8" s="253"/>
      <c r="G8" s="254"/>
      <c r="H8" s="239" t="s">
        <v>439</v>
      </c>
      <c r="I8" s="240"/>
      <c r="J8" s="240"/>
      <c r="K8" s="240"/>
      <c r="L8" s="240"/>
      <c r="M8" s="103" t="str">
        <f>IF(M7=0,"",E28/M7)</f>
        <v/>
      </c>
    </row>
    <row r="9" spans="1:13" ht="13.15" customHeight="1" x14ac:dyDescent="0.2">
      <c r="A9" s="250" t="s">
        <v>436</v>
      </c>
      <c r="B9" s="202"/>
      <c r="C9" s="202"/>
      <c r="D9" s="255" t="s">
        <v>428</v>
      </c>
      <c r="E9" s="202"/>
      <c r="F9" s="202"/>
      <c r="G9" s="205"/>
      <c r="H9" s="239" t="s">
        <v>440</v>
      </c>
      <c r="I9" s="202"/>
      <c r="J9" s="202"/>
      <c r="K9" s="243" t="s">
        <v>428</v>
      </c>
      <c r="L9" s="202"/>
      <c r="M9" s="203"/>
    </row>
    <row r="10" spans="1:13" s="3" customFormat="1" ht="13.15" customHeight="1" x14ac:dyDescent="0.2">
      <c r="A10" s="251" t="s">
        <v>437</v>
      </c>
      <c r="B10" s="242"/>
      <c r="C10" s="242"/>
      <c r="D10" s="244" t="s">
        <v>428</v>
      </c>
      <c r="E10" s="256"/>
      <c r="F10" s="256"/>
      <c r="G10" s="257"/>
      <c r="H10" s="241" t="s">
        <v>441</v>
      </c>
      <c r="I10" s="242"/>
      <c r="J10" s="244" t="s">
        <v>428</v>
      </c>
      <c r="K10" s="245"/>
      <c r="L10" s="245"/>
      <c r="M10" s="246"/>
    </row>
    <row r="11" spans="1:13" ht="13.9" customHeight="1" thickBot="1" x14ac:dyDescent="0.25">
      <c r="A11" s="236" t="s">
        <v>428</v>
      </c>
      <c r="B11" s="237"/>
      <c r="C11" s="237"/>
      <c r="D11" s="237"/>
      <c r="E11" s="237"/>
      <c r="F11" s="237"/>
      <c r="G11" s="238"/>
      <c r="H11" s="247" t="s">
        <v>428</v>
      </c>
      <c r="I11" s="237"/>
      <c r="J11" s="237"/>
      <c r="K11" s="237"/>
      <c r="L11" s="237"/>
      <c r="M11" s="248"/>
    </row>
    <row r="12" spans="1:13" ht="28.5" customHeight="1" thickBot="1" x14ac:dyDescent="0.25">
      <c r="A12" s="198" t="s">
        <v>442</v>
      </c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200"/>
    </row>
    <row r="13" spans="1:13" ht="13.15" customHeight="1" x14ac:dyDescent="0.2">
      <c r="A13" s="260" t="s">
        <v>443</v>
      </c>
      <c r="B13" s="191"/>
      <c r="C13" s="191"/>
      <c r="D13" s="191"/>
      <c r="E13" s="191"/>
      <c r="F13" s="191"/>
      <c r="G13" s="260" t="s">
        <v>444</v>
      </c>
      <c r="H13" s="191"/>
      <c r="I13" s="191"/>
      <c r="J13" s="191"/>
      <c r="K13" s="191"/>
      <c r="L13" s="191"/>
      <c r="M13" s="261"/>
    </row>
    <row r="14" spans="1:13" s="3" customFormat="1" ht="13.15" customHeight="1" x14ac:dyDescent="0.2">
      <c r="A14" s="262"/>
      <c r="B14" s="239" t="s">
        <v>445</v>
      </c>
      <c r="C14" s="240"/>
      <c r="D14" s="259"/>
      <c r="E14" s="206">
        <f>REKAPITULACE!C33</f>
        <v>0</v>
      </c>
      <c r="F14" s="240"/>
      <c r="G14" s="204" t="s">
        <v>460</v>
      </c>
      <c r="H14" s="264"/>
      <c r="I14" s="264"/>
      <c r="J14" s="265"/>
      <c r="K14" s="105"/>
      <c r="L14" s="106" t="s">
        <v>461</v>
      </c>
      <c r="M14" s="110">
        <f>E20*K14/100</f>
        <v>0</v>
      </c>
    </row>
    <row r="15" spans="1:13" s="3" customFormat="1" ht="13.15" customHeight="1" x14ac:dyDescent="0.2">
      <c r="A15" s="263"/>
      <c r="B15" s="239" t="s">
        <v>446</v>
      </c>
      <c r="C15" s="240"/>
      <c r="D15" s="259"/>
      <c r="E15" s="206">
        <f>REKAPITULACE!D33</f>
        <v>0</v>
      </c>
      <c r="F15" s="240"/>
      <c r="G15" s="204" t="s">
        <v>462</v>
      </c>
      <c r="H15" s="264"/>
      <c r="I15" s="264"/>
      <c r="J15" s="265"/>
      <c r="K15" s="105"/>
      <c r="L15" s="106" t="s">
        <v>461</v>
      </c>
      <c r="M15" s="110">
        <f>E20*K15/100</f>
        <v>0</v>
      </c>
    </row>
    <row r="16" spans="1:13" s="3" customFormat="1" ht="13.15" customHeight="1" x14ac:dyDescent="0.2">
      <c r="A16" s="109" t="s">
        <v>447</v>
      </c>
      <c r="B16" s="258" t="s">
        <v>448</v>
      </c>
      <c r="C16" s="240"/>
      <c r="D16" s="259"/>
      <c r="E16" s="206">
        <f>REKAPITULACE!E18</f>
        <v>0</v>
      </c>
      <c r="F16" s="240"/>
      <c r="G16" s="204" t="s">
        <v>463</v>
      </c>
      <c r="H16" s="264"/>
      <c r="I16" s="264"/>
      <c r="J16" s="265"/>
      <c r="K16" s="105">
        <v>1.5</v>
      </c>
      <c r="L16" s="106" t="s">
        <v>461</v>
      </c>
      <c r="M16" s="110">
        <f>E20*K16/100</f>
        <v>0</v>
      </c>
    </row>
    <row r="17" spans="1:13" s="3" customFormat="1" ht="13.15" customHeight="1" x14ac:dyDescent="0.2">
      <c r="A17" s="109" t="s">
        <v>449</v>
      </c>
      <c r="B17" s="258" t="s">
        <v>450</v>
      </c>
      <c r="C17" s="240"/>
      <c r="D17" s="259"/>
      <c r="E17" s="206">
        <f>REKAPITULACE!E27</f>
        <v>0</v>
      </c>
      <c r="F17" s="240"/>
      <c r="G17" s="204" t="s">
        <v>464</v>
      </c>
      <c r="H17" s="264"/>
      <c r="I17" s="264"/>
      <c r="J17" s="265"/>
      <c r="K17" s="105"/>
      <c r="L17" s="106" t="s">
        <v>461</v>
      </c>
      <c r="M17" s="110">
        <f>E20*K17/100</f>
        <v>0</v>
      </c>
    </row>
    <row r="18" spans="1:13" s="3" customFormat="1" ht="13.15" customHeight="1" x14ac:dyDescent="0.2">
      <c r="A18" s="109" t="s">
        <v>451</v>
      </c>
      <c r="B18" s="258" t="s">
        <v>452</v>
      </c>
      <c r="C18" s="240"/>
      <c r="D18" s="259"/>
      <c r="E18" s="206">
        <f>REKAPITULACE!E31</f>
        <v>0</v>
      </c>
      <c r="F18" s="240"/>
      <c r="G18" s="204" t="s">
        <v>465</v>
      </c>
      <c r="H18" s="264"/>
      <c r="I18" s="264"/>
      <c r="J18" s="265"/>
      <c r="K18" s="105">
        <v>3.5</v>
      </c>
      <c r="L18" s="106" t="s">
        <v>461</v>
      </c>
      <c r="M18" s="110">
        <f>E20*K18/100</f>
        <v>0</v>
      </c>
    </row>
    <row r="19" spans="1:13" s="3" customFormat="1" ht="13.15" customHeight="1" x14ac:dyDescent="0.2">
      <c r="A19" s="109" t="s">
        <v>453</v>
      </c>
      <c r="B19" s="258" t="s">
        <v>454</v>
      </c>
      <c r="C19" s="240"/>
      <c r="D19" s="259"/>
      <c r="E19" s="206">
        <v>0</v>
      </c>
      <c r="F19" s="240"/>
      <c r="G19" s="204" t="s">
        <v>466</v>
      </c>
      <c r="H19" s="264"/>
      <c r="I19" s="264"/>
      <c r="J19" s="265"/>
      <c r="K19" s="105"/>
      <c r="L19" s="106" t="s">
        <v>461</v>
      </c>
      <c r="M19" s="110">
        <f>E20*K19/100</f>
        <v>0</v>
      </c>
    </row>
    <row r="20" spans="1:13" s="3" customFormat="1" ht="13.15" customHeight="1" x14ac:dyDescent="0.2">
      <c r="A20" s="204" t="s">
        <v>455</v>
      </c>
      <c r="B20" s="266"/>
      <c r="C20" s="266"/>
      <c r="D20" s="267"/>
      <c r="E20" s="206">
        <f>SUM(E16:E19)</f>
        <v>0</v>
      </c>
      <c r="F20" s="240"/>
      <c r="G20" s="204" t="s">
        <v>467</v>
      </c>
      <c r="H20" s="264"/>
      <c r="I20" s="264"/>
      <c r="J20" s="265"/>
      <c r="K20" s="105">
        <v>1.6</v>
      </c>
      <c r="L20" s="106" t="s">
        <v>461</v>
      </c>
      <c r="M20" s="110">
        <f>E20*K20/100</f>
        <v>0</v>
      </c>
    </row>
    <row r="21" spans="1:13" s="3" customFormat="1" ht="13.15" customHeight="1" x14ac:dyDescent="0.2">
      <c r="A21" s="204" t="s">
        <v>456</v>
      </c>
      <c r="B21" s="266"/>
      <c r="C21" s="266"/>
      <c r="D21" s="267"/>
      <c r="E21" s="206">
        <v>0</v>
      </c>
      <c r="F21" s="240"/>
      <c r="G21" s="204" t="s">
        <v>468</v>
      </c>
      <c r="H21" s="264"/>
      <c r="I21" s="264"/>
      <c r="J21" s="265"/>
      <c r="K21" s="105"/>
      <c r="L21" s="106" t="s">
        <v>461</v>
      </c>
      <c r="M21" s="110">
        <f>E20*K21/100</f>
        <v>0</v>
      </c>
    </row>
    <row r="22" spans="1:13" s="3" customFormat="1" ht="13.15" customHeight="1" x14ac:dyDescent="0.2">
      <c r="A22" s="204" t="s">
        <v>457</v>
      </c>
      <c r="B22" s="266"/>
      <c r="C22" s="266"/>
      <c r="D22" s="267"/>
      <c r="E22" s="206">
        <v>0</v>
      </c>
      <c r="F22" s="240"/>
      <c r="G22" s="204" t="s">
        <v>469</v>
      </c>
      <c r="H22" s="264"/>
      <c r="I22" s="264"/>
      <c r="J22" s="265"/>
      <c r="K22" s="105"/>
      <c r="L22" s="106" t="s">
        <v>461</v>
      </c>
      <c r="M22" s="110">
        <f>E20*K22/100</f>
        <v>0</v>
      </c>
    </row>
    <row r="23" spans="1:13" s="3" customFormat="1" ht="13.15" customHeight="1" thickBot="1" x14ac:dyDescent="0.25">
      <c r="A23" s="204" t="s">
        <v>458</v>
      </c>
      <c r="B23" s="266"/>
      <c r="C23" s="266"/>
      <c r="D23" s="267"/>
      <c r="E23" s="206">
        <v>0</v>
      </c>
      <c r="F23" s="240"/>
      <c r="G23" s="170"/>
      <c r="H23" s="268"/>
      <c r="I23" s="268"/>
      <c r="J23" s="269"/>
      <c r="K23" s="107"/>
      <c r="L23" s="108" t="s">
        <v>461</v>
      </c>
      <c r="M23" s="111">
        <f>E20*K23/100</f>
        <v>0</v>
      </c>
    </row>
    <row r="24" spans="1:13" s="3" customFormat="1" ht="13.15" customHeight="1" x14ac:dyDescent="0.2">
      <c r="A24" s="204" t="s">
        <v>459</v>
      </c>
      <c r="B24" s="266"/>
      <c r="C24" s="266"/>
      <c r="D24" s="266"/>
      <c r="E24" s="206">
        <f>SUM(E20:E23)</f>
        <v>0</v>
      </c>
      <c r="F24" s="240"/>
      <c r="G24" s="260" t="s">
        <v>470</v>
      </c>
      <c r="H24" s="191"/>
      <c r="I24" s="191"/>
      <c r="J24" s="191"/>
      <c r="K24" s="191"/>
      <c r="L24" s="191"/>
      <c r="M24" s="270"/>
    </row>
    <row r="25" spans="1:13" s="3" customFormat="1" ht="13.15" customHeight="1" x14ac:dyDescent="0.2">
      <c r="A25" s="204" t="s">
        <v>472</v>
      </c>
      <c r="B25" s="264"/>
      <c r="C25" s="264"/>
      <c r="D25" s="265"/>
      <c r="E25" s="206">
        <f>SUM(M14:M23)</f>
        <v>0</v>
      </c>
      <c r="F25" s="202"/>
      <c r="G25" s="204"/>
      <c r="H25" s="266"/>
      <c r="I25" s="266"/>
      <c r="J25" s="267"/>
      <c r="K25" s="105"/>
      <c r="L25" s="106" t="s">
        <v>461</v>
      </c>
      <c r="M25" s="110">
        <f>E20*K25/100</f>
        <v>0</v>
      </c>
    </row>
    <row r="26" spans="1:13" s="3" customFormat="1" ht="13.15" customHeight="1" thickBot="1" x14ac:dyDescent="0.25">
      <c r="A26" s="204" t="s">
        <v>473</v>
      </c>
      <c r="B26" s="264"/>
      <c r="C26" s="264"/>
      <c r="D26" s="265"/>
      <c r="E26" s="206">
        <f>SUM(M25:M26)</f>
        <v>0</v>
      </c>
      <c r="F26" s="202"/>
      <c r="G26" s="170"/>
      <c r="H26" s="173"/>
      <c r="I26" s="173"/>
      <c r="J26" s="271"/>
      <c r="K26" s="107"/>
      <c r="L26" s="108" t="s">
        <v>461</v>
      </c>
      <c r="M26" s="111">
        <f>E20*K26/100</f>
        <v>0</v>
      </c>
    </row>
    <row r="27" spans="1:13" s="3" customFormat="1" ht="13.15" customHeight="1" thickBot="1" x14ac:dyDescent="0.25">
      <c r="A27" s="170" t="s">
        <v>474</v>
      </c>
      <c r="B27" s="268"/>
      <c r="C27" s="268"/>
      <c r="D27" s="269"/>
      <c r="E27" s="281">
        <f>SUM(M28:M28)</f>
        <v>0</v>
      </c>
      <c r="F27" s="171"/>
      <c r="G27" s="260" t="s">
        <v>471</v>
      </c>
      <c r="H27" s="272"/>
      <c r="I27" s="272"/>
      <c r="J27" s="272"/>
      <c r="K27" s="272"/>
      <c r="L27" s="272"/>
      <c r="M27" s="273"/>
    </row>
    <row r="28" spans="1:13" s="3" customFormat="1" ht="13.15" customHeight="1" thickBot="1" x14ac:dyDescent="0.25">
      <c r="A28" s="282" t="s">
        <v>475</v>
      </c>
      <c r="B28" s="283"/>
      <c r="C28" s="283"/>
      <c r="D28" s="284"/>
      <c r="E28" s="285">
        <f>SUM(E24:E27)</f>
        <v>0</v>
      </c>
      <c r="F28" s="178"/>
      <c r="G28" s="170"/>
      <c r="H28" s="173"/>
      <c r="I28" s="173"/>
      <c r="J28" s="271"/>
      <c r="K28" s="107"/>
      <c r="L28" s="108" t="s">
        <v>461</v>
      </c>
      <c r="M28" s="111">
        <f>E20*K28/100</f>
        <v>0</v>
      </c>
    </row>
    <row r="29" spans="1:13" s="4" customFormat="1" ht="13.15" customHeight="1" x14ac:dyDescent="0.2">
      <c r="A29" s="274" t="s">
        <v>476</v>
      </c>
      <c r="B29" s="275"/>
      <c r="C29" s="275"/>
      <c r="D29" s="276"/>
      <c r="E29" s="277" t="s">
        <v>477</v>
      </c>
      <c r="F29" s="275"/>
      <c r="G29" s="276"/>
      <c r="H29" s="277" t="s">
        <v>478</v>
      </c>
      <c r="I29" s="275"/>
      <c r="J29" s="275"/>
      <c r="K29" s="275"/>
      <c r="L29" s="275"/>
      <c r="M29" s="278"/>
    </row>
    <row r="30" spans="1:13" s="3" customFormat="1" ht="13.15" customHeight="1" x14ac:dyDescent="0.2">
      <c r="A30" s="279" t="s">
        <v>428</v>
      </c>
      <c r="B30" s="171"/>
      <c r="C30" s="171"/>
      <c r="D30" s="172"/>
      <c r="E30" s="112" t="s">
        <v>479</v>
      </c>
      <c r="F30" s="173"/>
      <c r="G30" s="172"/>
      <c r="H30" s="112" t="s">
        <v>479</v>
      </c>
      <c r="I30" s="173"/>
      <c r="J30" s="171"/>
      <c r="K30" s="171"/>
      <c r="L30" s="171"/>
      <c r="M30" s="280"/>
    </row>
    <row r="31" spans="1:13" s="3" customFormat="1" ht="13.15" customHeight="1" x14ac:dyDescent="0.2">
      <c r="A31" s="292" t="s">
        <v>480</v>
      </c>
      <c r="B31" s="218"/>
      <c r="C31" s="293">
        <v>45749</v>
      </c>
      <c r="D31" s="219"/>
      <c r="E31" s="112" t="s">
        <v>480</v>
      </c>
      <c r="F31" s="294"/>
      <c r="G31" s="219"/>
      <c r="H31" s="112" t="s">
        <v>480</v>
      </c>
      <c r="I31" s="294"/>
      <c r="J31" s="218"/>
      <c r="K31" s="218"/>
      <c r="L31" s="218"/>
      <c r="M31" s="295"/>
    </row>
    <row r="32" spans="1:13" s="3" customFormat="1" ht="13.15" customHeight="1" x14ac:dyDescent="0.2">
      <c r="A32" s="292"/>
      <c r="B32" s="218"/>
      <c r="C32" s="218"/>
      <c r="D32" s="219"/>
      <c r="E32" s="299" t="s">
        <v>481</v>
      </c>
      <c r="F32" s="218"/>
      <c r="G32" s="219"/>
      <c r="H32" s="299" t="s">
        <v>481</v>
      </c>
      <c r="I32" s="218"/>
      <c r="J32" s="218"/>
      <c r="K32" s="218"/>
      <c r="L32" s="218"/>
      <c r="M32" s="295"/>
    </row>
    <row r="33" spans="1:13" x14ac:dyDescent="0.2">
      <c r="A33" s="296"/>
      <c r="B33" s="297"/>
      <c r="C33" s="297"/>
      <c r="D33" s="298"/>
      <c r="E33" s="300"/>
      <c r="F33" s="297"/>
      <c r="G33" s="298"/>
      <c r="H33" s="300"/>
      <c r="I33" s="297"/>
      <c r="J33" s="297"/>
      <c r="K33" s="297"/>
      <c r="L33" s="297"/>
      <c r="M33" s="301"/>
    </row>
    <row r="34" spans="1:13" s="3" customFormat="1" ht="56.25" customHeight="1" thickBot="1" x14ac:dyDescent="0.25">
      <c r="A34" s="296"/>
      <c r="B34" s="297"/>
      <c r="C34" s="297"/>
      <c r="D34" s="298"/>
      <c r="E34" s="300"/>
      <c r="F34" s="297"/>
      <c r="G34" s="298"/>
      <c r="H34" s="300"/>
      <c r="I34" s="297"/>
      <c r="J34" s="297"/>
      <c r="K34" s="297"/>
      <c r="L34" s="297"/>
      <c r="M34" s="301"/>
    </row>
    <row r="35" spans="1:13" s="3" customFormat="1" ht="13.15" customHeight="1" x14ac:dyDescent="0.2">
      <c r="A35" s="190" t="s">
        <v>482</v>
      </c>
      <c r="B35" s="286"/>
      <c r="C35" s="286"/>
      <c r="D35" s="287"/>
      <c r="E35" s="288">
        <v>21</v>
      </c>
      <c r="F35" s="191"/>
      <c r="G35" s="114" t="s">
        <v>483</v>
      </c>
      <c r="H35" s="289">
        <f>E28-H37</f>
        <v>0</v>
      </c>
      <c r="I35" s="290"/>
      <c r="J35" s="290"/>
      <c r="K35" s="290"/>
      <c r="L35" s="290"/>
      <c r="M35" s="115" t="s">
        <v>484</v>
      </c>
    </row>
    <row r="36" spans="1:13" s="3" customFormat="1" ht="13.15" customHeight="1" x14ac:dyDescent="0.2">
      <c r="A36" s="204" t="s">
        <v>485</v>
      </c>
      <c r="B36" s="264"/>
      <c r="C36" s="264"/>
      <c r="D36" s="265"/>
      <c r="E36" s="291">
        <v>21</v>
      </c>
      <c r="F36" s="202"/>
      <c r="G36" s="104" t="s">
        <v>483</v>
      </c>
      <c r="H36" s="206">
        <f>H35*E36/100</f>
        <v>0</v>
      </c>
      <c r="I36" s="202"/>
      <c r="J36" s="202"/>
      <c r="K36" s="202"/>
      <c r="L36" s="202"/>
      <c r="M36" s="116" t="s">
        <v>484</v>
      </c>
    </row>
    <row r="37" spans="1:13" s="3" customFormat="1" ht="13.15" customHeight="1" x14ac:dyDescent="0.2">
      <c r="A37" s="204" t="s">
        <v>482</v>
      </c>
      <c r="B37" s="264"/>
      <c r="C37" s="264"/>
      <c r="D37" s="265"/>
      <c r="E37" s="291">
        <v>12</v>
      </c>
      <c r="F37" s="202"/>
      <c r="G37" s="104" t="s">
        <v>483</v>
      </c>
      <c r="H37" s="206">
        <v>0</v>
      </c>
      <c r="I37" s="305"/>
      <c r="J37" s="305"/>
      <c r="K37" s="305"/>
      <c r="L37" s="305"/>
      <c r="M37" s="116" t="s">
        <v>484</v>
      </c>
    </row>
    <row r="38" spans="1:13" s="3" customFormat="1" ht="13.15" customHeight="1" x14ac:dyDescent="0.2">
      <c r="A38" s="204" t="s">
        <v>485</v>
      </c>
      <c r="B38" s="264"/>
      <c r="C38" s="264"/>
      <c r="D38" s="265"/>
      <c r="E38" s="291">
        <v>12</v>
      </c>
      <c r="F38" s="202"/>
      <c r="G38" s="104" t="s">
        <v>483</v>
      </c>
      <c r="H38" s="206">
        <f>H37*E38/100</f>
        <v>0</v>
      </c>
      <c r="I38" s="202"/>
      <c r="J38" s="202"/>
      <c r="K38" s="202"/>
      <c r="L38" s="202"/>
      <c r="M38" s="116" t="s">
        <v>484</v>
      </c>
    </row>
    <row r="39" spans="1:13" s="117" customFormat="1" ht="19.5" customHeight="1" thickBot="1" x14ac:dyDescent="0.3">
      <c r="A39" s="302" t="s">
        <v>486</v>
      </c>
      <c r="B39" s="303"/>
      <c r="C39" s="303"/>
      <c r="D39" s="303"/>
      <c r="E39" s="303"/>
      <c r="F39" s="303"/>
      <c r="G39" s="303"/>
      <c r="H39" s="304">
        <f>SUM(H35:H38)</f>
        <v>0</v>
      </c>
      <c r="I39" s="211"/>
      <c r="J39" s="211"/>
      <c r="K39" s="211"/>
      <c r="L39" s="211"/>
      <c r="M39" s="118" t="s">
        <v>484</v>
      </c>
    </row>
    <row r="40" spans="1:13" s="3" customFormat="1" ht="13.15" customHeight="1" x14ac:dyDescent="0.2"/>
    <row r="41" spans="1:13" s="3" customFormat="1" ht="13.15" customHeight="1" x14ac:dyDescent="0.2">
      <c r="A41" s="294" t="s">
        <v>487</v>
      </c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</row>
  </sheetData>
  <mergeCells count="110">
    <mergeCell ref="A39:G39"/>
    <mergeCell ref="H39:L39"/>
    <mergeCell ref="A41:M41"/>
    <mergeCell ref="A37:D37"/>
    <mergeCell ref="E37:F37"/>
    <mergeCell ref="H37:L37"/>
    <mergeCell ref="A38:D38"/>
    <mergeCell ref="E38:F38"/>
    <mergeCell ref="H38:L38"/>
    <mergeCell ref="A35:D35"/>
    <mergeCell ref="E35:F35"/>
    <mergeCell ref="H35:L35"/>
    <mergeCell ref="A36:D36"/>
    <mergeCell ref="E36:F36"/>
    <mergeCell ref="H36:L36"/>
    <mergeCell ref="A31:B31"/>
    <mergeCell ref="C31:D31"/>
    <mergeCell ref="F31:G31"/>
    <mergeCell ref="I31:M31"/>
    <mergeCell ref="A32:D32"/>
    <mergeCell ref="A33:D34"/>
    <mergeCell ref="E32:G32"/>
    <mergeCell ref="E33:G34"/>
    <mergeCell ref="H32:M32"/>
    <mergeCell ref="H33:M34"/>
    <mergeCell ref="A29:D29"/>
    <mergeCell ref="E29:G29"/>
    <mergeCell ref="H29:M29"/>
    <mergeCell ref="A30:D30"/>
    <mergeCell ref="F30:G30"/>
    <mergeCell ref="I30:M30"/>
    <mergeCell ref="G28:J28"/>
    <mergeCell ref="A25:D25"/>
    <mergeCell ref="E25:F25"/>
    <mergeCell ref="A26:D26"/>
    <mergeCell ref="E26:F26"/>
    <mergeCell ref="A27:D27"/>
    <mergeCell ref="E27:F27"/>
    <mergeCell ref="A28:D28"/>
    <mergeCell ref="E28:F28"/>
    <mergeCell ref="G22:J22"/>
    <mergeCell ref="G23:J23"/>
    <mergeCell ref="G24:M24"/>
    <mergeCell ref="G25:J25"/>
    <mergeCell ref="G26:J26"/>
    <mergeCell ref="G27:M27"/>
    <mergeCell ref="G16:J16"/>
    <mergeCell ref="G17:J17"/>
    <mergeCell ref="G18:J18"/>
    <mergeCell ref="G19:J19"/>
    <mergeCell ref="G20:J20"/>
    <mergeCell ref="G21:J21"/>
    <mergeCell ref="A22:D22"/>
    <mergeCell ref="E22:F22"/>
    <mergeCell ref="A23:D23"/>
    <mergeCell ref="E23:F23"/>
    <mergeCell ref="A24:D24"/>
    <mergeCell ref="E24:F24"/>
    <mergeCell ref="B19:D19"/>
    <mergeCell ref="E19:F19"/>
    <mergeCell ref="A20:D20"/>
    <mergeCell ref="E20:F20"/>
    <mergeCell ref="A21:D21"/>
    <mergeCell ref="E21:F21"/>
    <mergeCell ref="B16:D16"/>
    <mergeCell ref="E16:F16"/>
    <mergeCell ref="B17:D17"/>
    <mergeCell ref="E17:F17"/>
    <mergeCell ref="B18:D18"/>
    <mergeCell ref="E18:F18"/>
    <mergeCell ref="A12:M12"/>
    <mergeCell ref="A13:F13"/>
    <mergeCell ref="G13:M13"/>
    <mergeCell ref="A14:A15"/>
    <mergeCell ref="B14:D14"/>
    <mergeCell ref="E14:F14"/>
    <mergeCell ref="B15:D15"/>
    <mergeCell ref="E15:F15"/>
    <mergeCell ref="G14:J14"/>
    <mergeCell ref="G15:J15"/>
    <mergeCell ref="A11:G11"/>
    <mergeCell ref="H7:L7"/>
    <mergeCell ref="H8:L8"/>
    <mergeCell ref="H9:J9"/>
    <mergeCell ref="H10:I10"/>
    <mergeCell ref="K9:M9"/>
    <mergeCell ref="J10:M10"/>
    <mergeCell ref="H11:M11"/>
    <mergeCell ref="A7:C7"/>
    <mergeCell ref="A8:C8"/>
    <mergeCell ref="A9:C9"/>
    <mergeCell ref="A10:C10"/>
    <mergeCell ref="D7:G7"/>
    <mergeCell ref="D8:G8"/>
    <mergeCell ref="D9:G9"/>
    <mergeCell ref="D10:G10"/>
    <mergeCell ref="A5:D5"/>
    <mergeCell ref="E5:J5"/>
    <mergeCell ref="K5:L5"/>
    <mergeCell ref="A6:D6"/>
    <mergeCell ref="K6:L6"/>
    <mergeCell ref="E6:J6"/>
    <mergeCell ref="A1:M1"/>
    <mergeCell ref="A2:M2"/>
    <mergeCell ref="A3:D3"/>
    <mergeCell ref="E3:J3"/>
    <mergeCell ref="K3:L3"/>
    <mergeCell ref="A4:D4"/>
    <mergeCell ref="K4:L4"/>
    <mergeCell ref="E4:J4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G28" sqref="G28"/>
    </sheetView>
  </sheetViews>
  <sheetFormatPr defaultRowHeight="12.75" x14ac:dyDescent="0.2"/>
  <cols>
    <col min="1" max="1" width="3.85546875" customWidth="1"/>
    <col min="2" max="2" width="45.28515625" customWidth="1"/>
    <col min="3" max="5" width="10.7109375" customWidth="1"/>
  </cols>
  <sheetData>
    <row r="1" spans="1:5" s="2" customFormat="1" x14ac:dyDescent="0.2">
      <c r="A1" s="311" t="s">
        <v>607</v>
      </c>
      <c r="B1" s="218"/>
      <c r="C1" s="218"/>
      <c r="D1" s="311" t="s">
        <v>0</v>
      </c>
      <c r="E1" s="218"/>
    </row>
    <row r="2" spans="1:5" s="2" customFormat="1" x14ac:dyDescent="0.2">
      <c r="A2" s="311" t="s">
        <v>610</v>
      </c>
      <c r="B2" s="218"/>
      <c r="C2" s="218"/>
      <c r="D2" s="311" t="s">
        <v>641</v>
      </c>
      <c r="E2" s="218"/>
    </row>
    <row r="3" spans="1:5" s="1" customFormat="1" ht="9.75" x14ac:dyDescent="0.2"/>
    <row r="4" spans="1:5" s="4" customFormat="1" x14ac:dyDescent="0.2">
      <c r="A4" s="312" t="s">
        <v>397</v>
      </c>
      <c r="B4" s="218"/>
      <c r="C4" s="218"/>
      <c r="D4" s="218"/>
      <c r="E4" s="218"/>
    </row>
    <row r="5" spans="1:5" s="1" customFormat="1" ht="10.5" thickBot="1" x14ac:dyDescent="0.25"/>
    <row r="6" spans="1:5" s="1" customFormat="1" ht="9.75" customHeight="1" x14ac:dyDescent="0.2">
      <c r="A6" s="306" t="s">
        <v>398</v>
      </c>
      <c r="B6" s="308" t="s">
        <v>399</v>
      </c>
      <c r="C6" s="310" t="s">
        <v>400</v>
      </c>
      <c r="D6" s="191"/>
      <c r="E6" s="261"/>
    </row>
    <row r="7" spans="1:5" s="1" customFormat="1" ht="9.75" customHeight="1" thickBot="1" x14ac:dyDescent="0.25">
      <c r="A7" s="307"/>
      <c r="B7" s="309"/>
      <c r="C7" s="77" t="s">
        <v>15</v>
      </c>
      <c r="D7" s="78" t="s">
        <v>20</v>
      </c>
      <c r="E7" s="79" t="s">
        <v>401</v>
      </c>
    </row>
    <row r="8" spans="1:5" s="17" customFormat="1" ht="11.25" x14ac:dyDescent="0.2">
      <c r="A8" s="80"/>
      <c r="B8" s="83" t="s">
        <v>26</v>
      </c>
      <c r="C8" s="81"/>
      <c r="D8" s="81"/>
      <c r="E8" s="82"/>
    </row>
    <row r="9" spans="1:5" s="17" customFormat="1" ht="11.25" x14ac:dyDescent="0.2">
      <c r="A9" s="84">
        <v>1</v>
      </c>
      <c r="B9" s="30" t="s">
        <v>402</v>
      </c>
      <c r="C9" s="85">
        <f>ROZPOČET!G16</f>
        <v>0</v>
      </c>
      <c r="D9" s="85">
        <f>ROZPOČET!I16</f>
        <v>0</v>
      </c>
      <c r="E9" s="86">
        <f t="shared" ref="E9:E17" si="0">C9+D9</f>
        <v>0</v>
      </c>
    </row>
    <row r="10" spans="1:5" s="17" customFormat="1" ht="11.25" x14ac:dyDescent="0.2">
      <c r="A10" s="87">
        <v>2</v>
      </c>
      <c r="B10" s="88" t="s">
        <v>403</v>
      </c>
      <c r="C10" s="89">
        <f>ROZPOČET!G28</f>
        <v>0</v>
      </c>
      <c r="D10" s="89">
        <f>ROZPOČET!I28</f>
        <v>0</v>
      </c>
      <c r="E10" s="90">
        <f t="shared" si="0"/>
        <v>0</v>
      </c>
    </row>
    <row r="11" spans="1:5" s="17" customFormat="1" ht="11.25" x14ac:dyDescent="0.2">
      <c r="A11" s="87">
        <v>3</v>
      </c>
      <c r="B11" s="88" t="s">
        <v>404</v>
      </c>
      <c r="C11" s="89">
        <f>ROZPOČET!G36</f>
        <v>0</v>
      </c>
      <c r="D11" s="89">
        <f>ROZPOČET!I36</f>
        <v>0</v>
      </c>
      <c r="E11" s="90">
        <f t="shared" si="0"/>
        <v>0</v>
      </c>
    </row>
    <row r="12" spans="1:5" s="17" customFormat="1" ht="11.25" x14ac:dyDescent="0.2">
      <c r="A12" s="87">
        <v>4</v>
      </c>
      <c r="B12" s="88" t="s">
        <v>405</v>
      </c>
      <c r="C12" s="89">
        <f>ROZPOČET!G40</f>
        <v>0</v>
      </c>
      <c r="D12" s="89">
        <f>ROZPOČET!I40</f>
        <v>0</v>
      </c>
      <c r="E12" s="90">
        <f t="shared" si="0"/>
        <v>0</v>
      </c>
    </row>
    <row r="13" spans="1:5" s="17" customFormat="1" ht="11.25" x14ac:dyDescent="0.2">
      <c r="A13" s="87">
        <v>61</v>
      </c>
      <c r="B13" s="88" t="s">
        <v>406</v>
      </c>
      <c r="C13" s="89">
        <f>ROZPOČET!G58</f>
        <v>0</v>
      </c>
      <c r="D13" s="89">
        <f>ROZPOČET!I58</f>
        <v>0</v>
      </c>
      <c r="E13" s="90">
        <f t="shared" si="0"/>
        <v>0</v>
      </c>
    </row>
    <row r="14" spans="1:5" s="17" customFormat="1" ht="11.25" x14ac:dyDescent="0.2">
      <c r="A14" s="87">
        <v>62</v>
      </c>
      <c r="B14" s="88" t="s">
        <v>407</v>
      </c>
      <c r="C14" s="89">
        <f>ROZPOČET!G64</f>
        <v>0</v>
      </c>
      <c r="D14" s="89">
        <f>ROZPOČET!I64</f>
        <v>0</v>
      </c>
      <c r="E14" s="90">
        <f t="shared" si="0"/>
        <v>0</v>
      </c>
    </row>
    <row r="15" spans="1:5" s="17" customFormat="1" ht="11.25" x14ac:dyDescent="0.2">
      <c r="A15" s="87">
        <v>9</v>
      </c>
      <c r="B15" s="88" t="s">
        <v>408</v>
      </c>
      <c r="C15" s="89">
        <f>ROZPOČET!G74</f>
        <v>0</v>
      </c>
      <c r="D15" s="89">
        <f>ROZPOČET!I74</f>
        <v>0</v>
      </c>
      <c r="E15" s="90">
        <f t="shared" si="0"/>
        <v>0</v>
      </c>
    </row>
    <row r="16" spans="1:5" s="17" customFormat="1" ht="11.25" x14ac:dyDescent="0.2">
      <c r="A16" s="87">
        <v>96</v>
      </c>
      <c r="B16" s="88" t="s">
        <v>409</v>
      </c>
      <c r="C16" s="89">
        <f>ROZPOČET!G114</f>
        <v>0</v>
      </c>
      <c r="D16" s="89">
        <f>ROZPOČET!I114</f>
        <v>0</v>
      </c>
      <c r="E16" s="90">
        <f t="shared" si="0"/>
        <v>0</v>
      </c>
    </row>
    <row r="17" spans="1:5" s="17" customFormat="1" ht="11.25" x14ac:dyDescent="0.2">
      <c r="A17" s="87">
        <v>99</v>
      </c>
      <c r="B17" s="88" t="s">
        <v>410</v>
      </c>
      <c r="C17" s="89">
        <f>ROZPOČET!G118</f>
        <v>0</v>
      </c>
      <c r="D17" s="89">
        <f>ROZPOČET!I118</f>
        <v>0</v>
      </c>
      <c r="E17" s="90">
        <f t="shared" si="0"/>
        <v>0</v>
      </c>
    </row>
    <row r="18" spans="1:5" s="17" customFormat="1" ht="12" thickBot="1" x14ac:dyDescent="0.25">
      <c r="A18" s="91"/>
      <c r="B18" s="92" t="s">
        <v>411</v>
      </c>
      <c r="C18" s="93">
        <f>SUM(C9:C17)</f>
        <v>0</v>
      </c>
      <c r="D18" s="93">
        <f>SUM(D9:D17)</f>
        <v>0</v>
      </c>
      <c r="E18" s="94">
        <f>SUM(E9:E17)</f>
        <v>0</v>
      </c>
    </row>
    <row r="19" spans="1:5" s="1" customFormat="1" ht="10.5" thickBot="1" x14ac:dyDescent="0.25"/>
    <row r="20" spans="1:5" s="17" customFormat="1" ht="11.25" x14ac:dyDescent="0.2">
      <c r="A20" s="80"/>
      <c r="B20" s="83" t="s">
        <v>138</v>
      </c>
      <c r="C20" s="81"/>
      <c r="D20" s="81"/>
      <c r="E20" s="82"/>
    </row>
    <row r="21" spans="1:5" s="17" customFormat="1" ht="11.25" x14ac:dyDescent="0.2">
      <c r="A21" s="84">
        <v>766</v>
      </c>
      <c r="B21" s="30" t="s">
        <v>412</v>
      </c>
      <c r="C21" s="85">
        <f>ROZPOČET!G146</f>
        <v>0</v>
      </c>
      <c r="D21" s="85">
        <f>ROZPOČET!I146</f>
        <v>0</v>
      </c>
      <c r="E21" s="86">
        <f t="shared" ref="E21:E26" si="1">C21+D21</f>
        <v>0</v>
      </c>
    </row>
    <row r="22" spans="1:5" s="17" customFormat="1" ht="11.25" x14ac:dyDescent="0.2">
      <c r="A22" s="87">
        <v>767</v>
      </c>
      <c r="B22" s="88" t="s">
        <v>413</v>
      </c>
      <c r="C22" s="89">
        <f>ROZPOČET!G158</f>
        <v>0</v>
      </c>
      <c r="D22" s="89">
        <f>ROZPOČET!I158</f>
        <v>0</v>
      </c>
      <c r="E22" s="90">
        <f t="shared" si="1"/>
        <v>0</v>
      </c>
    </row>
    <row r="23" spans="1:5" s="17" customFormat="1" ht="11.25" x14ac:dyDescent="0.2">
      <c r="A23" s="87">
        <v>771</v>
      </c>
      <c r="B23" s="88" t="s">
        <v>414</v>
      </c>
      <c r="C23" s="89">
        <f>ROZPOČET!G188</f>
        <v>0</v>
      </c>
      <c r="D23" s="89">
        <f>ROZPOČET!I188</f>
        <v>0</v>
      </c>
      <c r="E23" s="90">
        <f t="shared" si="1"/>
        <v>0</v>
      </c>
    </row>
    <row r="24" spans="1:5" s="17" customFormat="1" ht="11.25" x14ac:dyDescent="0.2">
      <c r="A24" s="87">
        <v>781</v>
      </c>
      <c r="B24" s="88" t="s">
        <v>415</v>
      </c>
      <c r="C24" s="89">
        <f>ROZPOČET!G204</f>
        <v>0</v>
      </c>
      <c r="D24" s="89">
        <f>ROZPOČET!I204</f>
        <v>0</v>
      </c>
      <c r="E24" s="90">
        <f t="shared" si="1"/>
        <v>0</v>
      </c>
    </row>
    <row r="25" spans="1:5" s="17" customFormat="1" ht="11.25" x14ac:dyDescent="0.2">
      <c r="A25" s="87">
        <v>783</v>
      </c>
      <c r="B25" s="88" t="s">
        <v>416</v>
      </c>
      <c r="C25" s="89">
        <f>ROZPOČET!G220</f>
        <v>0</v>
      </c>
      <c r="D25" s="89">
        <f>ROZPOČET!I220</f>
        <v>0</v>
      </c>
      <c r="E25" s="90">
        <f t="shared" si="1"/>
        <v>0</v>
      </c>
    </row>
    <row r="26" spans="1:5" s="17" customFormat="1" ht="11.25" x14ac:dyDescent="0.2">
      <c r="A26" s="87">
        <v>784</v>
      </c>
      <c r="B26" s="88" t="s">
        <v>417</v>
      </c>
      <c r="C26" s="89">
        <f>ROZPOČET!G236</f>
        <v>0</v>
      </c>
      <c r="D26" s="89">
        <f>ROZPOČET!I236</f>
        <v>0</v>
      </c>
      <c r="E26" s="90">
        <f t="shared" si="1"/>
        <v>0</v>
      </c>
    </row>
    <row r="27" spans="1:5" s="17" customFormat="1" ht="12" thickBot="1" x14ac:dyDescent="0.25">
      <c r="A27" s="91"/>
      <c r="B27" s="92" t="s">
        <v>418</v>
      </c>
      <c r="C27" s="93">
        <f>SUM(C21:C26)</f>
        <v>0</v>
      </c>
      <c r="D27" s="93">
        <f>SUM(D21:D26)</f>
        <v>0</v>
      </c>
      <c r="E27" s="94">
        <f>SUM(E21:E26)</f>
        <v>0</v>
      </c>
    </row>
    <row r="28" spans="1:5" s="1" customFormat="1" ht="10.5" thickBot="1" x14ac:dyDescent="0.25"/>
    <row r="29" spans="1:5" s="17" customFormat="1" ht="11.25" x14ac:dyDescent="0.2">
      <c r="A29" s="80"/>
      <c r="B29" s="83" t="s">
        <v>243</v>
      </c>
      <c r="C29" s="81"/>
      <c r="D29" s="81"/>
      <c r="E29" s="82"/>
    </row>
    <row r="30" spans="1:5" s="17" customFormat="1" ht="11.25" x14ac:dyDescent="0.2">
      <c r="A30" s="84">
        <v>720</v>
      </c>
      <c r="B30" s="30" t="s">
        <v>419</v>
      </c>
      <c r="C30" s="85">
        <f>ROZPOČET!G278+ROZPOČET!G330+ROZPOČET!G392</f>
        <v>0</v>
      </c>
      <c r="D30" s="85">
        <f>ROZPOČET!I278+ROZPOČET!I330+ROZPOČET!I392</f>
        <v>0</v>
      </c>
      <c r="E30" s="86">
        <f>C30+D30</f>
        <v>0</v>
      </c>
    </row>
    <row r="31" spans="1:5" s="17" customFormat="1" ht="12" thickBot="1" x14ac:dyDescent="0.25">
      <c r="A31" s="91"/>
      <c r="B31" s="92" t="s">
        <v>420</v>
      </c>
      <c r="C31" s="93">
        <f>SUM(C30:C30)</f>
        <v>0</v>
      </c>
      <c r="D31" s="93">
        <f>SUM(D30:D30)</f>
        <v>0</v>
      </c>
      <c r="E31" s="94">
        <f>SUM(E30:E30)</f>
        <v>0</v>
      </c>
    </row>
    <row r="32" spans="1:5" s="1" customFormat="1" ht="10.5" thickBot="1" x14ac:dyDescent="0.25"/>
    <row r="33" spans="1:5" s="17" customFormat="1" ht="12" thickBot="1" x14ac:dyDescent="0.25">
      <c r="A33" s="95"/>
      <c r="B33" s="96" t="s">
        <v>421</v>
      </c>
      <c r="C33" s="97">
        <f>C18+C27+C31</f>
        <v>0</v>
      </c>
      <c r="D33" s="97">
        <f>D18+D27+D31</f>
        <v>0</v>
      </c>
      <c r="E33" s="98">
        <f>E18+E27+E31</f>
        <v>0</v>
      </c>
    </row>
  </sheetData>
  <mergeCells count="8">
    <mergeCell ref="A6:A7"/>
    <mergeCell ref="B6:B7"/>
    <mergeCell ref="C6:E6"/>
    <mergeCell ref="A1:C1"/>
    <mergeCell ref="D1:E1"/>
    <mergeCell ref="A2:C2"/>
    <mergeCell ref="D2:E2"/>
    <mergeCell ref="A4:E4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4"/>
  <sheetViews>
    <sheetView topLeftCell="A135" workbookViewId="0">
      <selection activeCell="B154" sqref="B154"/>
    </sheetView>
  </sheetViews>
  <sheetFormatPr defaultRowHeight="12.75" x14ac:dyDescent="0.2"/>
  <cols>
    <col min="1" max="1" width="3.7109375" customWidth="1"/>
    <col min="2" max="2" width="11.140625" customWidth="1"/>
    <col min="3" max="3" width="43.42578125" customWidth="1"/>
    <col min="4" max="4" width="4.42578125" customWidth="1"/>
    <col min="5" max="5" width="8.7109375" customWidth="1"/>
    <col min="6" max="9" width="10.7109375" customWidth="1"/>
    <col min="10" max="10" width="9.140625" customWidth="1"/>
    <col min="11" max="11" width="10.85546875" customWidth="1"/>
  </cols>
  <sheetData>
    <row r="1" spans="1:11" s="2" customFormat="1" x14ac:dyDescent="0.2">
      <c r="A1" s="311" t="s">
        <v>607</v>
      </c>
      <c r="B1" s="218"/>
      <c r="C1" s="218"/>
      <c r="D1" s="218"/>
      <c r="E1" s="218"/>
      <c r="F1" s="218"/>
      <c r="G1" s="218"/>
      <c r="H1" s="218"/>
      <c r="I1" s="218"/>
      <c r="J1" s="311" t="s">
        <v>0</v>
      </c>
      <c r="K1" s="218"/>
    </row>
    <row r="2" spans="1:11" s="2" customFormat="1" x14ac:dyDescent="0.2">
      <c r="A2" s="311" t="s">
        <v>608</v>
      </c>
      <c r="B2" s="218"/>
      <c r="C2" s="218"/>
      <c r="D2" s="218"/>
      <c r="E2" s="218"/>
      <c r="F2" s="218"/>
      <c r="G2" s="218"/>
      <c r="H2" s="218"/>
      <c r="I2" s="218"/>
      <c r="J2" s="311" t="s">
        <v>641</v>
      </c>
      <c r="K2" s="218"/>
    </row>
    <row r="3" spans="1:11" s="1" customFormat="1" ht="9.75" x14ac:dyDescent="0.2"/>
    <row r="4" spans="1:11" s="3" customFormat="1" x14ac:dyDescent="0.2">
      <c r="A4" s="312" t="s">
        <v>1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</row>
    <row r="5" spans="1:11" s="1" customFormat="1" ht="10.5" thickBot="1" x14ac:dyDescent="0.25"/>
    <row r="6" spans="1:11" s="1" customFormat="1" ht="9.75" customHeight="1" x14ac:dyDescent="0.2">
      <c r="A6" s="5" t="s">
        <v>2</v>
      </c>
      <c r="B6" s="315" t="s">
        <v>6</v>
      </c>
      <c r="C6" s="315" t="s">
        <v>8</v>
      </c>
      <c r="D6" s="315" t="s">
        <v>10</v>
      </c>
      <c r="E6" s="315" t="s">
        <v>12</v>
      </c>
      <c r="F6" s="317" t="s">
        <v>14</v>
      </c>
      <c r="G6" s="191"/>
      <c r="H6" s="191"/>
      <c r="I6" s="191"/>
      <c r="J6" s="315" t="s">
        <v>23</v>
      </c>
      <c r="K6" s="180"/>
    </row>
    <row r="7" spans="1:11" s="1" customFormat="1" ht="9.75" customHeight="1" x14ac:dyDescent="0.2">
      <c r="A7" s="6" t="s">
        <v>3</v>
      </c>
      <c r="B7" s="220"/>
      <c r="C7" s="220"/>
      <c r="D7" s="220"/>
      <c r="E7" s="220"/>
      <c r="F7" s="313" t="s">
        <v>15</v>
      </c>
      <c r="G7" s="171"/>
      <c r="H7" s="314" t="s">
        <v>20</v>
      </c>
      <c r="I7" s="171"/>
      <c r="J7" s="220"/>
      <c r="K7" s="316"/>
    </row>
    <row r="8" spans="1:11" s="1" customFormat="1" ht="9.75" customHeight="1" x14ac:dyDescent="0.2">
      <c r="A8" s="6" t="s">
        <v>4</v>
      </c>
      <c r="B8" s="220"/>
      <c r="C8" s="220"/>
      <c r="D8" s="220"/>
      <c r="E8" s="220"/>
      <c r="F8" s="9" t="s">
        <v>16</v>
      </c>
      <c r="G8" s="11" t="s">
        <v>18</v>
      </c>
      <c r="H8" s="13" t="s">
        <v>16</v>
      </c>
      <c r="I8" s="11" t="s">
        <v>18</v>
      </c>
      <c r="J8" s="13" t="s">
        <v>16</v>
      </c>
      <c r="K8" s="15" t="s">
        <v>18</v>
      </c>
    </row>
    <row r="9" spans="1:11" s="1" customFormat="1" ht="9.75" customHeight="1" thickBot="1" x14ac:dyDescent="0.25">
      <c r="A9" s="7" t="s">
        <v>5</v>
      </c>
      <c r="B9" s="8" t="s">
        <v>7</v>
      </c>
      <c r="C9" s="8" t="s">
        <v>9</v>
      </c>
      <c r="D9" s="8" t="s">
        <v>11</v>
      </c>
      <c r="E9" s="8" t="s">
        <v>13</v>
      </c>
      <c r="F9" s="10" t="s">
        <v>17</v>
      </c>
      <c r="G9" s="12" t="s">
        <v>19</v>
      </c>
      <c r="H9" s="14" t="s">
        <v>21</v>
      </c>
      <c r="I9" s="12" t="s">
        <v>22</v>
      </c>
      <c r="J9" s="14" t="s">
        <v>24</v>
      </c>
      <c r="K9" s="16" t="s">
        <v>25</v>
      </c>
    </row>
    <row r="10" spans="1:11" s="18" customFormat="1" ht="11.25" x14ac:dyDescent="0.2">
      <c r="A10" s="20"/>
      <c r="B10" s="19"/>
      <c r="C10" s="21" t="s">
        <v>26</v>
      </c>
      <c r="D10" s="19"/>
      <c r="E10" s="19"/>
      <c r="F10" s="22"/>
      <c r="G10" s="23"/>
      <c r="H10" s="24"/>
      <c r="J10" s="24"/>
      <c r="K10" s="25"/>
    </row>
    <row r="11" spans="1:11" s="18" customFormat="1" ht="11.25" x14ac:dyDescent="0.2">
      <c r="A11" s="28"/>
      <c r="B11" s="29" t="s">
        <v>27</v>
      </c>
      <c r="C11" s="30" t="s">
        <v>28</v>
      </c>
      <c r="D11" s="27"/>
      <c r="E11" s="27"/>
      <c r="F11" s="31"/>
      <c r="G11" s="32"/>
      <c r="H11" s="33"/>
      <c r="I11" s="26"/>
      <c r="J11" s="33"/>
      <c r="K11" s="34"/>
    </row>
    <row r="12" spans="1:11" s="1" customFormat="1" ht="9.75" x14ac:dyDescent="0.2">
      <c r="A12" s="35">
        <v>1</v>
      </c>
      <c r="B12" s="37" t="s">
        <v>29</v>
      </c>
      <c r="C12" s="38" t="s">
        <v>30</v>
      </c>
      <c r="D12" s="39" t="s">
        <v>31</v>
      </c>
      <c r="E12" s="40">
        <v>1.95</v>
      </c>
      <c r="F12" s="41">
        <v>0</v>
      </c>
      <c r="G12" s="42">
        <f>E12*F12</f>
        <v>0</v>
      </c>
      <c r="H12" s="43">
        <v>0</v>
      </c>
      <c r="I12" s="42">
        <f>E12*H12</f>
        <v>0</v>
      </c>
      <c r="J12" s="40">
        <v>0</v>
      </c>
      <c r="K12" s="44">
        <f>E12*J12</f>
        <v>0</v>
      </c>
    </row>
    <row r="13" spans="1:11" s="1" customFormat="1" ht="9.75" x14ac:dyDescent="0.2">
      <c r="A13" s="35"/>
      <c r="B13" s="143" t="s">
        <v>514</v>
      </c>
      <c r="C13" s="144" t="s">
        <v>612</v>
      </c>
      <c r="D13" s="145" t="s">
        <v>516</v>
      </c>
      <c r="E13" s="146">
        <v>1.95</v>
      </c>
      <c r="F13" s="41"/>
      <c r="G13" s="42"/>
      <c r="H13" s="43"/>
      <c r="I13" s="141"/>
      <c r="J13" s="40"/>
      <c r="K13" s="44"/>
    </row>
    <row r="14" spans="1:11" s="1" customFormat="1" ht="9.75" x14ac:dyDescent="0.2">
      <c r="A14" s="35">
        <v>2</v>
      </c>
      <c r="B14" s="63" t="s">
        <v>37</v>
      </c>
      <c r="C14" s="64" t="s">
        <v>38</v>
      </c>
      <c r="D14" s="65" t="s">
        <v>31</v>
      </c>
      <c r="E14" s="69">
        <v>1.95</v>
      </c>
      <c r="F14" s="66">
        <v>0</v>
      </c>
      <c r="G14" s="67">
        <f t="shared" ref="G14" si="0">E14*F14</f>
        <v>0</v>
      </c>
      <c r="H14" s="68">
        <v>0</v>
      </c>
      <c r="I14" s="67">
        <f t="shared" ref="I14" si="1">E14*H14</f>
        <v>0</v>
      </c>
      <c r="J14" s="69">
        <v>1.67</v>
      </c>
      <c r="K14" s="70">
        <f t="shared" ref="K14" si="2">E14*J14</f>
        <v>3.2565</v>
      </c>
    </row>
    <row r="15" spans="1:11" s="1" customFormat="1" ht="9.75" x14ac:dyDescent="0.2">
      <c r="A15" s="35"/>
      <c r="B15" s="143" t="s">
        <v>514</v>
      </c>
      <c r="C15" s="144" t="s">
        <v>515</v>
      </c>
      <c r="D15" s="149" t="s">
        <v>516</v>
      </c>
      <c r="E15" s="150">
        <v>1.95</v>
      </c>
      <c r="F15" s="66"/>
      <c r="G15" s="67"/>
      <c r="H15" s="68"/>
      <c r="I15" s="67"/>
      <c r="J15" s="69"/>
      <c r="K15" s="70"/>
    </row>
    <row r="16" spans="1:11" s="18" customFormat="1" ht="11.25" x14ac:dyDescent="0.2">
      <c r="A16" s="53"/>
      <c r="B16" s="54">
        <v>1</v>
      </c>
      <c r="C16" s="55" t="s">
        <v>32</v>
      </c>
      <c r="D16" s="56"/>
      <c r="E16" s="56"/>
      <c r="F16" s="57"/>
      <c r="G16" s="58">
        <f>SUM(G12:G12)</f>
        <v>0</v>
      </c>
      <c r="H16" s="59"/>
      <c r="I16" s="60">
        <f>SUM(I12:I12)</f>
        <v>0</v>
      </c>
      <c r="J16" s="59"/>
      <c r="K16" s="61">
        <f>SUM(K6:K14)</f>
        <v>3.2565</v>
      </c>
    </row>
    <row r="17" spans="1:11" s="18" customFormat="1" ht="11.25" x14ac:dyDescent="0.2">
      <c r="A17" s="28"/>
      <c r="B17" s="29" t="s">
        <v>33</v>
      </c>
      <c r="C17" s="30" t="s">
        <v>34</v>
      </c>
      <c r="D17" s="27"/>
      <c r="E17" s="27"/>
      <c r="F17" s="31"/>
      <c r="G17" s="32"/>
      <c r="H17" s="33"/>
      <c r="I17" s="26"/>
      <c r="J17" s="33"/>
      <c r="K17" s="34"/>
    </row>
    <row r="18" spans="1:11" s="1" customFormat="1" ht="9.75" x14ac:dyDescent="0.2">
      <c r="A18" s="35">
        <f>A14+1</f>
        <v>3</v>
      </c>
      <c r="B18" s="37" t="s">
        <v>35</v>
      </c>
      <c r="C18" s="38" t="s">
        <v>36</v>
      </c>
      <c r="D18" s="39" t="s">
        <v>31</v>
      </c>
      <c r="E18" s="40">
        <v>1.1499999999999999</v>
      </c>
      <c r="F18" s="41">
        <v>0</v>
      </c>
      <c r="G18" s="42">
        <f t="shared" ref="G18:G26" si="3">E18*F18</f>
        <v>0</v>
      </c>
      <c r="H18" s="43">
        <v>0</v>
      </c>
      <c r="I18" s="42">
        <f t="shared" ref="I18:I26" si="4">E18*H18</f>
        <v>0</v>
      </c>
      <c r="J18" s="40">
        <v>2.4727999999999999</v>
      </c>
      <c r="K18" s="44">
        <f t="shared" ref="K18:K26" si="5">E18*J18</f>
        <v>2.8437199999999998</v>
      </c>
    </row>
    <row r="19" spans="1:11" s="1" customFormat="1" ht="9.75" x14ac:dyDescent="0.2">
      <c r="A19" s="35"/>
      <c r="B19" s="143" t="s">
        <v>514</v>
      </c>
      <c r="C19" s="144" t="s">
        <v>519</v>
      </c>
      <c r="D19" s="149" t="s">
        <v>516</v>
      </c>
      <c r="E19" s="150">
        <v>1.1499999999999999</v>
      </c>
      <c r="F19" s="41"/>
      <c r="G19" s="42"/>
      <c r="H19" s="43"/>
      <c r="I19" s="42"/>
      <c r="J19" s="40"/>
      <c r="K19" s="44"/>
    </row>
    <row r="20" spans="1:11" s="1" customFormat="1" ht="9.75" x14ac:dyDescent="0.2">
      <c r="A20" s="62">
        <f>A18+1</f>
        <v>4</v>
      </c>
      <c r="B20" s="63" t="s">
        <v>37</v>
      </c>
      <c r="C20" s="64" t="s">
        <v>38</v>
      </c>
      <c r="D20" s="65" t="s">
        <v>31</v>
      </c>
      <c r="E20" s="69">
        <v>0.35</v>
      </c>
      <c r="F20" s="66">
        <v>0</v>
      </c>
      <c r="G20" s="67">
        <f t="shared" si="3"/>
        <v>0</v>
      </c>
      <c r="H20" s="68">
        <v>0</v>
      </c>
      <c r="I20" s="67">
        <f t="shared" si="4"/>
        <v>0</v>
      </c>
      <c r="J20" s="69">
        <v>1.67</v>
      </c>
      <c r="K20" s="70">
        <f t="shared" si="5"/>
        <v>0.58449999999999991</v>
      </c>
    </row>
    <row r="21" spans="1:11" s="1" customFormat="1" ht="9.75" x14ac:dyDescent="0.2">
      <c r="A21" s="62"/>
      <c r="B21" s="143" t="s">
        <v>514</v>
      </c>
      <c r="C21" s="144" t="s">
        <v>517</v>
      </c>
      <c r="D21" s="149" t="s">
        <v>516</v>
      </c>
      <c r="E21" s="150">
        <v>0.35</v>
      </c>
      <c r="F21" s="66"/>
      <c r="G21" s="67"/>
      <c r="H21" s="68"/>
      <c r="I21" s="67"/>
      <c r="J21" s="69"/>
      <c r="K21" s="70"/>
    </row>
    <row r="22" spans="1:11" s="1" customFormat="1" ht="9.75" x14ac:dyDescent="0.2">
      <c r="A22" s="62">
        <f>A20+1</f>
        <v>5</v>
      </c>
      <c r="B22" s="63" t="s">
        <v>39</v>
      </c>
      <c r="C22" s="64" t="s">
        <v>40</v>
      </c>
      <c r="D22" s="65" t="s">
        <v>31</v>
      </c>
      <c r="E22" s="69">
        <v>0.8</v>
      </c>
      <c r="F22" s="66">
        <v>0</v>
      </c>
      <c r="G22" s="67">
        <f t="shared" si="3"/>
        <v>0</v>
      </c>
      <c r="H22" s="68">
        <v>0</v>
      </c>
      <c r="I22" s="67">
        <f t="shared" si="4"/>
        <v>0</v>
      </c>
      <c r="J22" s="69">
        <v>1.67</v>
      </c>
      <c r="K22" s="70">
        <f t="shared" si="5"/>
        <v>1.3360000000000001</v>
      </c>
    </row>
    <row r="23" spans="1:11" s="1" customFormat="1" ht="9.75" x14ac:dyDescent="0.2">
      <c r="A23" s="62"/>
      <c r="B23" s="143" t="s">
        <v>514</v>
      </c>
      <c r="C23" s="144" t="s">
        <v>518</v>
      </c>
      <c r="D23" s="149" t="s">
        <v>516</v>
      </c>
      <c r="E23" s="150">
        <v>0.8</v>
      </c>
      <c r="F23" s="66"/>
      <c r="G23" s="67"/>
      <c r="H23" s="68"/>
      <c r="I23" s="67"/>
      <c r="J23" s="69"/>
      <c r="K23" s="70"/>
    </row>
    <row r="24" spans="1:11" s="1" customFormat="1" ht="9.75" x14ac:dyDescent="0.2">
      <c r="A24" s="35">
        <f>A22+1</f>
        <v>6</v>
      </c>
      <c r="B24" s="37" t="s">
        <v>41</v>
      </c>
      <c r="C24" s="38" t="s">
        <v>42</v>
      </c>
      <c r="D24" s="39" t="s">
        <v>43</v>
      </c>
      <c r="E24" s="147">
        <v>4</v>
      </c>
      <c r="F24" s="41">
        <v>0</v>
      </c>
      <c r="G24" s="42">
        <f t="shared" si="3"/>
        <v>0</v>
      </c>
      <c r="H24" s="43">
        <v>0</v>
      </c>
      <c r="I24" s="42">
        <f t="shared" si="4"/>
        <v>0</v>
      </c>
      <c r="J24" s="40">
        <v>5.26195E-2</v>
      </c>
      <c r="K24" s="44">
        <f t="shared" si="5"/>
        <v>0.210478</v>
      </c>
    </row>
    <row r="25" spans="1:11" s="1" customFormat="1" ht="9.75" x14ac:dyDescent="0.2">
      <c r="A25" s="35"/>
      <c r="B25" s="143" t="s">
        <v>514</v>
      </c>
      <c r="C25" s="144" t="s">
        <v>520</v>
      </c>
      <c r="D25" s="145" t="s">
        <v>521</v>
      </c>
      <c r="E25" s="148">
        <v>4</v>
      </c>
      <c r="F25" s="41"/>
      <c r="G25" s="42"/>
      <c r="H25" s="43"/>
      <c r="I25" s="42"/>
      <c r="J25" s="40"/>
      <c r="K25" s="44"/>
    </row>
    <row r="26" spans="1:11" s="1" customFormat="1" ht="9.75" x14ac:dyDescent="0.2">
      <c r="A26" s="35">
        <f>A24+1</f>
        <v>7</v>
      </c>
      <c r="B26" s="37" t="s">
        <v>44</v>
      </c>
      <c r="C26" s="38" t="s">
        <v>613</v>
      </c>
      <c r="D26" s="39" t="s">
        <v>43</v>
      </c>
      <c r="E26" s="147">
        <v>6</v>
      </c>
      <c r="F26" s="41">
        <v>0</v>
      </c>
      <c r="G26" s="42">
        <f t="shared" si="3"/>
        <v>0</v>
      </c>
      <c r="H26" s="43">
        <v>0</v>
      </c>
      <c r="I26" s="42">
        <f t="shared" si="4"/>
        <v>0</v>
      </c>
      <c r="J26" s="40">
        <v>5.40495E-2</v>
      </c>
      <c r="K26" s="44">
        <f t="shared" si="5"/>
        <v>0.324297</v>
      </c>
    </row>
    <row r="27" spans="1:11" s="1" customFormat="1" ht="9.75" x14ac:dyDescent="0.2">
      <c r="A27" s="35"/>
      <c r="B27" s="143" t="s">
        <v>514</v>
      </c>
      <c r="C27" s="144" t="s">
        <v>522</v>
      </c>
      <c r="D27" s="145" t="s">
        <v>521</v>
      </c>
      <c r="E27" s="148">
        <v>6</v>
      </c>
      <c r="F27" s="41"/>
      <c r="G27" s="42"/>
      <c r="H27" s="43"/>
      <c r="I27" s="141"/>
      <c r="J27" s="40"/>
      <c r="K27" s="44"/>
    </row>
    <row r="28" spans="1:11" s="18" customFormat="1" ht="11.25" x14ac:dyDescent="0.2">
      <c r="A28" s="53"/>
      <c r="B28" s="54">
        <v>2</v>
      </c>
      <c r="C28" s="55" t="s">
        <v>45</v>
      </c>
      <c r="D28" s="56"/>
      <c r="E28" s="56"/>
      <c r="F28" s="57"/>
      <c r="G28" s="58">
        <f>SUM(G18:G26)</f>
        <v>0</v>
      </c>
      <c r="H28" s="59"/>
      <c r="I28" s="60">
        <f>SUM(I18:I26)</f>
        <v>0</v>
      </c>
      <c r="J28" s="59"/>
      <c r="K28" s="61">
        <f>SUM(K18:K26)</f>
        <v>5.2989949999999997</v>
      </c>
    </row>
    <row r="29" spans="1:11" s="18" customFormat="1" ht="11.25" x14ac:dyDescent="0.2">
      <c r="A29" s="28"/>
      <c r="B29" s="29" t="s">
        <v>46</v>
      </c>
      <c r="C29" s="30" t="s">
        <v>47</v>
      </c>
      <c r="D29" s="27"/>
      <c r="E29" s="27"/>
      <c r="F29" s="31"/>
      <c r="G29" s="32"/>
      <c r="H29" s="33"/>
      <c r="I29" s="26"/>
      <c r="J29" s="33"/>
      <c r="K29" s="34"/>
    </row>
    <row r="30" spans="1:11" s="1" customFormat="1" ht="9.75" x14ac:dyDescent="0.2">
      <c r="A30" s="35">
        <f>A26+1</f>
        <v>8</v>
      </c>
      <c r="B30" s="37" t="s">
        <v>48</v>
      </c>
      <c r="C30" s="38" t="s">
        <v>49</v>
      </c>
      <c r="D30" s="39" t="s">
        <v>43</v>
      </c>
      <c r="E30" s="147">
        <v>3</v>
      </c>
      <c r="F30" s="41">
        <v>0</v>
      </c>
      <c r="G30" s="42">
        <f>E30*F30</f>
        <v>0</v>
      </c>
      <c r="H30" s="43">
        <v>0</v>
      </c>
      <c r="I30" s="42">
        <f>E30*H30</f>
        <v>0</v>
      </c>
      <c r="J30" s="40">
        <v>0.33133708000000001</v>
      </c>
      <c r="K30" s="44">
        <f>E30*J30</f>
        <v>0.99401124000000007</v>
      </c>
    </row>
    <row r="31" spans="1:11" s="1" customFormat="1" ht="9.75" x14ac:dyDescent="0.2">
      <c r="A31" s="35"/>
      <c r="B31" s="143" t="s">
        <v>514</v>
      </c>
      <c r="C31" s="144" t="s">
        <v>523</v>
      </c>
      <c r="D31" s="149" t="s">
        <v>521</v>
      </c>
      <c r="E31" s="151">
        <v>3</v>
      </c>
      <c r="F31" s="41"/>
      <c r="G31" s="42"/>
      <c r="H31" s="43"/>
      <c r="I31" s="42"/>
      <c r="J31" s="40"/>
      <c r="K31" s="44"/>
    </row>
    <row r="32" spans="1:11" s="1" customFormat="1" ht="9.75" x14ac:dyDescent="0.2">
      <c r="A32" s="35">
        <f>A30+1</f>
        <v>9</v>
      </c>
      <c r="B32" s="37" t="s">
        <v>50</v>
      </c>
      <c r="C32" s="38" t="s">
        <v>51</v>
      </c>
      <c r="D32" s="39" t="s">
        <v>31</v>
      </c>
      <c r="E32" s="147">
        <v>2.85</v>
      </c>
      <c r="F32" s="41">
        <v>0</v>
      </c>
      <c r="G32" s="42">
        <f>E32*F32</f>
        <v>0</v>
      </c>
      <c r="H32" s="43">
        <v>0</v>
      </c>
      <c r="I32" s="42">
        <f>E32*H32</f>
        <v>0</v>
      </c>
      <c r="J32" s="40">
        <v>1.7698720640000001</v>
      </c>
      <c r="K32" s="44">
        <f>E32*J32</f>
        <v>5.0441353824000004</v>
      </c>
    </row>
    <row r="33" spans="1:11" s="1" customFormat="1" ht="9.75" x14ac:dyDescent="0.2">
      <c r="A33" s="35"/>
      <c r="B33" s="143" t="s">
        <v>514</v>
      </c>
      <c r="C33" s="144" t="s">
        <v>524</v>
      </c>
      <c r="D33" s="149" t="s">
        <v>516</v>
      </c>
      <c r="E33" s="151">
        <v>2.85</v>
      </c>
      <c r="F33" s="41"/>
      <c r="G33" s="42"/>
      <c r="H33" s="43"/>
      <c r="I33" s="42"/>
      <c r="J33" s="40"/>
      <c r="K33" s="44"/>
    </row>
    <row r="34" spans="1:11" s="1" customFormat="1" ht="19.5" x14ac:dyDescent="0.2">
      <c r="A34" s="62">
        <f>A32+1</f>
        <v>10</v>
      </c>
      <c r="B34" s="63" t="s">
        <v>53</v>
      </c>
      <c r="C34" s="64" t="s">
        <v>527</v>
      </c>
      <c r="D34" s="65" t="s">
        <v>54</v>
      </c>
      <c r="E34" s="152">
        <v>2</v>
      </c>
      <c r="F34" s="66">
        <v>0</v>
      </c>
      <c r="G34" s="67">
        <f>E34*F34</f>
        <v>0</v>
      </c>
      <c r="H34" s="68">
        <v>0</v>
      </c>
      <c r="I34" s="67">
        <f>E34*H34</f>
        <v>0</v>
      </c>
      <c r="J34" s="69">
        <v>4.9500000000000004E-3</v>
      </c>
      <c r="K34" s="70">
        <f>E34*J34</f>
        <v>9.9000000000000008E-3</v>
      </c>
    </row>
    <row r="35" spans="1:11" s="1" customFormat="1" ht="9.75" x14ac:dyDescent="0.2">
      <c r="A35" s="62"/>
      <c r="B35" s="143" t="s">
        <v>514</v>
      </c>
      <c r="C35" s="144" t="s">
        <v>517</v>
      </c>
      <c r="D35" s="149" t="s">
        <v>528</v>
      </c>
      <c r="E35" s="151">
        <v>2</v>
      </c>
      <c r="F35" s="66"/>
      <c r="G35" s="67"/>
      <c r="H35" s="68"/>
      <c r="I35" s="142"/>
      <c r="J35" s="69"/>
      <c r="K35" s="70"/>
    </row>
    <row r="36" spans="1:11" s="18" customFormat="1" ht="11.25" x14ac:dyDescent="0.2">
      <c r="A36" s="53"/>
      <c r="B36" s="54">
        <v>3</v>
      </c>
      <c r="C36" s="55" t="s">
        <v>55</v>
      </c>
      <c r="D36" s="56"/>
      <c r="E36" s="56"/>
      <c r="F36" s="57"/>
      <c r="G36" s="58">
        <f>SUM(G30:G34)</f>
        <v>0</v>
      </c>
      <c r="H36" s="59"/>
      <c r="I36" s="60">
        <f>SUM(I30:I34)</f>
        <v>0</v>
      </c>
      <c r="J36" s="59"/>
      <c r="K36" s="61">
        <f>SUM(K30:K34)</f>
        <v>6.0480466224000002</v>
      </c>
    </row>
    <row r="37" spans="1:11" s="18" customFormat="1" ht="11.25" x14ac:dyDescent="0.2">
      <c r="A37" s="28"/>
      <c r="B37" s="29" t="s">
        <v>56</v>
      </c>
      <c r="C37" s="30" t="s">
        <v>57</v>
      </c>
      <c r="D37" s="27"/>
      <c r="E37" s="27"/>
      <c r="F37" s="31"/>
      <c r="G37" s="32"/>
      <c r="H37" s="33"/>
      <c r="I37" s="26"/>
      <c r="J37" s="33"/>
      <c r="K37" s="34"/>
    </row>
    <row r="38" spans="1:11" s="1" customFormat="1" ht="9.75" x14ac:dyDescent="0.2">
      <c r="A38" s="35">
        <f>A34+1</f>
        <v>11</v>
      </c>
      <c r="B38" s="37" t="s">
        <v>58</v>
      </c>
      <c r="C38" s="38" t="s">
        <v>59</v>
      </c>
      <c r="D38" s="39" t="s">
        <v>31</v>
      </c>
      <c r="E38" s="40">
        <v>1.05</v>
      </c>
      <c r="F38" s="41">
        <v>0</v>
      </c>
      <c r="G38" s="42">
        <f>E38*F38</f>
        <v>0</v>
      </c>
      <c r="H38" s="43">
        <v>0</v>
      </c>
      <c r="I38" s="42">
        <f>E38*H38</f>
        <v>0</v>
      </c>
      <c r="J38" s="40">
        <v>1.7034</v>
      </c>
      <c r="K38" s="44">
        <f>E38*J38</f>
        <v>1.78857</v>
      </c>
    </row>
    <row r="39" spans="1:11" s="1" customFormat="1" ht="19.5" x14ac:dyDescent="0.2">
      <c r="A39" s="35"/>
      <c r="B39" s="143" t="s">
        <v>514</v>
      </c>
      <c r="C39" s="144" t="s">
        <v>529</v>
      </c>
      <c r="D39" s="149" t="s">
        <v>516</v>
      </c>
      <c r="E39" s="150">
        <v>1.05</v>
      </c>
      <c r="F39" s="41"/>
      <c r="G39" s="42"/>
      <c r="H39" s="43"/>
      <c r="I39" s="42"/>
      <c r="J39" s="40"/>
      <c r="K39" s="44"/>
    </row>
    <row r="40" spans="1:11" s="18" customFormat="1" ht="11.25" x14ac:dyDescent="0.2">
      <c r="A40" s="53"/>
      <c r="B40" s="54">
        <v>4</v>
      </c>
      <c r="C40" s="55" t="s">
        <v>61</v>
      </c>
      <c r="D40" s="56"/>
      <c r="E40" s="56"/>
      <c r="F40" s="57"/>
      <c r="G40" s="58">
        <f>SUM(G38:G39)</f>
        <v>0</v>
      </c>
      <c r="H40" s="59"/>
      <c r="I40" s="60">
        <f>SUM(I38:I39)</f>
        <v>0</v>
      </c>
      <c r="J40" s="59"/>
      <c r="K40" s="61">
        <f>SUM(K38:K39)</f>
        <v>1.78857</v>
      </c>
    </row>
    <row r="41" spans="1:11" s="18" customFormat="1" ht="11.25" x14ac:dyDescent="0.2">
      <c r="A41" s="28"/>
      <c r="B41" s="29" t="s">
        <v>62</v>
      </c>
      <c r="C41" s="30" t="s">
        <v>63</v>
      </c>
      <c r="D41" s="27"/>
      <c r="E41" s="27"/>
      <c r="F41" s="31"/>
      <c r="G41" s="32"/>
      <c r="H41" s="33"/>
      <c r="I41" s="26"/>
      <c r="J41" s="33"/>
      <c r="K41" s="34"/>
    </row>
    <row r="42" spans="1:11" s="1" customFormat="1" ht="9.75" x14ac:dyDescent="0.2">
      <c r="A42" s="35">
        <f>A38+1</f>
        <v>12</v>
      </c>
      <c r="B42" s="37" t="s">
        <v>64</v>
      </c>
      <c r="C42" s="38" t="s">
        <v>65</v>
      </c>
      <c r="D42" s="39" t="s">
        <v>43</v>
      </c>
      <c r="E42" s="166">
        <v>287</v>
      </c>
      <c r="F42" s="41">
        <v>0</v>
      </c>
      <c r="G42" s="42">
        <f t="shared" ref="G42:G56" si="6">E42*F42</f>
        <v>0</v>
      </c>
      <c r="H42" s="43">
        <v>0</v>
      </c>
      <c r="I42" s="42">
        <f t="shared" ref="I42:I56" si="7">E42*H42</f>
        <v>0</v>
      </c>
      <c r="J42" s="40">
        <v>2.8999999999999998E-3</v>
      </c>
      <c r="K42" s="44">
        <f t="shared" ref="K42:K56" si="8">E42*J42</f>
        <v>0.83229999999999993</v>
      </c>
    </row>
    <row r="43" spans="1:11" s="1" customFormat="1" ht="9.75" x14ac:dyDescent="0.2">
      <c r="A43" s="35"/>
      <c r="B43" s="143" t="s">
        <v>514</v>
      </c>
      <c r="C43" s="144" t="s">
        <v>629</v>
      </c>
      <c r="D43" s="149" t="s">
        <v>521</v>
      </c>
      <c r="E43" s="151">
        <v>287</v>
      </c>
      <c r="F43" s="41"/>
      <c r="G43" s="42"/>
      <c r="H43" s="43"/>
      <c r="I43" s="42"/>
      <c r="J43" s="40"/>
      <c r="K43" s="44"/>
    </row>
    <row r="44" spans="1:11" s="1" customFormat="1" ht="9.75" x14ac:dyDescent="0.2">
      <c r="A44" s="35">
        <f>A42+1</f>
        <v>13</v>
      </c>
      <c r="B44" s="37" t="s">
        <v>66</v>
      </c>
      <c r="C44" s="38" t="s">
        <v>67</v>
      </c>
      <c r="D44" s="39" t="s">
        <v>43</v>
      </c>
      <c r="E44" s="147">
        <v>59</v>
      </c>
      <c r="F44" s="41">
        <v>0</v>
      </c>
      <c r="G44" s="42">
        <f t="shared" si="6"/>
        <v>0</v>
      </c>
      <c r="H44" s="43">
        <v>0</v>
      </c>
      <c r="I44" s="42">
        <f t="shared" si="7"/>
        <v>0</v>
      </c>
      <c r="J44" s="40">
        <v>2.78114E-2</v>
      </c>
      <c r="K44" s="44">
        <f t="shared" si="8"/>
        <v>1.6408726</v>
      </c>
    </row>
    <row r="45" spans="1:11" s="1" customFormat="1" ht="9.75" x14ac:dyDescent="0.2">
      <c r="A45" s="35"/>
      <c r="B45" s="143" t="s">
        <v>514</v>
      </c>
      <c r="C45" s="144" t="s">
        <v>628</v>
      </c>
      <c r="D45" s="149" t="s">
        <v>521</v>
      </c>
      <c r="E45" s="151">
        <v>59</v>
      </c>
      <c r="F45" s="41"/>
      <c r="G45" s="42"/>
      <c r="H45" s="43"/>
      <c r="I45" s="42"/>
      <c r="J45" s="40"/>
      <c r="K45" s="44"/>
    </row>
    <row r="46" spans="1:11" s="1" customFormat="1" ht="9.75" x14ac:dyDescent="0.2">
      <c r="A46" s="35">
        <f>A44+1</f>
        <v>14</v>
      </c>
      <c r="B46" s="37" t="s">
        <v>68</v>
      </c>
      <c r="C46" s="38" t="s">
        <v>69</v>
      </c>
      <c r="D46" s="39" t="s">
        <v>52</v>
      </c>
      <c r="E46" s="166">
        <v>14</v>
      </c>
      <c r="F46" s="41">
        <v>0</v>
      </c>
      <c r="G46" s="42">
        <f t="shared" si="6"/>
        <v>0</v>
      </c>
      <c r="H46" s="43">
        <v>0</v>
      </c>
      <c r="I46" s="42">
        <f t="shared" si="7"/>
        <v>0</v>
      </c>
      <c r="J46" s="40">
        <v>4.5402303999999997E-2</v>
      </c>
      <c r="K46" s="44">
        <f t="shared" si="8"/>
        <v>0.63563225599999995</v>
      </c>
    </row>
    <row r="47" spans="1:11" s="1" customFormat="1" ht="9.75" x14ac:dyDescent="0.2">
      <c r="A47" s="35"/>
      <c r="B47" s="143" t="s">
        <v>514</v>
      </c>
      <c r="C47" s="144" t="s">
        <v>531</v>
      </c>
      <c r="D47" s="149" t="s">
        <v>525</v>
      </c>
      <c r="E47" s="151">
        <v>14</v>
      </c>
      <c r="F47" s="41"/>
      <c r="G47" s="42"/>
      <c r="H47" s="43"/>
      <c r="I47" s="42"/>
      <c r="J47" s="40"/>
      <c r="K47" s="44"/>
    </row>
    <row r="48" spans="1:11" s="1" customFormat="1" ht="9.75" x14ac:dyDescent="0.2">
      <c r="A48" s="35">
        <f>A46+1</f>
        <v>15</v>
      </c>
      <c r="B48" s="37" t="s">
        <v>70</v>
      </c>
      <c r="C48" s="38" t="s">
        <v>71</v>
      </c>
      <c r="D48" s="39" t="s">
        <v>60</v>
      </c>
      <c r="E48" s="166">
        <v>57.6</v>
      </c>
      <c r="F48" s="41">
        <v>0</v>
      </c>
      <c r="G48" s="42">
        <f t="shared" si="6"/>
        <v>0</v>
      </c>
      <c r="H48" s="43">
        <v>0</v>
      </c>
      <c r="I48" s="42">
        <f t="shared" si="7"/>
        <v>0</v>
      </c>
      <c r="J48" s="40">
        <v>1.5E-3</v>
      </c>
      <c r="K48" s="44">
        <f t="shared" si="8"/>
        <v>8.6400000000000005E-2</v>
      </c>
    </row>
    <row r="49" spans="1:11" s="1" customFormat="1" ht="9.75" x14ac:dyDescent="0.2">
      <c r="A49" s="35"/>
      <c r="B49" s="143" t="s">
        <v>514</v>
      </c>
      <c r="C49" s="144" t="s">
        <v>532</v>
      </c>
      <c r="D49" s="149" t="s">
        <v>530</v>
      </c>
      <c r="E49" s="151">
        <v>57.6</v>
      </c>
      <c r="F49" s="41"/>
      <c r="G49" s="42"/>
      <c r="H49" s="43"/>
      <c r="I49" s="42"/>
      <c r="J49" s="40"/>
      <c r="K49" s="44"/>
    </row>
    <row r="50" spans="1:11" s="1" customFormat="1" ht="9.75" x14ac:dyDescent="0.2">
      <c r="A50" s="35">
        <f>A48+1</f>
        <v>16</v>
      </c>
      <c r="B50" s="37" t="s">
        <v>72</v>
      </c>
      <c r="C50" s="38" t="s">
        <v>73</v>
      </c>
      <c r="D50" s="39" t="s">
        <v>43</v>
      </c>
      <c r="E50" s="147">
        <v>5.4</v>
      </c>
      <c r="F50" s="41">
        <v>0</v>
      </c>
      <c r="G50" s="42">
        <f t="shared" si="6"/>
        <v>0</v>
      </c>
      <c r="H50" s="43">
        <v>0</v>
      </c>
      <c r="I50" s="42">
        <f t="shared" si="7"/>
        <v>0</v>
      </c>
      <c r="J50" s="40">
        <v>5.7773699999999997E-2</v>
      </c>
      <c r="K50" s="44">
        <f t="shared" si="8"/>
        <v>0.31197797999999999</v>
      </c>
    </row>
    <row r="51" spans="1:11" s="1" customFormat="1" ht="9.75" x14ac:dyDescent="0.2">
      <c r="A51" s="35"/>
      <c r="B51" s="143" t="s">
        <v>514</v>
      </c>
      <c r="C51" s="144" t="s">
        <v>533</v>
      </c>
      <c r="D51" s="149" t="s">
        <v>521</v>
      </c>
      <c r="E51" s="151">
        <v>5.4</v>
      </c>
      <c r="F51" s="41"/>
      <c r="G51" s="42"/>
      <c r="H51" s="43"/>
      <c r="I51" s="42"/>
      <c r="J51" s="40"/>
      <c r="K51" s="44"/>
    </row>
    <row r="52" spans="1:11" s="1" customFormat="1" ht="9.75" x14ac:dyDescent="0.2">
      <c r="A52" s="35">
        <f>A50+1</f>
        <v>17</v>
      </c>
      <c r="B52" s="37" t="s">
        <v>74</v>
      </c>
      <c r="C52" s="38" t="s">
        <v>75</v>
      </c>
      <c r="D52" s="39" t="s">
        <v>43</v>
      </c>
      <c r="E52" s="147">
        <v>36</v>
      </c>
      <c r="F52" s="41">
        <v>0</v>
      </c>
      <c r="G52" s="42">
        <f t="shared" si="6"/>
        <v>0</v>
      </c>
      <c r="H52" s="43">
        <v>0</v>
      </c>
      <c r="I52" s="42">
        <f t="shared" si="7"/>
        <v>0</v>
      </c>
      <c r="J52" s="40">
        <v>5.7254192000000002E-2</v>
      </c>
      <c r="K52" s="44">
        <f t="shared" si="8"/>
        <v>2.061150912</v>
      </c>
    </row>
    <row r="53" spans="1:11" s="1" customFormat="1" ht="9.75" x14ac:dyDescent="0.2">
      <c r="A53" s="35"/>
      <c r="B53" s="143" t="s">
        <v>514</v>
      </c>
      <c r="C53" s="144" t="s">
        <v>534</v>
      </c>
      <c r="D53" s="149" t="s">
        <v>521</v>
      </c>
      <c r="E53" s="151">
        <v>36</v>
      </c>
      <c r="F53" s="41"/>
      <c r="G53" s="42"/>
      <c r="H53" s="43"/>
      <c r="I53" s="42"/>
      <c r="J53" s="40"/>
      <c r="K53" s="44"/>
    </row>
    <row r="54" spans="1:11" s="1" customFormat="1" ht="9.75" x14ac:dyDescent="0.2">
      <c r="A54" s="35">
        <f>A52+1</f>
        <v>18</v>
      </c>
      <c r="B54" s="37" t="s">
        <v>536</v>
      </c>
      <c r="C54" s="38" t="s">
        <v>537</v>
      </c>
      <c r="D54" s="39" t="s">
        <v>43</v>
      </c>
      <c r="E54" s="147">
        <v>15</v>
      </c>
      <c r="F54" s="41">
        <v>0</v>
      </c>
      <c r="G54" s="42">
        <f t="shared" si="6"/>
        <v>0</v>
      </c>
      <c r="H54" s="43">
        <v>0</v>
      </c>
      <c r="I54" s="42">
        <f t="shared" si="7"/>
        <v>0</v>
      </c>
      <c r="J54" s="40">
        <v>2.7527791999999999E-2</v>
      </c>
      <c r="K54" s="44">
        <f t="shared" si="8"/>
        <v>0.41291687999999999</v>
      </c>
    </row>
    <row r="55" spans="1:11" s="1" customFormat="1" ht="9.75" x14ac:dyDescent="0.2">
      <c r="A55" s="35"/>
      <c r="B55" s="143" t="s">
        <v>514</v>
      </c>
      <c r="C55" s="144" t="s">
        <v>535</v>
      </c>
      <c r="D55" s="149" t="s">
        <v>521</v>
      </c>
      <c r="E55" s="151">
        <v>15</v>
      </c>
      <c r="F55" s="41"/>
      <c r="G55" s="42"/>
      <c r="H55" s="43"/>
      <c r="I55" s="42"/>
      <c r="J55" s="40"/>
      <c r="K55" s="44"/>
    </row>
    <row r="56" spans="1:11" s="1" customFormat="1" ht="19.5" x14ac:dyDescent="0.2">
      <c r="A56" s="35">
        <f t="shared" ref="A56" si="9">A54+1</f>
        <v>19</v>
      </c>
      <c r="B56" s="37" t="s">
        <v>538</v>
      </c>
      <c r="C56" s="38" t="s">
        <v>539</v>
      </c>
      <c r="D56" s="39" t="s">
        <v>43</v>
      </c>
      <c r="E56" s="166">
        <v>266.73</v>
      </c>
      <c r="F56" s="41">
        <v>0</v>
      </c>
      <c r="G56" s="42">
        <f t="shared" si="6"/>
        <v>0</v>
      </c>
      <c r="H56" s="43">
        <v>0</v>
      </c>
      <c r="I56" s="42">
        <f t="shared" si="7"/>
        <v>0</v>
      </c>
      <c r="J56" s="40">
        <v>4.7355000000000001E-3</v>
      </c>
      <c r="K56" s="44">
        <f t="shared" si="8"/>
        <v>1.2630999150000002</v>
      </c>
    </row>
    <row r="57" spans="1:11" s="1" customFormat="1" ht="9.75" x14ac:dyDescent="0.2">
      <c r="A57" s="35"/>
      <c r="B57" s="143" t="s">
        <v>514</v>
      </c>
      <c r="C57" s="144" t="s">
        <v>627</v>
      </c>
      <c r="D57" s="149" t="s">
        <v>521</v>
      </c>
      <c r="E57" s="151">
        <v>266.73</v>
      </c>
      <c r="F57" s="41"/>
      <c r="G57" s="42"/>
      <c r="H57" s="43"/>
      <c r="I57" s="141"/>
      <c r="J57" s="40"/>
      <c r="K57" s="44"/>
    </row>
    <row r="58" spans="1:11" s="18" customFormat="1" ht="11.25" x14ac:dyDescent="0.2">
      <c r="A58" s="53"/>
      <c r="B58" s="54">
        <v>61</v>
      </c>
      <c r="C58" s="55" t="s">
        <v>76</v>
      </c>
      <c r="D58" s="56"/>
      <c r="E58" s="56"/>
      <c r="F58" s="57"/>
      <c r="G58" s="58">
        <f>SUM(G42:G56)</f>
        <v>0</v>
      </c>
      <c r="H58" s="59"/>
      <c r="I58" s="60">
        <f>SUM(I42:I56)</f>
        <v>0</v>
      </c>
      <c r="J58" s="59"/>
      <c r="K58" s="61">
        <f>SUM(K42:K56)</f>
        <v>7.2443505429999995</v>
      </c>
    </row>
    <row r="59" spans="1:11" s="18" customFormat="1" ht="11.25" x14ac:dyDescent="0.2">
      <c r="A59" s="28"/>
      <c r="B59" s="29" t="s">
        <v>77</v>
      </c>
      <c r="C59" s="30" t="s">
        <v>78</v>
      </c>
      <c r="D59" s="27"/>
      <c r="E59" s="27"/>
      <c r="F59" s="31"/>
      <c r="G59" s="32"/>
      <c r="H59" s="33"/>
      <c r="I59" s="26"/>
      <c r="J59" s="33"/>
      <c r="K59" s="34"/>
    </row>
    <row r="60" spans="1:11" s="1" customFormat="1" ht="9.75" x14ac:dyDescent="0.2">
      <c r="A60" s="35">
        <f>A56+1</f>
        <v>20</v>
      </c>
      <c r="B60" s="37" t="s">
        <v>79</v>
      </c>
      <c r="C60" s="38" t="s">
        <v>630</v>
      </c>
      <c r="D60" s="39" t="s">
        <v>43</v>
      </c>
      <c r="E60" s="147">
        <v>6.43</v>
      </c>
      <c r="F60" s="41">
        <v>0</v>
      </c>
      <c r="G60" s="42">
        <f>E60*F60</f>
        <v>0</v>
      </c>
      <c r="H60" s="43">
        <v>0</v>
      </c>
      <c r="I60" s="42">
        <f>E60*H60</f>
        <v>0</v>
      </c>
      <c r="J60" s="40">
        <v>1.2545499999999999E-2</v>
      </c>
      <c r="K60" s="44">
        <f>E60*J60</f>
        <v>8.0667564999999997E-2</v>
      </c>
    </row>
    <row r="61" spans="1:11" s="1" customFormat="1" ht="9.75" x14ac:dyDescent="0.2">
      <c r="A61" s="35"/>
      <c r="B61" s="143" t="s">
        <v>514</v>
      </c>
      <c r="C61" s="144" t="s">
        <v>540</v>
      </c>
      <c r="D61" s="145" t="s">
        <v>521</v>
      </c>
      <c r="E61" s="147">
        <v>6.43</v>
      </c>
      <c r="F61" s="41"/>
      <c r="G61" s="42"/>
      <c r="H61" s="43"/>
      <c r="I61" s="42"/>
      <c r="J61" s="40"/>
      <c r="K61" s="44"/>
    </row>
    <row r="62" spans="1:11" s="1" customFormat="1" ht="9.75" x14ac:dyDescent="0.2">
      <c r="A62" s="62">
        <f>A60+1</f>
        <v>21</v>
      </c>
      <c r="B62" s="63" t="s">
        <v>80</v>
      </c>
      <c r="C62" s="64" t="s">
        <v>631</v>
      </c>
      <c r="D62" s="65" t="s">
        <v>43</v>
      </c>
      <c r="E62" s="152">
        <v>6.43</v>
      </c>
      <c r="F62" s="66">
        <v>0</v>
      </c>
      <c r="G62" s="67">
        <f>E62*F62</f>
        <v>0</v>
      </c>
      <c r="H62" s="68">
        <v>0</v>
      </c>
      <c r="I62" s="67">
        <f>E62*H62</f>
        <v>0</v>
      </c>
      <c r="J62" s="69">
        <v>5.0000000000000001E-3</v>
      </c>
      <c r="K62" s="70">
        <f>E62*J62</f>
        <v>3.2149999999999998E-2</v>
      </c>
    </row>
    <row r="63" spans="1:11" s="1" customFormat="1" ht="9.75" x14ac:dyDescent="0.2">
      <c r="A63" s="62"/>
      <c r="B63" s="143" t="s">
        <v>514</v>
      </c>
      <c r="C63" s="144" t="s">
        <v>540</v>
      </c>
      <c r="D63" s="65" t="s">
        <v>521</v>
      </c>
      <c r="E63" s="152">
        <v>6.43</v>
      </c>
      <c r="F63" s="66"/>
      <c r="G63" s="67"/>
      <c r="H63" s="68"/>
      <c r="I63" s="142"/>
      <c r="J63" s="69"/>
      <c r="K63" s="70"/>
    </row>
    <row r="64" spans="1:11" s="18" customFormat="1" ht="11.25" x14ac:dyDescent="0.2">
      <c r="A64" s="53"/>
      <c r="B64" s="54">
        <v>62</v>
      </c>
      <c r="C64" s="55" t="s">
        <v>81</v>
      </c>
      <c r="D64" s="56"/>
      <c r="E64" s="56"/>
      <c r="F64" s="57"/>
      <c r="G64" s="58">
        <f>SUM(G60:G62)</f>
        <v>0</v>
      </c>
      <c r="H64" s="59"/>
      <c r="I64" s="60">
        <f>SUM(I60:I62)</f>
        <v>0</v>
      </c>
      <c r="J64" s="59"/>
      <c r="K64" s="61">
        <f>SUM(K60:K62)</f>
        <v>0.11281756499999999</v>
      </c>
    </row>
    <row r="65" spans="1:11" s="18" customFormat="1" ht="11.25" x14ac:dyDescent="0.2">
      <c r="A65" s="28"/>
      <c r="B65" s="29" t="s">
        <v>82</v>
      </c>
      <c r="C65" s="30" t="s">
        <v>83</v>
      </c>
      <c r="D65" s="27"/>
      <c r="E65" s="27"/>
      <c r="F65" s="31"/>
      <c r="G65" s="32"/>
      <c r="H65" s="33"/>
      <c r="I65" s="26"/>
      <c r="J65" s="33"/>
      <c r="K65" s="34"/>
    </row>
    <row r="66" spans="1:11" s="1" customFormat="1" ht="9.75" x14ac:dyDescent="0.2">
      <c r="A66" s="35">
        <f>A62+1</f>
        <v>22</v>
      </c>
      <c r="B66" s="37" t="s">
        <v>84</v>
      </c>
      <c r="C66" s="38" t="s">
        <v>85</v>
      </c>
      <c r="D66" s="39" t="s">
        <v>43</v>
      </c>
      <c r="E66" s="147">
        <v>168.5</v>
      </c>
      <c r="F66" s="41">
        <v>0</v>
      </c>
      <c r="G66" s="42">
        <f>E66*F66</f>
        <v>0</v>
      </c>
      <c r="H66" s="43">
        <v>0</v>
      </c>
      <c r="I66" s="42">
        <f>E66*H66</f>
        <v>0</v>
      </c>
      <c r="J66" s="40">
        <v>4.49E-5</v>
      </c>
      <c r="K66" s="44">
        <f>E66*J66</f>
        <v>7.5656500000000002E-3</v>
      </c>
    </row>
    <row r="67" spans="1:11" s="1" customFormat="1" ht="29.25" x14ac:dyDescent="0.2">
      <c r="A67" s="35"/>
      <c r="B67" s="143" t="s">
        <v>514</v>
      </c>
      <c r="C67" s="144" t="s">
        <v>541</v>
      </c>
      <c r="D67" s="65" t="s">
        <v>521</v>
      </c>
      <c r="E67" s="152">
        <v>168.5</v>
      </c>
      <c r="F67" s="41"/>
      <c r="G67" s="42"/>
      <c r="H67" s="43"/>
      <c r="I67" s="42"/>
      <c r="J67" s="40"/>
      <c r="K67" s="44"/>
    </row>
    <row r="68" spans="1:11" s="1" customFormat="1" ht="9.75" x14ac:dyDescent="0.2">
      <c r="A68" s="35">
        <f>A66+1</f>
        <v>23</v>
      </c>
      <c r="B68" s="37" t="s">
        <v>86</v>
      </c>
      <c r="C68" s="38" t="s">
        <v>87</v>
      </c>
      <c r="D68" s="39" t="s">
        <v>43</v>
      </c>
      <c r="E68" s="147">
        <v>325.73</v>
      </c>
      <c r="F68" s="41">
        <v>0</v>
      </c>
      <c r="G68" s="42">
        <f>E68*F68</f>
        <v>0</v>
      </c>
      <c r="H68" s="43">
        <v>0</v>
      </c>
      <c r="I68" s="42">
        <f>E68*H68</f>
        <v>0</v>
      </c>
      <c r="J68" s="40">
        <v>0</v>
      </c>
      <c r="K68" s="44">
        <f>E68*J68</f>
        <v>0</v>
      </c>
    </row>
    <row r="69" spans="1:11" s="1" customFormat="1" ht="9.75" x14ac:dyDescent="0.2">
      <c r="A69" s="35"/>
      <c r="B69" s="143" t="s">
        <v>514</v>
      </c>
      <c r="C69" s="144" t="s">
        <v>621</v>
      </c>
      <c r="D69" s="65" t="s">
        <v>521</v>
      </c>
      <c r="E69" s="152">
        <v>325.73</v>
      </c>
      <c r="F69" s="41"/>
      <c r="G69" s="42"/>
      <c r="H69" s="43"/>
      <c r="I69" s="42"/>
      <c r="J69" s="40"/>
      <c r="K69" s="44"/>
    </row>
    <row r="70" spans="1:11" s="1" customFormat="1" ht="9.75" x14ac:dyDescent="0.2">
      <c r="A70" s="35">
        <f>A68+1</f>
        <v>24</v>
      </c>
      <c r="B70" s="37" t="s">
        <v>88</v>
      </c>
      <c r="C70" s="38" t="s">
        <v>89</v>
      </c>
      <c r="D70" s="39" t="s">
        <v>43</v>
      </c>
      <c r="E70" s="147">
        <v>168.5</v>
      </c>
      <c r="F70" s="41">
        <v>0</v>
      </c>
      <c r="G70" s="42">
        <f>E70*F70</f>
        <v>0</v>
      </c>
      <c r="H70" s="43">
        <v>0</v>
      </c>
      <c r="I70" s="42">
        <f>E70*H70</f>
        <v>0</v>
      </c>
      <c r="J70" s="40">
        <v>0</v>
      </c>
      <c r="K70" s="44">
        <f>E70*J70</f>
        <v>0</v>
      </c>
    </row>
    <row r="71" spans="1:11" s="1" customFormat="1" ht="9.75" x14ac:dyDescent="0.2">
      <c r="A71" s="35"/>
      <c r="B71" s="143" t="s">
        <v>514</v>
      </c>
      <c r="C71" s="144" t="s">
        <v>542</v>
      </c>
      <c r="D71" s="65" t="s">
        <v>521</v>
      </c>
      <c r="E71" s="152">
        <v>168.5</v>
      </c>
      <c r="F71" s="41"/>
      <c r="G71" s="42"/>
      <c r="H71" s="43"/>
      <c r="I71" s="42"/>
      <c r="J71" s="40"/>
      <c r="K71" s="44"/>
    </row>
    <row r="72" spans="1:11" s="1" customFormat="1" ht="9.75" x14ac:dyDescent="0.2">
      <c r="A72" s="35">
        <f>A70+1</f>
        <v>25</v>
      </c>
      <c r="B72" s="37" t="s">
        <v>90</v>
      </c>
      <c r="C72" s="38" t="s">
        <v>91</v>
      </c>
      <c r="D72" s="39" t="s">
        <v>43</v>
      </c>
      <c r="E72" s="147">
        <v>15.8</v>
      </c>
      <c r="F72" s="41">
        <v>0</v>
      </c>
      <c r="G72" s="42">
        <f>E72*F72</f>
        <v>0</v>
      </c>
      <c r="H72" s="43">
        <v>0</v>
      </c>
      <c r="I72" s="42">
        <f>E72*H72</f>
        <v>0</v>
      </c>
      <c r="J72" s="40">
        <v>0</v>
      </c>
      <c r="K72" s="44">
        <f>E72*J72</f>
        <v>0</v>
      </c>
    </row>
    <row r="73" spans="1:11" s="1" customFormat="1" ht="9.75" x14ac:dyDescent="0.2">
      <c r="A73" s="35"/>
      <c r="B73" s="143" t="s">
        <v>514</v>
      </c>
      <c r="C73" s="144" t="s">
        <v>543</v>
      </c>
      <c r="D73" s="65" t="s">
        <v>521</v>
      </c>
      <c r="E73" s="152">
        <v>15.8</v>
      </c>
      <c r="F73" s="41"/>
      <c r="G73" s="42"/>
      <c r="H73" s="43"/>
      <c r="I73" s="141"/>
      <c r="J73" s="40"/>
      <c r="K73" s="44"/>
    </row>
    <row r="74" spans="1:11" s="18" customFormat="1" ht="11.25" x14ac:dyDescent="0.2">
      <c r="A74" s="53"/>
      <c r="B74" s="54">
        <v>9</v>
      </c>
      <c r="C74" s="55" t="s">
        <v>92</v>
      </c>
      <c r="D74" s="56"/>
      <c r="E74" s="56"/>
      <c r="F74" s="57"/>
      <c r="G74" s="58">
        <f>SUM(G66:G72)</f>
        <v>0</v>
      </c>
      <c r="H74" s="59"/>
      <c r="I74" s="60">
        <f>SUM(I66:I72)</f>
        <v>0</v>
      </c>
      <c r="J74" s="59"/>
      <c r="K74" s="61">
        <f>SUM(K66:K72)</f>
        <v>7.5656500000000002E-3</v>
      </c>
    </row>
    <row r="75" spans="1:11" s="18" customFormat="1" ht="11.25" x14ac:dyDescent="0.2">
      <c r="A75" s="28"/>
      <c r="B75" s="29" t="s">
        <v>93</v>
      </c>
      <c r="C75" s="30" t="s">
        <v>94</v>
      </c>
      <c r="D75" s="27"/>
      <c r="E75" s="27"/>
      <c r="F75" s="31"/>
      <c r="G75" s="32"/>
      <c r="H75" s="33"/>
      <c r="I75" s="26"/>
      <c r="J75" s="33"/>
      <c r="K75" s="34"/>
    </row>
    <row r="76" spans="1:11" s="1" customFormat="1" ht="9.75" x14ac:dyDescent="0.2">
      <c r="A76" s="35">
        <f>A72+1</f>
        <v>26</v>
      </c>
      <c r="B76" s="154" t="s">
        <v>95</v>
      </c>
      <c r="C76" s="38" t="s">
        <v>96</v>
      </c>
      <c r="D76" s="39" t="s">
        <v>31</v>
      </c>
      <c r="E76" s="147">
        <v>0.4</v>
      </c>
      <c r="F76" s="41">
        <v>0</v>
      </c>
      <c r="G76" s="42">
        <f t="shared" ref="G76:G112" si="10">E76*F76</f>
        <v>0</v>
      </c>
      <c r="H76" s="43">
        <v>0</v>
      </c>
      <c r="I76" s="42">
        <f t="shared" ref="I76:I112" si="11">E76*H76</f>
        <v>0</v>
      </c>
      <c r="J76" s="40">
        <v>1.701311024</v>
      </c>
      <c r="K76" s="44">
        <f t="shared" ref="K76:K112" si="12">E76*J76</f>
        <v>0.68052440960000005</v>
      </c>
    </row>
    <row r="77" spans="1:11" s="1" customFormat="1" ht="9.75" x14ac:dyDescent="0.2">
      <c r="A77" s="35"/>
      <c r="B77" s="143" t="s">
        <v>514</v>
      </c>
      <c r="C77" s="144" t="s">
        <v>544</v>
      </c>
      <c r="D77" s="155" t="s">
        <v>516</v>
      </c>
      <c r="E77" s="156">
        <v>0.4</v>
      </c>
      <c r="F77" s="41"/>
      <c r="G77" s="42"/>
      <c r="H77" s="43"/>
      <c r="I77" s="42"/>
      <c r="J77" s="40"/>
      <c r="K77" s="44"/>
    </row>
    <row r="78" spans="1:11" s="1" customFormat="1" ht="9.75" x14ac:dyDescent="0.2">
      <c r="A78" s="35">
        <f>A76+1</f>
        <v>27</v>
      </c>
      <c r="B78" s="37" t="s">
        <v>97</v>
      </c>
      <c r="C78" s="38" t="s">
        <v>545</v>
      </c>
      <c r="D78" s="39" t="s">
        <v>43</v>
      </c>
      <c r="E78" s="147">
        <v>8</v>
      </c>
      <c r="F78" s="41">
        <v>0</v>
      </c>
      <c r="G78" s="42">
        <f t="shared" si="10"/>
        <v>0</v>
      </c>
      <c r="H78" s="43">
        <v>0</v>
      </c>
      <c r="I78" s="42">
        <f t="shared" si="11"/>
        <v>0</v>
      </c>
      <c r="J78" s="40">
        <v>0.42</v>
      </c>
      <c r="K78" s="44">
        <f t="shared" si="12"/>
        <v>3.36</v>
      </c>
    </row>
    <row r="79" spans="1:11" s="1" customFormat="1" ht="9.75" x14ac:dyDescent="0.2">
      <c r="A79" s="35"/>
      <c r="B79" s="143" t="s">
        <v>514</v>
      </c>
      <c r="C79" s="144" t="s">
        <v>546</v>
      </c>
      <c r="D79" s="149" t="s">
        <v>521</v>
      </c>
      <c r="E79" s="151">
        <v>8</v>
      </c>
      <c r="F79" s="41"/>
      <c r="G79" s="42"/>
      <c r="H79" s="43"/>
      <c r="I79" s="42"/>
      <c r="J79" s="40"/>
      <c r="K79" s="44"/>
    </row>
    <row r="80" spans="1:11" s="1" customFormat="1" ht="9.75" x14ac:dyDescent="0.2">
      <c r="A80" s="35">
        <f>A78+1</f>
        <v>28</v>
      </c>
      <c r="B80" s="37" t="s">
        <v>98</v>
      </c>
      <c r="C80" s="38" t="s">
        <v>99</v>
      </c>
      <c r="D80" s="39" t="s">
        <v>31</v>
      </c>
      <c r="E80" s="147">
        <v>0.65</v>
      </c>
      <c r="F80" s="41">
        <v>0</v>
      </c>
      <c r="G80" s="42">
        <f t="shared" si="10"/>
        <v>0</v>
      </c>
      <c r="H80" s="43">
        <v>0</v>
      </c>
      <c r="I80" s="42">
        <f t="shared" si="11"/>
        <v>0</v>
      </c>
      <c r="J80" s="40">
        <v>2.35</v>
      </c>
      <c r="K80" s="44">
        <f t="shared" si="12"/>
        <v>1.5275000000000001</v>
      </c>
    </row>
    <row r="81" spans="1:11" s="1" customFormat="1" ht="9.75" x14ac:dyDescent="0.2">
      <c r="A81" s="35"/>
      <c r="B81" s="143" t="s">
        <v>514</v>
      </c>
      <c r="C81" s="144" t="s">
        <v>547</v>
      </c>
      <c r="D81" s="65" t="s">
        <v>516</v>
      </c>
      <c r="E81" s="152">
        <v>0.65</v>
      </c>
      <c r="F81" s="41"/>
      <c r="G81" s="42"/>
      <c r="H81" s="43"/>
      <c r="I81" s="42"/>
      <c r="J81" s="40"/>
      <c r="K81" s="44"/>
    </row>
    <row r="82" spans="1:11" s="1" customFormat="1" ht="9.75" x14ac:dyDescent="0.2">
      <c r="A82" s="35">
        <f>A80+1</f>
        <v>29</v>
      </c>
      <c r="B82" s="37" t="s">
        <v>100</v>
      </c>
      <c r="C82" s="38" t="s">
        <v>101</v>
      </c>
      <c r="D82" s="39" t="s">
        <v>43</v>
      </c>
      <c r="E82" s="153">
        <v>82</v>
      </c>
      <c r="F82" s="41">
        <v>0</v>
      </c>
      <c r="G82" s="42">
        <f t="shared" si="10"/>
        <v>0</v>
      </c>
      <c r="H82" s="43">
        <v>0</v>
      </c>
      <c r="I82" s="42">
        <f t="shared" si="11"/>
        <v>0</v>
      </c>
      <c r="J82" s="40">
        <v>3.3E-3</v>
      </c>
      <c r="K82" s="44">
        <f t="shared" si="12"/>
        <v>0.27060000000000001</v>
      </c>
    </row>
    <row r="83" spans="1:11" s="1" customFormat="1" ht="9.75" x14ac:dyDescent="0.2">
      <c r="A83" s="35"/>
      <c r="B83" s="143" t="s">
        <v>514</v>
      </c>
      <c r="C83" s="144" t="s">
        <v>548</v>
      </c>
      <c r="D83" s="65" t="s">
        <v>521</v>
      </c>
      <c r="E83" s="157">
        <v>82</v>
      </c>
      <c r="F83" s="41"/>
      <c r="G83" s="42"/>
      <c r="H83" s="43"/>
      <c r="I83" s="42"/>
      <c r="J83" s="40"/>
      <c r="K83" s="44"/>
    </row>
    <row r="84" spans="1:11" s="1" customFormat="1" ht="9.75" x14ac:dyDescent="0.2">
      <c r="A84" s="35">
        <f>A82+1</f>
        <v>30</v>
      </c>
      <c r="B84" s="37" t="s">
        <v>102</v>
      </c>
      <c r="C84" s="38" t="s">
        <v>103</v>
      </c>
      <c r="D84" s="39" t="s">
        <v>43</v>
      </c>
      <c r="E84" s="153">
        <v>82</v>
      </c>
      <c r="F84" s="41">
        <v>0</v>
      </c>
      <c r="G84" s="42">
        <f t="shared" si="10"/>
        <v>0</v>
      </c>
      <c r="H84" s="43">
        <v>0</v>
      </c>
      <c r="I84" s="42">
        <f t="shared" si="11"/>
        <v>0</v>
      </c>
      <c r="J84" s="40">
        <v>2.1999999999999999E-2</v>
      </c>
      <c r="K84" s="44">
        <f t="shared" si="12"/>
        <v>1.8039999999999998</v>
      </c>
    </row>
    <row r="85" spans="1:11" s="1" customFormat="1" ht="9.75" x14ac:dyDescent="0.2">
      <c r="A85" s="35"/>
      <c r="B85" s="143" t="s">
        <v>514</v>
      </c>
      <c r="C85" s="144" t="s">
        <v>549</v>
      </c>
      <c r="D85" s="65" t="s">
        <v>521</v>
      </c>
      <c r="E85" s="157">
        <v>82</v>
      </c>
      <c r="F85" s="41"/>
      <c r="G85" s="42"/>
      <c r="H85" s="43"/>
      <c r="I85" s="42"/>
      <c r="J85" s="40"/>
      <c r="K85" s="44"/>
    </row>
    <row r="86" spans="1:11" s="1" customFormat="1" ht="9.75" x14ac:dyDescent="0.2">
      <c r="A86" s="35">
        <f>A84+1</f>
        <v>31</v>
      </c>
      <c r="B86" s="37" t="s">
        <v>104</v>
      </c>
      <c r="C86" s="38" t="s">
        <v>105</v>
      </c>
      <c r="D86" s="39" t="s">
        <v>60</v>
      </c>
      <c r="E86" s="153">
        <v>6</v>
      </c>
      <c r="F86" s="41">
        <v>0</v>
      </c>
      <c r="G86" s="42">
        <f t="shared" si="10"/>
        <v>0</v>
      </c>
      <c r="H86" s="43">
        <v>0</v>
      </c>
      <c r="I86" s="42">
        <f t="shared" si="11"/>
        <v>0</v>
      </c>
      <c r="J86" s="40">
        <v>3.3000000000000002E-2</v>
      </c>
      <c r="K86" s="44">
        <f t="shared" si="12"/>
        <v>0.19800000000000001</v>
      </c>
    </row>
    <row r="87" spans="1:11" s="1" customFormat="1" ht="9.75" x14ac:dyDescent="0.2">
      <c r="A87" s="35"/>
      <c r="B87" s="143" t="s">
        <v>514</v>
      </c>
      <c r="C87" s="144" t="s">
        <v>550</v>
      </c>
      <c r="D87" s="65" t="s">
        <v>530</v>
      </c>
      <c r="E87" s="157">
        <v>6</v>
      </c>
      <c r="F87" s="41"/>
      <c r="G87" s="42"/>
      <c r="H87" s="43"/>
      <c r="I87" s="42"/>
      <c r="J87" s="40"/>
      <c r="K87" s="44"/>
    </row>
    <row r="88" spans="1:11" s="1" customFormat="1" ht="9.75" x14ac:dyDescent="0.2">
      <c r="A88" s="35">
        <f>A86+1</f>
        <v>32</v>
      </c>
      <c r="B88" s="37" t="s">
        <v>106</v>
      </c>
      <c r="C88" s="38" t="s">
        <v>107</v>
      </c>
      <c r="D88" s="39" t="s">
        <v>60</v>
      </c>
      <c r="E88" s="153">
        <v>6</v>
      </c>
      <c r="F88" s="41">
        <v>0</v>
      </c>
      <c r="G88" s="42">
        <f t="shared" si="10"/>
        <v>0</v>
      </c>
      <c r="H88" s="43">
        <v>0</v>
      </c>
      <c r="I88" s="42">
        <f t="shared" si="11"/>
        <v>0</v>
      </c>
      <c r="J88" s="40">
        <v>4.6504240000000002E-2</v>
      </c>
      <c r="K88" s="44">
        <f t="shared" si="12"/>
        <v>0.27902544000000001</v>
      </c>
    </row>
    <row r="89" spans="1:11" s="1" customFormat="1" ht="9.75" x14ac:dyDescent="0.2">
      <c r="A89" s="35"/>
      <c r="B89" s="143" t="s">
        <v>514</v>
      </c>
      <c r="C89" s="144" t="s">
        <v>551</v>
      </c>
      <c r="D89" s="65" t="s">
        <v>530</v>
      </c>
      <c r="E89" s="152">
        <v>6</v>
      </c>
      <c r="F89" s="41"/>
      <c r="G89" s="42"/>
      <c r="H89" s="43"/>
      <c r="I89" s="42"/>
      <c r="J89" s="40"/>
      <c r="K89" s="44"/>
    </row>
    <row r="90" spans="1:11" s="1" customFormat="1" ht="9.75" x14ac:dyDescent="0.2">
      <c r="A90" s="35">
        <f>A88+1</f>
        <v>33</v>
      </c>
      <c r="B90" s="37" t="s">
        <v>108</v>
      </c>
      <c r="C90" s="38" t="s">
        <v>109</v>
      </c>
      <c r="D90" s="39" t="s">
        <v>60</v>
      </c>
      <c r="E90" s="153">
        <v>12</v>
      </c>
      <c r="F90" s="41">
        <v>0</v>
      </c>
      <c r="G90" s="42">
        <f t="shared" si="10"/>
        <v>0</v>
      </c>
      <c r="H90" s="43">
        <v>0</v>
      </c>
      <c r="I90" s="42">
        <f t="shared" si="11"/>
        <v>0</v>
      </c>
      <c r="J90" s="40">
        <v>1.60768E-3</v>
      </c>
      <c r="K90" s="44">
        <f t="shared" si="12"/>
        <v>1.9292159999999999E-2</v>
      </c>
    </row>
    <row r="91" spans="1:11" s="1" customFormat="1" ht="9.75" x14ac:dyDescent="0.2">
      <c r="A91" s="35"/>
      <c r="B91" s="143" t="s">
        <v>514</v>
      </c>
      <c r="C91" s="144" t="s">
        <v>552</v>
      </c>
      <c r="D91" s="65" t="s">
        <v>530</v>
      </c>
      <c r="E91" s="152">
        <v>12</v>
      </c>
      <c r="F91" s="41"/>
      <c r="G91" s="42"/>
      <c r="H91" s="43"/>
      <c r="I91" s="42"/>
      <c r="J91" s="40"/>
      <c r="K91" s="44"/>
    </row>
    <row r="92" spans="1:11" s="1" customFormat="1" ht="9.75" x14ac:dyDescent="0.2">
      <c r="A92" s="35">
        <f>A90+1</f>
        <v>34</v>
      </c>
      <c r="B92" s="37" t="s">
        <v>110</v>
      </c>
      <c r="C92" s="38" t="s">
        <v>111</v>
      </c>
      <c r="D92" s="39" t="s">
        <v>43</v>
      </c>
      <c r="E92" s="153">
        <v>287</v>
      </c>
      <c r="F92" s="41">
        <v>0</v>
      </c>
      <c r="G92" s="42">
        <f t="shared" si="10"/>
        <v>0</v>
      </c>
      <c r="H92" s="43">
        <v>0</v>
      </c>
      <c r="I92" s="42">
        <f t="shared" si="11"/>
        <v>0</v>
      </c>
      <c r="J92" s="40">
        <v>0.05</v>
      </c>
      <c r="K92" s="44">
        <f t="shared" si="12"/>
        <v>14.350000000000001</v>
      </c>
    </row>
    <row r="93" spans="1:11" s="1" customFormat="1" ht="9.75" x14ac:dyDescent="0.2">
      <c r="A93" s="35"/>
      <c r="B93" s="143" t="s">
        <v>514</v>
      </c>
      <c r="C93" s="144" t="s">
        <v>622</v>
      </c>
      <c r="D93" s="65" t="s">
        <v>521</v>
      </c>
      <c r="E93" s="152">
        <v>287</v>
      </c>
      <c r="F93" s="41"/>
      <c r="G93" s="42"/>
      <c r="H93" s="43"/>
      <c r="I93" s="42"/>
      <c r="J93" s="40"/>
      <c r="K93" s="44"/>
    </row>
    <row r="94" spans="1:11" s="1" customFormat="1" ht="9.75" x14ac:dyDescent="0.2">
      <c r="A94" s="35">
        <f>A92+1</f>
        <v>35</v>
      </c>
      <c r="B94" s="37" t="s">
        <v>112</v>
      </c>
      <c r="C94" s="38" t="s">
        <v>113</v>
      </c>
      <c r="D94" s="39" t="s">
        <v>43</v>
      </c>
      <c r="E94" s="153">
        <v>15</v>
      </c>
      <c r="F94" s="41">
        <v>0</v>
      </c>
      <c r="G94" s="42">
        <f t="shared" si="10"/>
        <v>0</v>
      </c>
      <c r="H94" s="43">
        <v>0</v>
      </c>
      <c r="I94" s="42">
        <f t="shared" si="11"/>
        <v>0</v>
      </c>
      <c r="J94" s="40">
        <v>6.6000000000000003E-2</v>
      </c>
      <c r="K94" s="44">
        <f t="shared" si="12"/>
        <v>0.99</v>
      </c>
    </row>
    <row r="95" spans="1:11" s="1" customFormat="1" ht="9.75" x14ac:dyDescent="0.2">
      <c r="A95" s="35"/>
      <c r="B95" s="143" t="s">
        <v>514</v>
      </c>
      <c r="C95" s="144" t="s">
        <v>553</v>
      </c>
      <c r="D95" s="65" t="s">
        <v>521</v>
      </c>
      <c r="E95" s="152">
        <v>15</v>
      </c>
      <c r="F95" s="41"/>
      <c r="G95" s="42"/>
      <c r="H95" s="43"/>
      <c r="I95" s="42"/>
      <c r="J95" s="40"/>
      <c r="K95" s="44"/>
    </row>
    <row r="96" spans="1:11" s="1" customFormat="1" ht="9.75" x14ac:dyDescent="0.2">
      <c r="A96" s="35">
        <f>A94+1</f>
        <v>36</v>
      </c>
      <c r="B96" s="37" t="s">
        <v>114</v>
      </c>
      <c r="C96" s="38" t="s">
        <v>115</v>
      </c>
      <c r="D96" s="39" t="s">
        <v>43</v>
      </c>
      <c r="E96" s="153">
        <v>59</v>
      </c>
      <c r="F96" s="41">
        <v>0</v>
      </c>
      <c r="G96" s="42">
        <f t="shared" si="10"/>
        <v>0</v>
      </c>
      <c r="H96" s="43">
        <v>0</v>
      </c>
      <c r="I96" s="42">
        <f t="shared" si="11"/>
        <v>0</v>
      </c>
      <c r="J96" s="40">
        <v>6.8000000000000005E-2</v>
      </c>
      <c r="K96" s="44">
        <f t="shared" si="12"/>
        <v>4.0120000000000005</v>
      </c>
    </row>
    <row r="97" spans="1:11" s="1" customFormat="1" ht="9.75" x14ac:dyDescent="0.2">
      <c r="A97" s="35"/>
      <c r="B97" s="143" t="s">
        <v>514</v>
      </c>
      <c r="C97" s="144" t="s">
        <v>623</v>
      </c>
      <c r="D97" s="65" t="s">
        <v>521</v>
      </c>
      <c r="E97" s="152">
        <v>59</v>
      </c>
      <c r="F97" s="41"/>
      <c r="G97" s="42"/>
      <c r="H97" s="43"/>
      <c r="I97" s="42"/>
      <c r="J97" s="40"/>
      <c r="K97" s="44"/>
    </row>
    <row r="98" spans="1:11" s="1" customFormat="1" ht="9.75" x14ac:dyDescent="0.2">
      <c r="A98" s="35">
        <f>A96+1</f>
        <v>37</v>
      </c>
      <c r="B98" s="37" t="s">
        <v>116</v>
      </c>
      <c r="C98" s="38" t="s">
        <v>117</v>
      </c>
      <c r="D98" s="39" t="s">
        <v>118</v>
      </c>
      <c r="E98" s="159">
        <v>0.65</v>
      </c>
      <c r="F98" s="41">
        <v>0</v>
      </c>
      <c r="G98" s="42">
        <f t="shared" si="10"/>
        <v>0</v>
      </c>
      <c r="H98" s="43">
        <v>0</v>
      </c>
      <c r="I98" s="42">
        <f t="shared" si="11"/>
        <v>0</v>
      </c>
      <c r="J98" s="40">
        <v>0</v>
      </c>
      <c r="K98" s="44">
        <f t="shared" si="12"/>
        <v>0</v>
      </c>
    </row>
    <row r="99" spans="1:11" s="1" customFormat="1" ht="9.75" x14ac:dyDescent="0.2">
      <c r="A99" s="35"/>
      <c r="B99" s="143" t="s">
        <v>514</v>
      </c>
      <c r="C99" s="144">
        <f>0.65</f>
        <v>0.65</v>
      </c>
      <c r="D99" s="65" t="s">
        <v>554</v>
      </c>
      <c r="E99" s="165">
        <v>0.65</v>
      </c>
      <c r="F99" s="41"/>
      <c r="G99" s="42"/>
      <c r="H99" s="43"/>
      <c r="I99" s="42"/>
      <c r="J99" s="40"/>
      <c r="K99" s="44"/>
    </row>
    <row r="100" spans="1:11" s="1" customFormat="1" ht="9.75" x14ac:dyDescent="0.2">
      <c r="A100" s="35">
        <f>A98+1</f>
        <v>38</v>
      </c>
      <c r="B100" s="37" t="s">
        <v>119</v>
      </c>
      <c r="C100" s="38" t="s">
        <v>120</v>
      </c>
      <c r="D100" s="39" t="s">
        <v>118</v>
      </c>
      <c r="E100" s="36">
        <v>27.491</v>
      </c>
      <c r="F100" s="41">
        <v>0</v>
      </c>
      <c r="G100" s="42">
        <f t="shared" si="10"/>
        <v>0</v>
      </c>
      <c r="H100" s="43">
        <v>0</v>
      </c>
      <c r="I100" s="42">
        <f t="shared" si="11"/>
        <v>0</v>
      </c>
      <c r="J100" s="40">
        <v>0</v>
      </c>
      <c r="K100" s="44">
        <f t="shared" si="12"/>
        <v>0</v>
      </c>
    </row>
    <row r="101" spans="1:11" s="1" customFormat="1" ht="9.75" x14ac:dyDescent="0.2">
      <c r="A101" s="35"/>
      <c r="B101" s="143" t="s">
        <v>514</v>
      </c>
      <c r="C101" s="144" t="s">
        <v>625</v>
      </c>
      <c r="D101" s="65" t="s">
        <v>554</v>
      </c>
      <c r="E101" s="69">
        <v>27.491</v>
      </c>
      <c r="F101" s="41"/>
      <c r="G101" s="42"/>
      <c r="H101" s="43"/>
      <c r="I101" s="42"/>
      <c r="J101" s="40"/>
      <c r="K101" s="44"/>
    </row>
    <row r="102" spans="1:11" s="1" customFormat="1" ht="9.75" x14ac:dyDescent="0.2">
      <c r="A102" s="35">
        <f>A100+1</f>
        <v>39</v>
      </c>
      <c r="B102" s="37" t="s">
        <v>121</v>
      </c>
      <c r="C102" s="38" t="s">
        <v>122</v>
      </c>
      <c r="D102" s="39" t="s">
        <v>118</v>
      </c>
      <c r="E102" s="36">
        <v>109.964</v>
      </c>
      <c r="F102" s="41">
        <v>0</v>
      </c>
      <c r="G102" s="42">
        <f t="shared" si="10"/>
        <v>0</v>
      </c>
      <c r="H102" s="43">
        <v>0</v>
      </c>
      <c r="I102" s="42">
        <f t="shared" si="11"/>
        <v>0</v>
      </c>
      <c r="J102" s="40">
        <v>0</v>
      </c>
      <c r="K102" s="44">
        <f t="shared" si="12"/>
        <v>0</v>
      </c>
    </row>
    <row r="103" spans="1:11" s="1" customFormat="1" ht="9.75" x14ac:dyDescent="0.2">
      <c r="A103" s="35"/>
      <c r="B103" s="143" t="s">
        <v>514</v>
      </c>
      <c r="C103" s="144" t="s">
        <v>624</v>
      </c>
      <c r="D103" s="65" t="s">
        <v>554</v>
      </c>
      <c r="E103" s="69">
        <v>109.964</v>
      </c>
      <c r="F103" s="41"/>
      <c r="G103" s="42"/>
      <c r="H103" s="43"/>
      <c r="I103" s="42"/>
      <c r="J103" s="40"/>
      <c r="K103" s="44"/>
    </row>
    <row r="104" spans="1:11" s="1" customFormat="1" ht="9.75" x14ac:dyDescent="0.2">
      <c r="A104" s="35">
        <f>A102+1</f>
        <v>40</v>
      </c>
      <c r="B104" s="37" t="s">
        <v>123</v>
      </c>
      <c r="C104" s="38" t="s">
        <v>124</v>
      </c>
      <c r="D104" s="39" t="s">
        <v>118</v>
      </c>
      <c r="E104" s="36">
        <v>34.576000000000001</v>
      </c>
      <c r="F104" s="41">
        <v>0</v>
      </c>
      <c r="G104" s="42">
        <f t="shared" si="10"/>
        <v>0</v>
      </c>
      <c r="H104" s="43">
        <v>0</v>
      </c>
      <c r="I104" s="42">
        <f t="shared" si="11"/>
        <v>0</v>
      </c>
      <c r="J104" s="40">
        <v>0</v>
      </c>
      <c r="K104" s="44">
        <f t="shared" si="12"/>
        <v>0</v>
      </c>
    </row>
    <row r="105" spans="1:11" s="1" customFormat="1" ht="9.75" x14ac:dyDescent="0.2">
      <c r="A105" s="35"/>
      <c r="B105" s="143" t="s">
        <v>514</v>
      </c>
      <c r="C105" s="144">
        <v>27.491</v>
      </c>
      <c r="D105" s="65" t="s">
        <v>554</v>
      </c>
      <c r="E105" s="69">
        <v>34.576000000000001</v>
      </c>
      <c r="F105" s="41"/>
      <c r="G105" s="42"/>
      <c r="H105" s="43"/>
      <c r="I105" s="42"/>
      <c r="J105" s="40"/>
      <c r="K105" s="44"/>
    </row>
    <row r="106" spans="1:11" s="1" customFormat="1" ht="9.75" x14ac:dyDescent="0.2">
      <c r="A106" s="35">
        <f>A104+1</f>
        <v>41</v>
      </c>
      <c r="B106" s="37" t="s">
        <v>125</v>
      </c>
      <c r="C106" s="38" t="s">
        <v>126</v>
      </c>
      <c r="D106" s="39" t="s">
        <v>118</v>
      </c>
      <c r="E106" s="36">
        <v>34.576000000000001</v>
      </c>
      <c r="F106" s="41">
        <v>0</v>
      </c>
      <c r="G106" s="42">
        <f t="shared" si="10"/>
        <v>0</v>
      </c>
      <c r="H106" s="43">
        <v>0</v>
      </c>
      <c r="I106" s="42">
        <f t="shared" si="11"/>
        <v>0</v>
      </c>
      <c r="J106" s="40">
        <v>0</v>
      </c>
      <c r="K106" s="44">
        <f t="shared" si="12"/>
        <v>0</v>
      </c>
    </row>
    <row r="107" spans="1:11" s="1" customFormat="1" ht="9.75" x14ac:dyDescent="0.2">
      <c r="A107" s="35"/>
      <c r="B107" s="143" t="s">
        <v>514</v>
      </c>
      <c r="C107" s="144">
        <v>27.491</v>
      </c>
      <c r="D107" s="65" t="s">
        <v>554</v>
      </c>
      <c r="E107" s="69">
        <v>27.491</v>
      </c>
      <c r="F107" s="41"/>
      <c r="G107" s="42"/>
      <c r="H107" s="43"/>
      <c r="I107" s="42"/>
      <c r="J107" s="40"/>
      <c r="K107" s="44"/>
    </row>
    <row r="108" spans="1:11" s="1" customFormat="1" ht="9.75" x14ac:dyDescent="0.2">
      <c r="A108" s="35">
        <f>A106+1</f>
        <v>42</v>
      </c>
      <c r="B108" s="37" t="s">
        <v>127</v>
      </c>
      <c r="C108" s="38" t="s">
        <v>626</v>
      </c>
      <c r="D108" s="39" t="s">
        <v>118</v>
      </c>
      <c r="E108" s="36">
        <v>27.491</v>
      </c>
      <c r="F108" s="41">
        <v>0</v>
      </c>
      <c r="G108" s="42">
        <f t="shared" si="10"/>
        <v>0</v>
      </c>
      <c r="H108" s="43">
        <v>0</v>
      </c>
      <c r="I108" s="42">
        <f t="shared" si="11"/>
        <v>0</v>
      </c>
      <c r="J108" s="40">
        <v>0</v>
      </c>
      <c r="K108" s="44">
        <f t="shared" si="12"/>
        <v>0</v>
      </c>
    </row>
    <row r="109" spans="1:11" s="1" customFormat="1" ht="9.75" x14ac:dyDescent="0.2">
      <c r="A109" s="35"/>
      <c r="B109" s="143" t="s">
        <v>514</v>
      </c>
      <c r="C109" s="144">
        <v>27.491</v>
      </c>
      <c r="D109" s="65" t="s">
        <v>554</v>
      </c>
      <c r="E109" s="69">
        <v>34.576000000000001</v>
      </c>
      <c r="F109" s="41"/>
      <c r="G109" s="42"/>
      <c r="H109" s="43"/>
      <c r="I109" s="42"/>
      <c r="J109" s="40"/>
      <c r="K109" s="44"/>
    </row>
    <row r="110" spans="1:11" s="1" customFormat="1" ht="9.75" x14ac:dyDescent="0.2">
      <c r="A110" s="35">
        <f>A108+1</f>
        <v>43</v>
      </c>
      <c r="B110" s="37" t="s">
        <v>128</v>
      </c>
      <c r="C110" s="38" t="s">
        <v>129</v>
      </c>
      <c r="D110" s="39" t="s">
        <v>118</v>
      </c>
      <c r="E110" s="36">
        <v>439.85599999999999</v>
      </c>
      <c r="F110" s="41">
        <v>0</v>
      </c>
      <c r="G110" s="42">
        <f t="shared" si="10"/>
        <v>0</v>
      </c>
      <c r="H110" s="43">
        <v>0</v>
      </c>
      <c r="I110" s="42">
        <f t="shared" si="11"/>
        <v>0</v>
      </c>
      <c r="J110" s="40">
        <v>0</v>
      </c>
      <c r="K110" s="44">
        <f t="shared" si="12"/>
        <v>0</v>
      </c>
    </row>
    <row r="111" spans="1:11" s="1" customFormat="1" ht="9.75" x14ac:dyDescent="0.2">
      <c r="A111" s="35"/>
      <c r="B111" s="143" t="s">
        <v>514</v>
      </c>
      <c r="C111" s="144" t="s">
        <v>632</v>
      </c>
      <c r="D111" s="65" t="s">
        <v>554</v>
      </c>
      <c r="E111" s="69">
        <v>439.85599999999999</v>
      </c>
      <c r="F111" s="41"/>
      <c r="G111" s="42"/>
      <c r="H111" s="43"/>
      <c r="I111" s="42"/>
      <c r="J111" s="40"/>
      <c r="K111" s="44"/>
    </row>
    <row r="112" spans="1:11" s="1" customFormat="1" ht="9.75" x14ac:dyDescent="0.2">
      <c r="A112" s="35">
        <f t="shared" ref="A112" si="13">A110+1</f>
        <v>44</v>
      </c>
      <c r="B112" s="37" t="s">
        <v>130</v>
      </c>
      <c r="C112" s="38" t="s">
        <v>131</v>
      </c>
      <c r="D112" s="39" t="s">
        <v>118</v>
      </c>
      <c r="E112" s="36">
        <v>27.491</v>
      </c>
      <c r="F112" s="41">
        <v>0</v>
      </c>
      <c r="G112" s="42">
        <f t="shared" si="10"/>
        <v>0</v>
      </c>
      <c r="H112" s="43">
        <v>0</v>
      </c>
      <c r="I112" s="42">
        <f t="shared" si="11"/>
        <v>0</v>
      </c>
      <c r="J112" s="40">
        <v>0</v>
      </c>
      <c r="K112" s="44">
        <f t="shared" si="12"/>
        <v>0</v>
      </c>
    </row>
    <row r="113" spans="1:11" s="1" customFormat="1" ht="9.75" x14ac:dyDescent="0.2">
      <c r="A113" s="35"/>
      <c r="B113" s="143" t="s">
        <v>514</v>
      </c>
      <c r="C113" s="158">
        <f>K114</f>
        <v>27.490942009600001</v>
      </c>
      <c r="D113" s="65" t="s">
        <v>554</v>
      </c>
      <c r="E113" s="69">
        <v>27.491</v>
      </c>
      <c r="F113" s="41"/>
      <c r="G113" s="42"/>
      <c r="H113" s="43"/>
      <c r="I113" s="141"/>
      <c r="J113" s="40"/>
      <c r="K113" s="44"/>
    </row>
    <row r="114" spans="1:11" s="18" customFormat="1" ht="11.25" x14ac:dyDescent="0.2">
      <c r="A114" s="53"/>
      <c r="B114" s="54">
        <v>96</v>
      </c>
      <c r="C114" s="55" t="s">
        <v>132</v>
      </c>
      <c r="D114" s="56"/>
      <c r="E114" s="56"/>
      <c r="F114" s="57"/>
      <c r="G114" s="58">
        <f>SUM(G76:G112)</f>
        <v>0</v>
      </c>
      <c r="H114" s="59"/>
      <c r="I114" s="60">
        <f>SUM(I76:I112)</f>
        <v>0</v>
      </c>
      <c r="J114" s="59"/>
      <c r="K114" s="61">
        <f>SUM(K76:K112)</f>
        <v>27.490942009600001</v>
      </c>
    </row>
    <row r="115" spans="1:11" s="18" customFormat="1" ht="11.25" x14ac:dyDescent="0.2">
      <c r="A115" s="28"/>
      <c r="B115" s="29" t="s">
        <v>133</v>
      </c>
      <c r="C115" s="30" t="s">
        <v>134</v>
      </c>
      <c r="D115" s="27"/>
      <c r="E115" s="27"/>
      <c r="F115" s="31"/>
      <c r="G115" s="32"/>
      <c r="H115" s="33"/>
      <c r="I115" s="26"/>
      <c r="J115" s="33"/>
      <c r="K115" s="34"/>
    </row>
    <row r="116" spans="1:11" s="1" customFormat="1" ht="9.75" x14ac:dyDescent="0.2">
      <c r="A116" s="35">
        <f>A112+1</f>
        <v>45</v>
      </c>
      <c r="B116" s="37" t="s">
        <v>135</v>
      </c>
      <c r="C116" s="38" t="s">
        <v>136</v>
      </c>
      <c r="D116" s="39" t="s">
        <v>118</v>
      </c>
      <c r="E116" s="40">
        <v>23.757000000000001</v>
      </c>
      <c r="F116" s="41">
        <v>0</v>
      </c>
      <c r="G116" s="42">
        <f>E116*F116</f>
        <v>0</v>
      </c>
      <c r="H116" s="43">
        <v>0</v>
      </c>
      <c r="I116" s="42">
        <f>E116*H116</f>
        <v>0</v>
      </c>
      <c r="J116" s="40">
        <v>0</v>
      </c>
      <c r="K116" s="44">
        <f>E116*J116</f>
        <v>0</v>
      </c>
    </row>
    <row r="117" spans="1:11" s="1" customFormat="1" ht="9.75" x14ac:dyDescent="0.2">
      <c r="A117" s="35"/>
      <c r="B117" s="143" t="s">
        <v>514</v>
      </c>
      <c r="C117" s="158">
        <f>K16+K28+K36+K40+K58+K64+K74</f>
        <v>23.756845380400001</v>
      </c>
      <c r="D117" s="65" t="s">
        <v>554</v>
      </c>
      <c r="E117" s="69">
        <v>23.757000000000001</v>
      </c>
      <c r="F117" s="41"/>
      <c r="G117" s="42"/>
      <c r="H117" s="43"/>
      <c r="I117" s="141"/>
      <c r="J117" s="40"/>
      <c r="K117" s="44"/>
    </row>
    <row r="118" spans="1:11" s="18" customFormat="1" ht="12" thickBot="1" x14ac:dyDescent="0.25">
      <c r="A118" s="45"/>
      <c r="B118" s="47">
        <v>99</v>
      </c>
      <c r="C118" s="48" t="s">
        <v>137</v>
      </c>
      <c r="D118" s="46"/>
      <c r="E118" s="46"/>
      <c r="F118" s="49"/>
      <c r="G118" s="51">
        <f>SUM(G116:G116)</f>
        <v>0</v>
      </c>
      <c r="H118" s="50"/>
      <c r="I118" s="71">
        <f>SUM(I116:I116)</f>
        <v>0</v>
      </c>
      <c r="J118" s="50"/>
      <c r="K118" s="52">
        <f>SUM(K116:K116)</f>
        <v>0</v>
      </c>
    </row>
    <row r="119" spans="1:11" ht="13.5" thickBot="1" x14ac:dyDescent="0.25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</row>
    <row r="120" spans="1:11" s="1" customFormat="1" ht="9.75" customHeight="1" x14ac:dyDescent="0.2">
      <c r="A120" s="5" t="s">
        <v>2</v>
      </c>
      <c r="B120" s="315" t="s">
        <v>6</v>
      </c>
      <c r="C120" s="315" t="s">
        <v>8</v>
      </c>
      <c r="D120" s="315" t="s">
        <v>10</v>
      </c>
      <c r="E120" s="315" t="s">
        <v>12</v>
      </c>
      <c r="F120" s="317" t="s">
        <v>14</v>
      </c>
      <c r="G120" s="191"/>
      <c r="H120" s="191"/>
      <c r="I120" s="191"/>
      <c r="J120" s="315" t="s">
        <v>23</v>
      </c>
      <c r="K120" s="180"/>
    </row>
    <row r="121" spans="1:11" s="1" customFormat="1" ht="9.75" customHeight="1" x14ac:dyDescent="0.2">
      <c r="A121" s="6" t="s">
        <v>3</v>
      </c>
      <c r="B121" s="220"/>
      <c r="C121" s="220"/>
      <c r="D121" s="220"/>
      <c r="E121" s="220"/>
      <c r="F121" s="313" t="s">
        <v>15</v>
      </c>
      <c r="G121" s="171"/>
      <c r="H121" s="314" t="s">
        <v>20</v>
      </c>
      <c r="I121" s="171"/>
      <c r="J121" s="220"/>
      <c r="K121" s="316"/>
    </row>
    <row r="122" spans="1:11" s="1" customFormat="1" ht="9.75" customHeight="1" x14ac:dyDescent="0.2">
      <c r="A122" s="6" t="s">
        <v>4</v>
      </c>
      <c r="B122" s="220"/>
      <c r="C122" s="220"/>
      <c r="D122" s="220"/>
      <c r="E122" s="220"/>
      <c r="F122" s="9" t="s">
        <v>16</v>
      </c>
      <c r="G122" s="11" t="s">
        <v>18</v>
      </c>
      <c r="H122" s="13" t="s">
        <v>16</v>
      </c>
      <c r="I122" s="11" t="s">
        <v>18</v>
      </c>
      <c r="J122" s="13" t="s">
        <v>16</v>
      </c>
      <c r="K122" s="15" t="s">
        <v>18</v>
      </c>
    </row>
    <row r="123" spans="1:11" s="1" customFormat="1" ht="9.75" customHeight="1" thickBot="1" x14ac:dyDescent="0.25">
      <c r="A123" s="7" t="s">
        <v>5</v>
      </c>
      <c r="B123" s="8" t="s">
        <v>7</v>
      </c>
      <c r="C123" s="8" t="s">
        <v>9</v>
      </c>
      <c r="D123" s="8" t="s">
        <v>11</v>
      </c>
      <c r="E123" s="8" t="s">
        <v>13</v>
      </c>
      <c r="F123" s="10" t="s">
        <v>17</v>
      </c>
      <c r="G123" s="12" t="s">
        <v>19</v>
      </c>
      <c r="H123" s="14" t="s">
        <v>21</v>
      </c>
      <c r="I123" s="12" t="s">
        <v>22</v>
      </c>
      <c r="J123" s="14" t="s">
        <v>24</v>
      </c>
      <c r="K123" s="16" t="s">
        <v>25</v>
      </c>
    </row>
    <row r="124" spans="1:11" s="18" customFormat="1" ht="11.25" x14ac:dyDescent="0.2">
      <c r="A124" s="20"/>
      <c r="B124" s="19"/>
      <c r="C124" s="21" t="s">
        <v>138</v>
      </c>
      <c r="D124" s="19"/>
      <c r="E124" s="19"/>
      <c r="F124" s="22"/>
      <c r="G124" s="23"/>
      <c r="H124" s="24"/>
      <c r="J124" s="24"/>
      <c r="K124" s="25"/>
    </row>
    <row r="125" spans="1:11" s="18" customFormat="1" ht="11.25" x14ac:dyDescent="0.2">
      <c r="A125" s="28"/>
      <c r="B125" s="29" t="s">
        <v>139</v>
      </c>
      <c r="C125" s="30" t="s">
        <v>140</v>
      </c>
      <c r="D125" s="27"/>
      <c r="E125" s="27"/>
      <c r="F125" s="31"/>
      <c r="G125" s="32"/>
      <c r="H125" s="33"/>
      <c r="I125" s="26"/>
      <c r="J125" s="33"/>
      <c r="K125" s="34"/>
    </row>
    <row r="126" spans="1:11" s="1" customFormat="1" ht="9.75" x14ac:dyDescent="0.2">
      <c r="A126" s="35">
        <f>A116+1</f>
        <v>46</v>
      </c>
      <c r="B126" s="37" t="s">
        <v>141</v>
      </c>
      <c r="C126" s="38" t="s">
        <v>142</v>
      </c>
      <c r="D126" s="39" t="s">
        <v>52</v>
      </c>
      <c r="E126" s="166">
        <v>6</v>
      </c>
      <c r="F126" s="41">
        <v>0</v>
      </c>
      <c r="G126" s="42">
        <f t="shared" ref="G126:G144" si="14">E126*F126</f>
        <v>0</v>
      </c>
      <c r="H126" s="43">
        <v>0</v>
      </c>
      <c r="I126" s="42">
        <f t="shared" ref="I126:I144" si="15">E126*H126</f>
        <v>0</v>
      </c>
      <c r="J126" s="40">
        <v>0</v>
      </c>
      <c r="K126" s="44">
        <f t="shared" ref="K126:K144" si="16">E126*J126</f>
        <v>0</v>
      </c>
    </row>
    <row r="127" spans="1:11" s="1" customFormat="1" ht="9.75" x14ac:dyDescent="0.2">
      <c r="A127" s="35"/>
      <c r="B127" s="143" t="s">
        <v>514</v>
      </c>
      <c r="C127" s="144" t="s">
        <v>633</v>
      </c>
      <c r="D127" s="149" t="s">
        <v>525</v>
      </c>
      <c r="E127" s="151">
        <v>6</v>
      </c>
      <c r="F127" s="41"/>
      <c r="G127" s="42"/>
      <c r="H127" s="43"/>
      <c r="I127" s="42"/>
      <c r="J127" s="40"/>
      <c r="K127" s="44"/>
    </row>
    <row r="128" spans="1:11" s="1" customFormat="1" ht="9.75" x14ac:dyDescent="0.2">
      <c r="A128" s="35">
        <f>A126+1</f>
        <v>47</v>
      </c>
      <c r="B128" s="37" t="s">
        <v>143</v>
      </c>
      <c r="C128" s="38" t="s">
        <v>144</v>
      </c>
      <c r="D128" s="39" t="s">
        <v>52</v>
      </c>
      <c r="E128" s="166">
        <v>8</v>
      </c>
      <c r="F128" s="41">
        <v>0</v>
      </c>
      <c r="G128" s="42">
        <f t="shared" si="14"/>
        <v>0</v>
      </c>
      <c r="H128" s="43">
        <v>0</v>
      </c>
      <c r="I128" s="42">
        <f t="shared" si="15"/>
        <v>0</v>
      </c>
      <c r="J128" s="40">
        <v>0</v>
      </c>
      <c r="K128" s="44">
        <f t="shared" si="16"/>
        <v>0</v>
      </c>
    </row>
    <row r="129" spans="1:11" s="1" customFormat="1" ht="9.75" x14ac:dyDescent="0.2">
      <c r="A129" s="35"/>
      <c r="B129" s="143" t="s">
        <v>514</v>
      </c>
      <c r="C129" s="144" t="s">
        <v>634</v>
      </c>
      <c r="D129" s="149" t="s">
        <v>525</v>
      </c>
      <c r="E129" s="151">
        <v>8</v>
      </c>
      <c r="F129" s="41"/>
      <c r="G129" s="42"/>
      <c r="H129" s="43"/>
      <c r="I129" s="42"/>
      <c r="J129" s="40"/>
      <c r="K129" s="44"/>
    </row>
    <row r="130" spans="1:11" s="1" customFormat="1" ht="9.75" x14ac:dyDescent="0.2">
      <c r="A130" s="62">
        <f>A128+1</f>
        <v>48</v>
      </c>
      <c r="B130" s="63" t="s">
        <v>145</v>
      </c>
      <c r="C130" s="64" t="s">
        <v>635</v>
      </c>
      <c r="D130" s="65" t="s">
        <v>52</v>
      </c>
      <c r="E130" s="166">
        <v>6</v>
      </c>
      <c r="F130" s="66">
        <v>0</v>
      </c>
      <c r="G130" s="67">
        <f t="shared" si="14"/>
        <v>0</v>
      </c>
      <c r="H130" s="68">
        <v>0</v>
      </c>
      <c r="I130" s="67">
        <f t="shared" si="15"/>
        <v>0</v>
      </c>
      <c r="J130" s="69">
        <v>1.55E-2</v>
      </c>
      <c r="K130" s="70">
        <f t="shared" si="16"/>
        <v>9.2999999999999999E-2</v>
      </c>
    </row>
    <row r="131" spans="1:11" s="1" customFormat="1" ht="9.75" x14ac:dyDescent="0.2">
      <c r="A131" s="62"/>
      <c r="B131" s="143" t="s">
        <v>514</v>
      </c>
      <c r="C131" s="144">
        <v>6</v>
      </c>
      <c r="D131" s="149" t="s">
        <v>521</v>
      </c>
      <c r="E131" s="151">
        <v>6</v>
      </c>
      <c r="F131" s="66"/>
      <c r="G131" s="67"/>
      <c r="H131" s="68"/>
      <c r="I131" s="67"/>
      <c r="J131" s="69"/>
      <c r="K131" s="70"/>
    </row>
    <row r="132" spans="1:11" s="1" customFormat="1" ht="9.75" x14ac:dyDescent="0.2">
      <c r="A132" s="62">
        <f>A130+1</f>
        <v>49</v>
      </c>
      <c r="B132" s="63" t="s">
        <v>146</v>
      </c>
      <c r="C132" s="64" t="s">
        <v>147</v>
      </c>
      <c r="D132" s="65" t="s">
        <v>52</v>
      </c>
      <c r="E132" s="166">
        <v>6</v>
      </c>
      <c r="F132" s="66">
        <v>0</v>
      </c>
      <c r="G132" s="67">
        <f t="shared" si="14"/>
        <v>0</v>
      </c>
      <c r="H132" s="68">
        <v>0</v>
      </c>
      <c r="I132" s="67">
        <f t="shared" si="15"/>
        <v>0</v>
      </c>
      <c r="J132" s="69">
        <v>1.6E-2</v>
      </c>
      <c r="K132" s="70">
        <f t="shared" si="16"/>
        <v>9.6000000000000002E-2</v>
      </c>
    </row>
    <row r="133" spans="1:11" s="1" customFormat="1" ht="9.75" x14ac:dyDescent="0.2">
      <c r="A133" s="62"/>
      <c r="B133" s="143" t="s">
        <v>514</v>
      </c>
      <c r="C133" s="144">
        <v>6</v>
      </c>
      <c r="D133" s="149" t="s">
        <v>521</v>
      </c>
      <c r="E133" s="151">
        <v>6</v>
      </c>
      <c r="F133" s="66"/>
      <c r="G133" s="67"/>
      <c r="H133" s="68"/>
      <c r="I133" s="67"/>
      <c r="J133" s="69"/>
      <c r="K133" s="70"/>
    </row>
    <row r="134" spans="1:11" s="1" customFormat="1" ht="9.75" x14ac:dyDescent="0.2">
      <c r="A134" s="62">
        <f>A132+1</f>
        <v>50</v>
      </c>
      <c r="B134" s="63" t="s">
        <v>148</v>
      </c>
      <c r="C134" s="64" t="s">
        <v>149</v>
      </c>
      <c r="D134" s="65" t="s">
        <v>52</v>
      </c>
      <c r="E134" s="166">
        <v>2</v>
      </c>
      <c r="F134" s="66">
        <v>0</v>
      </c>
      <c r="G134" s="67">
        <f t="shared" si="14"/>
        <v>0</v>
      </c>
      <c r="H134" s="68">
        <v>0</v>
      </c>
      <c r="I134" s="67">
        <f t="shared" si="15"/>
        <v>0</v>
      </c>
      <c r="J134" s="69">
        <v>1.7500000000000002E-2</v>
      </c>
      <c r="K134" s="70">
        <f t="shared" si="16"/>
        <v>3.5000000000000003E-2</v>
      </c>
    </row>
    <row r="135" spans="1:11" s="1" customFormat="1" ht="9.75" x14ac:dyDescent="0.2">
      <c r="A135" s="62"/>
      <c r="B135" s="143" t="s">
        <v>514</v>
      </c>
      <c r="C135" s="144">
        <v>2</v>
      </c>
      <c r="D135" s="149" t="s">
        <v>521</v>
      </c>
      <c r="E135" s="151">
        <v>2</v>
      </c>
      <c r="F135" s="66"/>
      <c r="G135" s="67"/>
      <c r="H135" s="68"/>
      <c r="I135" s="67"/>
      <c r="J135" s="69"/>
      <c r="K135" s="70"/>
    </row>
    <row r="136" spans="1:11" s="1" customFormat="1" ht="19.5" x14ac:dyDescent="0.2">
      <c r="A136" s="62">
        <v>53</v>
      </c>
      <c r="B136" s="37" t="s">
        <v>614</v>
      </c>
      <c r="C136" s="38" t="s">
        <v>615</v>
      </c>
      <c r="D136" s="39" t="s">
        <v>52</v>
      </c>
      <c r="E136" s="166">
        <v>14</v>
      </c>
      <c r="F136" s="41">
        <v>0</v>
      </c>
      <c r="G136" s="42">
        <f t="shared" ref="G136:G140" si="17">E136*F136</f>
        <v>0</v>
      </c>
      <c r="H136" s="43">
        <v>0</v>
      </c>
      <c r="I136" s="42">
        <f t="shared" ref="I136" si="18">E136*H136</f>
        <v>0</v>
      </c>
      <c r="J136" s="40">
        <v>1.2E-2</v>
      </c>
      <c r="K136" s="44">
        <f t="shared" ref="K136" si="19">E136*J136</f>
        <v>0.16800000000000001</v>
      </c>
    </row>
    <row r="137" spans="1:11" s="1" customFormat="1" ht="9.75" x14ac:dyDescent="0.2">
      <c r="A137" s="62"/>
      <c r="B137" s="143" t="s">
        <v>514</v>
      </c>
      <c r="C137" s="144" t="s">
        <v>616</v>
      </c>
      <c r="D137" s="149" t="s">
        <v>525</v>
      </c>
      <c r="E137" s="151">
        <v>14</v>
      </c>
      <c r="F137" s="41"/>
      <c r="G137" s="42"/>
      <c r="H137" s="43"/>
      <c r="I137" s="42"/>
      <c r="J137" s="40"/>
      <c r="K137" s="44"/>
    </row>
    <row r="138" spans="1:11" s="1" customFormat="1" ht="9.75" x14ac:dyDescent="0.2">
      <c r="A138" s="35">
        <f>A134+1</f>
        <v>51</v>
      </c>
      <c r="B138" s="37" t="s">
        <v>150</v>
      </c>
      <c r="C138" s="38" t="s">
        <v>151</v>
      </c>
      <c r="D138" s="39" t="s">
        <v>60</v>
      </c>
      <c r="E138" s="166">
        <v>6</v>
      </c>
      <c r="F138" s="41">
        <v>0</v>
      </c>
      <c r="G138" s="42">
        <f t="shared" si="17"/>
        <v>0</v>
      </c>
      <c r="H138" s="43">
        <v>0</v>
      </c>
      <c r="I138" s="42">
        <f t="shared" si="15"/>
        <v>0</v>
      </c>
      <c r="J138" s="40">
        <v>0.01</v>
      </c>
      <c r="K138" s="44">
        <f t="shared" si="16"/>
        <v>0.06</v>
      </c>
    </row>
    <row r="139" spans="1:11" s="1" customFormat="1" ht="9.75" x14ac:dyDescent="0.2">
      <c r="A139" s="35"/>
      <c r="B139" s="143" t="s">
        <v>514</v>
      </c>
      <c r="C139" s="144" t="s">
        <v>558</v>
      </c>
      <c r="D139" s="149" t="s">
        <v>530</v>
      </c>
      <c r="E139" s="151">
        <v>6</v>
      </c>
      <c r="F139" s="41"/>
      <c r="G139" s="42"/>
      <c r="H139" s="43"/>
      <c r="I139" s="42"/>
      <c r="J139" s="40"/>
      <c r="K139" s="44"/>
    </row>
    <row r="140" spans="1:11" s="1" customFormat="1" ht="9.75" x14ac:dyDescent="0.2">
      <c r="A140" s="35">
        <f>A138+1</f>
        <v>52</v>
      </c>
      <c r="B140" s="37" t="s">
        <v>153</v>
      </c>
      <c r="C140" s="38" t="s">
        <v>154</v>
      </c>
      <c r="D140" s="39" t="s">
        <v>60</v>
      </c>
      <c r="E140" s="166">
        <v>6</v>
      </c>
      <c r="F140" s="41">
        <v>0</v>
      </c>
      <c r="G140" s="42">
        <f t="shared" si="17"/>
        <v>0</v>
      </c>
      <c r="H140" s="43">
        <v>0</v>
      </c>
      <c r="I140" s="42">
        <f t="shared" si="15"/>
        <v>0</v>
      </c>
      <c r="J140" s="40">
        <v>0.01</v>
      </c>
      <c r="K140" s="44">
        <f t="shared" si="16"/>
        <v>0.06</v>
      </c>
    </row>
    <row r="141" spans="1:11" s="1" customFormat="1" ht="9.75" x14ac:dyDescent="0.2">
      <c r="A141" s="35"/>
      <c r="B141" s="143" t="s">
        <v>514</v>
      </c>
      <c r="C141" s="144" t="s">
        <v>559</v>
      </c>
      <c r="D141" s="149" t="s">
        <v>530</v>
      </c>
      <c r="E141" s="151">
        <v>6</v>
      </c>
      <c r="F141" s="41"/>
      <c r="G141" s="42"/>
      <c r="H141" s="43"/>
      <c r="I141" s="42"/>
      <c r="J141" s="40"/>
      <c r="K141" s="44"/>
    </row>
    <row r="142" spans="1:11" s="1" customFormat="1" ht="9.75" x14ac:dyDescent="0.2">
      <c r="A142" s="62">
        <f>A140+1</f>
        <v>53</v>
      </c>
      <c r="B142" s="63" t="s">
        <v>556</v>
      </c>
      <c r="C142" s="64" t="s">
        <v>636</v>
      </c>
      <c r="D142" s="65" t="s">
        <v>152</v>
      </c>
      <c r="E142" s="166">
        <v>1</v>
      </c>
      <c r="F142" s="66">
        <v>0</v>
      </c>
      <c r="G142" s="67">
        <f t="shared" si="14"/>
        <v>0</v>
      </c>
      <c r="H142" s="68">
        <v>0</v>
      </c>
      <c r="I142" s="67">
        <f t="shared" si="15"/>
        <v>0</v>
      </c>
      <c r="J142" s="69">
        <v>0.06</v>
      </c>
      <c r="K142" s="70">
        <f t="shared" si="16"/>
        <v>0.06</v>
      </c>
    </row>
    <row r="143" spans="1:11" s="1" customFormat="1" ht="9.75" x14ac:dyDescent="0.2">
      <c r="A143" s="62"/>
      <c r="B143" s="143" t="s">
        <v>514</v>
      </c>
      <c r="C143" s="144" t="s">
        <v>555</v>
      </c>
      <c r="D143" s="149" t="s">
        <v>526</v>
      </c>
      <c r="E143" s="151">
        <v>1</v>
      </c>
      <c r="F143" s="66"/>
      <c r="G143" s="67"/>
      <c r="H143" s="68"/>
      <c r="I143" s="67"/>
      <c r="J143" s="69"/>
      <c r="K143" s="70"/>
    </row>
    <row r="144" spans="1:11" s="1" customFormat="1" ht="9.75" x14ac:dyDescent="0.2">
      <c r="A144" s="35">
        <f>A142+1</f>
        <v>54</v>
      </c>
      <c r="B144" s="37" t="s">
        <v>155</v>
      </c>
      <c r="C144" s="38" t="s">
        <v>156</v>
      </c>
      <c r="D144" s="39" t="s">
        <v>118</v>
      </c>
      <c r="E144" s="40">
        <v>0.57199999999999995</v>
      </c>
      <c r="F144" s="41">
        <v>0</v>
      </c>
      <c r="G144" s="42">
        <f t="shared" si="14"/>
        <v>0</v>
      </c>
      <c r="H144" s="43">
        <v>0</v>
      </c>
      <c r="I144" s="42">
        <f t="shared" si="15"/>
        <v>0</v>
      </c>
      <c r="J144" s="40">
        <v>0</v>
      </c>
      <c r="K144" s="44">
        <f t="shared" si="16"/>
        <v>0</v>
      </c>
    </row>
    <row r="145" spans="1:11" s="1" customFormat="1" ht="9.75" x14ac:dyDescent="0.2">
      <c r="A145" s="35"/>
      <c r="B145" s="143" t="s">
        <v>514</v>
      </c>
      <c r="C145" s="158">
        <f>K146</f>
        <v>0.57200000000000006</v>
      </c>
      <c r="D145" s="149" t="s">
        <v>554</v>
      </c>
      <c r="E145" s="150">
        <v>0.57199999999999995</v>
      </c>
      <c r="F145" s="41"/>
      <c r="G145" s="42"/>
      <c r="H145" s="43"/>
      <c r="I145" s="141"/>
      <c r="J145" s="40"/>
      <c r="K145" s="44"/>
    </row>
    <row r="146" spans="1:11" s="18" customFormat="1" ht="11.25" x14ac:dyDescent="0.2">
      <c r="A146" s="53"/>
      <c r="B146" s="54">
        <v>766</v>
      </c>
      <c r="C146" s="55" t="s">
        <v>157</v>
      </c>
      <c r="D146" s="56"/>
      <c r="E146" s="56"/>
      <c r="F146" s="57"/>
      <c r="G146" s="58">
        <f>SUM(G126:G144)</f>
        <v>0</v>
      </c>
      <c r="H146" s="59"/>
      <c r="I146" s="60">
        <f>SUM(I126:I144)</f>
        <v>0</v>
      </c>
      <c r="J146" s="59"/>
      <c r="K146" s="61">
        <f>SUM(K126:K144)</f>
        <v>0.57200000000000006</v>
      </c>
    </row>
    <row r="147" spans="1:11" s="18" customFormat="1" ht="11.25" x14ac:dyDescent="0.2">
      <c r="A147" s="28"/>
      <c r="B147" s="29" t="s">
        <v>158</v>
      </c>
      <c r="C147" s="30" t="s">
        <v>159</v>
      </c>
      <c r="D147" s="27"/>
      <c r="E147" s="27"/>
      <c r="F147" s="31"/>
      <c r="G147" s="32"/>
      <c r="H147" s="33"/>
      <c r="I147" s="26"/>
      <c r="J147" s="33"/>
      <c r="K147" s="34"/>
    </row>
    <row r="148" spans="1:11" s="1" customFormat="1" ht="9.75" x14ac:dyDescent="0.2">
      <c r="A148" s="35">
        <f>A144+1</f>
        <v>55</v>
      </c>
      <c r="B148" s="37" t="s">
        <v>160</v>
      </c>
      <c r="C148" s="38" t="s">
        <v>161</v>
      </c>
      <c r="D148" s="39" t="s">
        <v>52</v>
      </c>
      <c r="E148" s="166">
        <v>1</v>
      </c>
      <c r="F148" s="41">
        <v>0</v>
      </c>
      <c r="G148" s="42">
        <f>E148*F148</f>
        <v>0</v>
      </c>
      <c r="H148" s="43">
        <v>0</v>
      </c>
      <c r="I148" s="42">
        <f>E148*H148</f>
        <v>0</v>
      </c>
      <c r="J148" s="40">
        <v>0</v>
      </c>
      <c r="K148" s="44">
        <f>E148*J148</f>
        <v>0</v>
      </c>
    </row>
    <row r="149" spans="1:11" s="1" customFormat="1" ht="9.75" x14ac:dyDescent="0.2">
      <c r="A149" s="35"/>
      <c r="B149" s="143" t="s">
        <v>514</v>
      </c>
      <c r="C149" s="144" t="s">
        <v>560</v>
      </c>
      <c r="D149" s="149" t="s">
        <v>525</v>
      </c>
      <c r="E149" s="151">
        <v>1</v>
      </c>
      <c r="F149" s="41"/>
      <c r="G149" s="42"/>
      <c r="H149" s="43"/>
      <c r="I149" s="42"/>
      <c r="J149" s="40"/>
      <c r="K149" s="44"/>
    </row>
    <row r="150" spans="1:11" s="1" customFormat="1" ht="9.75" x14ac:dyDescent="0.2">
      <c r="A150" s="62">
        <f>A148+1</f>
        <v>56</v>
      </c>
      <c r="B150" s="63" t="s">
        <v>162</v>
      </c>
      <c r="C150" s="64" t="s">
        <v>163</v>
      </c>
      <c r="D150" s="65" t="s">
        <v>52</v>
      </c>
      <c r="E150" s="167">
        <v>1</v>
      </c>
      <c r="F150" s="66">
        <v>0</v>
      </c>
      <c r="G150" s="67">
        <f>E150*F150</f>
        <v>0</v>
      </c>
      <c r="H150" s="68">
        <v>0</v>
      </c>
      <c r="I150" s="67">
        <f>E150*H150</f>
        <v>0</v>
      </c>
      <c r="J150" s="69">
        <v>0.03</v>
      </c>
      <c r="K150" s="70">
        <f>E150*J150</f>
        <v>0.03</v>
      </c>
    </row>
    <row r="151" spans="1:11" s="1" customFormat="1" ht="9.75" x14ac:dyDescent="0.2">
      <c r="A151" s="62"/>
      <c r="B151" s="143" t="s">
        <v>514</v>
      </c>
      <c r="C151" s="144" t="s">
        <v>561</v>
      </c>
      <c r="D151" s="149" t="s">
        <v>525</v>
      </c>
      <c r="E151" s="151">
        <v>1</v>
      </c>
      <c r="F151" s="66"/>
      <c r="G151" s="67"/>
      <c r="H151" s="68"/>
      <c r="I151" s="67"/>
      <c r="J151" s="69"/>
      <c r="K151" s="70"/>
    </row>
    <row r="152" spans="1:11" s="1" customFormat="1" ht="9.75" x14ac:dyDescent="0.2">
      <c r="A152" s="62">
        <f>A150+1</f>
        <v>57</v>
      </c>
      <c r="B152" s="63" t="s">
        <v>164</v>
      </c>
      <c r="C152" s="64" t="s">
        <v>165</v>
      </c>
      <c r="D152" s="65" t="s">
        <v>52</v>
      </c>
      <c r="E152" s="167">
        <v>1</v>
      </c>
      <c r="F152" s="66">
        <v>0</v>
      </c>
      <c r="G152" s="67">
        <f>E152*F152</f>
        <v>0</v>
      </c>
      <c r="H152" s="68">
        <v>0</v>
      </c>
      <c r="I152" s="67">
        <f>E152*H152</f>
        <v>0</v>
      </c>
      <c r="J152" s="69">
        <v>1.9E-2</v>
      </c>
      <c r="K152" s="70">
        <f>E152*J152</f>
        <v>1.9E-2</v>
      </c>
    </row>
    <row r="153" spans="1:11" s="1" customFormat="1" ht="9.75" x14ac:dyDescent="0.2">
      <c r="A153" s="62"/>
      <c r="B153" s="143" t="s">
        <v>514</v>
      </c>
      <c r="C153" s="144" t="s">
        <v>562</v>
      </c>
      <c r="D153" s="149" t="s">
        <v>525</v>
      </c>
      <c r="E153" s="151">
        <v>1</v>
      </c>
      <c r="F153" s="66"/>
      <c r="G153" s="67"/>
      <c r="H153" s="68"/>
      <c r="I153" s="67"/>
      <c r="J153" s="69"/>
      <c r="K153" s="70"/>
    </row>
    <row r="154" spans="1:11" s="1" customFormat="1" ht="19.5" x14ac:dyDescent="0.2">
      <c r="A154" s="62">
        <f>A152+1</f>
        <v>58</v>
      </c>
      <c r="B154" s="37" t="s">
        <v>642</v>
      </c>
      <c r="C154" s="38" t="s">
        <v>643</v>
      </c>
      <c r="D154" s="169" t="s">
        <v>644</v>
      </c>
      <c r="E154" s="166">
        <v>14</v>
      </c>
      <c r="F154" s="66">
        <v>0</v>
      </c>
      <c r="G154" s="67">
        <f>E154*F154</f>
        <v>0</v>
      </c>
      <c r="H154" s="68">
        <v>0</v>
      </c>
      <c r="I154" s="67">
        <f>E154*H154</f>
        <v>0</v>
      </c>
      <c r="J154" s="69">
        <v>6.0000000000000001E-3</v>
      </c>
      <c r="K154" s="70">
        <f>E154*J154</f>
        <v>8.4000000000000005E-2</v>
      </c>
    </row>
    <row r="155" spans="1:11" s="1" customFormat="1" ht="9.75" x14ac:dyDescent="0.2">
      <c r="A155" s="62"/>
      <c r="B155" s="143" t="s">
        <v>514</v>
      </c>
      <c r="C155" s="144" t="s">
        <v>645</v>
      </c>
      <c r="D155" s="149" t="s">
        <v>525</v>
      </c>
      <c r="E155" s="151">
        <v>14</v>
      </c>
      <c r="F155" s="41"/>
      <c r="G155" s="42"/>
      <c r="H155" s="43"/>
      <c r="I155" s="42"/>
      <c r="J155" s="40"/>
      <c r="K155" s="44"/>
    </row>
    <row r="156" spans="1:11" s="1" customFormat="1" ht="9.75" x14ac:dyDescent="0.2">
      <c r="A156" s="62">
        <f>A154+1</f>
        <v>59</v>
      </c>
      <c r="B156" s="37" t="s">
        <v>166</v>
      </c>
      <c r="C156" s="38" t="s">
        <v>167</v>
      </c>
      <c r="D156" s="39" t="s">
        <v>118</v>
      </c>
      <c r="E156" s="168">
        <v>4.9000000000000002E-2</v>
      </c>
      <c r="F156" s="41">
        <v>0</v>
      </c>
      <c r="G156" s="42">
        <f>E156*F156</f>
        <v>0</v>
      </c>
      <c r="H156" s="43">
        <v>0</v>
      </c>
      <c r="I156" s="42">
        <f>E156*H156</f>
        <v>0</v>
      </c>
      <c r="J156" s="40">
        <v>0</v>
      </c>
      <c r="K156" s="44">
        <f>E156*J156</f>
        <v>0</v>
      </c>
    </row>
    <row r="157" spans="1:11" s="1" customFormat="1" ht="9.75" x14ac:dyDescent="0.2">
      <c r="A157" s="35"/>
      <c r="B157" s="143" t="s">
        <v>514</v>
      </c>
      <c r="C157" s="144">
        <v>4.9000000000000002E-2</v>
      </c>
      <c r="D157" s="149" t="s">
        <v>554</v>
      </c>
      <c r="E157" s="150">
        <v>4.9000000000000002E-2</v>
      </c>
      <c r="F157" s="41"/>
      <c r="G157" s="42"/>
      <c r="H157" s="43"/>
      <c r="I157" s="141"/>
      <c r="J157" s="40"/>
      <c r="K157" s="44"/>
    </row>
    <row r="158" spans="1:11" s="18" customFormat="1" ht="11.25" x14ac:dyDescent="0.2">
      <c r="A158" s="53"/>
      <c r="B158" s="54">
        <v>767</v>
      </c>
      <c r="C158" s="55" t="s">
        <v>168</v>
      </c>
      <c r="D158" s="56"/>
      <c r="E158" s="56"/>
      <c r="F158" s="57"/>
      <c r="G158" s="58">
        <f>SUM(G148:G156)</f>
        <v>0</v>
      </c>
      <c r="H158" s="59"/>
      <c r="I158" s="60">
        <f>SUM(I148:I156)</f>
        <v>0</v>
      </c>
      <c r="J158" s="59"/>
      <c r="K158" s="61">
        <f>SUM(K148:K156)</f>
        <v>0.13300000000000001</v>
      </c>
    </row>
    <row r="159" spans="1:11" s="18" customFormat="1" ht="11.25" x14ac:dyDescent="0.2">
      <c r="A159" s="28"/>
      <c r="B159" s="29" t="s">
        <v>169</v>
      </c>
      <c r="C159" s="30" t="s">
        <v>170</v>
      </c>
      <c r="D159" s="27"/>
      <c r="E159" s="27"/>
      <c r="F159" s="31"/>
      <c r="G159" s="32"/>
      <c r="H159" s="33"/>
      <c r="I159" s="26"/>
      <c r="J159" s="33"/>
      <c r="K159" s="34"/>
    </row>
    <row r="160" spans="1:11" s="1" customFormat="1" ht="9.75" x14ac:dyDescent="0.2">
      <c r="A160" s="35">
        <f>A156+1</f>
        <v>60</v>
      </c>
      <c r="B160" s="37" t="s">
        <v>171</v>
      </c>
      <c r="C160" s="38" t="s">
        <v>574</v>
      </c>
      <c r="D160" s="39" t="s">
        <v>43</v>
      </c>
      <c r="E160" s="147">
        <v>82</v>
      </c>
      <c r="F160" s="41">
        <v>0</v>
      </c>
      <c r="G160" s="42">
        <f t="shared" ref="G160:G186" si="20">E160*F160</f>
        <v>0</v>
      </c>
      <c r="H160" s="43">
        <v>0</v>
      </c>
      <c r="I160" s="42">
        <f t="shared" ref="I160:I186" si="21">E160*H160</f>
        <v>0</v>
      </c>
      <c r="J160" s="40">
        <v>2.065E-3</v>
      </c>
      <c r="K160" s="44">
        <f t="shared" ref="K160:K186" si="22">E160*J160</f>
        <v>0.16933000000000001</v>
      </c>
    </row>
    <row r="161" spans="1:11" s="1" customFormat="1" ht="9.75" x14ac:dyDescent="0.2">
      <c r="A161" s="35"/>
      <c r="B161" s="143" t="s">
        <v>514</v>
      </c>
      <c r="C161" s="144" t="s">
        <v>563</v>
      </c>
      <c r="D161" s="149" t="s">
        <v>521</v>
      </c>
      <c r="E161" s="151">
        <v>82</v>
      </c>
      <c r="F161" s="41"/>
      <c r="G161" s="42"/>
      <c r="H161" s="43"/>
      <c r="I161" s="42"/>
      <c r="J161" s="40"/>
      <c r="K161" s="44"/>
    </row>
    <row r="162" spans="1:11" s="1" customFormat="1" ht="9.75" x14ac:dyDescent="0.2">
      <c r="A162" s="35">
        <f>A160+1</f>
        <v>61</v>
      </c>
      <c r="B162" s="37" t="s">
        <v>172</v>
      </c>
      <c r="C162" s="38" t="s">
        <v>173</v>
      </c>
      <c r="D162" s="39" t="s">
        <v>43</v>
      </c>
      <c r="E162" s="153">
        <v>82</v>
      </c>
      <c r="F162" s="41">
        <v>0</v>
      </c>
      <c r="G162" s="42">
        <f t="shared" si="20"/>
        <v>0</v>
      </c>
      <c r="H162" s="43">
        <v>0</v>
      </c>
      <c r="I162" s="42">
        <f t="shared" si="21"/>
        <v>0</v>
      </c>
      <c r="J162" s="40">
        <v>2.5000000000000001E-4</v>
      </c>
      <c r="K162" s="44">
        <f t="shared" si="22"/>
        <v>2.0500000000000001E-2</v>
      </c>
    </row>
    <row r="163" spans="1:11" s="1" customFormat="1" ht="9.75" x14ac:dyDescent="0.2">
      <c r="A163" s="35"/>
      <c r="B163" s="143" t="s">
        <v>514</v>
      </c>
      <c r="C163" s="144" t="s">
        <v>563</v>
      </c>
      <c r="D163" s="149" t="s">
        <v>521</v>
      </c>
      <c r="E163" s="151">
        <v>20</v>
      </c>
      <c r="F163" s="41"/>
      <c r="G163" s="42"/>
      <c r="H163" s="43"/>
      <c r="I163" s="42"/>
      <c r="J163" s="40"/>
      <c r="K163" s="44"/>
    </row>
    <row r="164" spans="1:11" s="1" customFormat="1" ht="9.75" x14ac:dyDescent="0.2">
      <c r="A164" s="35">
        <f>A162+1</f>
        <v>62</v>
      </c>
      <c r="B164" s="37" t="s">
        <v>174</v>
      </c>
      <c r="C164" s="38" t="s">
        <v>564</v>
      </c>
      <c r="D164" s="39" t="s">
        <v>43</v>
      </c>
      <c r="E164" s="153">
        <v>20</v>
      </c>
      <c r="F164" s="41">
        <v>0</v>
      </c>
      <c r="G164" s="42">
        <f t="shared" si="20"/>
        <v>0</v>
      </c>
      <c r="H164" s="43">
        <v>0</v>
      </c>
      <c r="I164" s="42">
        <f t="shared" si="21"/>
        <v>0</v>
      </c>
      <c r="J164" s="40">
        <v>2.9999999999999997E-4</v>
      </c>
      <c r="K164" s="44">
        <f t="shared" si="22"/>
        <v>5.9999999999999993E-3</v>
      </c>
    </row>
    <row r="165" spans="1:11" s="1" customFormat="1" ht="9.75" x14ac:dyDescent="0.2">
      <c r="A165" s="35"/>
      <c r="B165" s="143" t="s">
        <v>514</v>
      </c>
      <c r="C165" s="144" t="s">
        <v>563</v>
      </c>
      <c r="D165" s="149" t="s">
        <v>521</v>
      </c>
      <c r="E165" s="151">
        <v>15</v>
      </c>
      <c r="F165" s="41"/>
      <c r="G165" s="42"/>
      <c r="H165" s="43"/>
      <c r="I165" s="42"/>
      <c r="J165" s="40"/>
      <c r="K165" s="44"/>
    </row>
    <row r="166" spans="1:11" s="1" customFormat="1" ht="9.75" x14ac:dyDescent="0.2">
      <c r="A166" s="35">
        <f>A164+1</f>
        <v>63</v>
      </c>
      <c r="B166" s="37" t="s">
        <v>175</v>
      </c>
      <c r="C166" s="38" t="s">
        <v>565</v>
      </c>
      <c r="D166" s="39" t="s">
        <v>60</v>
      </c>
      <c r="E166" s="153">
        <v>18</v>
      </c>
      <c r="F166" s="41">
        <v>0</v>
      </c>
      <c r="G166" s="42">
        <f t="shared" si="20"/>
        <v>0</v>
      </c>
      <c r="H166" s="43">
        <v>0</v>
      </c>
      <c r="I166" s="42">
        <f t="shared" si="21"/>
        <v>0</v>
      </c>
      <c r="J166" s="40">
        <v>7.3815599999999997E-3</v>
      </c>
      <c r="K166" s="44">
        <f t="shared" si="22"/>
        <v>0.13286808</v>
      </c>
    </row>
    <row r="167" spans="1:11" s="1" customFormat="1" ht="9.75" x14ac:dyDescent="0.2">
      <c r="A167" s="35"/>
      <c r="B167" s="143" t="s">
        <v>514</v>
      </c>
      <c r="C167" s="144">
        <v>18</v>
      </c>
      <c r="D167" s="149" t="s">
        <v>530</v>
      </c>
      <c r="E167" s="151">
        <v>18</v>
      </c>
      <c r="F167" s="41"/>
      <c r="G167" s="42"/>
      <c r="H167" s="43"/>
      <c r="I167" s="42"/>
      <c r="J167" s="40"/>
      <c r="K167" s="44"/>
    </row>
    <row r="168" spans="1:11" s="1" customFormat="1" ht="9.75" x14ac:dyDescent="0.2">
      <c r="A168" s="35">
        <f>A166+1</f>
        <v>64</v>
      </c>
      <c r="B168" s="37" t="s">
        <v>176</v>
      </c>
      <c r="C168" s="38" t="s">
        <v>177</v>
      </c>
      <c r="D168" s="39" t="s">
        <v>60</v>
      </c>
      <c r="E168" s="153">
        <v>92</v>
      </c>
      <c r="F168" s="41">
        <v>0</v>
      </c>
      <c r="G168" s="42">
        <f t="shared" si="20"/>
        <v>0</v>
      </c>
      <c r="H168" s="43">
        <v>0</v>
      </c>
      <c r="I168" s="42">
        <f t="shared" si="21"/>
        <v>0</v>
      </c>
      <c r="J168" s="40">
        <v>1.83E-4</v>
      </c>
      <c r="K168" s="44">
        <f t="shared" si="22"/>
        <v>1.6836E-2</v>
      </c>
    </row>
    <row r="169" spans="1:11" s="1" customFormat="1" ht="9.75" x14ac:dyDescent="0.2">
      <c r="A169" s="35"/>
      <c r="B169" s="143" t="s">
        <v>514</v>
      </c>
      <c r="C169" s="144" t="s">
        <v>566</v>
      </c>
      <c r="D169" s="149" t="s">
        <v>530</v>
      </c>
      <c r="E169" s="151">
        <v>92</v>
      </c>
      <c r="F169" s="41"/>
      <c r="G169" s="42"/>
      <c r="H169" s="43"/>
      <c r="I169" s="42"/>
      <c r="J169" s="40"/>
      <c r="K169" s="44"/>
    </row>
    <row r="170" spans="1:11" s="1" customFormat="1" ht="9.75" x14ac:dyDescent="0.2">
      <c r="A170" s="62">
        <f>A168+1</f>
        <v>65</v>
      </c>
      <c r="B170" s="63" t="s">
        <v>178</v>
      </c>
      <c r="C170" s="64" t="s">
        <v>179</v>
      </c>
      <c r="D170" s="65" t="s">
        <v>60</v>
      </c>
      <c r="E170" s="157">
        <v>24</v>
      </c>
      <c r="F170" s="66">
        <v>0</v>
      </c>
      <c r="G170" s="67">
        <f t="shared" si="20"/>
        <v>0</v>
      </c>
      <c r="H170" s="68">
        <v>0</v>
      </c>
      <c r="I170" s="67">
        <f t="shared" si="21"/>
        <v>0</v>
      </c>
      <c r="J170" s="69">
        <v>6.4999999999999994E-5</v>
      </c>
      <c r="K170" s="70">
        <f t="shared" si="22"/>
        <v>1.5599999999999998E-3</v>
      </c>
    </row>
    <row r="171" spans="1:11" s="1" customFormat="1" ht="9.75" x14ac:dyDescent="0.2">
      <c r="A171" s="62"/>
      <c r="B171" s="143" t="s">
        <v>514</v>
      </c>
      <c r="C171" s="144" t="s">
        <v>567</v>
      </c>
      <c r="D171" s="149" t="s">
        <v>530</v>
      </c>
      <c r="E171" s="151">
        <v>24</v>
      </c>
      <c r="F171" s="66"/>
      <c r="G171" s="67"/>
      <c r="H171" s="68"/>
      <c r="I171" s="67"/>
      <c r="J171" s="69"/>
      <c r="K171" s="70"/>
    </row>
    <row r="172" spans="1:11" s="1" customFormat="1" ht="9.75" x14ac:dyDescent="0.2">
      <c r="A172" s="62">
        <f>A170+1</f>
        <v>66</v>
      </c>
      <c r="B172" s="63" t="s">
        <v>180</v>
      </c>
      <c r="C172" s="64" t="s">
        <v>181</v>
      </c>
      <c r="D172" s="65" t="s">
        <v>60</v>
      </c>
      <c r="E172" s="157">
        <v>26.4</v>
      </c>
      <c r="F172" s="66">
        <v>0</v>
      </c>
      <c r="G172" s="67">
        <f t="shared" si="20"/>
        <v>0</v>
      </c>
      <c r="H172" s="68">
        <v>0</v>
      </c>
      <c r="I172" s="67">
        <f t="shared" si="21"/>
        <v>0</v>
      </c>
      <c r="J172" s="69">
        <v>4.4999999999999999E-4</v>
      </c>
      <c r="K172" s="70">
        <f t="shared" si="22"/>
        <v>1.1879999999999998E-2</v>
      </c>
    </row>
    <row r="173" spans="1:11" s="1" customFormat="1" ht="9.75" x14ac:dyDescent="0.2">
      <c r="A173" s="62"/>
      <c r="B173" s="143" t="s">
        <v>514</v>
      </c>
      <c r="C173" s="144" t="s">
        <v>568</v>
      </c>
      <c r="D173" s="149" t="s">
        <v>530</v>
      </c>
      <c r="E173" s="151">
        <v>26.4</v>
      </c>
      <c r="F173" s="66"/>
      <c r="G173" s="67"/>
      <c r="H173" s="68"/>
      <c r="I173" s="67"/>
      <c r="J173" s="69"/>
      <c r="K173" s="70"/>
    </row>
    <row r="174" spans="1:11" s="1" customFormat="1" ht="9.75" x14ac:dyDescent="0.2">
      <c r="A174" s="35">
        <f>A172+1</f>
        <v>67</v>
      </c>
      <c r="B174" s="37" t="s">
        <v>182</v>
      </c>
      <c r="C174" s="38" t="s">
        <v>183</v>
      </c>
      <c r="D174" s="39" t="s">
        <v>43</v>
      </c>
      <c r="E174" s="153">
        <v>12</v>
      </c>
      <c r="F174" s="41">
        <v>0</v>
      </c>
      <c r="G174" s="42">
        <f t="shared" si="20"/>
        <v>0</v>
      </c>
      <c r="H174" s="43">
        <v>0</v>
      </c>
      <c r="I174" s="42">
        <f t="shared" si="21"/>
        <v>0</v>
      </c>
      <c r="J174" s="40">
        <v>5.8562200000000002E-2</v>
      </c>
      <c r="K174" s="44">
        <f t="shared" si="22"/>
        <v>0.70274639999999999</v>
      </c>
    </row>
    <row r="175" spans="1:11" s="1" customFormat="1" ht="9.75" x14ac:dyDescent="0.2">
      <c r="A175" s="35"/>
      <c r="B175" s="143" t="s">
        <v>514</v>
      </c>
      <c r="C175" s="144" t="s">
        <v>569</v>
      </c>
      <c r="D175" s="65" t="s">
        <v>521</v>
      </c>
      <c r="E175" s="151">
        <v>12</v>
      </c>
      <c r="F175" s="41"/>
      <c r="G175" s="42"/>
      <c r="H175" s="43"/>
      <c r="I175" s="42"/>
      <c r="J175" s="40"/>
      <c r="K175" s="44"/>
    </row>
    <row r="176" spans="1:11" s="1" customFormat="1" ht="9.75" x14ac:dyDescent="0.2">
      <c r="A176" s="35">
        <f>A174+1</f>
        <v>68</v>
      </c>
      <c r="B176" s="37" t="s">
        <v>184</v>
      </c>
      <c r="C176" s="38" t="s">
        <v>185</v>
      </c>
      <c r="D176" s="39" t="s">
        <v>43</v>
      </c>
      <c r="E176" s="153">
        <v>12</v>
      </c>
      <c r="F176" s="41">
        <v>0</v>
      </c>
      <c r="G176" s="42">
        <f t="shared" si="20"/>
        <v>0</v>
      </c>
      <c r="H176" s="43">
        <v>0</v>
      </c>
      <c r="I176" s="42">
        <f t="shared" si="21"/>
        <v>0</v>
      </c>
      <c r="J176" s="40">
        <v>0</v>
      </c>
      <c r="K176" s="44">
        <f t="shared" si="22"/>
        <v>0</v>
      </c>
    </row>
    <row r="177" spans="1:11" s="1" customFormat="1" ht="9.75" x14ac:dyDescent="0.2">
      <c r="A177" s="35"/>
      <c r="B177" s="143" t="s">
        <v>514</v>
      </c>
      <c r="C177" s="144" t="s">
        <v>569</v>
      </c>
      <c r="D177" s="65" t="s">
        <v>521</v>
      </c>
      <c r="E177" s="151">
        <v>12</v>
      </c>
      <c r="F177" s="41"/>
      <c r="G177" s="42"/>
      <c r="H177" s="43"/>
      <c r="I177" s="42"/>
      <c r="J177" s="40"/>
      <c r="K177" s="44"/>
    </row>
    <row r="178" spans="1:11" s="1" customFormat="1" ht="9.75" x14ac:dyDescent="0.2">
      <c r="A178" s="35">
        <f>A176+1</f>
        <v>69</v>
      </c>
      <c r="B178" s="37" t="s">
        <v>186</v>
      </c>
      <c r="C178" s="38" t="s">
        <v>187</v>
      </c>
      <c r="D178" s="39" t="s">
        <v>43</v>
      </c>
      <c r="E178" s="153">
        <v>3</v>
      </c>
      <c r="F178" s="41">
        <v>0</v>
      </c>
      <c r="G178" s="42">
        <f t="shared" si="20"/>
        <v>0</v>
      </c>
      <c r="H178" s="43">
        <v>0</v>
      </c>
      <c r="I178" s="42">
        <f t="shared" si="21"/>
        <v>0</v>
      </c>
      <c r="J178" s="40">
        <v>1.5950000000000001E-3</v>
      </c>
      <c r="K178" s="44">
        <f t="shared" si="22"/>
        <v>4.7850000000000002E-3</v>
      </c>
    </row>
    <row r="179" spans="1:11" s="1" customFormat="1" ht="9.75" x14ac:dyDescent="0.2">
      <c r="A179" s="35"/>
      <c r="B179" s="143" t="s">
        <v>514</v>
      </c>
      <c r="C179" s="144" t="s">
        <v>570</v>
      </c>
      <c r="D179" s="149" t="s">
        <v>521</v>
      </c>
      <c r="E179" s="151">
        <v>3</v>
      </c>
      <c r="F179" s="41"/>
      <c r="G179" s="42"/>
      <c r="H179" s="43"/>
      <c r="I179" s="42"/>
      <c r="J179" s="40"/>
      <c r="K179" s="44"/>
    </row>
    <row r="180" spans="1:11" s="1" customFormat="1" ht="9.75" x14ac:dyDescent="0.2">
      <c r="A180" s="35">
        <f>A178+1</f>
        <v>70</v>
      </c>
      <c r="B180" s="37" t="s">
        <v>188</v>
      </c>
      <c r="C180" s="38" t="s">
        <v>189</v>
      </c>
      <c r="D180" s="39" t="s">
        <v>52</v>
      </c>
      <c r="E180" s="153">
        <v>4</v>
      </c>
      <c r="F180" s="41">
        <v>0</v>
      </c>
      <c r="G180" s="42">
        <f t="shared" si="20"/>
        <v>0</v>
      </c>
      <c r="H180" s="43">
        <v>0</v>
      </c>
      <c r="I180" s="42">
        <f t="shared" si="21"/>
        <v>0</v>
      </c>
      <c r="J180" s="40">
        <v>1.4023E-3</v>
      </c>
      <c r="K180" s="44">
        <f t="shared" si="22"/>
        <v>5.6091999999999999E-3</v>
      </c>
    </row>
    <row r="181" spans="1:11" s="1" customFormat="1" ht="9.75" x14ac:dyDescent="0.2">
      <c r="A181" s="35"/>
      <c r="B181" s="143" t="s">
        <v>514</v>
      </c>
      <c r="C181" s="144" t="s">
        <v>571</v>
      </c>
      <c r="D181" s="149" t="s">
        <v>525</v>
      </c>
      <c r="E181" s="151">
        <v>4</v>
      </c>
      <c r="F181" s="41"/>
      <c r="G181" s="42"/>
      <c r="H181" s="43"/>
      <c r="I181" s="42"/>
      <c r="J181" s="40"/>
      <c r="K181" s="44"/>
    </row>
    <row r="182" spans="1:11" s="1" customFormat="1" ht="9.75" x14ac:dyDescent="0.2">
      <c r="A182" s="62">
        <f>A180+1</f>
        <v>71</v>
      </c>
      <c r="B182" s="63" t="s">
        <v>190</v>
      </c>
      <c r="C182" s="64" t="s">
        <v>191</v>
      </c>
      <c r="D182" s="65" t="s">
        <v>43</v>
      </c>
      <c r="E182" s="157">
        <v>12</v>
      </c>
      <c r="F182" s="66">
        <v>0</v>
      </c>
      <c r="G182" s="67">
        <f t="shared" si="20"/>
        <v>0</v>
      </c>
      <c r="H182" s="68">
        <v>0</v>
      </c>
      <c r="I182" s="67">
        <f t="shared" si="21"/>
        <v>0</v>
      </c>
      <c r="J182" s="69">
        <v>7.2220000000000006E-2</v>
      </c>
      <c r="K182" s="70">
        <f t="shared" si="22"/>
        <v>0.86664000000000008</v>
      </c>
    </row>
    <row r="183" spans="1:11" s="1" customFormat="1" ht="9.75" x14ac:dyDescent="0.2">
      <c r="A183" s="62"/>
      <c r="B183" s="143" t="s">
        <v>514</v>
      </c>
      <c r="C183" s="144" t="s">
        <v>572</v>
      </c>
      <c r="D183" s="65" t="s">
        <v>521</v>
      </c>
      <c r="E183" s="151">
        <v>12</v>
      </c>
      <c r="F183" s="66"/>
      <c r="G183" s="67"/>
      <c r="H183" s="68"/>
      <c r="I183" s="67"/>
      <c r="J183" s="69"/>
      <c r="K183" s="70"/>
    </row>
    <row r="184" spans="1:11" s="1" customFormat="1" ht="9.75" x14ac:dyDescent="0.2">
      <c r="A184" s="62">
        <f>A182+1</f>
        <v>72</v>
      </c>
      <c r="B184" s="63" t="s">
        <v>192</v>
      </c>
      <c r="C184" s="64" t="s">
        <v>573</v>
      </c>
      <c r="D184" s="65" t="s">
        <v>60</v>
      </c>
      <c r="E184" s="157">
        <v>8</v>
      </c>
      <c r="F184" s="66">
        <v>0</v>
      </c>
      <c r="G184" s="67">
        <f t="shared" si="20"/>
        <v>0</v>
      </c>
      <c r="H184" s="68">
        <v>0</v>
      </c>
      <c r="I184" s="67">
        <f t="shared" si="21"/>
        <v>0</v>
      </c>
      <c r="J184" s="69">
        <v>7.0000000000000007E-2</v>
      </c>
      <c r="K184" s="70">
        <f t="shared" si="22"/>
        <v>0.56000000000000005</v>
      </c>
    </row>
    <row r="185" spans="1:11" s="1" customFormat="1" ht="9.75" x14ac:dyDescent="0.2">
      <c r="A185" s="62"/>
      <c r="B185" s="143" t="s">
        <v>514</v>
      </c>
      <c r="C185" s="144">
        <v>8</v>
      </c>
      <c r="D185" s="149" t="s">
        <v>530</v>
      </c>
      <c r="E185" s="151">
        <v>8</v>
      </c>
      <c r="F185" s="66"/>
      <c r="G185" s="67"/>
      <c r="H185" s="68"/>
      <c r="I185" s="67"/>
      <c r="J185" s="69"/>
      <c r="K185" s="70"/>
    </row>
    <row r="186" spans="1:11" s="1" customFormat="1" ht="9.75" x14ac:dyDescent="0.2">
      <c r="A186" s="35">
        <f t="shared" ref="A186" si="23">A184+1</f>
        <v>73</v>
      </c>
      <c r="B186" s="37" t="s">
        <v>193</v>
      </c>
      <c r="C186" s="38" t="s">
        <v>194</v>
      </c>
      <c r="D186" s="39" t="s">
        <v>118</v>
      </c>
      <c r="E186" s="36">
        <v>2.4990000000000001</v>
      </c>
      <c r="F186" s="41">
        <v>0</v>
      </c>
      <c r="G186" s="42">
        <f t="shared" si="20"/>
        <v>0</v>
      </c>
      <c r="H186" s="43">
        <v>0</v>
      </c>
      <c r="I186" s="42">
        <f t="shared" si="21"/>
        <v>0</v>
      </c>
      <c r="J186" s="40">
        <v>0</v>
      </c>
      <c r="K186" s="44">
        <f t="shared" si="22"/>
        <v>0</v>
      </c>
    </row>
    <row r="187" spans="1:11" s="1" customFormat="1" ht="9.75" x14ac:dyDescent="0.2">
      <c r="A187" s="35"/>
      <c r="B187" s="143" t="s">
        <v>514</v>
      </c>
      <c r="C187" s="158">
        <f>K188</f>
        <v>2.4987546800000002</v>
      </c>
      <c r="D187" s="149" t="s">
        <v>554</v>
      </c>
      <c r="E187" s="150">
        <v>2.4990000000000001</v>
      </c>
      <c r="F187" s="41"/>
      <c r="G187" s="42"/>
      <c r="H187" s="43"/>
      <c r="I187" s="141"/>
      <c r="J187" s="40"/>
      <c r="K187" s="44"/>
    </row>
    <row r="188" spans="1:11" s="18" customFormat="1" ht="11.25" x14ac:dyDescent="0.2">
      <c r="A188" s="53"/>
      <c r="B188" s="54">
        <v>771</v>
      </c>
      <c r="C188" s="55" t="s">
        <v>195</v>
      </c>
      <c r="D188" s="56"/>
      <c r="E188" s="56"/>
      <c r="F188" s="57"/>
      <c r="G188" s="58">
        <f>SUM(G160:G186)</f>
        <v>0</v>
      </c>
      <c r="H188" s="59"/>
      <c r="I188" s="60">
        <f>SUM(I160:I186)</f>
        <v>0</v>
      </c>
      <c r="J188" s="59"/>
      <c r="K188" s="61">
        <f>SUM(K160:K186)</f>
        <v>2.4987546800000002</v>
      </c>
    </row>
    <row r="189" spans="1:11" s="18" customFormat="1" ht="11.25" x14ac:dyDescent="0.2">
      <c r="A189" s="28"/>
      <c r="B189" s="29" t="s">
        <v>196</v>
      </c>
      <c r="C189" s="30" t="s">
        <v>197</v>
      </c>
      <c r="D189" s="27"/>
      <c r="E189" s="27"/>
      <c r="F189" s="31"/>
      <c r="G189" s="32"/>
      <c r="H189" s="33"/>
      <c r="I189" s="26"/>
      <c r="J189" s="33"/>
      <c r="K189" s="34"/>
    </row>
    <row r="190" spans="1:11" s="1" customFormat="1" ht="9.75" x14ac:dyDescent="0.2">
      <c r="A190" s="35">
        <f>A186+1</f>
        <v>74</v>
      </c>
      <c r="B190" s="37" t="s">
        <v>198</v>
      </c>
      <c r="C190" s="38" t="s">
        <v>199</v>
      </c>
      <c r="D190" s="39" t="s">
        <v>43</v>
      </c>
      <c r="E190" s="147">
        <v>59</v>
      </c>
      <c r="F190" s="41">
        <v>0</v>
      </c>
      <c r="G190" s="42">
        <f t="shared" ref="G190:G202" si="24">E190*F190</f>
        <v>0</v>
      </c>
      <c r="H190" s="43">
        <v>0</v>
      </c>
      <c r="I190" s="42">
        <f t="shared" ref="I190:I202" si="25">E190*H190</f>
        <v>0</v>
      </c>
      <c r="J190" s="40">
        <v>2.5000000000000001E-4</v>
      </c>
      <c r="K190" s="44">
        <f t="shared" ref="K190:K202" si="26">E190*J190</f>
        <v>1.4750000000000001E-2</v>
      </c>
    </row>
    <row r="191" spans="1:11" s="1" customFormat="1" ht="9.75" x14ac:dyDescent="0.2">
      <c r="A191" s="35"/>
      <c r="B191" s="143" t="s">
        <v>514</v>
      </c>
      <c r="C191" s="144" t="s">
        <v>637</v>
      </c>
      <c r="D191" s="149" t="s">
        <v>521</v>
      </c>
      <c r="E191" s="151">
        <v>59</v>
      </c>
      <c r="F191" s="41"/>
      <c r="G191" s="42"/>
      <c r="H191" s="43"/>
      <c r="I191" s="42"/>
      <c r="J191" s="40"/>
      <c r="K191" s="44"/>
    </row>
    <row r="192" spans="1:11" s="1" customFormat="1" ht="9.75" x14ac:dyDescent="0.2">
      <c r="A192" s="35">
        <f>A190+1</f>
        <v>75</v>
      </c>
      <c r="B192" s="37" t="s">
        <v>200</v>
      </c>
      <c r="C192" s="38" t="s">
        <v>201</v>
      </c>
      <c r="D192" s="39" t="s">
        <v>43</v>
      </c>
      <c r="E192" s="147">
        <v>59</v>
      </c>
      <c r="F192" s="41">
        <v>0</v>
      </c>
      <c r="G192" s="42">
        <f t="shared" si="24"/>
        <v>0</v>
      </c>
      <c r="H192" s="43">
        <v>0</v>
      </c>
      <c r="I192" s="42">
        <f t="shared" si="25"/>
        <v>0</v>
      </c>
      <c r="J192" s="40">
        <v>1.81128E-3</v>
      </c>
      <c r="K192" s="44">
        <f t="shared" si="26"/>
        <v>0.10686551999999999</v>
      </c>
    </row>
    <row r="193" spans="1:11" s="1" customFormat="1" ht="9.75" x14ac:dyDescent="0.2">
      <c r="A193" s="35"/>
      <c r="B193" s="143" t="s">
        <v>514</v>
      </c>
      <c r="C193" s="144" t="s">
        <v>638</v>
      </c>
      <c r="D193" s="149" t="s">
        <v>521</v>
      </c>
      <c r="E193" s="151">
        <v>59</v>
      </c>
      <c r="F193" s="41"/>
      <c r="G193" s="42"/>
      <c r="H193" s="43"/>
      <c r="I193" s="42"/>
      <c r="J193" s="40"/>
      <c r="K193" s="44"/>
    </row>
    <row r="194" spans="1:11" s="1" customFormat="1" ht="9.75" x14ac:dyDescent="0.2">
      <c r="A194" s="35">
        <f>A192+1</f>
        <v>76</v>
      </c>
      <c r="B194" s="37" t="s">
        <v>202</v>
      </c>
      <c r="C194" s="38" t="s">
        <v>203</v>
      </c>
      <c r="D194" s="39" t="s">
        <v>43</v>
      </c>
      <c r="E194" s="147">
        <v>59</v>
      </c>
      <c r="F194" s="41">
        <v>0</v>
      </c>
      <c r="G194" s="42">
        <f t="shared" si="24"/>
        <v>0</v>
      </c>
      <c r="H194" s="43">
        <v>0</v>
      </c>
      <c r="I194" s="42">
        <f t="shared" si="25"/>
        <v>0</v>
      </c>
      <c r="J194" s="40">
        <v>0</v>
      </c>
      <c r="K194" s="44">
        <f t="shared" si="26"/>
        <v>0</v>
      </c>
    </row>
    <row r="195" spans="1:11" s="1" customFormat="1" ht="9.75" x14ac:dyDescent="0.2">
      <c r="A195" s="35"/>
      <c r="B195" s="143" t="s">
        <v>514</v>
      </c>
      <c r="C195" s="144" t="s">
        <v>638</v>
      </c>
      <c r="D195" s="149" t="s">
        <v>521</v>
      </c>
      <c r="E195" s="151">
        <v>59</v>
      </c>
      <c r="F195" s="41"/>
      <c r="G195" s="42"/>
      <c r="H195" s="43"/>
      <c r="I195" s="42"/>
      <c r="J195" s="40"/>
      <c r="K195" s="44"/>
    </row>
    <row r="196" spans="1:11" s="1" customFormat="1" ht="9.75" x14ac:dyDescent="0.2">
      <c r="A196" s="35">
        <f>A194+1</f>
        <v>77</v>
      </c>
      <c r="B196" s="37" t="s">
        <v>204</v>
      </c>
      <c r="C196" s="38" t="s">
        <v>205</v>
      </c>
      <c r="D196" s="39" t="s">
        <v>43</v>
      </c>
      <c r="E196" s="147">
        <v>59</v>
      </c>
      <c r="F196" s="41">
        <v>0</v>
      </c>
      <c r="G196" s="42">
        <f t="shared" si="24"/>
        <v>0</v>
      </c>
      <c r="H196" s="43">
        <v>0</v>
      </c>
      <c r="I196" s="42">
        <f t="shared" si="25"/>
        <v>0</v>
      </c>
      <c r="J196" s="40">
        <v>5.0000000000000001E-3</v>
      </c>
      <c r="K196" s="44">
        <f t="shared" si="26"/>
        <v>0.29499999999999998</v>
      </c>
    </row>
    <row r="197" spans="1:11" s="1" customFormat="1" ht="9.75" x14ac:dyDescent="0.2">
      <c r="A197" s="35"/>
      <c r="B197" s="143" t="s">
        <v>514</v>
      </c>
      <c r="C197" s="144" t="s">
        <v>638</v>
      </c>
      <c r="D197" s="149" t="s">
        <v>521</v>
      </c>
      <c r="E197" s="151">
        <v>59</v>
      </c>
      <c r="F197" s="41"/>
      <c r="G197" s="42"/>
      <c r="H197" s="43"/>
      <c r="I197" s="42"/>
      <c r="J197" s="40"/>
      <c r="K197" s="44"/>
    </row>
    <row r="198" spans="1:11" s="1" customFormat="1" ht="9.75" x14ac:dyDescent="0.2">
      <c r="A198" s="62">
        <f>A196+1</f>
        <v>78</v>
      </c>
      <c r="B198" s="63" t="s">
        <v>206</v>
      </c>
      <c r="C198" s="64" t="s">
        <v>207</v>
      </c>
      <c r="D198" s="65" t="s">
        <v>43</v>
      </c>
      <c r="E198" s="152">
        <v>64.900000000000006</v>
      </c>
      <c r="F198" s="66">
        <v>0</v>
      </c>
      <c r="G198" s="67">
        <f t="shared" si="24"/>
        <v>0</v>
      </c>
      <c r="H198" s="68">
        <v>0</v>
      </c>
      <c r="I198" s="67">
        <f t="shared" si="25"/>
        <v>0</v>
      </c>
      <c r="J198" s="69">
        <v>2.1000000000000001E-2</v>
      </c>
      <c r="K198" s="70">
        <f t="shared" si="26"/>
        <v>1.3629000000000002</v>
      </c>
    </row>
    <row r="199" spans="1:11" s="1" customFormat="1" ht="9.75" x14ac:dyDescent="0.2">
      <c r="A199" s="62"/>
      <c r="B199" s="143" t="s">
        <v>514</v>
      </c>
      <c r="C199" s="144" t="s">
        <v>639</v>
      </c>
      <c r="D199" s="149" t="s">
        <v>521</v>
      </c>
      <c r="E199" s="151">
        <v>64.900000000000006</v>
      </c>
      <c r="F199" s="66"/>
      <c r="G199" s="67"/>
      <c r="H199" s="68"/>
      <c r="I199" s="67"/>
      <c r="J199" s="69"/>
      <c r="K199" s="70"/>
    </row>
    <row r="200" spans="1:11" s="1" customFormat="1" ht="9.75" x14ac:dyDescent="0.2">
      <c r="A200" s="35">
        <f>A198+1</f>
        <v>79</v>
      </c>
      <c r="B200" s="37" t="s">
        <v>208</v>
      </c>
      <c r="C200" s="38" t="s">
        <v>209</v>
      </c>
      <c r="D200" s="39" t="s">
        <v>60</v>
      </c>
      <c r="E200" s="147">
        <v>20</v>
      </c>
      <c r="F200" s="41">
        <v>0</v>
      </c>
      <c r="G200" s="42">
        <f t="shared" si="24"/>
        <v>0</v>
      </c>
      <c r="H200" s="43">
        <v>0</v>
      </c>
      <c r="I200" s="42">
        <f t="shared" si="25"/>
        <v>0</v>
      </c>
      <c r="J200" s="40">
        <v>0</v>
      </c>
      <c r="K200" s="44">
        <f t="shared" si="26"/>
        <v>0</v>
      </c>
    </row>
    <row r="201" spans="1:11" s="1" customFormat="1" ht="9.75" x14ac:dyDescent="0.2">
      <c r="A201" s="35"/>
      <c r="B201" s="143" t="s">
        <v>514</v>
      </c>
      <c r="C201" s="144" t="s">
        <v>575</v>
      </c>
      <c r="D201" s="149" t="s">
        <v>530</v>
      </c>
      <c r="E201" s="151">
        <v>20</v>
      </c>
      <c r="F201" s="41"/>
      <c r="G201" s="42"/>
      <c r="H201" s="43"/>
      <c r="I201" s="42"/>
      <c r="J201" s="40"/>
      <c r="K201" s="44"/>
    </row>
    <row r="202" spans="1:11" s="1" customFormat="1" ht="9.75" x14ac:dyDescent="0.2">
      <c r="A202" s="35">
        <f t="shared" ref="A202" si="27">A200+1</f>
        <v>80</v>
      </c>
      <c r="B202" s="37" t="s">
        <v>210</v>
      </c>
      <c r="C202" s="38" t="s">
        <v>211</v>
      </c>
      <c r="D202" s="39" t="s">
        <v>118</v>
      </c>
      <c r="E202" s="159">
        <v>1.78</v>
      </c>
      <c r="F202" s="41">
        <v>0</v>
      </c>
      <c r="G202" s="42">
        <f t="shared" si="24"/>
        <v>0</v>
      </c>
      <c r="H202" s="43">
        <v>0</v>
      </c>
      <c r="I202" s="42">
        <f t="shared" si="25"/>
        <v>0</v>
      </c>
      <c r="J202" s="40">
        <v>0</v>
      </c>
      <c r="K202" s="44">
        <f t="shared" si="26"/>
        <v>0</v>
      </c>
    </row>
    <row r="203" spans="1:11" s="1" customFormat="1" ht="9.75" x14ac:dyDescent="0.2">
      <c r="A203" s="35"/>
      <c r="B203" s="143" t="s">
        <v>514</v>
      </c>
      <c r="C203" s="158">
        <f>K204</f>
        <v>1.7795155200000001</v>
      </c>
      <c r="D203" s="149" t="s">
        <v>554</v>
      </c>
      <c r="E203" s="150">
        <v>1.78</v>
      </c>
      <c r="F203" s="41"/>
      <c r="G203" s="42"/>
      <c r="H203" s="43"/>
      <c r="I203" s="141"/>
      <c r="J203" s="40"/>
      <c r="K203" s="44"/>
    </row>
    <row r="204" spans="1:11" s="18" customFormat="1" ht="11.25" x14ac:dyDescent="0.2">
      <c r="A204" s="53"/>
      <c r="B204" s="54">
        <v>781</v>
      </c>
      <c r="C204" s="55" t="s">
        <v>212</v>
      </c>
      <c r="D204" s="56"/>
      <c r="E204" s="56"/>
      <c r="F204" s="57"/>
      <c r="G204" s="58">
        <f>SUM(G190:G202)</f>
        <v>0</v>
      </c>
      <c r="H204" s="59"/>
      <c r="I204" s="60">
        <f>SUM(I190:I202)</f>
        <v>0</v>
      </c>
      <c r="J204" s="59"/>
      <c r="K204" s="61">
        <f>SUM(K190:K202)</f>
        <v>1.7795155200000001</v>
      </c>
    </row>
    <row r="205" spans="1:11" s="18" customFormat="1" ht="11.25" x14ac:dyDescent="0.2">
      <c r="A205" s="28"/>
      <c r="B205" s="29" t="s">
        <v>213</v>
      </c>
      <c r="C205" s="30" t="s">
        <v>214</v>
      </c>
      <c r="D205" s="27"/>
      <c r="E205" s="27"/>
      <c r="F205" s="31"/>
      <c r="G205" s="32"/>
      <c r="H205" s="33"/>
      <c r="I205" s="26"/>
      <c r="J205" s="33"/>
      <c r="K205" s="34"/>
    </row>
    <row r="206" spans="1:11" s="1" customFormat="1" ht="9.75" x14ac:dyDescent="0.2">
      <c r="A206" s="35">
        <f>A202+1</f>
        <v>81</v>
      </c>
      <c r="B206" s="37" t="s">
        <v>215</v>
      </c>
      <c r="C206" s="38" t="s">
        <v>216</v>
      </c>
      <c r="D206" s="39" t="s">
        <v>43</v>
      </c>
      <c r="E206" s="147">
        <v>6.45</v>
      </c>
      <c r="F206" s="41">
        <v>0</v>
      </c>
      <c r="G206" s="42">
        <f t="shared" ref="G206:G218" si="28">E206*F206</f>
        <v>0</v>
      </c>
      <c r="H206" s="43">
        <v>0</v>
      </c>
      <c r="I206" s="42">
        <f t="shared" ref="I206:I218" si="29">E206*H206</f>
        <v>0</v>
      </c>
      <c r="J206" s="40">
        <v>2.3641999999999999E-4</v>
      </c>
      <c r="K206" s="44">
        <f t="shared" ref="K206:K218" si="30">E206*J206</f>
        <v>1.5249090000000001E-3</v>
      </c>
    </row>
    <row r="207" spans="1:11" s="1" customFormat="1" ht="9.75" x14ac:dyDescent="0.2">
      <c r="A207" s="35"/>
      <c r="B207" s="143" t="s">
        <v>514</v>
      </c>
      <c r="C207" s="144" t="s">
        <v>576</v>
      </c>
      <c r="D207" s="149" t="s">
        <v>521</v>
      </c>
      <c r="E207" s="151">
        <v>6.45</v>
      </c>
      <c r="F207" s="41"/>
      <c r="G207" s="42"/>
      <c r="H207" s="43"/>
      <c r="I207" s="42"/>
      <c r="J207" s="40"/>
      <c r="K207" s="44"/>
    </row>
    <row r="208" spans="1:11" s="1" customFormat="1" ht="9.75" x14ac:dyDescent="0.2">
      <c r="A208" s="35">
        <f>A206+1</f>
        <v>82</v>
      </c>
      <c r="B208" s="37" t="s">
        <v>217</v>
      </c>
      <c r="C208" s="38" t="s">
        <v>218</v>
      </c>
      <c r="D208" s="39" t="s">
        <v>43</v>
      </c>
      <c r="E208" s="36">
        <v>6.45</v>
      </c>
      <c r="F208" s="41">
        <v>0</v>
      </c>
      <c r="G208" s="42">
        <f t="shared" si="28"/>
        <v>0</v>
      </c>
      <c r="H208" s="43">
        <v>0</v>
      </c>
      <c r="I208" s="42">
        <f t="shared" si="29"/>
        <v>0</v>
      </c>
      <c r="J208" s="40">
        <v>2.8989199999999998E-4</v>
      </c>
      <c r="K208" s="44">
        <f t="shared" si="30"/>
        <v>1.8698033999999999E-3</v>
      </c>
    </row>
    <row r="209" spans="1:11" s="1" customFormat="1" ht="9.75" x14ac:dyDescent="0.2">
      <c r="A209" s="35"/>
      <c r="B209" s="143" t="s">
        <v>514</v>
      </c>
      <c r="C209" s="144" t="s">
        <v>576</v>
      </c>
      <c r="D209" s="149" t="s">
        <v>521</v>
      </c>
      <c r="E209" s="151">
        <v>6.45</v>
      </c>
      <c r="F209" s="41"/>
      <c r="G209" s="42"/>
      <c r="H209" s="43"/>
      <c r="I209" s="42"/>
      <c r="J209" s="40"/>
      <c r="K209" s="44"/>
    </row>
    <row r="210" spans="1:11" s="1" customFormat="1" ht="19.5" x14ac:dyDescent="0.2">
      <c r="A210" s="35">
        <f>A208+1</f>
        <v>83</v>
      </c>
      <c r="B210" s="37" t="s">
        <v>618</v>
      </c>
      <c r="C210" s="38" t="s">
        <v>619</v>
      </c>
      <c r="D210" s="39" t="s">
        <v>43</v>
      </c>
      <c r="E210" s="36">
        <v>10.75</v>
      </c>
      <c r="F210" s="41">
        <v>0</v>
      </c>
      <c r="G210" s="42">
        <f t="shared" ref="G210" si="31">E210*F210</f>
        <v>0</v>
      </c>
      <c r="H210" s="43">
        <v>0</v>
      </c>
      <c r="I210" s="42">
        <f t="shared" ref="I210" si="32">E210*H210</f>
        <v>0</v>
      </c>
      <c r="J210" s="40">
        <v>4.1189200000000002E-4</v>
      </c>
      <c r="K210" s="44">
        <f t="shared" ref="K210" si="33">E210*J210</f>
        <v>4.4278390000000003E-3</v>
      </c>
    </row>
    <row r="211" spans="1:11" s="1" customFormat="1" ht="9.75" x14ac:dyDescent="0.2">
      <c r="A211" s="35"/>
      <c r="B211" s="143" t="s">
        <v>514</v>
      </c>
      <c r="C211" s="144" t="s">
        <v>620</v>
      </c>
      <c r="D211" s="149" t="s">
        <v>521</v>
      </c>
      <c r="E211" s="151">
        <v>10.75</v>
      </c>
      <c r="F211" s="41"/>
      <c r="G211" s="42"/>
      <c r="H211" s="43"/>
      <c r="I211" s="42"/>
      <c r="J211" s="40"/>
      <c r="K211" s="44"/>
    </row>
    <row r="212" spans="1:11" s="1" customFormat="1" ht="9.75" x14ac:dyDescent="0.2">
      <c r="A212" s="35">
        <f>A210+1</f>
        <v>84</v>
      </c>
      <c r="B212" s="37" t="s">
        <v>219</v>
      </c>
      <c r="C212" s="38" t="s">
        <v>220</v>
      </c>
      <c r="D212" s="39" t="s">
        <v>43</v>
      </c>
      <c r="E212" s="36">
        <v>6.45</v>
      </c>
      <c r="F212" s="41">
        <v>0</v>
      </c>
      <c r="G212" s="42">
        <f t="shared" si="28"/>
        <v>0</v>
      </c>
      <c r="H212" s="43">
        <v>0</v>
      </c>
      <c r="I212" s="42">
        <f t="shared" si="29"/>
        <v>0</v>
      </c>
      <c r="J212" s="40">
        <v>4.1189200000000002E-4</v>
      </c>
      <c r="K212" s="44">
        <f t="shared" si="30"/>
        <v>2.6567034000000004E-3</v>
      </c>
    </row>
    <row r="213" spans="1:11" s="1" customFormat="1" ht="9.75" x14ac:dyDescent="0.2">
      <c r="A213" s="35"/>
      <c r="B213" s="143" t="s">
        <v>514</v>
      </c>
      <c r="C213" s="144" t="s">
        <v>617</v>
      </c>
      <c r="D213" s="149" t="s">
        <v>521</v>
      </c>
      <c r="E213" s="151">
        <v>6.45</v>
      </c>
      <c r="F213" s="41"/>
      <c r="G213" s="42"/>
      <c r="H213" s="43"/>
      <c r="I213" s="42"/>
      <c r="J213" s="40"/>
      <c r="K213" s="44"/>
    </row>
    <row r="214" spans="1:11" s="1" customFormat="1" ht="9.75" x14ac:dyDescent="0.2">
      <c r="A214" s="35">
        <f>A212+1</f>
        <v>85</v>
      </c>
      <c r="B214" s="37" t="s">
        <v>221</v>
      </c>
      <c r="C214" s="38" t="s">
        <v>222</v>
      </c>
      <c r="D214" s="39" t="s">
        <v>43</v>
      </c>
      <c r="E214" s="153">
        <v>12</v>
      </c>
      <c r="F214" s="41">
        <v>0</v>
      </c>
      <c r="G214" s="42">
        <f t="shared" si="28"/>
        <v>0</v>
      </c>
      <c r="H214" s="43">
        <v>0</v>
      </c>
      <c r="I214" s="42">
        <f t="shared" si="29"/>
        <v>0</v>
      </c>
      <c r="J214" s="40">
        <v>8.33181E-4</v>
      </c>
      <c r="K214" s="44">
        <f t="shared" si="30"/>
        <v>9.9981719999999996E-3</v>
      </c>
    </row>
    <row r="215" spans="1:11" s="1" customFormat="1" ht="9.75" x14ac:dyDescent="0.2">
      <c r="A215" s="35"/>
      <c r="B215" s="143" t="s">
        <v>514</v>
      </c>
      <c r="C215" s="144" t="s">
        <v>577</v>
      </c>
      <c r="D215" s="149" t="s">
        <v>521</v>
      </c>
      <c r="E215" s="151">
        <v>12</v>
      </c>
      <c r="F215" s="41"/>
      <c r="G215" s="42"/>
      <c r="H215" s="43"/>
      <c r="I215" s="42"/>
      <c r="J215" s="40"/>
      <c r="K215" s="44"/>
    </row>
    <row r="216" spans="1:11" s="1" customFormat="1" ht="9.75" x14ac:dyDescent="0.2">
      <c r="A216" s="35">
        <f>A214+1</f>
        <v>86</v>
      </c>
      <c r="B216" s="37" t="s">
        <v>223</v>
      </c>
      <c r="C216" s="38" t="s">
        <v>579</v>
      </c>
      <c r="D216" s="39" t="s">
        <v>43</v>
      </c>
      <c r="E216" s="153">
        <v>62.6</v>
      </c>
      <c r="F216" s="41">
        <v>0</v>
      </c>
      <c r="G216" s="42">
        <f t="shared" si="28"/>
        <v>0</v>
      </c>
      <c r="H216" s="43">
        <v>0</v>
      </c>
      <c r="I216" s="42">
        <f t="shared" si="29"/>
        <v>0</v>
      </c>
      <c r="J216" s="40">
        <v>4.2680000000000002E-4</v>
      </c>
      <c r="K216" s="44">
        <f t="shared" si="30"/>
        <v>2.6717680000000001E-2</v>
      </c>
    </row>
    <row r="217" spans="1:11" s="1" customFormat="1" ht="9.75" x14ac:dyDescent="0.2">
      <c r="A217" s="35"/>
      <c r="B217" s="143" t="s">
        <v>514</v>
      </c>
      <c r="C217" s="144" t="s">
        <v>578</v>
      </c>
      <c r="D217" s="149" t="s">
        <v>521</v>
      </c>
      <c r="E217" s="151">
        <v>62.6</v>
      </c>
      <c r="F217" s="41"/>
      <c r="G217" s="42"/>
      <c r="H217" s="43"/>
      <c r="I217" s="42"/>
      <c r="J217" s="40"/>
      <c r="K217" s="44"/>
    </row>
    <row r="218" spans="1:11" s="1" customFormat="1" ht="9.75" x14ac:dyDescent="0.2">
      <c r="A218" s="35">
        <f t="shared" ref="A218" si="34">A216+1</f>
        <v>87</v>
      </c>
      <c r="B218" s="37" t="s">
        <v>224</v>
      </c>
      <c r="C218" s="38" t="s">
        <v>580</v>
      </c>
      <c r="D218" s="39" t="s">
        <v>43</v>
      </c>
      <c r="E218" s="153">
        <v>62.6</v>
      </c>
      <c r="F218" s="41">
        <v>0</v>
      </c>
      <c r="G218" s="42">
        <f t="shared" si="28"/>
        <v>0</v>
      </c>
      <c r="H218" s="43">
        <v>0</v>
      </c>
      <c r="I218" s="42">
        <f t="shared" si="29"/>
        <v>0</v>
      </c>
      <c r="J218" s="40">
        <v>1.1074959999999999E-3</v>
      </c>
      <c r="K218" s="44">
        <f t="shared" si="30"/>
        <v>6.932924959999999E-2</v>
      </c>
    </row>
    <row r="219" spans="1:11" s="1" customFormat="1" ht="9.75" x14ac:dyDescent="0.2">
      <c r="A219" s="35"/>
      <c r="B219" s="143" t="s">
        <v>514</v>
      </c>
      <c r="C219" s="144" t="s">
        <v>578</v>
      </c>
      <c r="D219" s="149" t="s">
        <v>521</v>
      </c>
      <c r="E219" s="151">
        <v>62.6</v>
      </c>
      <c r="F219" s="41"/>
      <c r="G219" s="42"/>
      <c r="H219" s="43"/>
      <c r="I219" s="141"/>
      <c r="J219" s="40"/>
      <c r="K219" s="44"/>
    </row>
    <row r="220" spans="1:11" s="18" customFormat="1" ht="11.25" x14ac:dyDescent="0.2">
      <c r="A220" s="53"/>
      <c r="B220" s="54">
        <v>783</v>
      </c>
      <c r="C220" s="55" t="s">
        <v>225</v>
      </c>
      <c r="D220" s="56"/>
      <c r="E220" s="56"/>
      <c r="F220" s="57"/>
      <c r="G220" s="58">
        <f>SUM(G206:G218)</f>
        <v>0</v>
      </c>
      <c r="H220" s="59"/>
      <c r="I220" s="60">
        <f>SUM(I206:I218)</f>
        <v>0</v>
      </c>
      <c r="J220" s="59"/>
      <c r="K220" s="61">
        <f>SUM(K206:K218)</f>
        <v>0.11652435639999999</v>
      </c>
    </row>
    <row r="221" spans="1:11" s="18" customFormat="1" ht="11.25" x14ac:dyDescent="0.2">
      <c r="A221" s="28"/>
      <c r="B221" s="29" t="s">
        <v>226</v>
      </c>
      <c r="C221" s="30" t="s">
        <v>227</v>
      </c>
      <c r="D221" s="27"/>
      <c r="E221" s="27"/>
      <c r="F221" s="31"/>
      <c r="G221" s="32"/>
      <c r="H221" s="33"/>
      <c r="I221" s="26"/>
      <c r="J221" s="33"/>
      <c r="K221" s="34"/>
    </row>
    <row r="222" spans="1:11" s="1" customFormat="1" ht="9.75" x14ac:dyDescent="0.2">
      <c r="A222" s="35">
        <f>A218+1</f>
        <v>88</v>
      </c>
      <c r="B222" s="37" t="s">
        <v>228</v>
      </c>
      <c r="C222" s="38" t="s">
        <v>229</v>
      </c>
      <c r="D222" s="39" t="s">
        <v>43</v>
      </c>
      <c r="E222" s="147">
        <v>944.1</v>
      </c>
      <c r="F222" s="41">
        <v>0</v>
      </c>
      <c r="G222" s="42">
        <f t="shared" ref="G222:G234" si="35">E222*F222</f>
        <v>0</v>
      </c>
      <c r="H222" s="43">
        <v>0</v>
      </c>
      <c r="I222" s="42">
        <f t="shared" ref="I222:I234" si="36">E222*H222</f>
        <v>0</v>
      </c>
      <c r="J222" s="40">
        <v>1.6500000000000001E-6</v>
      </c>
      <c r="K222" s="44">
        <f t="shared" ref="K222:K234" si="37">E222*J222</f>
        <v>1.557765E-3</v>
      </c>
    </row>
    <row r="223" spans="1:11" s="1" customFormat="1" ht="9.75" x14ac:dyDescent="0.2">
      <c r="A223" s="35"/>
      <c r="B223" s="143" t="s">
        <v>514</v>
      </c>
      <c r="C223" s="144" t="s">
        <v>581</v>
      </c>
      <c r="D223" s="149" t="s">
        <v>521</v>
      </c>
      <c r="E223" s="151">
        <v>944.1</v>
      </c>
      <c r="F223" s="41"/>
      <c r="G223" s="42"/>
      <c r="H223" s="43"/>
      <c r="I223" s="42"/>
      <c r="J223" s="40"/>
      <c r="K223" s="44"/>
    </row>
    <row r="224" spans="1:11" s="1" customFormat="1" ht="9.75" x14ac:dyDescent="0.2">
      <c r="A224" s="35">
        <f>A222+1</f>
        <v>89</v>
      </c>
      <c r="B224" s="37" t="s">
        <v>230</v>
      </c>
      <c r="C224" s="38" t="s">
        <v>231</v>
      </c>
      <c r="D224" s="39" t="s">
        <v>43</v>
      </c>
      <c r="E224" s="153">
        <v>944.1</v>
      </c>
      <c r="F224" s="41">
        <v>0</v>
      </c>
      <c r="G224" s="42">
        <f t="shared" si="35"/>
        <v>0</v>
      </c>
      <c r="H224" s="43">
        <v>0</v>
      </c>
      <c r="I224" s="42">
        <f t="shared" si="36"/>
        <v>0</v>
      </c>
      <c r="J224" s="40">
        <v>2.8330800000000002E-4</v>
      </c>
      <c r="K224" s="44">
        <f t="shared" si="37"/>
        <v>0.26747108280000004</v>
      </c>
    </row>
    <row r="225" spans="1:11" s="1" customFormat="1" ht="9.75" x14ac:dyDescent="0.2">
      <c r="A225" s="35"/>
      <c r="B225" s="143" t="s">
        <v>514</v>
      </c>
      <c r="C225" s="144" t="s">
        <v>581</v>
      </c>
      <c r="D225" s="149" t="s">
        <v>521</v>
      </c>
      <c r="E225" s="151">
        <v>944.1</v>
      </c>
      <c r="F225" s="41"/>
      <c r="G225" s="42"/>
      <c r="H225" s="43"/>
      <c r="I225" s="42"/>
      <c r="J225" s="40"/>
      <c r="K225" s="44"/>
    </row>
    <row r="226" spans="1:11" s="1" customFormat="1" ht="9.75" x14ac:dyDescent="0.2">
      <c r="A226" s="35">
        <f>A224+1</f>
        <v>90</v>
      </c>
      <c r="B226" s="37" t="s">
        <v>232</v>
      </c>
      <c r="C226" s="38" t="s">
        <v>233</v>
      </c>
      <c r="D226" s="39" t="s">
        <v>43</v>
      </c>
      <c r="E226" s="153">
        <v>64</v>
      </c>
      <c r="F226" s="41">
        <v>0</v>
      </c>
      <c r="G226" s="42">
        <f t="shared" si="35"/>
        <v>0</v>
      </c>
      <c r="H226" s="43">
        <v>0</v>
      </c>
      <c r="I226" s="42">
        <f t="shared" si="36"/>
        <v>0</v>
      </c>
      <c r="J226" s="40">
        <v>5.2778999999999999E-4</v>
      </c>
      <c r="K226" s="44">
        <f t="shared" si="37"/>
        <v>3.3778559999999999E-2</v>
      </c>
    </row>
    <row r="227" spans="1:11" s="1" customFormat="1" ht="9.75" x14ac:dyDescent="0.2">
      <c r="A227" s="35"/>
      <c r="B227" s="143" t="s">
        <v>514</v>
      </c>
      <c r="C227" s="144" t="s">
        <v>582</v>
      </c>
      <c r="D227" s="65" t="s">
        <v>521</v>
      </c>
      <c r="E227" s="152">
        <v>64</v>
      </c>
      <c r="F227" s="41"/>
      <c r="G227" s="42"/>
      <c r="H227" s="43"/>
      <c r="I227" s="42"/>
      <c r="J227" s="40"/>
      <c r="K227" s="44"/>
    </row>
    <row r="228" spans="1:11" s="1" customFormat="1" ht="9.75" x14ac:dyDescent="0.2">
      <c r="A228" s="35">
        <f>A226+1</f>
        <v>91</v>
      </c>
      <c r="B228" s="37" t="s">
        <v>234</v>
      </c>
      <c r="C228" s="38" t="s">
        <v>235</v>
      </c>
      <c r="D228" s="39" t="s">
        <v>43</v>
      </c>
      <c r="E228" s="153">
        <v>108</v>
      </c>
      <c r="F228" s="41">
        <v>0</v>
      </c>
      <c r="G228" s="42">
        <f t="shared" si="35"/>
        <v>0</v>
      </c>
      <c r="H228" s="43">
        <v>0</v>
      </c>
      <c r="I228" s="42">
        <f t="shared" si="36"/>
        <v>0</v>
      </c>
      <c r="J228" s="40">
        <v>2.6802199999999998E-4</v>
      </c>
      <c r="K228" s="44">
        <f t="shared" si="37"/>
        <v>2.8946375999999996E-2</v>
      </c>
    </row>
    <row r="229" spans="1:11" s="1" customFormat="1" ht="9.75" x14ac:dyDescent="0.2">
      <c r="A229" s="35"/>
      <c r="B229" s="143" t="s">
        <v>514</v>
      </c>
      <c r="C229" s="144" t="s">
        <v>583</v>
      </c>
      <c r="D229" s="149" t="s">
        <v>521</v>
      </c>
      <c r="E229" s="151">
        <v>108</v>
      </c>
      <c r="F229" s="41"/>
      <c r="G229" s="42"/>
      <c r="H229" s="43"/>
      <c r="I229" s="42"/>
      <c r="J229" s="40"/>
      <c r="K229" s="44"/>
    </row>
    <row r="230" spans="1:11" s="1" customFormat="1" ht="9.75" x14ac:dyDescent="0.2">
      <c r="A230" s="35">
        <f>A228+1</f>
        <v>92</v>
      </c>
      <c r="B230" s="37" t="s">
        <v>236</v>
      </c>
      <c r="C230" s="38" t="s">
        <v>237</v>
      </c>
      <c r="D230" s="39" t="s">
        <v>43</v>
      </c>
      <c r="E230" s="153">
        <v>10</v>
      </c>
      <c r="F230" s="41">
        <v>0</v>
      </c>
      <c r="G230" s="42">
        <f t="shared" si="35"/>
        <v>0</v>
      </c>
      <c r="H230" s="43">
        <v>0</v>
      </c>
      <c r="I230" s="42">
        <f t="shared" si="36"/>
        <v>0</v>
      </c>
      <c r="J230" s="40">
        <v>2.2164999999999999E-4</v>
      </c>
      <c r="K230" s="44">
        <f t="shared" si="37"/>
        <v>2.2164999999999997E-3</v>
      </c>
    </row>
    <row r="231" spans="1:11" s="1" customFormat="1" ht="9.75" x14ac:dyDescent="0.2">
      <c r="A231" s="35"/>
      <c r="B231" s="143" t="s">
        <v>514</v>
      </c>
      <c r="C231" s="144" t="s">
        <v>585</v>
      </c>
      <c r="D231" s="149" t="s">
        <v>521</v>
      </c>
      <c r="E231" s="151">
        <v>10</v>
      </c>
      <c r="F231" s="41"/>
      <c r="G231" s="42"/>
      <c r="H231" s="43"/>
      <c r="I231" s="42"/>
      <c r="J231" s="40"/>
      <c r="K231" s="44"/>
    </row>
    <row r="232" spans="1:11" s="1" customFormat="1" ht="9.75" x14ac:dyDescent="0.2">
      <c r="A232" s="35">
        <f>A230+1</f>
        <v>93</v>
      </c>
      <c r="B232" s="37" t="s">
        <v>238</v>
      </c>
      <c r="C232" s="38" t="s">
        <v>239</v>
      </c>
      <c r="D232" s="39" t="s">
        <v>43</v>
      </c>
      <c r="E232" s="153">
        <v>1116.0999999999999</v>
      </c>
      <c r="F232" s="41">
        <v>0</v>
      </c>
      <c r="G232" s="42">
        <f t="shared" si="35"/>
        <v>0</v>
      </c>
      <c r="H232" s="43">
        <v>0</v>
      </c>
      <c r="I232" s="42">
        <f t="shared" si="36"/>
        <v>0</v>
      </c>
      <c r="J232" s="40">
        <v>5.7779000000000001E-4</v>
      </c>
      <c r="K232" s="44">
        <f t="shared" si="37"/>
        <v>0.644871419</v>
      </c>
    </row>
    <row r="233" spans="1:11" s="1" customFormat="1" ht="9.75" x14ac:dyDescent="0.2">
      <c r="A233" s="35"/>
      <c r="B233" s="143" t="s">
        <v>514</v>
      </c>
      <c r="C233" s="144" t="s">
        <v>584</v>
      </c>
      <c r="D233" s="149" t="s">
        <v>521</v>
      </c>
      <c r="E233" s="151">
        <v>1116.0999999999999</v>
      </c>
      <c r="F233" s="41"/>
      <c r="G233" s="42"/>
      <c r="H233" s="43"/>
      <c r="I233" s="42"/>
      <c r="J233" s="40"/>
      <c r="K233" s="44"/>
    </row>
    <row r="234" spans="1:11" s="1" customFormat="1" ht="9.75" x14ac:dyDescent="0.2">
      <c r="A234" s="35">
        <f t="shared" ref="A234" si="38">A232+1</f>
        <v>94</v>
      </c>
      <c r="B234" s="37" t="s">
        <v>240</v>
      </c>
      <c r="C234" s="38" t="s">
        <v>241</v>
      </c>
      <c r="D234" s="39" t="s">
        <v>43</v>
      </c>
      <c r="E234" s="153">
        <v>40</v>
      </c>
      <c r="F234" s="41">
        <v>0</v>
      </c>
      <c r="G234" s="42">
        <f t="shared" si="35"/>
        <v>0</v>
      </c>
      <c r="H234" s="43">
        <v>0</v>
      </c>
      <c r="I234" s="42">
        <f t="shared" si="36"/>
        <v>0</v>
      </c>
      <c r="J234" s="40">
        <v>2.2164999999999999E-4</v>
      </c>
      <c r="K234" s="44">
        <f t="shared" si="37"/>
        <v>8.8659999999999989E-3</v>
      </c>
    </row>
    <row r="235" spans="1:11" s="1" customFormat="1" ht="9.75" x14ac:dyDescent="0.2">
      <c r="A235" s="35"/>
      <c r="B235" s="143" t="s">
        <v>514</v>
      </c>
      <c r="C235" s="144" t="s">
        <v>586</v>
      </c>
      <c r="D235" s="149" t="s">
        <v>521</v>
      </c>
      <c r="E235" s="151">
        <v>40</v>
      </c>
      <c r="F235" s="41"/>
      <c r="G235" s="42"/>
      <c r="H235" s="43"/>
      <c r="I235" s="141"/>
      <c r="J235" s="40"/>
      <c r="K235" s="44"/>
    </row>
    <row r="236" spans="1:11" s="18" customFormat="1" ht="12" thickBot="1" x14ac:dyDescent="0.25">
      <c r="A236" s="45"/>
      <c r="B236" s="47">
        <v>784</v>
      </c>
      <c r="C236" s="48" t="s">
        <v>242</v>
      </c>
      <c r="D236" s="46"/>
      <c r="E236" s="46"/>
      <c r="F236" s="49"/>
      <c r="G236" s="51">
        <f>SUM(G222:G234)</f>
        <v>0</v>
      </c>
      <c r="H236" s="50"/>
      <c r="I236" s="71">
        <f>SUM(I222:I234)</f>
        <v>0</v>
      </c>
      <c r="J236" s="50"/>
      <c r="K236" s="52">
        <f>SUM(K222:K234)</f>
        <v>0.98770770280000009</v>
      </c>
    </row>
    <row r="237" spans="1:11" ht="13.5" thickBot="1" x14ac:dyDescent="0.25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</row>
    <row r="238" spans="1:11" s="1" customFormat="1" ht="9.75" customHeight="1" x14ac:dyDescent="0.2">
      <c r="A238" s="5" t="s">
        <v>2</v>
      </c>
      <c r="B238" s="315" t="s">
        <v>6</v>
      </c>
      <c r="C238" s="315" t="s">
        <v>8</v>
      </c>
      <c r="D238" s="315" t="s">
        <v>10</v>
      </c>
      <c r="E238" s="315" t="s">
        <v>12</v>
      </c>
      <c r="F238" s="317" t="s">
        <v>14</v>
      </c>
      <c r="G238" s="191"/>
      <c r="H238" s="191"/>
      <c r="I238" s="191"/>
      <c r="J238" s="315" t="s">
        <v>23</v>
      </c>
      <c r="K238" s="180"/>
    </row>
    <row r="239" spans="1:11" s="1" customFormat="1" ht="9.75" customHeight="1" x14ac:dyDescent="0.2">
      <c r="A239" s="6" t="s">
        <v>3</v>
      </c>
      <c r="B239" s="220"/>
      <c r="C239" s="220"/>
      <c r="D239" s="220"/>
      <c r="E239" s="220"/>
      <c r="F239" s="313" t="s">
        <v>15</v>
      </c>
      <c r="G239" s="171"/>
      <c r="H239" s="314" t="s">
        <v>20</v>
      </c>
      <c r="I239" s="171"/>
      <c r="J239" s="220"/>
      <c r="K239" s="316"/>
    </row>
    <row r="240" spans="1:11" s="1" customFormat="1" ht="9.75" customHeight="1" x14ac:dyDescent="0.2">
      <c r="A240" s="6" t="s">
        <v>4</v>
      </c>
      <c r="B240" s="220"/>
      <c r="C240" s="220"/>
      <c r="D240" s="220"/>
      <c r="E240" s="220"/>
      <c r="F240" s="9" t="s">
        <v>16</v>
      </c>
      <c r="G240" s="11" t="s">
        <v>18</v>
      </c>
      <c r="H240" s="13" t="s">
        <v>16</v>
      </c>
      <c r="I240" s="11" t="s">
        <v>18</v>
      </c>
      <c r="J240" s="13" t="s">
        <v>16</v>
      </c>
      <c r="K240" s="15" t="s">
        <v>18</v>
      </c>
    </row>
    <row r="241" spans="1:11" s="1" customFormat="1" ht="9.75" customHeight="1" thickBot="1" x14ac:dyDescent="0.25">
      <c r="A241" s="7" t="s">
        <v>5</v>
      </c>
      <c r="B241" s="8" t="s">
        <v>7</v>
      </c>
      <c r="C241" s="8" t="s">
        <v>9</v>
      </c>
      <c r="D241" s="8" t="s">
        <v>11</v>
      </c>
      <c r="E241" s="8" t="s">
        <v>13</v>
      </c>
      <c r="F241" s="10" t="s">
        <v>17</v>
      </c>
      <c r="G241" s="12" t="s">
        <v>19</v>
      </c>
      <c r="H241" s="14" t="s">
        <v>21</v>
      </c>
      <c r="I241" s="12" t="s">
        <v>22</v>
      </c>
      <c r="J241" s="14" t="s">
        <v>24</v>
      </c>
      <c r="K241" s="16" t="s">
        <v>25</v>
      </c>
    </row>
    <row r="242" spans="1:11" s="18" customFormat="1" ht="11.25" x14ac:dyDescent="0.2">
      <c r="A242" s="20"/>
      <c r="B242" s="19"/>
      <c r="C242" s="21" t="s">
        <v>243</v>
      </c>
      <c r="D242" s="19"/>
      <c r="E242" s="19"/>
      <c r="F242" s="22"/>
      <c r="G242" s="23"/>
      <c r="H242" s="24"/>
      <c r="J242" s="24"/>
      <c r="K242" s="25"/>
    </row>
    <row r="243" spans="1:11" s="18" customFormat="1" ht="11.25" x14ac:dyDescent="0.2">
      <c r="A243" s="28"/>
      <c r="B243" s="29" t="s">
        <v>244</v>
      </c>
      <c r="C243" s="30" t="s">
        <v>245</v>
      </c>
      <c r="D243" s="27"/>
      <c r="E243" s="27"/>
      <c r="F243" s="31"/>
      <c r="G243" s="32"/>
      <c r="H243" s="33"/>
      <c r="I243" s="26"/>
      <c r="J243" s="33"/>
      <c r="K243" s="34"/>
    </row>
    <row r="244" spans="1:11" s="1" customFormat="1" ht="9.75" x14ac:dyDescent="0.2">
      <c r="A244" s="35">
        <f>A234+1</f>
        <v>95</v>
      </c>
      <c r="B244" s="37" t="s">
        <v>246</v>
      </c>
      <c r="C244" s="38" t="s">
        <v>247</v>
      </c>
      <c r="D244" s="39" t="s">
        <v>52</v>
      </c>
      <c r="E244" s="147">
        <v>1</v>
      </c>
      <c r="F244" s="41">
        <v>0</v>
      </c>
      <c r="G244" s="42">
        <f t="shared" ref="G244:G276" si="39">E244*F244</f>
        <v>0</v>
      </c>
      <c r="H244" s="43">
        <v>0</v>
      </c>
      <c r="I244" s="42">
        <f t="shared" ref="I244:I276" si="40">E244*H244</f>
        <v>0</v>
      </c>
      <c r="J244" s="40">
        <v>1.02169E-3</v>
      </c>
      <c r="K244" s="44">
        <f t="shared" ref="K244:K276" si="41">E244*J244</f>
        <v>1.02169E-3</v>
      </c>
    </row>
    <row r="245" spans="1:11" s="1" customFormat="1" ht="9.75" x14ac:dyDescent="0.2">
      <c r="A245" s="35"/>
      <c r="B245" s="143" t="s">
        <v>514</v>
      </c>
      <c r="C245" s="144">
        <v>1</v>
      </c>
      <c r="D245" s="149" t="s">
        <v>525</v>
      </c>
      <c r="E245" s="151">
        <v>1</v>
      </c>
      <c r="F245" s="41"/>
      <c r="G245" s="42"/>
      <c r="H245" s="43"/>
      <c r="I245" s="42"/>
      <c r="J245" s="40"/>
      <c r="K245" s="44"/>
    </row>
    <row r="246" spans="1:11" s="1" customFormat="1" ht="9.75" x14ac:dyDescent="0.2">
      <c r="A246" s="35">
        <f>A244+1</f>
        <v>96</v>
      </c>
      <c r="B246" s="37" t="s">
        <v>248</v>
      </c>
      <c r="C246" s="38" t="s">
        <v>249</v>
      </c>
      <c r="D246" s="39" t="s">
        <v>52</v>
      </c>
      <c r="E246" s="147">
        <v>1</v>
      </c>
      <c r="F246" s="41">
        <v>0</v>
      </c>
      <c r="G246" s="42">
        <f t="shared" si="39"/>
        <v>0</v>
      </c>
      <c r="H246" s="43">
        <v>0</v>
      </c>
      <c r="I246" s="42">
        <f t="shared" si="40"/>
        <v>0</v>
      </c>
      <c r="J246" s="40">
        <v>5.3510000000000001E-5</v>
      </c>
      <c r="K246" s="44">
        <f t="shared" si="41"/>
        <v>5.3510000000000001E-5</v>
      </c>
    </row>
    <row r="247" spans="1:11" s="1" customFormat="1" ht="9.75" x14ac:dyDescent="0.2">
      <c r="A247" s="35"/>
      <c r="B247" s="143" t="s">
        <v>514</v>
      </c>
      <c r="C247" s="144">
        <v>1</v>
      </c>
      <c r="D247" s="149" t="s">
        <v>525</v>
      </c>
      <c r="E247" s="151">
        <v>1</v>
      </c>
      <c r="F247" s="41"/>
      <c r="G247" s="42"/>
      <c r="H247" s="43"/>
      <c r="I247" s="42"/>
      <c r="J247" s="40"/>
      <c r="K247" s="44"/>
    </row>
    <row r="248" spans="1:11" s="1" customFormat="1" ht="9.75" x14ac:dyDescent="0.2">
      <c r="A248" s="35">
        <f>A246+1</f>
        <v>97</v>
      </c>
      <c r="B248" s="37" t="s">
        <v>250</v>
      </c>
      <c r="C248" s="38" t="s">
        <v>251</v>
      </c>
      <c r="D248" s="39" t="s">
        <v>52</v>
      </c>
      <c r="E248" s="147">
        <v>1</v>
      </c>
      <c r="F248" s="41">
        <v>0</v>
      </c>
      <c r="G248" s="42">
        <f t="shared" si="39"/>
        <v>0</v>
      </c>
      <c r="H248" s="43">
        <v>0</v>
      </c>
      <c r="I248" s="42">
        <f t="shared" si="40"/>
        <v>0</v>
      </c>
      <c r="J248" s="40">
        <v>8.1551999999999996E-3</v>
      </c>
      <c r="K248" s="44">
        <f t="shared" si="41"/>
        <v>8.1551999999999996E-3</v>
      </c>
    </row>
    <row r="249" spans="1:11" s="1" customFormat="1" ht="9.75" x14ac:dyDescent="0.2">
      <c r="A249" s="35"/>
      <c r="B249" s="143" t="s">
        <v>514</v>
      </c>
      <c r="C249" s="144">
        <v>1</v>
      </c>
      <c r="D249" s="149" t="s">
        <v>525</v>
      </c>
      <c r="E249" s="151">
        <v>1</v>
      </c>
      <c r="F249" s="41"/>
      <c r="G249" s="42"/>
      <c r="H249" s="43"/>
      <c r="I249" s="42"/>
      <c r="J249" s="40"/>
      <c r="K249" s="44"/>
    </row>
    <row r="250" spans="1:11" s="1" customFormat="1" ht="9.75" x14ac:dyDescent="0.2">
      <c r="A250" s="35">
        <f>A248+1</f>
        <v>98</v>
      </c>
      <c r="B250" s="37" t="s">
        <v>252</v>
      </c>
      <c r="C250" s="38" t="s">
        <v>253</v>
      </c>
      <c r="D250" s="39" t="s">
        <v>52</v>
      </c>
      <c r="E250" s="147">
        <v>1</v>
      </c>
      <c r="F250" s="41">
        <v>0</v>
      </c>
      <c r="G250" s="42">
        <f t="shared" si="39"/>
        <v>0</v>
      </c>
      <c r="H250" s="43">
        <v>0</v>
      </c>
      <c r="I250" s="42">
        <f t="shared" si="40"/>
        <v>0</v>
      </c>
      <c r="J250" s="40">
        <v>1.2740400000000001E-2</v>
      </c>
      <c r="K250" s="44">
        <f t="shared" si="41"/>
        <v>1.2740400000000001E-2</v>
      </c>
    </row>
    <row r="251" spans="1:11" s="1" customFormat="1" ht="9.75" x14ac:dyDescent="0.2">
      <c r="A251" s="35"/>
      <c r="B251" s="143" t="s">
        <v>514</v>
      </c>
      <c r="C251" s="144">
        <v>1</v>
      </c>
      <c r="D251" s="149" t="s">
        <v>525</v>
      </c>
      <c r="E251" s="151">
        <v>1</v>
      </c>
      <c r="F251" s="41"/>
      <c r="G251" s="42"/>
      <c r="H251" s="43"/>
      <c r="I251" s="42"/>
      <c r="J251" s="40"/>
      <c r="K251" s="44"/>
    </row>
    <row r="252" spans="1:11" s="1" customFormat="1" ht="9.75" x14ac:dyDescent="0.2">
      <c r="A252" s="35">
        <f>A250+1</f>
        <v>99</v>
      </c>
      <c r="B252" s="37" t="s">
        <v>254</v>
      </c>
      <c r="C252" s="38" t="s">
        <v>588</v>
      </c>
      <c r="D252" s="39" t="s">
        <v>52</v>
      </c>
      <c r="E252" s="147">
        <v>2</v>
      </c>
      <c r="F252" s="41">
        <v>0</v>
      </c>
      <c r="G252" s="42">
        <f t="shared" si="39"/>
        <v>0</v>
      </c>
      <c r="H252" s="43">
        <v>0</v>
      </c>
      <c r="I252" s="42">
        <f t="shared" si="40"/>
        <v>0</v>
      </c>
      <c r="J252" s="40">
        <v>1.3056352E-2</v>
      </c>
      <c r="K252" s="44">
        <f t="shared" si="41"/>
        <v>2.6112704E-2</v>
      </c>
    </row>
    <row r="253" spans="1:11" s="1" customFormat="1" ht="9.75" x14ac:dyDescent="0.2">
      <c r="A253" s="35"/>
      <c r="B253" s="143" t="s">
        <v>514</v>
      </c>
      <c r="C253" s="144">
        <v>2</v>
      </c>
      <c r="D253" s="149" t="s">
        <v>525</v>
      </c>
      <c r="E253" s="151">
        <v>2</v>
      </c>
      <c r="F253" s="41"/>
      <c r="G253" s="42"/>
      <c r="H253" s="43"/>
      <c r="I253" s="42"/>
      <c r="J253" s="40"/>
      <c r="K253" s="44"/>
    </row>
    <row r="254" spans="1:11" s="1" customFormat="1" ht="9.75" x14ac:dyDescent="0.2">
      <c r="A254" s="35">
        <f>A252+1</f>
        <v>100</v>
      </c>
      <c r="B254" s="37" t="s">
        <v>255</v>
      </c>
      <c r="C254" s="38" t="s">
        <v>587</v>
      </c>
      <c r="D254" s="39" t="s">
        <v>52</v>
      </c>
      <c r="E254" s="147">
        <v>4</v>
      </c>
      <c r="F254" s="41">
        <v>0</v>
      </c>
      <c r="G254" s="42">
        <f t="shared" si="39"/>
        <v>0</v>
      </c>
      <c r="H254" s="43">
        <v>0</v>
      </c>
      <c r="I254" s="42">
        <f t="shared" si="40"/>
        <v>0</v>
      </c>
      <c r="J254" s="40">
        <v>7.6034479999999996E-3</v>
      </c>
      <c r="K254" s="44">
        <f t="shared" si="41"/>
        <v>3.0413791999999999E-2</v>
      </c>
    </row>
    <row r="255" spans="1:11" s="1" customFormat="1" ht="9.75" x14ac:dyDescent="0.2">
      <c r="A255" s="35"/>
      <c r="B255" s="143" t="s">
        <v>514</v>
      </c>
      <c r="C255" s="144" t="s">
        <v>586</v>
      </c>
      <c r="D255" s="65" t="s">
        <v>525</v>
      </c>
      <c r="E255" s="152">
        <v>4</v>
      </c>
      <c r="F255" s="41"/>
      <c r="G255" s="42"/>
      <c r="H255" s="43"/>
      <c r="I255" s="42"/>
      <c r="J255" s="40"/>
      <c r="K255" s="44"/>
    </row>
    <row r="256" spans="1:11" s="1" customFormat="1" ht="9.75" x14ac:dyDescent="0.2">
      <c r="A256" s="35">
        <f>A254+1</f>
        <v>101</v>
      </c>
      <c r="B256" s="37" t="s">
        <v>256</v>
      </c>
      <c r="C256" s="38" t="s">
        <v>257</v>
      </c>
      <c r="D256" s="39" t="s">
        <v>60</v>
      </c>
      <c r="E256" s="153">
        <v>19</v>
      </c>
      <c r="F256" s="41">
        <v>0</v>
      </c>
      <c r="G256" s="42">
        <f t="shared" si="39"/>
        <v>0</v>
      </c>
      <c r="H256" s="43">
        <v>0</v>
      </c>
      <c r="I256" s="42">
        <f t="shared" si="40"/>
        <v>0</v>
      </c>
      <c r="J256" s="40">
        <v>2.3999999999999998E-3</v>
      </c>
      <c r="K256" s="44">
        <f t="shared" si="41"/>
        <v>4.5599999999999995E-2</v>
      </c>
    </row>
    <row r="257" spans="1:11" s="1" customFormat="1" ht="9.75" x14ac:dyDescent="0.2">
      <c r="A257" s="35"/>
      <c r="B257" s="143" t="s">
        <v>514</v>
      </c>
      <c r="C257" s="144" t="s">
        <v>589</v>
      </c>
      <c r="D257" s="149" t="s">
        <v>530</v>
      </c>
      <c r="E257" s="151">
        <v>19</v>
      </c>
      <c r="F257" s="41"/>
      <c r="G257" s="42"/>
      <c r="H257" s="43"/>
      <c r="I257" s="42"/>
      <c r="J257" s="40"/>
      <c r="K257" s="44"/>
    </row>
    <row r="258" spans="1:11" s="1" customFormat="1" ht="9.75" x14ac:dyDescent="0.2">
      <c r="A258" s="35">
        <f>A256+1</f>
        <v>102</v>
      </c>
      <c r="B258" s="37" t="s">
        <v>258</v>
      </c>
      <c r="C258" s="38" t="s">
        <v>259</v>
      </c>
      <c r="D258" s="39" t="s">
        <v>60</v>
      </c>
      <c r="E258" s="153">
        <v>12</v>
      </c>
      <c r="F258" s="41">
        <v>0</v>
      </c>
      <c r="G258" s="42">
        <f t="shared" si="39"/>
        <v>0</v>
      </c>
      <c r="H258" s="43">
        <v>0</v>
      </c>
      <c r="I258" s="42">
        <f t="shared" si="40"/>
        <v>0</v>
      </c>
      <c r="J258" s="40">
        <v>6.9629999999999996E-3</v>
      </c>
      <c r="K258" s="44">
        <f t="shared" si="41"/>
        <v>8.3555999999999991E-2</v>
      </c>
    </row>
    <row r="259" spans="1:11" s="1" customFormat="1" ht="9.75" x14ac:dyDescent="0.2">
      <c r="A259" s="35"/>
      <c r="B259" s="143" t="s">
        <v>514</v>
      </c>
      <c r="C259" s="144" t="s">
        <v>590</v>
      </c>
      <c r="D259" s="149" t="s">
        <v>530</v>
      </c>
      <c r="E259" s="151">
        <v>22</v>
      </c>
      <c r="F259" s="41"/>
      <c r="G259" s="42"/>
      <c r="H259" s="43"/>
      <c r="I259" s="42"/>
      <c r="J259" s="40"/>
      <c r="K259" s="44"/>
    </row>
    <row r="260" spans="1:11" s="1" customFormat="1" ht="9.75" x14ac:dyDescent="0.2">
      <c r="A260" s="35">
        <f>A258+1</f>
        <v>103</v>
      </c>
      <c r="B260" s="37" t="s">
        <v>260</v>
      </c>
      <c r="C260" s="38" t="s">
        <v>261</v>
      </c>
      <c r="D260" s="39" t="s">
        <v>60</v>
      </c>
      <c r="E260" s="153">
        <v>13</v>
      </c>
      <c r="F260" s="41">
        <v>0</v>
      </c>
      <c r="G260" s="42">
        <f t="shared" si="39"/>
        <v>0</v>
      </c>
      <c r="H260" s="43">
        <v>0</v>
      </c>
      <c r="I260" s="42">
        <f t="shared" si="40"/>
        <v>0</v>
      </c>
      <c r="J260" s="40">
        <v>6.9629999999999996E-3</v>
      </c>
      <c r="K260" s="44">
        <f t="shared" si="41"/>
        <v>9.0518999999999988E-2</v>
      </c>
    </row>
    <row r="261" spans="1:11" s="1" customFormat="1" ht="9.75" x14ac:dyDescent="0.2">
      <c r="A261" s="35"/>
      <c r="B261" s="143" t="s">
        <v>514</v>
      </c>
      <c r="C261" s="144">
        <v>13</v>
      </c>
      <c r="D261" s="65" t="s">
        <v>530</v>
      </c>
      <c r="E261" s="151">
        <v>13</v>
      </c>
      <c r="F261" s="41"/>
      <c r="G261" s="42"/>
      <c r="H261" s="43"/>
      <c r="I261" s="42"/>
      <c r="J261" s="40"/>
      <c r="K261" s="44"/>
    </row>
    <row r="262" spans="1:11" s="1" customFormat="1" ht="9.75" x14ac:dyDescent="0.2">
      <c r="A262" s="35">
        <f>A260+1</f>
        <v>104</v>
      </c>
      <c r="B262" s="37" t="s">
        <v>262</v>
      </c>
      <c r="C262" s="38" t="s">
        <v>263</v>
      </c>
      <c r="D262" s="39" t="s">
        <v>60</v>
      </c>
      <c r="E262" s="153">
        <v>14</v>
      </c>
      <c r="F262" s="41">
        <v>0</v>
      </c>
      <c r="G262" s="42">
        <f t="shared" si="39"/>
        <v>0</v>
      </c>
      <c r="H262" s="43">
        <v>0</v>
      </c>
      <c r="I262" s="42">
        <f t="shared" si="40"/>
        <v>0</v>
      </c>
      <c r="J262" s="40">
        <v>3.6940200000000001E-3</v>
      </c>
      <c r="K262" s="44">
        <f t="shared" si="41"/>
        <v>5.1716280000000003E-2</v>
      </c>
    </row>
    <row r="263" spans="1:11" s="1" customFormat="1" ht="9.75" x14ac:dyDescent="0.2">
      <c r="A263" s="35"/>
      <c r="B263" s="143" t="s">
        <v>514</v>
      </c>
      <c r="C263" s="144" t="s">
        <v>591</v>
      </c>
      <c r="D263" s="149" t="s">
        <v>530</v>
      </c>
      <c r="E263" s="151">
        <v>14</v>
      </c>
      <c r="F263" s="41"/>
      <c r="G263" s="42"/>
      <c r="H263" s="43"/>
      <c r="I263" s="42"/>
      <c r="J263" s="40"/>
      <c r="K263" s="44"/>
    </row>
    <row r="264" spans="1:11" s="1" customFormat="1" ht="9.75" x14ac:dyDescent="0.2">
      <c r="A264" s="35">
        <f>A262+1</f>
        <v>105</v>
      </c>
      <c r="B264" s="37" t="s">
        <v>264</v>
      </c>
      <c r="C264" s="38" t="s">
        <v>265</v>
      </c>
      <c r="D264" s="39" t="s">
        <v>52</v>
      </c>
      <c r="E264" s="153">
        <v>5</v>
      </c>
      <c r="F264" s="41">
        <v>0</v>
      </c>
      <c r="G264" s="42">
        <f t="shared" si="39"/>
        <v>0</v>
      </c>
      <c r="H264" s="43">
        <v>0</v>
      </c>
      <c r="I264" s="42">
        <f t="shared" si="40"/>
        <v>0</v>
      </c>
      <c r="J264" s="40">
        <v>0</v>
      </c>
      <c r="K264" s="44">
        <f t="shared" si="41"/>
        <v>0</v>
      </c>
    </row>
    <row r="265" spans="1:11" s="1" customFormat="1" ht="9.75" x14ac:dyDescent="0.2">
      <c r="A265" s="35"/>
      <c r="B265" s="143" t="s">
        <v>514</v>
      </c>
      <c r="C265" s="144" t="s">
        <v>592</v>
      </c>
      <c r="D265" s="149" t="s">
        <v>525</v>
      </c>
      <c r="E265" s="151">
        <v>5</v>
      </c>
      <c r="F265" s="41"/>
      <c r="G265" s="42"/>
      <c r="H265" s="43"/>
      <c r="I265" s="42"/>
      <c r="J265" s="40"/>
      <c r="K265" s="44"/>
    </row>
    <row r="266" spans="1:11" s="1" customFormat="1" ht="9.75" x14ac:dyDescent="0.2">
      <c r="A266" s="35">
        <f>A264+1</f>
        <v>106</v>
      </c>
      <c r="B266" s="37" t="s">
        <v>266</v>
      </c>
      <c r="C266" s="38" t="s">
        <v>267</v>
      </c>
      <c r="D266" s="39" t="s">
        <v>52</v>
      </c>
      <c r="E266" s="153">
        <v>5</v>
      </c>
      <c r="F266" s="41">
        <v>0</v>
      </c>
      <c r="G266" s="42">
        <f t="shared" si="39"/>
        <v>0</v>
      </c>
      <c r="H266" s="43">
        <v>0</v>
      </c>
      <c r="I266" s="42">
        <f t="shared" si="40"/>
        <v>0</v>
      </c>
      <c r="J266" s="40">
        <v>0</v>
      </c>
      <c r="K266" s="44">
        <f t="shared" si="41"/>
        <v>0</v>
      </c>
    </row>
    <row r="267" spans="1:11" s="1" customFormat="1" ht="9.75" x14ac:dyDescent="0.2">
      <c r="A267" s="35"/>
      <c r="B267" s="143" t="s">
        <v>514</v>
      </c>
      <c r="C267" s="144" t="s">
        <v>593</v>
      </c>
      <c r="D267" s="149" t="s">
        <v>525</v>
      </c>
      <c r="E267" s="151">
        <v>5</v>
      </c>
      <c r="F267" s="41"/>
      <c r="G267" s="42"/>
      <c r="H267" s="43"/>
      <c r="I267" s="42"/>
      <c r="J267" s="40"/>
      <c r="K267" s="44"/>
    </row>
    <row r="268" spans="1:11" s="1" customFormat="1" ht="9.75" x14ac:dyDescent="0.2">
      <c r="A268" s="35">
        <f>A266+1</f>
        <v>107</v>
      </c>
      <c r="B268" s="37" t="s">
        <v>268</v>
      </c>
      <c r="C268" s="38" t="s">
        <v>269</v>
      </c>
      <c r="D268" s="39" t="s">
        <v>52</v>
      </c>
      <c r="E268" s="153">
        <v>3</v>
      </c>
      <c r="F268" s="41">
        <v>0</v>
      </c>
      <c r="G268" s="42">
        <f t="shared" si="39"/>
        <v>0</v>
      </c>
      <c r="H268" s="43">
        <v>0</v>
      </c>
      <c r="I268" s="42">
        <f t="shared" si="40"/>
        <v>0</v>
      </c>
      <c r="J268" s="40">
        <v>1.1000000000000001E-3</v>
      </c>
      <c r="K268" s="44">
        <f t="shared" si="41"/>
        <v>3.3E-3</v>
      </c>
    </row>
    <row r="269" spans="1:11" s="1" customFormat="1" ht="9.75" x14ac:dyDescent="0.2">
      <c r="A269" s="35"/>
      <c r="B269" s="143" t="s">
        <v>514</v>
      </c>
      <c r="C269" s="144" t="s">
        <v>594</v>
      </c>
      <c r="D269" s="149" t="s">
        <v>525</v>
      </c>
      <c r="E269" s="151">
        <v>3</v>
      </c>
      <c r="F269" s="41"/>
      <c r="G269" s="42"/>
      <c r="H269" s="43"/>
      <c r="I269" s="42"/>
      <c r="J269" s="40"/>
      <c r="K269" s="44"/>
    </row>
    <row r="270" spans="1:11" s="1" customFormat="1" ht="9.75" x14ac:dyDescent="0.2">
      <c r="A270" s="35">
        <f>A268+1</f>
        <v>108</v>
      </c>
      <c r="B270" s="37" t="s">
        <v>270</v>
      </c>
      <c r="C270" s="38" t="s">
        <v>271</v>
      </c>
      <c r="D270" s="39" t="s">
        <v>52</v>
      </c>
      <c r="E270" s="153">
        <v>2</v>
      </c>
      <c r="F270" s="41">
        <v>0</v>
      </c>
      <c r="G270" s="42">
        <f t="shared" si="39"/>
        <v>0</v>
      </c>
      <c r="H270" s="43">
        <v>0</v>
      </c>
      <c r="I270" s="42">
        <f t="shared" si="40"/>
        <v>0</v>
      </c>
      <c r="J270" s="40">
        <v>4.7099999999999998E-3</v>
      </c>
      <c r="K270" s="44">
        <f t="shared" si="41"/>
        <v>9.4199999999999996E-3</v>
      </c>
    </row>
    <row r="271" spans="1:11" s="1" customFormat="1" ht="9.75" x14ac:dyDescent="0.2">
      <c r="A271" s="35"/>
      <c r="B271" s="143" t="s">
        <v>514</v>
      </c>
      <c r="C271" s="144" t="s">
        <v>595</v>
      </c>
      <c r="D271" s="149" t="s">
        <v>525</v>
      </c>
      <c r="E271" s="151">
        <v>2</v>
      </c>
      <c r="F271" s="41"/>
      <c r="G271" s="42"/>
      <c r="H271" s="43"/>
      <c r="I271" s="42"/>
      <c r="J271" s="40"/>
      <c r="K271" s="44"/>
    </row>
    <row r="272" spans="1:11" s="1" customFormat="1" ht="9.75" x14ac:dyDescent="0.2">
      <c r="A272" s="35">
        <f>A270+1</f>
        <v>109</v>
      </c>
      <c r="B272" s="37" t="s">
        <v>272</v>
      </c>
      <c r="C272" s="38" t="s">
        <v>273</v>
      </c>
      <c r="D272" s="39" t="s">
        <v>52</v>
      </c>
      <c r="E272" s="153">
        <v>1</v>
      </c>
      <c r="F272" s="41">
        <v>0</v>
      </c>
      <c r="G272" s="42">
        <f t="shared" si="39"/>
        <v>0</v>
      </c>
      <c r="H272" s="43">
        <v>0</v>
      </c>
      <c r="I272" s="42">
        <f t="shared" si="40"/>
        <v>0</v>
      </c>
      <c r="J272" s="40">
        <v>5.0000000000000002E-5</v>
      </c>
      <c r="K272" s="44">
        <f t="shared" si="41"/>
        <v>5.0000000000000002E-5</v>
      </c>
    </row>
    <row r="273" spans="1:11" s="1" customFormat="1" ht="9.75" x14ac:dyDescent="0.2">
      <c r="A273" s="35"/>
      <c r="B273" s="143" t="s">
        <v>514</v>
      </c>
      <c r="C273" s="144" t="s">
        <v>596</v>
      </c>
      <c r="D273" s="149" t="s">
        <v>525</v>
      </c>
      <c r="E273" s="151">
        <v>1</v>
      </c>
      <c r="F273" s="41"/>
      <c r="G273" s="42"/>
      <c r="H273" s="43"/>
      <c r="I273" s="42"/>
      <c r="J273" s="40"/>
      <c r="K273" s="44"/>
    </row>
    <row r="274" spans="1:11" s="1" customFormat="1" ht="9.75" x14ac:dyDescent="0.2">
      <c r="A274" s="35">
        <f>A272+1</f>
        <v>110</v>
      </c>
      <c r="B274" s="37" t="s">
        <v>274</v>
      </c>
      <c r="C274" s="38" t="s">
        <v>275</v>
      </c>
      <c r="D274" s="39" t="s">
        <v>276</v>
      </c>
      <c r="E274" s="153">
        <v>10</v>
      </c>
      <c r="F274" s="41">
        <v>0</v>
      </c>
      <c r="G274" s="42">
        <f t="shared" si="39"/>
        <v>0</v>
      </c>
      <c r="H274" s="43">
        <v>0</v>
      </c>
      <c r="I274" s="42">
        <f t="shared" si="40"/>
        <v>0</v>
      </c>
      <c r="J274" s="40">
        <v>0</v>
      </c>
      <c r="K274" s="44">
        <f t="shared" si="41"/>
        <v>0</v>
      </c>
    </row>
    <row r="275" spans="1:11" s="1" customFormat="1" ht="9.75" x14ac:dyDescent="0.2">
      <c r="A275" s="35"/>
      <c r="B275" s="143" t="s">
        <v>514</v>
      </c>
      <c r="C275" s="144">
        <v>10</v>
      </c>
      <c r="D275" s="149" t="s">
        <v>597</v>
      </c>
      <c r="E275" s="151">
        <v>10</v>
      </c>
      <c r="F275" s="41"/>
      <c r="G275" s="42"/>
      <c r="H275" s="43"/>
      <c r="I275" s="42"/>
      <c r="J275" s="40"/>
      <c r="K275" s="44"/>
    </row>
    <row r="276" spans="1:11" s="1" customFormat="1" ht="9.75" x14ac:dyDescent="0.2">
      <c r="A276" s="35">
        <f t="shared" ref="A276" si="42">A274+1</f>
        <v>111</v>
      </c>
      <c r="B276" s="37" t="s">
        <v>277</v>
      </c>
      <c r="C276" s="38" t="s">
        <v>278</v>
      </c>
      <c r="D276" s="39" t="s">
        <v>118</v>
      </c>
      <c r="E276" s="36">
        <v>0.36299999999999999</v>
      </c>
      <c r="F276" s="41">
        <v>0</v>
      </c>
      <c r="G276" s="42">
        <f t="shared" si="39"/>
        <v>0</v>
      </c>
      <c r="H276" s="43">
        <v>0</v>
      </c>
      <c r="I276" s="42">
        <f t="shared" si="40"/>
        <v>0</v>
      </c>
      <c r="J276" s="40">
        <v>0</v>
      </c>
      <c r="K276" s="44">
        <f t="shared" si="41"/>
        <v>0</v>
      </c>
    </row>
    <row r="277" spans="1:11" s="1" customFormat="1" ht="9.75" x14ac:dyDescent="0.2">
      <c r="A277" s="35"/>
      <c r="B277" s="143" t="s">
        <v>514</v>
      </c>
      <c r="C277" s="158">
        <f>K278</f>
        <v>0.36265857599999995</v>
      </c>
      <c r="D277" s="149" t="s">
        <v>554</v>
      </c>
      <c r="E277" s="150">
        <v>0.36299999999999999</v>
      </c>
      <c r="F277" s="41"/>
      <c r="G277" s="42"/>
      <c r="H277" s="43"/>
      <c r="I277" s="141"/>
      <c r="J277" s="40"/>
      <c r="K277" s="44"/>
    </row>
    <row r="278" spans="1:11" s="18" customFormat="1" ht="11.25" x14ac:dyDescent="0.2">
      <c r="A278" s="53"/>
      <c r="B278" s="54">
        <v>721</v>
      </c>
      <c r="C278" s="55" t="s">
        <v>279</v>
      </c>
      <c r="D278" s="56"/>
      <c r="E278" s="56"/>
      <c r="F278" s="57"/>
      <c r="G278" s="58">
        <f>SUM(G244:G276)</f>
        <v>0</v>
      </c>
      <c r="H278" s="59"/>
      <c r="I278" s="60">
        <f>SUM(I244:I276)</f>
        <v>0</v>
      </c>
      <c r="J278" s="59"/>
      <c r="K278" s="61">
        <f>SUM(K244:K276)</f>
        <v>0.36265857599999995</v>
      </c>
    </row>
    <row r="279" spans="1:11" s="18" customFormat="1" ht="11.25" x14ac:dyDescent="0.2">
      <c r="A279" s="28"/>
      <c r="B279" s="29" t="s">
        <v>280</v>
      </c>
      <c r="C279" s="30" t="s">
        <v>281</v>
      </c>
      <c r="D279" s="27"/>
      <c r="E279" s="27"/>
      <c r="F279" s="31"/>
      <c r="G279" s="32"/>
      <c r="H279" s="33"/>
      <c r="I279" s="26"/>
      <c r="J279" s="33"/>
      <c r="K279" s="34"/>
    </row>
    <row r="280" spans="1:11" s="1" customFormat="1" ht="9.75" x14ac:dyDescent="0.2">
      <c r="A280" s="35">
        <f>A276+1</f>
        <v>112</v>
      </c>
      <c r="B280" s="37" t="s">
        <v>282</v>
      </c>
      <c r="C280" s="38" t="s">
        <v>283</v>
      </c>
      <c r="D280" s="39" t="s">
        <v>152</v>
      </c>
      <c r="E280" s="147">
        <v>2</v>
      </c>
      <c r="F280" s="41">
        <v>0</v>
      </c>
      <c r="G280" s="42">
        <f t="shared" ref="G280:G328" si="43">E280*F280</f>
        <v>0</v>
      </c>
      <c r="H280" s="43">
        <v>0</v>
      </c>
      <c r="I280" s="42">
        <f t="shared" ref="I280:I328" si="44">E280*H280</f>
        <v>0</v>
      </c>
      <c r="J280" s="40">
        <v>2.7696999999999999E-3</v>
      </c>
      <c r="K280" s="44">
        <f t="shared" ref="K280:K328" si="45">E280*J280</f>
        <v>5.5393999999999999E-3</v>
      </c>
    </row>
    <row r="281" spans="1:11" s="1" customFormat="1" ht="9.75" x14ac:dyDescent="0.2">
      <c r="A281" s="35"/>
      <c r="B281" s="143" t="s">
        <v>514</v>
      </c>
      <c r="C281" s="144" t="s">
        <v>598</v>
      </c>
      <c r="D281" s="149" t="s">
        <v>557</v>
      </c>
      <c r="E281" s="151">
        <v>2</v>
      </c>
      <c r="F281" s="160"/>
      <c r="G281" s="42"/>
      <c r="H281" s="43"/>
      <c r="I281" s="42"/>
      <c r="J281" s="40"/>
      <c r="K281" s="44"/>
    </row>
    <row r="282" spans="1:11" s="1" customFormat="1" ht="9.75" x14ac:dyDescent="0.2">
      <c r="A282" s="35">
        <f>A280+1</f>
        <v>113</v>
      </c>
      <c r="B282" s="37" t="s">
        <v>284</v>
      </c>
      <c r="C282" s="38" t="s">
        <v>285</v>
      </c>
      <c r="D282" s="39" t="s">
        <v>152</v>
      </c>
      <c r="E282" s="147">
        <v>1</v>
      </c>
      <c r="F282" s="41">
        <v>0</v>
      </c>
      <c r="G282" s="42">
        <f t="shared" si="43"/>
        <v>0</v>
      </c>
      <c r="H282" s="43">
        <v>0</v>
      </c>
      <c r="I282" s="42">
        <f t="shared" si="44"/>
        <v>0</v>
      </c>
      <c r="J282" s="40">
        <v>3.7345999999999998E-3</v>
      </c>
      <c r="K282" s="44">
        <f t="shared" si="45"/>
        <v>3.7345999999999998E-3</v>
      </c>
    </row>
    <row r="283" spans="1:11" s="1" customFormat="1" ht="9.75" x14ac:dyDescent="0.2">
      <c r="A283" s="35"/>
      <c r="B283" s="143" t="s">
        <v>514</v>
      </c>
      <c r="C283" s="144">
        <v>1</v>
      </c>
      <c r="D283" s="149" t="s">
        <v>557</v>
      </c>
      <c r="E283" s="151">
        <v>1</v>
      </c>
      <c r="F283" s="160"/>
      <c r="G283" s="42"/>
      <c r="H283" s="43"/>
      <c r="I283" s="42"/>
      <c r="J283" s="40"/>
      <c r="K283" s="44"/>
    </row>
    <row r="284" spans="1:11" s="1" customFormat="1" ht="9.75" x14ac:dyDescent="0.2">
      <c r="A284" s="35">
        <f>A282+1</f>
        <v>114</v>
      </c>
      <c r="B284" s="37" t="s">
        <v>286</v>
      </c>
      <c r="C284" s="38" t="s">
        <v>287</v>
      </c>
      <c r="D284" s="39" t="s">
        <v>52</v>
      </c>
      <c r="E284" s="147">
        <v>2</v>
      </c>
      <c r="F284" s="41">
        <v>0</v>
      </c>
      <c r="G284" s="42">
        <f t="shared" si="43"/>
        <v>0</v>
      </c>
      <c r="H284" s="43">
        <v>0</v>
      </c>
      <c r="I284" s="42">
        <f t="shared" si="44"/>
        <v>0</v>
      </c>
      <c r="J284" s="40">
        <v>2.0000000000000001E-4</v>
      </c>
      <c r="K284" s="44">
        <f t="shared" si="45"/>
        <v>4.0000000000000002E-4</v>
      </c>
    </row>
    <row r="285" spans="1:11" s="1" customFormat="1" ht="9.75" x14ac:dyDescent="0.2">
      <c r="A285" s="35"/>
      <c r="B285" s="143" t="s">
        <v>514</v>
      </c>
      <c r="C285" s="144" t="s">
        <v>599</v>
      </c>
      <c r="D285" s="149" t="s">
        <v>525</v>
      </c>
      <c r="E285" s="151">
        <v>2</v>
      </c>
      <c r="F285" s="41"/>
      <c r="G285" s="42"/>
      <c r="H285" s="43"/>
      <c r="I285" s="42"/>
      <c r="J285" s="40"/>
      <c r="K285" s="44"/>
    </row>
    <row r="286" spans="1:11" s="1" customFormat="1" ht="9.75" x14ac:dyDescent="0.2">
      <c r="A286" s="35">
        <f>A284+1</f>
        <v>115</v>
      </c>
      <c r="B286" s="37" t="s">
        <v>288</v>
      </c>
      <c r="C286" s="38" t="s">
        <v>289</v>
      </c>
      <c r="D286" s="39" t="s">
        <v>52</v>
      </c>
      <c r="E286" s="147">
        <v>1</v>
      </c>
      <c r="F286" s="41">
        <v>0</v>
      </c>
      <c r="G286" s="42">
        <f t="shared" si="43"/>
        <v>0</v>
      </c>
      <c r="H286" s="43">
        <v>0</v>
      </c>
      <c r="I286" s="42">
        <f t="shared" si="44"/>
        <v>0</v>
      </c>
      <c r="J286" s="40">
        <v>1.115818E-3</v>
      </c>
      <c r="K286" s="44">
        <f t="shared" si="45"/>
        <v>1.115818E-3</v>
      </c>
    </row>
    <row r="287" spans="1:11" s="1" customFormat="1" ht="9.75" x14ac:dyDescent="0.2">
      <c r="A287" s="35"/>
      <c r="B287" s="143" t="s">
        <v>514</v>
      </c>
      <c r="C287" s="144">
        <v>1</v>
      </c>
      <c r="D287" s="149" t="s">
        <v>525</v>
      </c>
      <c r="E287" s="151">
        <v>1</v>
      </c>
      <c r="F287" s="160"/>
      <c r="G287" s="42"/>
      <c r="H287" s="43"/>
      <c r="I287" s="42"/>
      <c r="J287" s="40"/>
      <c r="K287" s="44"/>
    </row>
    <row r="288" spans="1:11" s="1" customFormat="1" ht="9.75" x14ac:dyDescent="0.2">
      <c r="A288" s="35">
        <f>A286+1</f>
        <v>116</v>
      </c>
      <c r="B288" s="37" t="s">
        <v>290</v>
      </c>
      <c r="C288" s="38" t="s">
        <v>291</v>
      </c>
      <c r="D288" s="39" t="s">
        <v>60</v>
      </c>
      <c r="E288" s="147">
        <v>12</v>
      </c>
      <c r="F288" s="41">
        <v>0</v>
      </c>
      <c r="G288" s="42">
        <f t="shared" si="43"/>
        <v>0</v>
      </c>
      <c r="H288" s="43">
        <v>0</v>
      </c>
      <c r="I288" s="42">
        <f t="shared" si="44"/>
        <v>0</v>
      </c>
      <c r="J288" s="40">
        <v>3.3073999999999999E-4</v>
      </c>
      <c r="K288" s="44">
        <f t="shared" si="45"/>
        <v>3.9688800000000002E-3</v>
      </c>
    </row>
    <row r="289" spans="1:11" s="1" customFormat="1" ht="9.75" x14ac:dyDescent="0.2">
      <c r="A289" s="35"/>
      <c r="B289" s="143" t="s">
        <v>514</v>
      </c>
      <c r="C289" s="144">
        <v>12</v>
      </c>
      <c r="D289" s="149" t="s">
        <v>530</v>
      </c>
      <c r="E289" s="151">
        <v>12</v>
      </c>
      <c r="F289" s="41"/>
      <c r="G289" s="42"/>
      <c r="H289" s="43"/>
      <c r="I289" s="42"/>
      <c r="J289" s="40"/>
      <c r="K289" s="44"/>
    </row>
    <row r="290" spans="1:11" s="1" customFormat="1" ht="9.75" x14ac:dyDescent="0.2">
      <c r="A290" s="35">
        <f>A288+1</f>
        <v>117</v>
      </c>
      <c r="B290" s="37" t="s">
        <v>292</v>
      </c>
      <c r="C290" s="38" t="s">
        <v>293</v>
      </c>
      <c r="D290" s="39" t="s">
        <v>60</v>
      </c>
      <c r="E290" s="147">
        <v>8</v>
      </c>
      <c r="F290" s="41">
        <v>0</v>
      </c>
      <c r="G290" s="42">
        <f t="shared" si="43"/>
        <v>0</v>
      </c>
      <c r="H290" s="43">
        <v>0</v>
      </c>
      <c r="I290" s="42">
        <f t="shared" si="44"/>
        <v>0</v>
      </c>
      <c r="J290" s="40">
        <v>3.4474000000000001E-4</v>
      </c>
      <c r="K290" s="44">
        <f t="shared" si="45"/>
        <v>2.7579200000000001E-3</v>
      </c>
    </row>
    <row r="291" spans="1:11" s="1" customFormat="1" ht="9.75" x14ac:dyDescent="0.2">
      <c r="A291" s="35"/>
      <c r="B291" s="143" t="s">
        <v>514</v>
      </c>
      <c r="C291" s="144">
        <v>8</v>
      </c>
      <c r="D291" s="149" t="s">
        <v>530</v>
      </c>
      <c r="E291" s="151">
        <v>8</v>
      </c>
      <c r="F291" s="41"/>
      <c r="G291" s="42"/>
      <c r="H291" s="43"/>
      <c r="I291" s="42"/>
      <c r="J291" s="40"/>
      <c r="K291" s="44"/>
    </row>
    <row r="292" spans="1:11" s="1" customFormat="1" ht="9.75" x14ac:dyDescent="0.2">
      <c r="A292" s="35">
        <f>A290+1</f>
        <v>118</v>
      </c>
      <c r="B292" s="37" t="s">
        <v>294</v>
      </c>
      <c r="C292" s="38" t="s">
        <v>295</v>
      </c>
      <c r="D292" s="39" t="s">
        <v>60</v>
      </c>
      <c r="E292" s="147">
        <v>6</v>
      </c>
      <c r="F292" s="41">
        <v>0</v>
      </c>
      <c r="G292" s="42">
        <f t="shared" si="43"/>
        <v>0</v>
      </c>
      <c r="H292" s="43">
        <v>0</v>
      </c>
      <c r="I292" s="42">
        <f t="shared" si="44"/>
        <v>0</v>
      </c>
      <c r="J292" s="40">
        <v>3.7344E-4</v>
      </c>
      <c r="K292" s="44">
        <f t="shared" si="45"/>
        <v>2.2406399999999999E-3</v>
      </c>
    </row>
    <row r="293" spans="1:11" s="1" customFormat="1" ht="9.75" x14ac:dyDescent="0.2">
      <c r="A293" s="35"/>
      <c r="B293" s="143" t="s">
        <v>514</v>
      </c>
      <c r="C293" s="144">
        <v>6</v>
      </c>
      <c r="D293" s="149" t="s">
        <v>530</v>
      </c>
      <c r="E293" s="151">
        <v>6</v>
      </c>
      <c r="F293" s="41"/>
      <c r="G293" s="42"/>
      <c r="H293" s="43"/>
      <c r="I293" s="42"/>
      <c r="J293" s="40"/>
      <c r="K293" s="44"/>
    </row>
    <row r="294" spans="1:11" s="1" customFormat="1" ht="9.75" x14ac:dyDescent="0.2">
      <c r="A294" s="35">
        <f>A292+1</f>
        <v>119</v>
      </c>
      <c r="B294" s="37" t="s">
        <v>296</v>
      </c>
      <c r="C294" s="38" t="s">
        <v>297</v>
      </c>
      <c r="D294" s="39" t="s">
        <v>60</v>
      </c>
      <c r="E294" s="147">
        <v>4</v>
      </c>
      <c r="F294" s="41">
        <v>0</v>
      </c>
      <c r="G294" s="42">
        <f t="shared" si="43"/>
        <v>0</v>
      </c>
      <c r="H294" s="43">
        <v>0</v>
      </c>
      <c r="I294" s="42">
        <f t="shared" si="44"/>
        <v>0</v>
      </c>
      <c r="J294" s="40">
        <v>4.3804E-4</v>
      </c>
      <c r="K294" s="44">
        <f t="shared" si="45"/>
        <v>1.75216E-3</v>
      </c>
    </row>
    <row r="295" spans="1:11" s="1" customFormat="1" ht="9.75" x14ac:dyDescent="0.2">
      <c r="A295" s="35"/>
      <c r="B295" s="143" t="s">
        <v>514</v>
      </c>
      <c r="C295" s="144">
        <v>4</v>
      </c>
      <c r="D295" s="149" t="s">
        <v>530</v>
      </c>
      <c r="E295" s="151">
        <v>3</v>
      </c>
      <c r="F295" s="41"/>
      <c r="G295" s="42"/>
      <c r="H295" s="43"/>
      <c r="I295" s="42"/>
      <c r="J295" s="40"/>
      <c r="K295" s="44"/>
    </row>
    <row r="296" spans="1:11" s="1" customFormat="1" ht="9.75" x14ac:dyDescent="0.2">
      <c r="A296" s="35">
        <f>A294+1</f>
        <v>120</v>
      </c>
      <c r="B296" s="37" t="s">
        <v>298</v>
      </c>
      <c r="C296" s="38" t="s">
        <v>299</v>
      </c>
      <c r="D296" s="39" t="s">
        <v>60</v>
      </c>
      <c r="E296" s="147">
        <v>3</v>
      </c>
      <c r="F296" s="41">
        <v>0</v>
      </c>
      <c r="G296" s="42">
        <f t="shared" si="43"/>
        <v>0</v>
      </c>
      <c r="H296" s="43">
        <v>0</v>
      </c>
      <c r="I296" s="42">
        <f t="shared" si="44"/>
        <v>0</v>
      </c>
      <c r="J296" s="40">
        <v>3.4807000000000002E-4</v>
      </c>
      <c r="K296" s="44">
        <f t="shared" si="45"/>
        <v>1.0442100000000001E-3</v>
      </c>
    </row>
    <row r="297" spans="1:11" s="1" customFormat="1" ht="9.75" x14ac:dyDescent="0.2">
      <c r="A297" s="35"/>
      <c r="B297" s="143" t="s">
        <v>514</v>
      </c>
      <c r="C297" s="144">
        <v>3</v>
      </c>
      <c r="D297" s="149" t="s">
        <v>521</v>
      </c>
      <c r="E297" s="151">
        <v>40</v>
      </c>
      <c r="F297" s="41"/>
      <c r="G297" s="42"/>
      <c r="H297" s="43"/>
      <c r="I297" s="42"/>
      <c r="J297" s="40"/>
      <c r="K297" s="44"/>
    </row>
    <row r="298" spans="1:11" s="1" customFormat="1" ht="9.75" x14ac:dyDescent="0.2">
      <c r="A298" s="35">
        <f>A296+1</f>
        <v>121</v>
      </c>
      <c r="B298" s="37" t="s">
        <v>300</v>
      </c>
      <c r="C298" s="38" t="s">
        <v>301</v>
      </c>
      <c r="D298" s="39" t="s">
        <v>52</v>
      </c>
      <c r="E298" s="147">
        <v>7</v>
      </c>
      <c r="F298" s="41">
        <v>0</v>
      </c>
      <c r="G298" s="42">
        <f t="shared" si="43"/>
        <v>0</v>
      </c>
      <c r="H298" s="43">
        <v>0</v>
      </c>
      <c r="I298" s="42">
        <f t="shared" si="44"/>
        <v>0</v>
      </c>
      <c r="J298" s="40">
        <v>0</v>
      </c>
      <c r="K298" s="44">
        <f t="shared" si="45"/>
        <v>0</v>
      </c>
    </row>
    <row r="299" spans="1:11" s="1" customFormat="1" ht="9.75" x14ac:dyDescent="0.2">
      <c r="A299" s="35"/>
      <c r="B299" s="143" t="s">
        <v>514</v>
      </c>
      <c r="C299" s="144" t="s">
        <v>600</v>
      </c>
      <c r="D299" s="149" t="s">
        <v>525</v>
      </c>
      <c r="E299" s="151">
        <v>7</v>
      </c>
      <c r="F299" s="41"/>
      <c r="G299" s="42"/>
      <c r="H299" s="43"/>
      <c r="I299" s="42"/>
      <c r="J299" s="40"/>
      <c r="K299" s="44"/>
    </row>
    <row r="300" spans="1:11" s="1" customFormat="1" ht="9.75" x14ac:dyDescent="0.2">
      <c r="A300" s="35">
        <f>A298+1</f>
        <v>122</v>
      </c>
      <c r="B300" s="37" t="s">
        <v>302</v>
      </c>
      <c r="C300" s="38" t="s">
        <v>303</v>
      </c>
      <c r="D300" s="39" t="s">
        <v>60</v>
      </c>
      <c r="E300" s="147">
        <v>30</v>
      </c>
      <c r="F300" s="41">
        <v>0</v>
      </c>
      <c r="G300" s="42">
        <f t="shared" si="43"/>
        <v>0</v>
      </c>
      <c r="H300" s="43">
        <v>0</v>
      </c>
      <c r="I300" s="42">
        <f t="shared" si="44"/>
        <v>0</v>
      </c>
      <c r="J300" s="40">
        <v>0</v>
      </c>
      <c r="K300" s="44">
        <f t="shared" si="45"/>
        <v>0</v>
      </c>
    </row>
    <row r="301" spans="1:11" s="1" customFormat="1" ht="9.75" x14ac:dyDescent="0.2">
      <c r="A301" s="35"/>
      <c r="B301" s="143" t="s">
        <v>514</v>
      </c>
      <c r="C301" s="144" t="s">
        <v>601</v>
      </c>
      <c r="D301" s="149" t="s">
        <v>530</v>
      </c>
      <c r="E301" s="151">
        <v>30</v>
      </c>
      <c r="F301" s="41"/>
      <c r="G301" s="42"/>
      <c r="H301" s="43"/>
      <c r="I301" s="42"/>
      <c r="J301" s="40"/>
      <c r="K301" s="44"/>
    </row>
    <row r="302" spans="1:11" s="1" customFormat="1" ht="9.75" x14ac:dyDescent="0.2">
      <c r="A302" s="35">
        <f>A300+1</f>
        <v>123</v>
      </c>
      <c r="B302" s="37" t="s">
        <v>304</v>
      </c>
      <c r="C302" s="38" t="s">
        <v>305</v>
      </c>
      <c r="D302" s="162" t="s">
        <v>60</v>
      </c>
      <c r="E302" s="163">
        <v>13</v>
      </c>
      <c r="F302" s="41">
        <v>0</v>
      </c>
      <c r="G302" s="42">
        <f t="shared" si="43"/>
        <v>0</v>
      </c>
      <c r="H302" s="43">
        <v>0</v>
      </c>
      <c r="I302" s="42">
        <f t="shared" si="44"/>
        <v>0</v>
      </c>
      <c r="J302" s="40">
        <v>0</v>
      </c>
      <c r="K302" s="44">
        <f t="shared" si="45"/>
        <v>0</v>
      </c>
    </row>
    <row r="303" spans="1:11" s="1" customFormat="1" ht="9.75" x14ac:dyDescent="0.2">
      <c r="A303" s="35"/>
      <c r="B303" s="143" t="s">
        <v>514</v>
      </c>
      <c r="C303" s="144">
        <v>13</v>
      </c>
      <c r="D303" s="149" t="s">
        <v>530</v>
      </c>
      <c r="E303" s="151">
        <v>13</v>
      </c>
      <c r="F303" s="41"/>
      <c r="G303" s="42"/>
      <c r="H303" s="43"/>
      <c r="I303" s="42"/>
      <c r="J303" s="40"/>
      <c r="K303" s="44"/>
    </row>
    <row r="304" spans="1:11" s="1" customFormat="1" ht="9.75" x14ac:dyDescent="0.2">
      <c r="A304" s="35">
        <f>A302+1</f>
        <v>124</v>
      </c>
      <c r="B304" s="37" t="s">
        <v>306</v>
      </c>
      <c r="C304" s="38" t="s">
        <v>307</v>
      </c>
      <c r="D304" s="39" t="s">
        <v>152</v>
      </c>
      <c r="E304" s="153">
        <v>1</v>
      </c>
      <c r="F304" s="41">
        <v>0</v>
      </c>
      <c r="G304" s="42">
        <f t="shared" si="43"/>
        <v>0</v>
      </c>
      <c r="H304" s="43">
        <v>0</v>
      </c>
      <c r="I304" s="42">
        <f t="shared" si="44"/>
        <v>0</v>
      </c>
      <c r="J304" s="40">
        <v>9.8739799999999992E-3</v>
      </c>
      <c r="K304" s="44">
        <f t="shared" si="45"/>
        <v>9.8739799999999992E-3</v>
      </c>
    </row>
    <row r="305" spans="1:11" s="1" customFormat="1" ht="9.75" x14ac:dyDescent="0.2">
      <c r="A305" s="35"/>
      <c r="B305" s="143" t="s">
        <v>514</v>
      </c>
      <c r="C305" s="144">
        <v>1</v>
      </c>
      <c r="D305" s="149" t="s">
        <v>557</v>
      </c>
      <c r="E305" s="151">
        <v>1</v>
      </c>
      <c r="F305" s="41"/>
      <c r="G305" s="42"/>
      <c r="H305" s="43"/>
      <c r="I305" s="42"/>
      <c r="J305" s="40"/>
      <c r="K305" s="44"/>
    </row>
    <row r="306" spans="1:11" s="1" customFormat="1" ht="9.75" x14ac:dyDescent="0.2">
      <c r="A306" s="35">
        <f>A304+1</f>
        <v>125</v>
      </c>
      <c r="B306" s="37" t="s">
        <v>308</v>
      </c>
      <c r="C306" s="38" t="s">
        <v>309</v>
      </c>
      <c r="D306" s="39" t="s">
        <v>52</v>
      </c>
      <c r="E306" s="153">
        <v>4</v>
      </c>
      <c r="F306" s="41">
        <v>0</v>
      </c>
      <c r="G306" s="42">
        <f t="shared" si="43"/>
        <v>0</v>
      </c>
      <c r="H306" s="43">
        <v>0</v>
      </c>
      <c r="I306" s="42">
        <f t="shared" si="44"/>
        <v>0</v>
      </c>
      <c r="J306" s="40">
        <v>0</v>
      </c>
      <c r="K306" s="44">
        <f t="shared" si="45"/>
        <v>0</v>
      </c>
    </row>
    <row r="307" spans="1:11" s="1" customFormat="1" ht="9.75" x14ac:dyDescent="0.2">
      <c r="A307" s="35"/>
      <c r="B307" s="143" t="s">
        <v>514</v>
      </c>
      <c r="C307" s="144">
        <v>4</v>
      </c>
      <c r="D307" s="149" t="s">
        <v>525</v>
      </c>
      <c r="E307" s="151">
        <v>4</v>
      </c>
      <c r="F307" s="41"/>
      <c r="G307" s="42"/>
      <c r="H307" s="43"/>
      <c r="I307" s="42"/>
      <c r="J307" s="40"/>
      <c r="K307" s="44"/>
    </row>
    <row r="308" spans="1:11" s="1" customFormat="1" ht="9.75" x14ac:dyDescent="0.2">
      <c r="A308" s="35">
        <f>A306+1</f>
        <v>126</v>
      </c>
      <c r="B308" s="37" t="s">
        <v>310</v>
      </c>
      <c r="C308" s="38" t="s">
        <v>311</v>
      </c>
      <c r="D308" s="39" t="s">
        <v>152</v>
      </c>
      <c r="E308" s="153">
        <v>1</v>
      </c>
      <c r="F308" s="41">
        <v>0</v>
      </c>
      <c r="G308" s="42">
        <f t="shared" si="43"/>
        <v>0</v>
      </c>
      <c r="H308" s="43">
        <v>0</v>
      </c>
      <c r="I308" s="42">
        <f t="shared" si="44"/>
        <v>0</v>
      </c>
      <c r="J308" s="40">
        <v>4.0300799999999998E-2</v>
      </c>
      <c r="K308" s="44">
        <f t="shared" si="45"/>
        <v>4.0300799999999998E-2</v>
      </c>
    </row>
    <row r="309" spans="1:11" s="1" customFormat="1" ht="9.75" x14ac:dyDescent="0.2">
      <c r="A309" s="35"/>
      <c r="B309" s="143" t="s">
        <v>514</v>
      </c>
      <c r="C309" s="144">
        <v>1</v>
      </c>
      <c r="D309" s="149" t="s">
        <v>557</v>
      </c>
      <c r="E309" s="151">
        <v>1</v>
      </c>
      <c r="F309" s="41"/>
      <c r="G309" s="42"/>
      <c r="H309" s="43"/>
      <c r="I309" s="42"/>
      <c r="J309" s="40"/>
      <c r="K309" s="44"/>
    </row>
    <row r="310" spans="1:11" s="1" customFormat="1" ht="9.75" x14ac:dyDescent="0.2">
      <c r="A310" s="62">
        <f>A308+1</f>
        <v>127</v>
      </c>
      <c r="B310" s="63" t="s">
        <v>312</v>
      </c>
      <c r="C310" s="64" t="s">
        <v>313</v>
      </c>
      <c r="D310" s="65" t="s">
        <v>52</v>
      </c>
      <c r="E310" s="157">
        <v>1</v>
      </c>
      <c r="F310" s="66">
        <v>0</v>
      </c>
      <c r="G310" s="67">
        <f t="shared" si="43"/>
        <v>0</v>
      </c>
      <c r="H310" s="68">
        <v>0</v>
      </c>
      <c r="I310" s="67">
        <f t="shared" si="44"/>
        <v>0</v>
      </c>
      <c r="J310" s="69">
        <v>2.7E-2</v>
      </c>
      <c r="K310" s="70">
        <f t="shared" si="45"/>
        <v>2.7E-2</v>
      </c>
    </row>
    <row r="311" spans="1:11" s="1" customFormat="1" ht="9.75" x14ac:dyDescent="0.2">
      <c r="A311" s="62"/>
      <c r="B311" s="143" t="s">
        <v>514</v>
      </c>
      <c r="C311" s="144" t="s">
        <v>602</v>
      </c>
      <c r="D311" s="149" t="s">
        <v>525</v>
      </c>
      <c r="E311" s="151">
        <v>1</v>
      </c>
      <c r="F311" s="161"/>
      <c r="G311" s="67"/>
      <c r="H311" s="68"/>
      <c r="I311" s="67"/>
      <c r="J311" s="69"/>
      <c r="K311" s="70"/>
    </row>
    <row r="312" spans="1:11" s="1" customFormat="1" ht="9.75" x14ac:dyDescent="0.2">
      <c r="A312" s="35">
        <f>A310+1</f>
        <v>128</v>
      </c>
      <c r="B312" s="37" t="s">
        <v>314</v>
      </c>
      <c r="C312" s="38" t="s">
        <v>315</v>
      </c>
      <c r="D312" s="39" t="s">
        <v>52</v>
      </c>
      <c r="E312" s="153">
        <v>1</v>
      </c>
      <c r="F312" s="41">
        <v>0</v>
      </c>
      <c r="G312" s="42">
        <f t="shared" si="43"/>
        <v>0</v>
      </c>
      <c r="H312" s="43">
        <v>0</v>
      </c>
      <c r="I312" s="42">
        <f t="shared" si="44"/>
        <v>0</v>
      </c>
      <c r="J312" s="40">
        <v>1.0400000000000001E-4</v>
      </c>
      <c r="K312" s="44">
        <f t="shared" si="45"/>
        <v>1.0400000000000001E-4</v>
      </c>
    </row>
    <row r="313" spans="1:11" s="1" customFormat="1" ht="9.75" x14ac:dyDescent="0.2">
      <c r="A313" s="35"/>
      <c r="B313" s="143" t="s">
        <v>514</v>
      </c>
      <c r="C313" s="144">
        <v>1</v>
      </c>
      <c r="D313" s="149" t="s">
        <v>525</v>
      </c>
      <c r="E313" s="151">
        <v>1</v>
      </c>
      <c r="F313" s="41"/>
      <c r="G313" s="42"/>
      <c r="H313" s="43"/>
      <c r="I313" s="42"/>
      <c r="J313" s="40"/>
      <c r="K313" s="44"/>
    </row>
    <row r="314" spans="1:11" s="1" customFormat="1" ht="9.75" x14ac:dyDescent="0.2">
      <c r="A314" s="35">
        <f>A312+1</f>
        <v>129</v>
      </c>
      <c r="B314" s="37" t="s">
        <v>316</v>
      </c>
      <c r="C314" s="38" t="s">
        <v>317</v>
      </c>
      <c r="D314" s="39" t="s">
        <v>52</v>
      </c>
      <c r="E314" s="147">
        <v>2</v>
      </c>
      <c r="F314" s="41">
        <v>0</v>
      </c>
      <c r="G314" s="42">
        <f t="shared" si="43"/>
        <v>0</v>
      </c>
      <c r="H314" s="43">
        <v>0</v>
      </c>
      <c r="I314" s="42">
        <f t="shared" si="44"/>
        <v>0</v>
      </c>
      <c r="J314" s="40">
        <v>7.0929999999999995E-4</v>
      </c>
      <c r="K314" s="44">
        <f t="shared" si="45"/>
        <v>1.4185999999999999E-3</v>
      </c>
    </row>
    <row r="315" spans="1:11" s="1" customFormat="1" ht="9.75" x14ac:dyDescent="0.2">
      <c r="A315" s="35"/>
      <c r="B315" s="143" t="s">
        <v>514</v>
      </c>
      <c r="C315" s="144" t="s">
        <v>603</v>
      </c>
      <c r="D315" s="149" t="s">
        <v>525</v>
      </c>
      <c r="E315" s="151">
        <v>2</v>
      </c>
      <c r="F315" s="41"/>
      <c r="G315" s="42"/>
      <c r="H315" s="43"/>
      <c r="I315" s="42"/>
      <c r="J315" s="40"/>
      <c r="K315" s="44"/>
    </row>
    <row r="316" spans="1:11" s="1" customFormat="1" ht="9.75" x14ac:dyDescent="0.2">
      <c r="A316" s="35">
        <f>A314+1</f>
        <v>130</v>
      </c>
      <c r="B316" s="37" t="s">
        <v>318</v>
      </c>
      <c r="C316" s="38" t="s">
        <v>319</v>
      </c>
      <c r="D316" s="39" t="s">
        <v>52</v>
      </c>
      <c r="E316" s="147">
        <v>4</v>
      </c>
      <c r="F316" s="41">
        <v>0</v>
      </c>
      <c r="G316" s="42">
        <f t="shared" si="43"/>
        <v>0</v>
      </c>
      <c r="H316" s="43">
        <v>0</v>
      </c>
      <c r="I316" s="42">
        <f t="shared" si="44"/>
        <v>0</v>
      </c>
      <c r="J316" s="40">
        <v>7.1929999999999997E-4</v>
      </c>
      <c r="K316" s="44">
        <f t="shared" si="45"/>
        <v>2.8771999999999999E-3</v>
      </c>
    </row>
    <row r="317" spans="1:11" s="1" customFormat="1" ht="9.75" x14ac:dyDescent="0.2">
      <c r="A317" s="35"/>
      <c r="B317" s="143" t="s">
        <v>514</v>
      </c>
      <c r="C317" s="144" t="s">
        <v>604</v>
      </c>
      <c r="D317" s="149" t="s">
        <v>525</v>
      </c>
      <c r="E317" s="151">
        <v>4</v>
      </c>
      <c r="F317" s="41"/>
      <c r="G317" s="42"/>
      <c r="H317" s="43"/>
      <c r="I317" s="42"/>
      <c r="J317" s="40"/>
      <c r="K317" s="44"/>
    </row>
    <row r="318" spans="1:11" s="1" customFormat="1" ht="9.75" x14ac:dyDescent="0.2">
      <c r="A318" s="35">
        <f>A316+1</f>
        <v>131</v>
      </c>
      <c r="B318" s="37" t="s">
        <v>320</v>
      </c>
      <c r="C318" s="38" t="s">
        <v>321</v>
      </c>
      <c r="D318" s="39" t="s">
        <v>52</v>
      </c>
      <c r="E318" s="147">
        <v>2</v>
      </c>
      <c r="F318" s="41">
        <v>0</v>
      </c>
      <c r="G318" s="42">
        <f t="shared" si="43"/>
        <v>0</v>
      </c>
      <c r="H318" s="43">
        <v>0</v>
      </c>
      <c r="I318" s="42">
        <f t="shared" si="44"/>
        <v>0</v>
      </c>
      <c r="J318" s="40">
        <v>5.1929999999999999E-4</v>
      </c>
      <c r="K318" s="44">
        <f t="shared" si="45"/>
        <v>1.0386E-3</v>
      </c>
    </row>
    <row r="319" spans="1:11" s="1" customFormat="1" ht="9.75" x14ac:dyDescent="0.2">
      <c r="A319" s="35"/>
      <c r="B319" s="143" t="s">
        <v>514</v>
      </c>
      <c r="C319" s="144">
        <v>2</v>
      </c>
      <c r="D319" s="65" t="s">
        <v>525</v>
      </c>
      <c r="E319" s="151">
        <v>2</v>
      </c>
      <c r="F319" s="41"/>
      <c r="G319" s="42"/>
      <c r="H319" s="43"/>
      <c r="I319" s="42"/>
      <c r="J319" s="40"/>
      <c r="K319" s="44"/>
    </row>
    <row r="320" spans="1:11" s="1" customFormat="1" ht="9.75" x14ac:dyDescent="0.2">
      <c r="A320" s="35">
        <f>A318+1</f>
        <v>132</v>
      </c>
      <c r="B320" s="37" t="s">
        <v>322</v>
      </c>
      <c r="C320" s="38" t="s">
        <v>323</v>
      </c>
      <c r="D320" s="39" t="s">
        <v>52</v>
      </c>
      <c r="E320" s="147">
        <v>2</v>
      </c>
      <c r="F320" s="41">
        <v>0</v>
      </c>
      <c r="G320" s="42">
        <f t="shared" si="43"/>
        <v>0</v>
      </c>
      <c r="H320" s="43">
        <v>0</v>
      </c>
      <c r="I320" s="42">
        <f t="shared" si="44"/>
        <v>0</v>
      </c>
      <c r="J320" s="40">
        <v>1.9300000000000002E-5</v>
      </c>
      <c r="K320" s="44">
        <f t="shared" si="45"/>
        <v>3.8600000000000003E-5</v>
      </c>
    </row>
    <row r="321" spans="1:11" s="1" customFormat="1" ht="9.75" x14ac:dyDescent="0.2">
      <c r="A321" s="35"/>
      <c r="B321" s="143" t="s">
        <v>514</v>
      </c>
      <c r="C321" s="144">
        <v>2</v>
      </c>
      <c r="D321" s="149" t="s">
        <v>525</v>
      </c>
      <c r="E321" s="151">
        <v>2</v>
      </c>
      <c r="F321" s="41"/>
      <c r="G321" s="42"/>
      <c r="H321" s="43"/>
      <c r="I321" s="42"/>
      <c r="J321" s="40"/>
      <c r="K321" s="44"/>
    </row>
    <row r="322" spans="1:11" s="1" customFormat="1" ht="9.75" x14ac:dyDescent="0.2">
      <c r="A322" s="35">
        <f>A320+1</f>
        <v>133</v>
      </c>
      <c r="B322" s="37" t="s">
        <v>324</v>
      </c>
      <c r="C322" s="38" t="s">
        <v>325</v>
      </c>
      <c r="D322" s="39" t="s">
        <v>60</v>
      </c>
      <c r="E322" s="147">
        <v>47</v>
      </c>
      <c r="F322" s="41">
        <v>0</v>
      </c>
      <c r="G322" s="42">
        <f t="shared" si="43"/>
        <v>0</v>
      </c>
      <c r="H322" s="43">
        <v>0</v>
      </c>
      <c r="I322" s="42">
        <f t="shared" si="44"/>
        <v>0</v>
      </c>
      <c r="J322" s="40">
        <v>4.0000000000000002E-4</v>
      </c>
      <c r="K322" s="44">
        <f t="shared" si="45"/>
        <v>1.8800000000000001E-2</v>
      </c>
    </row>
    <row r="323" spans="1:11" s="1" customFormat="1" ht="9.75" x14ac:dyDescent="0.2">
      <c r="A323" s="35"/>
      <c r="B323" s="143" t="s">
        <v>514</v>
      </c>
      <c r="C323" s="144" t="s">
        <v>605</v>
      </c>
      <c r="D323" s="65" t="s">
        <v>530</v>
      </c>
      <c r="E323" s="152">
        <v>47</v>
      </c>
      <c r="F323" s="41"/>
      <c r="G323" s="42"/>
      <c r="H323" s="43"/>
      <c r="I323" s="42"/>
      <c r="J323" s="40"/>
      <c r="K323" s="44"/>
    </row>
    <row r="324" spans="1:11" s="1" customFormat="1" ht="9.75" x14ac:dyDescent="0.2">
      <c r="A324" s="35">
        <f>A322+1</f>
        <v>134</v>
      </c>
      <c r="B324" s="37" t="s">
        <v>326</v>
      </c>
      <c r="C324" s="38" t="s">
        <v>327</v>
      </c>
      <c r="D324" s="39" t="s">
        <v>60</v>
      </c>
      <c r="E324" s="147">
        <v>47</v>
      </c>
      <c r="F324" s="41">
        <v>0</v>
      </c>
      <c r="G324" s="42">
        <f t="shared" si="43"/>
        <v>0</v>
      </c>
      <c r="H324" s="43">
        <v>0</v>
      </c>
      <c r="I324" s="42">
        <f t="shared" si="44"/>
        <v>0</v>
      </c>
      <c r="J324" s="40">
        <v>1.0000000000000001E-5</v>
      </c>
      <c r="K324" s="44">
        <f t="shared" si="45"/>
        <v>4.7000000000000004E-4</v>
      </c>
    </row>
    <row r="325" spans="1:11" s="1" customFormat="1" ht="9.75" x14ac:dyDescent="0.2">
      <c r="A325" s="35"/>
      <c r="B325" s="143" t="s">
        <v>514</v>
      </c>
      <c r="C325" s="144">
        <v>47</v>
      </c>
      <c r="D325" s="149" t="s">
        <v>530</v>
      </c>
      <c r="E325" s="151">
        <v>47</v>
      </c>
      <c r="F325" s="41"/>
      <c r="G325" s="42"/>
      <c r="H325" s="43"/>
      <c r="I325" s="42"/>
      <c r="J325" s="40"/>
      <c r="K325" s="44"/>
    </row>
    <row r="326" spans="1:11" s="1" customFormat="1" ht="9.75" x14ac:dyDescent="0.2">
      <c r="A326" s="35">
        <f>A324+1</f>
        <v>135</v>
      </c>
      <c r="B326" s="37" t="s">
        <v>328</v>
      </c>
      <c r="C326" s="38" t="s">
        <v>329</v>
      </c>
      <c r="D326" s="39" t="s">
        <v>276</v>
      </c>
      <c r="E326" s="147">
        <v>16</v>
      </c>
      <c r="F326" s="41">
        <v>0</v>
      </c>
      <c r="G326" s="42">
        <f t="shared" si="43"/>
        <v>0</v>
      </c>
      <c r="H326" s="43">
        <v>0</v>
      </c>
      <c r="I326" s="42">
        <f t="shared" si="44"/>
        <v>0</v>
      </c>
      <c r="J326" s="40">
        <v>0</v>
      </c>
      <c r="K326" s="44">
        <f t="shared" si="45"/>
        <v>0</v>
      </c>
    </row>
    <row r="327" spans="1:11" s="1" customFormat="1" ht="9.75" x14ac:dyDescent="0.2">
      <c r="A327" s="35"/>
      <c r="B327" s="143" t="s">
        <v>514</v>
      </c>
      <c r="C327" s="144">
        <v>16</v>
      </c>
      <c r="D327" s="65" t="s">
        <v>606</v>
      </c>
      <c r="E327" s="152">
        <v>16</v>
      </c>
      <c r="F327" s="41"/>
      <c r="G327" s="42"/>
      <c r="H327" s="43"/>
      <c r="I327" s="42"/>
      <c r="J327" s="40"/>
      <c r="K327" s="44"/>
    </row>
    <row r="328" spans="1:11" s="1" customFormat="1" ht="9.75" x14ac:dyDescent="0.2">
      <c r="A328" s="35">
        <f t="shared" ref="A328" si="46">A326+1</f>
        <v>136</v>
      </c>
      <c r="B328" s="37" t="s">
        <v>330</v>
      </c>
      <c r="C328" s="38" t="s">
        <v>331</v>
      </c>
      <c r="D328" s="39" t="s">
        <v>118</v>
      </c>
      <c r="E328" s="40">
        <v>0.124</v>
      </c>
      <c r="F328" s="41">
        <v>0</v>
      </c>
      <c r="G328" s="42">
        <f t="shared" si="43"/>
        <v>0</v>
      </c>
      <c r="H328" s="43">
        <v>0</v>
      </c>
      <c r="I328" s="42">
        <f t="shared" si="44"/>
        <v>0</v>
      </c>
      <c r="J328" s="40">
        <v>0</v>
      </c>
      <c r="K328" s="44">
        <f t="shared" si="45"/>
        <v>0</v>
      </c>
    </row>
    <row r="329" spans="1:11" s="1" customFormat="1" ht="9.75" x14ac:dyDescent="0.2">
      <c r="A329" s="35"/>
      <c r="B329" s="143" t="s">
        <v>514</v>
      </c>
      <c r="C329" s="158">
        <f>K330</f>
        <v>0.124475408</v>
      </c>
      <c r="D329" s="149" t="s">
        <v>554</v>
      </c>
      <c r="E329" s="150">
        <v>0.124</v>
      </c>
      <c r="F329" s="41"/>
      <c r="G329" s="42"/>
      <c r="H329" s="43"/>
      <c r="I329" s="141"/>
      <c r="J329" s="40"/>
      <c r="K329" s="44"/>
    </row>
    <row r="330" spans="1:11" s="18" customFormat="1" ht="11.25" x14ac:dyDescent="0.2">
      <c r="A330" s="53"/>
      <c r="B330" s="54">
        <v>722</v>
      </c>
      <c r="C330" s="55" t="s">
        <v>332</v>
      </c>
      <c r="D330" s="56"/>
      <c r="E330" s="56"/>
      <c r="F330" s="57"/>
      <c r="G330" s="58">
        <f>SUM(G280:G328)</f>
        <v>0</v>
      </c>
      <c r="H330" s="59"/>
      <c r="I330" s="60">
        <f>SUM(I280:I328)</f>
        <v>0</v>
      </c>
      <c r="J330" s="59"/>
      <c r="K330" s="61">
        <f>SUM(K280:K328)</f>
        <v>0.124475408</v>
      </c>
    </row>
    <row r="331" spans="1:11" s="18" customFormat="1" ht="11.25" x14ac:dyDescent="0.2">
      <c r="A331" s="28"/>
      <c r="B331" s="29" t="s">
        <v>333</v>
      </c>
      <c r="C331" s="30" t="s">
        <v>334</v>
      </c>
      <c r="D331" s="27"/>
      <c r="E331" s="27"/>
      <c r="F331" s="31"/>
      <c r="G331" s="32"/>
      <c r="H331" s="33"/>
      <c r="I331" s="26"/>
      <c r="J331" s="33"/>
      <c r="K331" s="34"/>
    </row>
    <row r="332" spans="1:11" s="1" customFormat="1" ht="9.75" x14ac:dyDescent="0.2">
      <c r="A332" s="35">
        <f>A328+1</f>
        <v>137</v>
      </c>
      <c r="B332" s="37" t="s">
        <v>335</v>
      </c>
      <c r="C332" s="38" t="s">
        <v>336</v>
      </c>
      <c r="D332" s="39" t="s">
        <v>152</v>
      </c>
      <c r="E332" s="147">
        <v>2</v>
      </c>
      <c r="F332" s="41">
        <v>0</v>
      </c>
      <c r="G332" s="42">
        <f t="shared" ref="G332:G390" si="47">E332*F332</f>
        <v>0</v>
      </c>
      <c r="H332" s="43">
        <v>0</v>
      </c>
      <c r="I332" s="42">
        <f t="shared" ref="I332:I390" si="48">E332*H332</f>
        <v>0</v>
      </c>
      <c r="J332" s="40">
        <v>1.9300000000000001E-2</v>
      </c>
      <c r="K332" s="44">
        <f t="shared" ref="K332:K390" si="49">E332*J332</f>
        <v>3.8600000000000002E-2</v>
      </c>
    </row>
    <row r="333" spans="1:11" s="1" customFormat="1" ht="9.75" x14ac:dyDescent="0.2">
      <c r="A333" s="35"/>
      <c r="B333" s="143" t="s">
        <v>514</v>
      </c>
      <c r="C333" s="144">
        <v>2</v>
      </c>
      <c r="D333" s="149" t="s">
        <v>557</v>
      </c>
      <c r="E333" s="151">
        <v>2</v>
      </c>
      <c r="F333" s="41"/>
      <c r="G333" s="42"/>
      <c r="H333" s="43"/>
      <c r="I333" s="42"/>
      <c r="J333" s="40"/>
      <c r="K333" s="44"/>
    </row>
    <row r="334" spans="1:11" s="1" customFormat="1" ht="9.75" x14ac:dyDescent="0.2">
      <c r="A334" s="35">
        <f>A332+1</f>
        <v>138</v>
      </c>
      <c r="B334" s="37" t="s">
        <v>337</v>
      </c>
      <c r="C334" s="38" t="s">
        <v>338</v>
      </c>
      <c r="D334" s="39" t="s">
        <v>152</v>
      </c>
      <c r="E334" s="147">
        <v>3</v>
      </c>
      <c r="F334" s="41">
        <v>0</v>
      </c>
      <c r="G334" s="42">
        <f t="shared" si="47"/>
        <v>0</v>
      </c>
      <c r="H334" s="43">
        <v>0</v>
      </c>
      <c r="I334" s="42">
        <f t="shared" si="48"/>
        <v>0</v>
      </c>
      <c r="J334" s="40">
        <v>3.9699999999999999E-2</v>
      </c>
      <c r="K334" s="44">
        <f t="shared" si="49"/>
        <v>0.1191</v>
      </c>
    </row>
    <row r="335" spans="1:11" s="1" customFormat="1" ht="9.75" x14ac:dyDescent="0.2">
      <c r="A335" s="35"/>
      <c r="B335" s="143" t="s">
        <v>514</v>
      </c>
      <c r="C335" s="144">
        <v>3</v>
      </c>
      <c r="D335" s="149" t="s">
        <v>557</v>
      </c>
      <c r="E335" s="151">
        <v>3</v>
      </c>
      <c r="F335" s="160"/>
      <c r="G335" s="42"/>
      <c r="H335" s="43"/>
      <c r="I335" s="42"/>
      <c r="J335" s="40"/>
      <c r="K335" s="44"/>
    </row>
    <row r="336" spans="1:11" s="1" customFormat="1" ht="9.75" x14ac:dyDescent="0.2">
      <c r="A336" s="35">
        <f>A334+1</f>
        <v>139</v>
      </c>
      <c r="B336" s="37" t="s">
        <v>339</v>
      </c>
      <c r="C336" s="38" t="s">
        <v>340</v>
      </c>
      <c r="D336" s="39" t="s">
        <v>152</v>
      </c>
      <c r="E336" s="147">
        <v>2</v>
      </c>
      <c r="F336" s="41">
        <v>0</v>
      </c>
      <c r="G336" s="42">
        <f t="shared" si="47"/>
        <v>0</v>
      </c>
      <c r="H336" s="43">
        <v>0</v>
      </c>
      <c r="I336" s="42">
        <f t="shared" si="48"/>
        <v>0</v>
      </c>
      <c r="J336" s="40">
        <v>1.95E-2</v>
      </c>
      <c r="K336" s="44">
        <f t="shared" si="49"/>
        <v>3.9E-2</v>
      </c>
    </row>
    <row r="337" spans="1:11" s="1" customFormat="1" ht="9.75" x14ac:dyDescent="0.2">
      <c r="A337" s="35"/>
      <c r="B337" s="143" t="s">
        <v>514</v>
      </c>
      <c r="C337" s="144">
        <v>2</v>
      </c>
      <c r="D337" s="149" t="s">
        <v>557</v>
      </c>
      <c r="E337" s="151">
        <v>2</v>
      </c>
      <c r="F337" s="41"/>
      <c r="G337" s="42"/>
      <c r="H337" s="43"/>
      <c r="I337" s="42"/>
      <c r="J337" s="40"/>
      <c r="K337" s="44"/>
    </row>
    <row r="338" spans="1:11" s="1" customFormat="1" ht="9.75" x14ac:dyDescent="0.2">
      <c r="A338" s="35">
        <f>A336+1</f>
        <v>140</v>
      </c>
      <c r="B338" s="37" t="s">
        <v>341</v>
      </c>
      <c r="C338" s="38" t="s">
        <v>342</v>
      </c>
      <c r="D338" s="39" t="s">
        <v>152</v>
      </c>
      <c r="E338" s="147">
        <v>1</v>
      </c>
      <c r="F338" s="41">
        <v>0</v>
      </c>
      <c r="G338" s="42">
        <f t="shared" si="47"/>
        <v>0</v>
      </c>
      <c r="H338" s="43">
        <v>0</v>
      </c>
      <c r="I338" s="42">
        <f t="shared" si="48"/>
        <v>0</v>
      </c>
      <c r="J338" s="40">
        <v>2.87E-2</v>
      </c>
      <c r="K338" s="44">
        <f t="shared" si="49"/>
        <v>2.87E-2</v>
      </c>
    </row>
    <row r="339" spans="1:11" s="1" customFormat="1" ht="9.75" x14ac:dyDescent="0.2">
      <c r="A339" s="35"/>
      <c r="B339" s="143" t="s">
        <v>514</v>
      </c>
      <c r="C339" s="144">
        <v>1</v>
      </c>
      <c r="D339" s="149" t="s">
        <v>557</v>
      </c>
      <c r="E339" s="151">
        <v>1</v>
      </c>
      <c r="F339" s="41"/>
      <c r="G339" s="42"/>
      <c r="H339" s="43"/>
      <c r="I339" s="42"/>
      <c r="J339" s="40"/>
      <c r="K339" s="44"/>
    </row>
    <row r="340" spans="1:11" s="1" customFormat="1" ht="9.75" x14ac:dyDescent="0.2">
      <c r="A340" s="35">
        <f>A338+1</f>
        <v>141</v>
      </c>
      <c r="B340" s="37" t="s">
        <v>343</v>
      </c>
      <c r="C340" s="38" t="s">
        <v>344</v>
      </c>
      <c r="D340" s="39" t="s">
        <v>52</v>
      </c>
      <c r="E340" s="147">
        <v>2</v>
      </c>
      <c r="F340" s="41">
        <v>0</v>
      </c>
      <c r="G340" s="42">
        <f t="shared" si="47"/>
        <v>0</v>
      </c>
      <c r="H340" s="43">
        <v>0</v>
      </c>
      <c r="I340" s="42">
        <f t="shared" si="48"/>
        <v>0</v>
      </c>
      <c r="J340" s="40">
        <v>5.0000000000000001E-3</v>
      </c>
      <c r="K340" s="44">
        <f t="shared" si="49"/>
        <v>0.01</v>
      </c>
    </row>
    <row r="341" spans="1:11" s="1" customFormat="1" ht="9.75" x14ac:dyDescent="0.2">
      <c r="A341" s="35"/>
      <c r="B341" s="143" t="s">
        <v>514</v>
      </c>
      <c r="C341" s="144">
        <v>2</v>
      </c>
      <c r="D341" s="149" t="s">
        <v>525</v>
      </c>
      <c r="E341" s="151">
        <v>2</v>
      </c>
      <c r="F341" s="41"/>
      <c r="G341" s="42"/>
      <c r="H341" s="43"/>
      <c r="I341" s="42"/>
      <c r="J341" s="40"/>
      <c r="K341" s="44"/>
    </row>
    <row r="342" spans="1:11" s="1" customFormat="1" ht="9.75" x14ac:dyDescent="0.2">
      <c r="A342" s="35">
        <f>A340+1</f>
        <v>142</v>
      </c>
      <c r="B342" s="37" t="s">
        <v>345</v>
      </c>
      <c r="C342" s="38" t="s">
        <v>346</v>
      </c>
      <c r="D342" s="39" t="s">
        <v>152</v>
      </c>
      <c r="E342" s="147">
        <v>1</v>
      </c>
      <c r="F342" s="41">
        <v>0</v>
      </c>
      <c r="G342" s="42">
        <f t="shared" si="47"/>
        <v>0</v>
      </c>
      <c r="H342" s="43">
        <v>0</v>
      </c>
      <c r="I342" s="42">
        <f t="shared" si="48"/>
        <v>0</v>
      </c>
      <c r="J342" s="40">
        <v>1.7999999999999999E-2</v>
      </c>
      <c r="K342" s="44">
        <f t="shared" si="49"/>
        <v>1.7999999999999999E-2</v>
      </c>
    </row>
    <row r="343" spans="1:11" s="1" customFormat="1" ht="9.75" x14ac:dyDescent="0.2">
      <c r="A343" s="35"/>
      <c r="B343" s="143" t="s">
        <v>514</v>
      </c>
      <c r="C343" s="144">
        <v>1</v>
      </c>
      <c r="D343" s="65" t="s">
        <v>557</v>
      </c>
      <c r="E343" s="151">
        <v>1</v>
      </c>
      <c r="F343" s="41"/>
      <c r="G343" s="42"/>
      <c r="H343" s="43"/>
      <c r="I343" s="42"/>
      <c r="J343" s="40"/>
      <c r="K343" s="44"/>
    </row>
    <row r="344" spans="1:11" s="1" customFormat="1" ht="9.75" x14ac:dyDescent="0.2">
      <c r="A344" s="35">
        <f>A342+1</f>
        <v>143</v>
      </c>
      <c r="B344" s="37" t="s">
        <v>347</v>
      </c>
      <c r="C344" s="38" t="s">
        <v>348</v>
      </c>
      <c r="D344" s="39" t="s">
        <v>152</v>
      </c>
      <c r="E344" s="147">
        <v>1</v>
      </c>
      <c r="F344" s="41">
        <v>0</v>
      </c>
      <c r="G344" s="42">
        <f t="shared" si="47"/>
        <v>0</v>
      </c>
      <c r="H344" s="43">
        <v>0</v>
      </c>
      <c r="I344" s="42">
        <f t="shared" si="48"/>
        <v>0</v>
      </c>
      <c r="J344" s="40">
        <v>9.9850000000000004E-4</v>
      </c>
      <c r="K344" s="44">
        <f t="shared" si="49"/>
        <v>9.9850000000000004E-4</v>
      </c>
    </row>
    <row r="345" spans="1:11" s="1" customFormat="1" ht="9.75" x14ac:dyDescent="0.2">
      <c r="A345" s="35"/>
      <c r="B345" s="143" t="s">
        <v>514</v>
      </c>
      <c r="C345" s="144">
        <v>1</v>
      </c>
      <c r="D345" s="149" t="s">
        <v>557</v>
      </c>
      <c r="E345" s="151">
        <v>1</v>
      </c>
      <c r="F345" s="41"/>
      <c r="G345" s="42"/>
      <c r="H345" s="43"/>
      <c r="I345" s="42"/>
      <c r="J345" s="40"/>
      <c r="K345" s="44"/>
    </row>
    <row r="346" spans="1:11" s="1" customFormat="1" ht="9.75" x14ac:dyDescent="0.2">
      <c r="A346" s="35">
        <f>A344+1</f>
        <v>144</v>
      </c>
      <c r="B346" s="37" t="s">
        <v>349</v>
      </c>
      <c r="C346" s="38" t="s">
        <v>350</v>
      </c>
      <c r="D346" s="39" t="s">
        <v>152</v>
      </c>
      <c r="E346" s="147">
        <v>1</v>
      </c>
      <c r="F346" s="41">
        <v>0</v>
      </c>
      <c r="G346" s="42">
        <f t="shared" si="47"/>
        <v>0</v>
      </c>
      <c r="H346" s="43">
        <v>0</v>
      </c>
      <c r="I346" s="42">
        <f t="shared" si="48"/>
        <v>0</v>
      </c>
      <c r="J346" s="40">
        <v>0.69350000000000001</v>
      </c>
      <c r="K346" s="44">
        <f t="shared" si="49"/>
        <v>0.69350000000000001</v>
      </c>
    </row>
    <row r="347" spans="1:11" s="1" customFormat="1" ht="9.75" x14ac:dyDescent="0.2">
      <c r="A347" s="35"/>
      <c r="B347" s="143" t="s">
        <v>514</v>
      </c>
      <c r="C347" s="144">
        <v>1</v>
      </c>
      <c r="D347" s="149" t="s">
        <v>557</v>
      </c>
      <c r="E347" s="151">
        <v>1</v>
      </c>
      <c r="F347" s="41"/>
      <c r="G347" s="42"/>
      <c r="H347" s="43"/>
      <c r="I347" s="42"/>
      <c r="J347" s="40"/>
      <c r="K347" s="44"/>
    </row>
    <row r="348" spans="1:11" s="1" customFormat="1" ht="9.75" x14ac:dyDescent="0.2">
      <c r="A348" s="35">
        <f>A346+1</f>
        <v>145</v>
      </c>
      <c r="B348" s="37" t="s">
        <v>351</v>
      </c>
      <c r="C348" s="38" t="s">
        <v>352</v>
      </c>
      <c r="D348" s="39" t="s">
        <v>152</v>
      </c>
      <c r="E348" s="147">
        <v>1</v>
      </c>
      <c r="F348" s="41">
        <v>0</v>
      </c>
      <c r="G348" s="42">
        <f t="shared" si="47"/>
        <v>0</v>
      </c>
      <c r="H348" s="43">
        <v>0</v>
      </c>
      <c r="I348" s="42">
        <f t="shared" si="48"/>
        <v>0</v>
      </c>
      <c r="J348" s="40">
        <v>2.89939E-2</v>
      </c>
      <c r="K348" s="44">
        <f t="shared" si="49"/>
        <v>2.89939E-2</v>
      </c>
    </row>
    <row r="349" spans="1:11" s="1" customFormat="1" ht="9.75" x14ac:dyDescent="0.2">
      <c r="A349" s="35"/>
      <c r="B349" s="143" t="s">
        <v>514</v>
      </c>
      <c r="C349" s="144">
        <v>1</v>
      </c>
      <c r="D349" s="149" t="s">
        <v>557</v>
      </c>
      <c r="E349" s="151">
        <v>1</v>
      </c>
      <c r="F349" s="41"/>
      <c r="G349" s="42"/>
      <c r="H349" s="43"/>
      <c r="I349" s="42"/>
      <c r="J349" s="40"/>
      <c r="K349" s="44"/>
    </row>
    <row r="350" spans="1:11" s="1" customFormat="1" ht="9.75" x14ac:dyDescent="0.2">
      <c r="A350" s="35">
        <f>A348+1</f>
        <v>146</v>
      </c>
      <c r="B350" s="37" t="s">
        <v>353</v>
      </c>
      <c r="C350" s="38" t="s">
        <v>354</v>
      </c>
      <c r="D350" s="39" t="s">
        <v>118</v>
      </c>
      <c r="E350" s="147">
        <v>0.8</v>
      </c>
      <c r="F350" s="41">
        <v>0</v>
      </c>
      <c r="G350" s="42">
        <f t="shared" si="47"/>
        <v>0</v>
      </c>
      <c r="H350" s="43">
        <v>0</v>
      </c>
      <c r="I350" s="42">
        <f t="shared" si="48"/>
        <v>0</v>
      </c>
      <c r="J350" s="40">
        <v>0</v>
      </c>
      <c r="K350" s="44">
        <f t="shared" si="49"/>
        <v>0</v>
      </c>
    </row>
    <row r="351" spans="1:11" s="1" customFormat="1" ht="9.75" x14ac:dyDescent="0.2">
      <c r="A351" s="35"/>
      <c r="B351" s="143" t="s">
        <v>514</v>
      </c>
      <c r="C351" s="144">
        <v>1</v>
      </c>
      <c r="D351" s="149" t="s">
        <v>554</v>
      </c>
      <c r="E351" s="151">
        <v>0.8</v>
      </c>
      <c r="F351" s="41"/>
      <c r="G351" s="42"/>
      <c r="H351" s="43"/>
      <c r="I351" s="42"/>
      <c r="J351" s="40"/>
      <c r="K351" s="44"/>
    </row>
    <row r="352" spans="1:11" s="1" customFormat="1" ht="9.75" x14ac:dyDescent="0.2">
      <c r="A352" s="35">
        <f>A350+1</f>
        <v>147</v>
      </c>
      <c r="B352" s="37" t="s">
        <v>355</v>
      </c>
      <c r="C352" s="38" t="s">
        <v>356</v>
      </c>
      <c r="D352" s="39" t="s">
        <v>152</v>
      </c>
      <c r="E352" s="147">
        <v>1</v>
      </c>
      <c r="F352" s="41">
        <v>0</v>
      </c>
      <c r="G352" s="42">
        <f t="shared" si="47"/>
        <v>0</v>
      </c>
      <c r="H352" s="43">
        <v>0</v>
      </c>
      <c r="I352" s="42">
        <f t="shared" si="48"/>
        <v>0</v>
      </c>
      <c r="J352" s="40">
        <v>3.1859999999999999E-4</v>
      </c>
      <c r="K352" s="44">
        <f t="shared" si="49"/>
        <v>3.1859999999999999E-4</v>
      </c>
    </row>
    <row r="353" spans="1:11" s="1" customFormat="1" ht="9.75" x14ac:dyDescent="0.2">
      <c r="A353" s="35"/>
      <c r="B353" s="143" t="s">
        <v>514</v>
      </c>
      <c r="C353" s="144">
        <v>1</v>
      </c>
      <c r="D353" s="149" t="s">
        <v>557</v>
      </c>
      <c r="E353" s="151">
        <v>1</v>
      </c>
      <c r="F353" s="41"/>
      <c r="G353" s="42"/>
      <c r="H353" s="43"/>
      <c r="I353" s="42"/>
      <c r="J353" s="40"/>
      <c r="K353" s="44"/>
    </row>
    <row r="354" spans="1:11" s="1" customFormat="1" ht="9.75" x14ac:dyDescent="0.2">
      <c r="A354" s="35">
        <f>A352+1</f>
        <v>148</v>
      </c>
      <c r="B354" s="37" t="s">
        <v>357</v>
      </c>
      <c r="C354" s="38" t="s">
        <v>358</v>
      </c>
      <c r="D354" s="39" t="s">
        <v>152</v>
      </c>
      <c r="E354" s="147">
        <v>2</v>
      </c>
      <c r="F354" s="41">
        <v>0</v>
      </c>
      <c r="G354" s="42">
        <f t="shared" si="47"/>
        <v>0</v>
      </c>
      <c r="H354" s="43">
        <v>0</v>
      </c>
      <c r="I354" s="42">
        <f t="shared" si="48"/>
        <v>0</v>
      </c>
      <c r="J354" s="40">
        <v>2.786E-4</v>
      </c>
      <c r="K354" s="44">
        <f t="shared" si="49"/>
        <v>5.5719999999999999E-4</v>
      </c>
    </row>
    <row r="355" spans="1:11" s="1" customFormat="1" ht="9.75" x14ac:dyDescent="0.2">
      <c r="A355" s="35"/>
      <c r="B355" s="143" t="s">
        <v>514</v>
      </c>
      <c r="C355" s="144">
        <v>2</v>
      </c>
      <c r="D355" s="149" t="s">
        <v>557</v>
      </c>
      <c r="E355" s="151">
        <v>2</v>
      </c>
      <c r="F355" s="41"/>
      <c r="G355" s="42"/>
      <c r="H355" s="43"/>
      <c r="I355" s="42"/>
      <c r="J355" s="40"/>
      <c r="K355" s="44"/>
    </row>
    <row r="356" spans="1:11" s="1" customFormat="1" ht="9.75" x14ac:dyDescent="0.2">
      <c r="A356" s="35">
        <f>A354+1</f>
        <v>149</v>
      </c>
      <c r="B356" s="37" t="s">
        <v>359</v>
      </c>
      <c r="C356" s="38" t="s">
        <v>360</v>
      </c>
      <c r="D356" s="39" t="s">
        <v>152</v>
      </c>
      <c r="E356" s="147">
        <v>4</v>
      </c>
      <c r="F356" s="41">
        <v>0</v>
      </c>
      <c r="G356" s="42">
        <f t="shared" si="47"/>
        <v>0</v>
      </c>
      <c r="H356" s="43">
        <v>0</v>
      </c>
      <c r="I356" s="42">
        <f t="shared" si="48"/>
        <v>0</v>
      </c>
      <c r="J356" s="40">
        <v>1.8E-3</v>
      </c>
      <c r="K356" s="44">
        <f t="shared" si="49"/>
        <v>7.1999999999999998E-3</v>
      </c>
    </row>
    <row r="357" spans="1:11" s="1" customFormat="1" ht="9.75" x14ac:dyDescent="0.2">
      <c r="A357" s="35"/>
      <c r="B357" s="143" t="s">
        <v>514</v>
      </c>
      <c r="C357" s="144">
        <v>4</v>
      </c>
      <c r="D357" s="149" t="s">
        <v>152</v>
      </c>
      <c r="E357" s="151">
        <v>4</v>
      </c>
      <c r="F357" s="41"/>
      <c r="G357" s="42"/>
      <c r="H357" s="43"/>
      <c r="I357" s="42"/>
      <c r="J357" s="40"/>
      <c r="K357" s="44"/>
    </row>
    <row r="358" spans="1:11" s="1" customFormat="1" ht="9.75" x14ac:dyDescent="0.2">
      <c r="A358" s="35">
        <f>A356+1</f>
        <v>150</v>
      </c>
      <c r="B358" s="37" t="s">
        <v>361</v>
      </c>
      <c r="C358" s="38" t="s">
        <v>362</v>
      </c>
      <c r="D358" s="39" t="s">
        <v>52</v>
      </c>
      <c r="E358" s="147">
        <v>4</v>
      </c>
      <c r="F358" s="41">
        <v>0</v>
      </c>
      <c r="G358" s="42">
        <f t="shared" si="47"/>
        <v>0</v>
      </c>
      <c r="H358" s="43">
        <v>0</v>
      </c>
      <c r="I358" s="42">
        <f t="shared" si="48"/>
        <v>0</v>
      </c>
      <c r="J358" s="40">
        <v>1.186E-4</v>
      </c>
      <c r="K358" s="44">
        <f t="shared" si="49"/>
        <v>4.7439999999999998E-4</v>
      </c>
    </row>
    <row r="359" spans="1:11" s="1" customFormat="1" ht="9.75" x14ac:dyDescent="0.2">
      <c r="A359" s="35"/>
      <c r="B359" s="143" t="s">
        <v>514</v>
      </c>
      <c r="C359" s="144">
        <v>4</v>
      </c>
      <c r="D359" s="149" t="s">
        <v>52</v>
      </c>
      <c r="E359" s="151">
        <v>4</v>
      </c>
      <c r="F359" s="41"/>
      <c r="G359" s="42"/>
      <c r="H359" s="43"/>
      <c r="I359" s="42"/>
      <c r="J359" s="40"/>
      <c r="K359" s="44"/>
    </row>
    <row r="360" spans="1:11" s="1" customFormat="1" ht="9.75" x14ac:dyDescent="0.2">
      <c r="A360" s="35">
        <f>A358+1</f>
        <v>151</v>
      </c>
      <c r="B360" s="37" t="s">
        <v>363</v>
      </c>
      <c r="C360" s="38" t="s">
        <v>364</v>
      </c>
      <c r="D360" s="39" t="s">
        <v>52</v>
      </c>
      <c r="E360" s="147">
        <v>1</v>
      </c>
      <c r="F360" s="41">
        <v>0</v>
      </c>
      <c r="G360" s="42">
        <f t="shared" si="47"/>
        <v>0</v>
      </c>
      <c r="H360" s="43">
        <v>0</v>
      </c>
      <c r="I360" s="42">
        <f t="shared" si="48"/>
        <v>0</v>
      </c>
      <c r="J360" s="40">
        <v>3.8600000000000003E-5</v>
      </c>
      <c r="K360" s="44">
        <f t="shared" si="49"/>
        <v>3.8600000000000003E-5</v>
      </c>
    </row>
    <row r="361" spans="1:11" s="1" customFormat="1" ht="9.75" x14ac:dyDescent="0.2">
      <c r="A361" s="35"/>
      <c r="B361" s="143" t="s">
        <v>514</v>
      </c>
      <c r="C361" s="144">
        <v>1</v>
      </c>
      <c r="D361" s="149" t="s">
        <v>52</v>
      </c>
      <c r="E361" s="151">
        <v>1</v>
      </c>
      <c r="F361" s="41"/>
      <c r="G361" s="42"/>
      <c r="H361" s="43"/>
      <c r="I361" s="42"/>
      <c r="J361" s="40"/>
      <c r="K361" s="44"/>
    </row>
    <row r="362" spans="1:11" s="1" customFormat="1" ht="9.75" x14ac:dyDescent="0.2">
      <c r="A362" s="35">
        <f>A360+1</f>
        <v>152</v>
      </c>
      <c r="B362" s="37" t="s">
        <v>365</v>
      </c>
      <c r="C362" s="38" t="s">
        <v>366</v>
      </c>
      <c r="D362" s="39" t="s">
        <v>52</v>
      </c>
      <c r="E362" s="147">
        <v>1</v>
      </c>
      <c r="F362" s="41">
        <v>0</v>
      </c>
      <c r="G362" s="42">
        <f t="shared" si="47"/>
        <v>0</v>
      </c>
      <c r="H362" s="43">
        <v>0</v>
      </c>
      <c r="I362" s="42">
        <f t="shared" si="48"/>
        <v>0</v>
      </c>
      <c r="J362" s="40">
        <v>1.9676000000000001E-4</v>
      </c>
      <c r="K362" s="44">
        <f t="shared" si="49"/>
        <v>1.9676000000000001E-4</v>
      </c>
    </row>
    <row r="363" spans="1:11" s="1" customFormat="1" ht="9.75" x14ac:dyDescent="0.2">
      <c r="A363" s="35"/>
      <c r="B363" s="143" t="s">
        <v>514</v>
      </c>
      <c r="C363" s="144">
        <v>1</v>
      </c>
      <c r="D363" s="149" t="s">
        <v>525</v>
      </c>
      <c r="E363" s="151">
        <v>1</v>
      </c>
      <c r="F363" s="41"/>
      <c r="G363" s="42"/>
      <c r="H363" s="43"/>
      <c r="I363" s="42"/>
      <c r="J363" s="40"/>
      <c r="K363" s="44"/>
    </row>
    <row r="364" spans="1:11" s="1" customFormat="1" ht="9.75" x14ac:dyDescent="0.2">
      <c r="A364" s="35">
        <f>A362+1</f>
        <v>153</v>
      </c>
      <c r="B364" s="37" t="s">
        <v>367</v>
      </c>
      <c r="C364" s="38" t="s">
        <v>368</v>
      </c>
      <c r="D364" s="39" t="s">
        <v>52</v>
      </c>
      <c r="E364" s="147">
        <v>2</v>
      </c>
      <c r="F364" s="41">
        <v>0</v>
      </c>
      <c r="G364" s="42">
        <f t="shared" si="47"/>
        <v>0</v>
      </c>
      <c r="H364" s="43">
        <v>0</v>
      </c>
      <c r="I364" s="42">
        <f t="shared" si="48"/>
        <v>0</v>
      </c>
      <c r="J364" s="40">
        <v>1.5043200000000001E-4</v>
      </c>
      <c r="K364" s="44">
        <f t="shared" si="49"/>
        <v>3.0086400000000003E-4</v>
      </c>
    </row>
    <row r="365" spans="1:11" s="1" customFormat="1" ht="9.75" x14ac:dyDescent="0.2">
      <c r="A365" s="35"/>
      <c r="B365" s="143" t="s">
        <v>514</v>
      </c>
      <c r="C365" s="144">
        <v>2</v>
      </c>
      <c r="D365" s="149" t="s">
        <v>525</v>
      </c>
      <c r="E365" s="151">
        <v>2</v>
      </c>
      <c r="F365" s="41"/>
      <c r="G365" s="42"/>
      <c r="H365" s="43"/>
      <c r="I365" s="42"/>
      <c r="J365" s="40"/>
      <c r="K365" s="44"/>
    </row>
    <row r="366" spans="1:11" s="1" customFormat="1" ht="9.75" x14ac:dyDescent="0.2">
      <c r="A366" s="35">
        <f>A364+1</f>
        <v>154</v>
      </c>
      <c r="B366" s="37" t="s">
        <v>369</v>
      </c>
      <c r="C366" s="38" t="s">
        <v>370</v>
      </c>
      <c r="D366" s="39" t="s">
        <v>52</v>
      </c>
      <c r="E366" s="147">
        <v>1</v>
      </c>
      <c r="F366" s="41">
        <v>0</v>
      </c>
      <c r="G366" s="42">
        <f t="shared" si="47"/>
        <v>0</v>
      </c>
      <c r="H366" s="43">
        <v>0</v>
      </c>
      <c r="I366" s="42">
        <f t="shared" si="48"/>
        <v>0</v>
      </c>
      <c r="J366" s="40">
        <v>1.29312E-4</v>
      </c>
      <c r="K366" s="44">
        <f t="shared" si="49"/>
        <v>1.29312E-4</v>
      </c>
    </row>
    <row r="367" spans="1:11" s="1" customFormat="1" ht="9.75" x14ac:dyDescent="0.2">
      <c r="A367" s="35"/>
      <c r="B367" s="143" t="s">
        <v>514</v>
      </c>
      <c r="C367" s="144">
        <v>1</v>
      </c>
      <c r="D367" s="149" t="s">
        <v>525</v>
      </c>
      <c r="E367" s="151">
        <v>1</v>
      </c>
      <c r="F367" s="41"/>
      <c r="G367" s="42"/>
      <c r="H367" s="43"/>
      <c r="I367" s="42"/>
      <c r="J367" s="40"/>
      <c r="K367" s="44"/>
    </row>
    <row r="368" spans="1:11" s="1" customFormat="1" ht="9.75" x14ac:dyDescent="0.2">
      <c r="A368" s="35">
        <f>A366+1</f>
        <v>155</v>
      </c>
      <c r="B368" s="37" t="s">
        <v>371</v>
      </c>
      <c r="C368" s="38" t="s">
        <v>372</v>
      </c>
      <c r="D368" s="39" t="s">
        <v>52</v>
      </c>
      <c r="E368" s="147">
        <v>4</v>
      </c>
      <c r="F368" s="41">
        <v>0</v>
      </c>
      <c r="G368" s="42">
        <f t="shared" si="47"/>
        <v>0</v>
      </c>
      <c r="H368" s="43">
        <v>0</v>
      </c>
      <c r="I368" s="42">
        <f t="shared" si="48"/>
        <v>0</v>
      </c>
      <c r="J368" s="40">
        <v>8.2000000000000007E-3</v>
      </c>
      <c r="K368" s="44">
        <f t="shared" si="49"/>
        <v>3.2800000000000003E-2</v>
      </c>
    </row>
    <row r="369" spans="1:11" s="1" customFormat="1" ht="9.75" x14ac:dyDescent="0.2">
      <c r="A369" s="35"/>
      <c r="B369" s="143" t="s">
        <v>514</v>
      </c>
      <c r="C369" s="144">
        <v>4</v>
      </c>
      <c r="D369" s="149" t="s">
        <v>525</v>
      </c>
      <c r="E369" s="151">
        <v>4</v>
      </c>
      <c r="F369" s="41"/>
      <c r="G369" s="42"/>
      <c r="H369" s="43"/>
      <c r="I369" s="42"/>
      <c r="J369" s="40"/>
      <c r="K369" s="44"/>
    </row>
    <row r="370" spans="1:11" s="1" customFormat="1" ht="9.75" x14ac:dyDescent="0.2">
      <c r="A370" s="62">
        <f>A368+1</f>
        <v>156</v>
      </c>
      <c r="B370" s="63" t="s">
        <v>373</v>
      </c>
      <c r="C370" s="64" t="s">
        <v>374</v>
      </c>
      <c r="D370" s="65" t="s">
        <v>54</v>
      </c>
      <c r="E370" s="152">
        <v>3</v>
      </c>
      <c r="F370" s="66">
        <v>0</v>
      </c>
      <c r="G370" s="67">
        <f t="shared" si="47"/>
        <v>0</v>
      </c>
      <c r="H370" s="68">
        <v>0</v>
      </c>
      <c r="I370" s="67">
        <f t="shared" si="48"/>
        <v>0</v>
      </c>
      <c r="J370" s="69">
        <v>1.35E-2</v>
      </c>
      <c r="K370" s="70">
        <f t="shared" si="49"/>
        <v>4.0500000000000001E-2</v>
      </c>
    </row>
    <row r="371" spans="1:11" s="1" customFormat="1" ht="9.75" x14ac:dyDescent="0.2">
      <c r="A371" s="62"/>
      <c r="B371" s="143" t="s">
        <v>514</v>
      </c>
      <c r="C371" s="144">
        <v>3</v>
      </c>
      <c r="D371" s="149" t="s">
        <v>528</v>
      </c>
      <c r="E371" s="151">
        <v>3</v>
      </c>
      <c r="F371" s="66"/>
      <c r="G371" s="67"/>
      <c r="H371" s="68"/>
      <c r="I371" s="67"/>
      <c r="J371" s="69"/>
      <c r="K371" s="70"/>
    </row>
    <row r="372" spans="1:11" s="1" customFormat="1" ht="9.75" x14ac:dyDescent="0.2">
      <c r="A372" s="62">
        <f>A370+1</f>
        <v>157</v>
      </c>
      <c r="B372" s="63" t="s">
        <v>375</v>
      </c>
      <c r="C372" s="64" t="s">
        <v>376</v>
      </c>
      <c r="D372" s="65" t="s">
        <v>52</v>
      </c>
      <c r="E372" s="152">
        <v>3</v>
      </c>
      <c r="F372" s="66">
        <v>0</v>
      </c>
      <c r="G372" s="67">
        <f t="shared" si="47"/>
        <v>0</v>
      </c>
      <c r="H372" s="68">
        <v>0</v>
      </c>
      <c r="I372" s="67">
        <f t="shared" si="48"/>
        <v>0</v>
      </c>
      <c r="J372" s="69">
        <v>1.2800000000000001E-3</v>
      </c>
      <c r="K372" s="70">
        <f t="shared" si="49"/>
        <v>3.8400000000000005E-3</v>
      </c>
    </row>
    <row r="373" spans="1:11" s="1" customFormat="1" ht="9.75" x14ac:dyDescent="0.2">
      <c r="A373" s="62"/>
      <c r="B373" s="143" t="s">
        <v>514</v>
      </c>
      <c r="C373" s="144">
        <v>3</v>
      </c>
      <c r="D373" s="149" t="s">
        <v>525</v>
      </c>
      <c r="E373" s="151">
        <v>3</v>
      </c>
      <c r="F373" s="66"/>
      <c r="G373" s="67"/>
      <c r="H373" s="68"/>
      <c r="I373" s="67"/>
      <c r="J373" s="69"/>
      <c r="K373" s="70"/>
    </row>
    <row r="374" spans="1:11" s="1" customFormat="1" ht="9.75" x14ac:dyDescent="0.2">
      <c r="A374" s="62">
        <f>A372+1</f>
        <v>158</v>
      </c>
      <c r="B374" s="63" t="s">
        <v>377</v>
      </c>
      <c r="C374" s="64" t="s">
        <v>378</v>
      </c>
      <c r="D374" s="65" t="s">
        <v>152</v>
      </c>
      <c r="E374" s="152">
        <v>3</v>
      </c>
      <c r="F374" s="66">
        <v>0</v>
      </c>
      <c r="G374" s="67">
        <f t="shared" si="47"/>
        <v>0</v>
      </c>
      <c r="H374" s="68">
        <v>0</v>
      </c>
      <c r="I374" s="67">
        <f t="shared" si="48"/>
        <v>0</v>
      </c>
      <c r="J374" s="69">
        <v>1.4999999999999999E-2</v>
      </c>
      <c r="K374" s="70">
        <f t="shared" si="49"/>
        <v>4.4999999999999998E-2</v>
      </c>
    </row>
    <row r="375" spans="1:11" s="1" customFormat="1" ht="9.75" x14ac:dyDescent="0.2">
      <c r="A375" s="62"/>
      <c r="B375" s="143" t="s">
        <v>514</v>
      </c>
      <c r="C375" s="144">
        <v>3</v>
      </c>
      <c r="D375" s="149" t="s">
        <v>557</v>
      </c>
      <c r="E375" s="151">
        <v>3</v>
      </c>
      <c r="F375" s="66"/>
      <c r="G375" s="67"/>
      <c r="H375" s="68"/>
      <c r="I375" s="67"/>
      <c r="J375" s="69"/>
      <c r="K375" s="70"/>
    </row>
    <row r="376" spans="1:11" s="1" customFormat="1" ht="9.75" x14ac:dyDescent="0.2">
      <c r="A376" s="62">
        <f>A374+1</f>
        <v>159</v>
      </c>
      <c r="B376" s="63" t="s">
        <v>379</v>
      </c>
      <c r="C376" s="64" t="s">
        <v>380</v>
      </c>
      <c r="D376" s="65" t="s">
        <v>52</v>
      </c>
      <c r="E376" s="152">
        <v>3</v>
      </c>
      <c r="F376" s="66">
        <v>0</v>
      </c>
      <c r="G376" s="67">
        <f t="shared" si="47"/>
        <v>0</v>
      </c>
      <c r="H376" s="68">
        <v>0</v>
      </c>
      <c r="I376" s="67">
        <f t="shared" si="48"/>
        <v>0</v>
      </c>
      <c r="J376" s="69">
        <v>6.0000000000000001E-3</v>
      </c>
      <c r="K376" s="70">
        <f t="shared" si="49"/>
        <v>1.8000000000000002E-2</v>
      </c>
    </row>
    <row r="377" spans="1:11" s="1" customFormat="1" ht="9.75" x14ac:dyDescent="0.2">
      <c r="A377" s="62"/>
      <c r="B377" s="143" t="s">
        <v>514</v>
      </c>
      <c r="C377" s="144">
        <v>3</v>
      </c>
      <c r="D377" s="149" t="s">
        <v>525</v>
      </c>
      <c r="E377" s="151">
        <v>3</v>
      </c>
      <c r="F377" s="66"/>
      <c r="G377" s="67"/>
      <c r="H377" s="68"/>
      <c r="I377" s="67"/>
      <c r="J377" s="69"/>
      <c r="K377" s="70"/>
    </row>
    <row r="378" spans="1:11" s="1" customFormat="1" ht="9.75" x14ac:dyDescent="0.2">
      <c r="A378" s="62">
        <f>A376+1</f>
        <v>160</v>
      </c>
      <c r="B378" s="63" t="s">
        <v>381</v>
      </c>
      <c r="C378" s="64" t="s">
        <v>382</v>
      </c>
      <c r="D378" s="65" t="s">
        <v>52</v>
      </c>
      <c r="E378" s="152">
        <v>3</v>
      </c>
      <c r="F378" s="66">
        <v>0</v>
      </c>
      <c r="G378" s="67">
        <f t="shared" si="47"/>
        <v>0</v>
      </c>
      <c r="H378" s="68">
        <v>0</v>
      </c>
      <c r="I378" s="67">
        <f t="shared" si="48"/>
        <v>0</v>
      </c>
      <c r="J378" s="69">
        <v>7.0000000000000001E-3</v>
      </c>
      <c r="K378" s="70">
        <f t="shared" si="49"/>
        <v>2.1000000000000001E-2</v>
      </c>
    </row>
    <row r="379" spans="1:11" s="1" customFormat="1" ht="9.75" x14ac:dyDescent="0.2">
      <c r="A379" s="62"/>
      <c r="B379" s="143" t="s">
        <v>514</v>
      </c>
      <c r="C379" s="144">
        <v>3</v>
      </c>
      <c r="D379" s="149" t="s">
        <v>525</v>
      </c>
      <c r="E379" s="151">
        <v>3</v>
      </c>
      <c r="F379" s="66"/>
      <c r="G379" s="67"/>
      <c r="H379" s="68"/>
      <c r="I379" s="67"/>
      <c r="J379" s="69"/>
      <c r="K379" s="70"/>
    </row>
    <row r="380" spans="1:11" s="1" customFormat="1" ht="9.75" x14ac:dyDescent="0.2">
      <c r="A380" s="62">
        <f>A378+1</f>
        <v>161</v>
      </c>
      <c r="B380" s="63" t="s">
        <v>383</v>
      </c>
      <c r="C380" s="64" t="s">
        <v>384</v>
      </c>
      <c r="D380" s="65" t="s">
        <v>52</v>
      </c>
      <c r="E380" s="152">
        <v>3</v>
      </c>
      <c r="F380" s="66">
        <v>0</v>
      </c>
      <c r="G380" s="67">
        <f t="shared" si="47"/>
        <v>0</v>
      </c>
      <c r="H380" s="68">
        <v>0</v>
      </c>
      <c r="I380" s="67">
        <f t="shared" si="48"/>
        <v>0</v>
      </c>
      <c r="J380" s="69">
        <v>1.1999999999999999E-3</v>
      </c>
      <c r="K380" s="70">
        <f t="shared" si="49"/>
        <v>3.5999999999999999E-3</v>
      </c>
    </row>
    <row r="381" spans="1:11" s="1" customFormat="1" ht="9.75" x14ac:dyDescent="0.2">
      <c r="A381" s="62"/>
      <c r="B381" s="143" t="s">
        <v>514</v>
      </c>
      <c r="C381" s="144">
        <v>3</v>
      </c>
      <c r="D381" s="149" t="s">
        <v>525</v>
      </c>
      <c r="E381" s="151">
        <v>3</v>
      </c>
      <c r="F381" s="66"/>
      <c r="G381" s="67"/>
      <c r="H381" s="68"/>
      <c r="I381" s="67"/>
      <c r="J381" s="69"/>
      <c r="K381" s="70"/>
    </row>
    <row r="382" spans="1:11" s="1" customFormat="1" ht="9.75" x14ac:dyDescent="0.2">
      <c r="A382" s="62">
        <f>A380+1</f>
        <v>162</v>
      </c>
      <c r="B382" s="63" t="s">
        <v>385</v>
      </c>
      <c r="C382" s="64" t="s">
        <v>386</v>
      </c>
      <c r="D382" s="65" t="s">
        <v>52</v>
      </c>
      <c r="E382" s="152">
        <v>1</v>
      </c>
      <c r="F382" s="66">
        <v>0</v>
      </c>
      <c r="G382" s="67">
        <f t="shared" si="47"/>
        <v>0</v>
      </c>
      <c r="H382" s="68">
        <v>0</v>
      </c>
      <c r="I382" s="67">
        <f t="shared" si="48"/>
        <v>0</v>
      </c>
      <c r="J382" s="69">
        <v>1.4E-3</v>
      </c>
      <c r="K382" s="70">
        <f t="shared" si="49"/>
        <v>1.4E-3</v>
      </c>
    </row>
    <row r="383" spans="1:11" s="1" customFormat="1" ht="9.75" x14ac:dyDescent="0.2">
      <c r="A383" s="62"/>
      <c r="B383" s="143" t="s">
        <v>514</v>
      </c>
      <c r="C383" s="144">
        <v>1</v>
      </c>
      <c r="D383" s="149" t="s">
        <v>525</v>
      </c>
      <c r="E383" s="151">
        <v>1</v>
      </c>
      <c r="F383" s="66"/>
      <c r="G383" s="67"/>
      <c r="H383" s="68"/>
      <c r="I383" s="67"/>
      <c r="J383" s="69"/>
      <c r="K383" s="70"/>
    </row>
    <row r="384" spans="1:11" s="1" customFormat="1" ht="9.75" x14ac:dyDescent="0.2">
      <c r="A384" s="62">
        <f>A382+1</f>
        <v>163</v>
      </c>
      <c r="B384" s="63" t="s">
        <v>387</v>
      </c>
      <c r="C384" s="64" t="s">
        <v>388</v>
      </c>
      <c r="D384" s="65" t="s">
        <v>52</v>
      </c>
      <c r="E384" s="152">
        <v>1</v>
      </c>
      <c r="F384" s="66">
        <v>0</v>
      </c>
      <c r="G384" s="67">
        <f t="shared" si="47"/>
        <v>0</v>
      </c>
      <c r="H384" s="68">
        <v>0</v>
      </c>
      <c r="I384" s="67">
        <f t="shared" si="48"/>
        <v>0</v>
      </c>
      <c r="J384" s="69">
        <v>1.5E-3</v>
      </c>
      <c r="K384" s="70">
        <f t="shared" si="49"/>
        <v>1.5E-3</v>
      </c>
    </row>
    <row r="385" spans="1:11" s="1" customFormat="1" ht="9.75" x14ac:dyDescent="0.2">
      <c r="A385" s="62"/>
      <c r="B385" s="143" t="s">
        <v>514</v>
      </c>
      <c r="C385" s="144">
        <v>1</v>
      </c>
      <c r="D385" s="149" t="s">
        <v>525</v>
      </c>
      <c r="E385" s="151">
        <v>1</v>
      </c>
      <c r="F385" s="66"/>
      <c r="G385" s="67"/>
      <c r="H385" s="68"/>
      <c r="I385" s="67"/>
      <c r="J385" s="69"/>
      <c r="K385" s="70"/>
    </row>
    <row r="386" spans="1:11" s="1" customFormat="1" ht="9.75" x14ac:dyDescent="0.2">
      <c r="A386" s="62">
        <f>A384+1</f>
        <v>164</v>
      </c>
      <c r="B386" s="63" t="s">
        <v>389</v>
      </c>
      <c r="C386" s="64" t="s">
        <v>390</v>
      </c>
      <c r="D386" s="65" t="s">
        <v>52</v>
      </c>
      <c r="E386" s="152">
        <v>1</v>
      </c>
      <c r="F386" s="66">
        <v>0</v>
      </c>
      <c r="G386" s="67">
        <f t="shared" si="47"/>
        <v>0</v>
      </c>
      <c r="H386" s="68">
        <v>0</v>
      </c>
      <c r="I386" s="67">
        <f t="shared" si="48"/>
        <v>0</v>
      </c>
      <c r="J386" s="69">
        <v>3.5999999999999999E-3</v>
      </c>
      <c r="K386" s="70">
        <f t="shared" si="49"/>
        <v>3.5999999999999999E-3</v>
      </c>
    </row>
    <row r="387" spans="1:11" s="1" customFormat="1" ht="9.75" x14ac:dyDescent="0.2">
      <c r="A387" s="62"/>
      <c r="B387" s="143" t="s">
        <v>514</v>
      </c>
      <c r="C387" s="144">
        <v>1</v>
      </c>
      <c r="D387" s="149" t="s">
        <v>525</v>
      </c>
      <c r="E387" s="151">
        <v>1</v>
      </c>
      <c r="F387" s="161"/>
      <c r="G387" s="67"/>
      <c r="H387" s="68"/>
      <c r="I387" s="67"/>
      <c r="J387" s="69"/>
      <c r="K387" s="70"/>
    </row>
    <row r="388" spans="1:11" s="1" customFormat="1" ht="9.75" x14ac:dyDescent="0.2">
      <c r="A388" s="35">
        <f>A386+1</f>
        <v>165</v>
      </c>
      <c r="B388" s="37" t="s">
        <v>391</v>
      </c>
      <c r="C388" s="38" t="s">
        <v>392</v>
      </c>
      <c r="D388" s="39" t="s">
        <v>276</v>
      </c>
      <c r="E388" s="147">
        <v>10</v>
      </c>
      <c r="F388" s="41">
        <v>0</v>
      </c>
      <c r="G388" s="42">
        <f t="shared" si="47"/>
        <v>0</v>
      </c>
      <c r="H388" s="43">
        <v>0</v>
      </c>
      <c r="I388" s="42">
        <f t="shared" si="48"/>
        <v>0</v>
      </c>
      <c r="J388" s="40">
        <v>0</v>
      </c>
      <c r="K388" s="44">
        <f t="shared" si="49"/>
        <v>0</v>
      </c>
    </row>
    <row r="389" spans="1:11" s="1" customFormat="1" ht="9.75" x14ac:dyDescent="0.2">
      <c r="A389" s="35"/>
      <c r="B389" s="143" t="s">
        <v>514</v>
      </c>
      <c r="C389" s="144">
        <v>10</v>
      </c>
      <c r="D389" s="149" t="s">
        <v>606</v>
      </c>
      <c r="E389" s="151">
        <v>10</v>
      </c>
      <c r="F389" s="41"/>
      <c r="G389" s="42"/>
      <c r="H389" s="43"/>
      <c r="I389" s="42"/>
      <c r="J389" s="40"/>
      <c r="K389" s="44"/>
    </row>
    <row r="390" spans="1:11" s="1" customFormat="1" ht="9.75" x14ac:dyDescent="0.2">
      <c r="A390" s="35">
        <f t="shared" ref="A390" si="50">A388+1</f>
        <v>166</v>
      </c>
      <c r="B390" s="37" t="s">
        <v>393</v>
      </c>
      <c r="C390" s="38" t="s">
        <v>394</v>
      </c>
      <c r="D390" s="39" t="s">
        <v>118</v>
      </c>
      <c r="E390" s="159">
        <v>1.1619999999999999</v>
      </c>
      <c r="F390" s="41">
        <v>0</v>
      </c>
      <c r="G390" s="42">
        <f t="shared" si="47"/>
        <v>0</v>
      </c>
      <c r="H390" s="43">
        <v>0</v>
      </c>
      <c r="I390" s="42">
        <f t="shared" si="48"/>
        <v>0</v>
      </c>
      <c r="J390" s="40">
        <v>0</v>
      </c>
      <c r="K390" s="44">
        <f t="shared" si="49"/>
        <v>0</v>
      </c>
    </row>
    <row r="391" spans="1:11" s="1" customFormat="1" ht="9.75" x14ac:dyDescent="0.2">
      <c r="A391" s="35"/>
      <c r="B391" s="143" t="s">
        <v>514</v>
      </c>
      <c r="C391" s="158">
        <f>K392</f>
        <v>1.157348136</v>
      </c>
      <c r="D391" s="149" t="s">
        <v>554</v>
      </c>
      <c r="E391" s="164">
        <v>1.1619999999999999</v>
      </c>
      <c r="F391" s="41"/>
      <c r="G391" s="42"/>
      <c r="H391" s="43"/>
      <c r="I391" s="141"/>
      <c r="J391" s="40"/>
      <c r="K391" s="44"/>
    </row>
    <row r="392" spans="1:11" s="18" customFormat="1" ht="12" thickBot="1" x14ac:dyDescent="0.25">
      <c r="A392" s="45"/>
      <c r="B392" s="47">
        <v>725</v>
      </c>
      <c r="C392" s="48" t="s">
        <v>395</v>
      </c>
      <c r="D392" s="46"/>
      <c r="E392" s="46"/>
      <c r="F392" s="49"/>
      <c r="G392" s="51">
        <f>SUM(G332:G390)</f>
        <v>0</v>
      </c>
      <c r="H392" s="50"/>
      <c r="I392" s="71">
        <f>SUM(I332:I390)</f>
        <v>0</v>
      </c>
      <c r="J392" s="50"/>
      <c r="K392" s="52">
        <f>SUM(K332:K390)</f>
        <v>1.157348136</v>
      </c>
    </row>
    <row r="393" spans="1:11" ht="13.5" thickBot="1" x14ac:dyDescent="0.25">
      <c r="A393" s="72"/>
      <c r="B393" s="72"/>
      <c r="C393" s="72"/>
      <c r="D393" s="72"/>
      <c r="E393" s="72"/>
      <c r="F393" s="72"/>
      <c r="G393" s="72"/>
      <c r="H393" s="72"/>
      <c r="I393" s="72"/>
      <c r="J393" s="72"/>
      <c r="K393" s="72"/>
    </row>
    <row r="394" spans="1:11" s="18" customFormat="1" ht="13.5" thickBot="1" x14ac:dyDescent="0.25">
      <c r="A394" s="73"/>
      <c r="B394" s="74"/>
      <c r="C394" s="76" t="s">
        <v>396</v>
      </c>
      <c r="D394" s="75"/>
      <c r="E394" s="75"/>
      <c r="F394" s="75"/>
      <c r="G394" s="75"/>
      <c r="H394" s="75"/>
      <c r="I394" s="75"/>
      <c r="J394" s="318">
        <f>'KRYCÍ LIST'!E20</f>
        <v>0</v>
      </c>
      <c r="K394" s="200"/>
    </row>
  </sheetData>
  <mergeCells count="30">
    <mergeCell ref="J394:K394"/>
    <mergeCell ref="J120:K121"/>
    <mergeCell ref="B238:B240"/>
    <mergeCell ref="C238:C240"/>
    <mergeCell ref="D238:D240"/>
    <mergeCell ref="E238:E240"/>
    <mergeCell ref="F238:I238"/>
    <mergeCell ref="F239:G239"/>
    <mergeCell ref="H239:I239"/>
    <mergeCell ref="J238:K239"/>
    <mergeCell ref="F7:G7"/>
    <mergeCell ref="H7:I7"/>
    <mergeCell ref="J6:K7"/>
    <mergeCell ref="B120:B122"/>
    <mergeCell ref="C120:C122"/>
    <mergeCell ref="D120:D122"/>
    <mergeCell ref="E120:E122"/>
    <mergeCell ref="F120:I120"/>
    <mergeCell ref="F121:G121"/>
    <mergeCell ref="H121:I121"/>
    <mergeCell ref="B6:B8"/>
    <mergeCell ref="C6:C8"/>
    <mergeCell ref="D6:D8"/>
    <mergeCell ref="E6:E8"/>
    <mergeCell ref="F6:I6"/>
    <mergeCell ref="A1:I1"/>
    <mergeCell ref="J1:K1"/>
    <mergeCell ref="A2:I2"/>
    <mergeCell ref="J2:K2"/>
    <mergeCell ref="A4:K4"/>
  </mergeCells>
  <printOptions horizontalCentered="1"/>
  <pageMargins left="0.39375000000000004" right="0.39375000000000004" top="0.59027777777777779" bottom="0.59027777777777779" header="0.3" footer="0.3"/>
  <pageSetup paperSize="9" orientation="landscape" r:id="rId1"/>
  <headerFoot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SOUHRNNÝ LIST STAVBY</vt:lpstr>
      <vt:lpstr>REKAPITULACE OBJEKTŮ STAVBY</vt:lpstr>
      <vt:lpstr>KRYCÍ LIST</vt:lpstr>
      <vt:lpstr>REKAPITULACE</vt:lpstr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Holubová Ivana</cp:lastModifiedBy>
  <dcterms:created xsi:type="dcterms:W3CDTF">2025-03-23T23:17:24Z</dcterms:created>
  <dcterms:modified xsi:type="dcterms:W3CDTF">2025-10-16T08:50:24Z</dcterms:modified>
</cp:coreProperties>
</file>