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áce\Šulcová\WC Na Hradbách\"/>
    </mc:Choice>
  </mc:AlternateContent>
  <xr:revisionPtr revIDLastSave="0" documentId="8_{5D477586-752A-4D6E-8667-71565E15E185}" xr6:coauthVersionLast="47" xr6:coauthVersionMax="47" xr10:uidLastSave="{00000000-0000-0000-0000-000000000000}"/>
  <bookViews>
    <workbookView xWindow="30255" yWindow="420" windowWidth="40365" windowHeight="18045" xr2:uid="{520CDE12-ABA7-48E5-9A4B-79CAE8B2905C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Pol'!$A$1:$U$164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49" i="1"/>
  <c r="I48" i="1"/>
  <c r="I47" i="1"/>
  <c r="AC154" i="12"/>
  <c r="F39" i="1" s="1"/>
  <c r="AD154" i="12"/>
  <c r="G39" i="1" s="1"/>
  <c r="G40" i="1" s="1"/>
  <c r="G25" i="1" s="1"/>
  <c r="G26" i="1" s="1"/>
  <c r="F9" i="12"/>
  <c r="G9" i="12"/>
  <c r="G8" i="12" s="1"/>
  <c r="I9" i="12"/>
  <c r="I8" i="12" s="1"/>
  <c r="K9" i="12"/>
  <c r="K8" i="12" s="1"/>
  <c r="M9" i="12"/>
  <c r="M8" i="12" s="1"/>
  <c r="O9" i="12"/>
  <c r="O8" i="12" s="1"/>
  <c r="Q9" i="12"/>
  <c r="Q8" i="12" s="1"/>
  <c r="U9" i="12"/>
  <c r="U8" i="12" s="1"/>
  <c r="F11" i="12"/>
  <c r="G11" i="12" s="1"/>
  <c r="I11" i="12"/>
  <c r="I10" i="12" s="1"/>
  <c r="K11" i="12"/>
  <c r="K10" i="12" s="1"/>
  <c r="O11" i="12"/>
  <c r="O10" i="12" s="1"/>
  <c r="Q11" i="12"/>
  <c r="Q10" i="12" s="1"/>
  <c r="U11" i="12"/>
  <c r="U10" i="12" s="1"/>
  <c r="G14" i="12"/>
  <c r="F15" i="12"/>
  <c r="G15" i="12"/>
  <c r="I15" i="12"/>
  <c r="K15" i="12"/>
  <c r="K14" i="12" s="1"/>
  <c r="M15" i="12"/>
  <c r="O15" i="12"/>
  <c r="O14" i="12" s="1"/>
  <c r="Q15" i="12"/>
  <c r="Q14" i="12" s="1"/>
  <c r="U15" i="12"/>
  <c r="U14" i="12" s="1"/>
  <c r="F16" i="12"/>
  <c r="G16" i="12"/>
  <c r="M16" i="12" s="1"/>
  <c r="I16" i="12"/>
  <c r="I14" i="12" s="1"/>
  <c r="K16" i="12"/>
  <c r="O16" i="12"/>
  <c r="Q16" i="12"/>
  <c r="U16" i="12"/>
  <c r="F27" i="12"/>
  <c r="G27" i="12"/>
  <c r="I27" i="12"/>
  <c r="K27" i="12"/>
  <c r="M27" i="12"/>
  <c r="O27" i="12"/>
  <c r="Q27" i="12"/>
  <c r="U27" i="12"/>
  <c r="F31" i="12"/>
  <c r="G31" i="12"/>
  <c r="M31" i="12" s="1"/>
  <c r="I31" i="12"/>
  <c r="K31" i="12"/>
  <c r="O31" i="12"/>
  <c r="Q31" i="12"/>
  <c r="U31" i="12"/>
  <c r="F32" i="12"/>
  <c r="G32" i="12"/>
  <c r="I32" i="12"/>
  <c r="K32" i="12"/>
  <c r="M32" i="12"/>
  <c r="O32" i="12"/>
  <c r="Q32" i="12"/>
  <c r="U32" i="12"/>
  <c r="F33" i="12"/>
  <c r="G33" i="12"/>
  <c r="M33" i="12" s="1"/>
  <c r="I33" i="12"/>
  <c r="K33" i="12"/>
  <c r="O33" i="12"/>
  <c r="Q33" i="12"/>
  <c r="U33" i="12"/>
  <c r="F39" i="12"/>
  <c r="G39" i="12" s="1"/>
  <c r="I39" i="12"/>
  <c r="I38" i="12" s="1"/>
  <c r="K39" i="12"/>
  <c r="K38" i="12" s="1"/>
  <c r="O39" i="12"/>
  <c r="Q39" i="12"/>
  <c r="U39" i="12"/>
  <c r="F42" i="12"/>
  <c r="G42" i="12"/>
  <c r="M42" i="12" s="1"/>
  <c r="I42" i="12"/>
  <c r="K42" i="12"/>
  <c r="O42" i="12"/>
  <c r="O38" i="12" s="1"/>
  <c r="Q42" i="12"/>
  <c r="Q38" i="12" s="1"/>
  <c r="U42" i="12"/>
  <c r="U38" i="12" s="1"/>
  <c r="F45" i="12"/>
  <c r="G45" i="12" s="1"/>
  <c r="M45" i="12" s="1"/>
  <c r="I45" i="12"/>
  <c r="K45" i="12"/>
  <c r="O45" i="12"/>
  <c r="Q45" i="12"/>
  <c r="U45" i="12"/>
  <c r="G47" i="12"/>
  <c r="I47" i="12"/>
  <c r="O47" i="12"/>
  <c r="Q47" i="12"/>
  <c r="U47" i="12"/>
  <c r="F48" i="12"/>
  <c r="G48" i="12"/>
  <c r="I48" i="12"/>
  <c r="K48" i="12"/>
  <c r="K47" i="12" s="1"/>
  <c r="M48" i="12"/>
  <c r="M47" i="12" s="1"/>
  <c r="O48" i="12"/>
  <c r="Q48" i="12"/>
  <c r="U48" i="12"/>
  <c r="F52" i="12"/>
  <c r="G52" i="12" s="1"/>
  <c r="I52" i="12"/>
  <c r="K52" i="12"/>
  <c r="O52" i="12"/>
  <c r="O51" i="12" s="1"/>
  <c r="Q52" i="12"/>
  <c r="U52" i="12"/>
  <c r="F54" i="12"/>
  <c r="G54" i="12"/>
  <c r="M54" i="12" s="1"/>
  <c r="I54" i="12"/>
  <c r="I51" i="12" s="1"/>
  <c r="K54" i="12"/>
  <c r="K51" i="12" s="1"/>
  <c r="O54" i="12"/>
  <c r="Q54" i="12"/>
  <c r="Q51" i="12" s="1"/>
  <c r="U54" i="12"/>
  <c r="U51" i="12" s="1"/>
  <c r="F55" i="12"/>
  <c r="G55" i="12" s="1"/>
  <c r="M55" i="12" s="1"/>
  <c r="I55" i="12"/>
  <c r="K55" i="12"/>
  <c r="O55" i="12"/>
  <c r="Q55" i="12"/>
  <c r="U55" i="12"/>
  <c r="F57" i="12"/>
  <c r="G57" i="12"/>
  <c r="M57" i="12" s="1"/>
  <c r="I57" i="12"/>
  <c r="K57" i="12"/>
  <c r="O57" i="12"/>
  <c r="Q57" i="12"/>
  <c r="U57" i="12"/>
  <c r="F59" i="12"/>
  <c r="G59" i="12" s="1"/>
  <c r="M59" i="12" s="1"/>
  <c r="I59" i="12"/>
  <c r="K59" i="12"/>
  <c r="O59" i="12"/>
  <c r="Q59" i="12"/>
  <c r="U59" i="12"/>
  <c r="F60" i="12"/>
  <c r="G60" i="12"/>
  <c r="M60" i="12" s="1"/>
  <c r="I60" i="12"/>
  <c r="K60" i="12"/>
  <c r="O60" i="12"/>
  <c r="Q60" i="12"/>
  <c r="U60" i="12"/>
  <c r="F62" i="12"/>
  <c r="G62" i="12" s="1"/>
  <c r="M62" i="12" s="1"/>
  <c r="I62" i="12"/>
  <c r="K62" i="12"/>
  <c r="O62" i="12"/>
  <c r="Q62" i="12"/>
  <c r="U62" i="12"/>
  <c r="F64" i="12"/>
  <c r="G64" i="12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7" i="12"/>
  <c r="G67" i="12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70" i="12"/>
  <c r="G70" i="12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I72" i="12"/>
  <c r="K72" i="12"/>
  <c r="U72" i="12"/>
  <c r="F73" i="12"/>
  <c r="G73" i="12" s="1"/>
  <c r="I73" i="12"/>
  <c r="K73" i="12"/>
  <c r="O73" i="12"/>
  <c r="O72" i="12" s="1"/>
  <c r="Q73" i="12"/>
  <c r="Q72" i="12" s="1"/>
  <c r="U73" i="12"/>
  <c r="G74" i="12"/>
  <c r="F75" i="12"/>
  <c r="G75" i="12"/>
  <c r="I75" i="12"/>
  <c r="K75" i="12"/>
  <c r="M75" i="12"/>
  <c r="O75" i="12"/>
  <c r="Q75" i="12"/>
  <c r="Q74" i="12" s="1"/>
  <c r="U75" i="12"/>
  <c r="U74" i="12" s="1"/>
  <c r="F76" i="12"/>
  <c r="G76" i="12"/>
  <c r="I76" i="12"/>
  <c r="I74" i="12" s="1"/>
  <c r="K76" i="12"/>
  <c r="K74" i="12" s="1"/>
  <c r="M76" i="12"/>
  <c r="M74" i="12" s="1"/>
  <c r="O76" i="12"/>
  <c r="O74" i="12" s="1"/>
  <c r="Q76" i="12"/>
  <c r="U76" i="12"/>
  <c r="F78" i="12"/>
  <c r="G78" i="12" s="1"/>
  <c r="I78" i="12"/>
  <c r="K78" i="12"/>
  <c r="K77" i="12" s="1"/>
  <c r="O78" i="12"/>
  <c r="O77" i="12" s="1"/>
  <c r="Q78" i="12"/>
  <c r="Q77" i="12" s="1"/>
  <c r="U78" i="12"/>
  <c r="F79" i="12"/>
  <c r="G79" i="12"/>
  <c r="I79" i="12"/>
  <c r="I77" i="12" s="1"/>
  <c r="K79" i="12"/>
  <c r="M79" i="12"/>
  <c r="O79" i="12"/>
  <c r="Q79" i="12"/>
  <c r="U79" i="12"/>
  <c r="U77" i="12" s="1"/>
  <c r="G80" i="12"/>
  <c r="F81" i="12"/>
  <c r="G81" i="12"/>
  <c r="I81" i="12"/>
  <c r="I80" i="12" s="1"/>
  <c r="K81" i="12"/>
  <c r="K80" i="12" s="1"/>
  <c r="M81" i="12"/>
  <c r="O81" i="12"/>
  <c r="Q81" i="12"/>
  <c r="U81" i="12"/>
  <c r="F98" i="12"/>
  <c r="G98" i="12"/>
  <c r="M98" i="12" s="1"/>
  <c r="M80" i="12" s="1"/>
  <c r="I98" i="12"/>
  <c r="K98" i="12"/>
  <c r="O98" i="12"/>
  <c r="O80" i="12" s="1"/>
  <c r="Q98" i="12"/>
  <c r="Q80" i="12" s="1"/>
  <c r="U98" i="12"/>
  <c r="F99" i="12"/>
  <c r="G99" i="12"/>
  <c r="I99" i="12"/>
  <c r="K99" i="12"/>
  <c r="M99" i="12"/>
  <c r="O99" i="12"/>
  <c r="Q99" i="12"/>
  <c r="U99" i="12"/>
  <c r="F100" i="12"/>
  <c r="G100" i="12"/>
  <c r="M100" i="12" s="1"/>
  <c r="I100" i="12"/>
  <c r="K100" i="12"/>
  <c r="O100" i="12"/>
  <c r="Q100" i="12"/>
  <c r="U100" i="12"/>
  <c r="U80" i="12" s="1"/>
  <c r="F102" i="12"/>
  <c r="G102" i="12"/>
  <c r="M102" i="12" s="1"/>
  <c r="I102" i="12"/>
  <c r="I101" i="12" s="1"/>
  <c r="K102" i="12"/>
  <c r="O102" i="12"/>
  <c r="O101" i="12" s="1"/>
  <c r="Q102" i="12"/>
  <c r="Q101" i="12" s="1"/>
  <c r="U102" i="12"/>
  <c r="U101" i="12" s="1"/>
  <c r="F104" i="12"/>
  <c r="G104" i="12" s="1"/>
  <c r="M104" i="12" s="1"/>
  <c r="I104" i="12"/>
  <c r="K104" i="12"/>
  <c r="K101" i="12" s="1"/>
  <c r="O104" i="12"/>
  <c r="Q104" i="12"/>
  <c r="U104" i="12"/>
  <c r="F105" i="12"/>
  <c r="G105" i="12"/>
  <c r="M105" i="12" s="1"/>
  <c r="I105" i="12"/>
  <c r="K105" i="12"/>
  <c r="O105" i="12"/>
  <c r="Q105" i="12"/>
  <c r="U105" i="12"/>
  <c r="F110" i="12"/>
  <c r="G110" i="12" s="1"/>
  <c r="M110" i="12" s="1"/>
  <c r="I110" i="12"/>
  <c r="K110" i="12"/>
  <c r="O110" i="12"/>
  <c r="Q110" i="12"/>
  <c r="U110" i="12"/>
  <c r="F111" i="12"/>
  <c r="G111" i="12"/>
  <c r="M111" i="12" s="1"/>
  <c r="I111" i="12"/>
  <c r="K111" i="12"/>
  <c r="O111" i="12"/>
  <c r="Q111" i="12"/>
  <c r="U111" i="12"/>
  <c r="G113" i="12"/>
  <c r="F114" i="12"/>
  <c r="G114" i="12"/>
  <c r="M114" i="12" s="1"/>
  <c r="I114" i="12"/>
  <c r="I113" i="12" s="1"/>
  <c r="K114" i="12"/>
  <c r="K113" i="12" s="1"/>
  <c r="O114" i="12"/>
  <c r="Q114" i="12"/>
  <c r="U114" i="12"/>
  <c r="F122" i="12"/>
  <c r="G122" i="12"/>
  <c r="M122" i="12" s="1"/>
  <c r="I122" i="12"/>
  <c r="K122" i="12"/>
  <c r="O122" i="12"/>
  <c r="Q122" i="12"/>
  <c r="U122" i="12"/>
  <c r="F132" i="12"/>
  <c r="G132" i="12"/>
  <c r="M132" i="12" s="1"/>
  <c r="I132" i="12"/>
  <c r="K132" i="12"/>
  <c r="O132" i="12"/>
  <c r="Q132" i="12"/>
  <c r="U132" i="12"/>
  <c r="F135" i="12"/>
  <c r="G135" i="12"/>
  <c r="M135" i="12" s="1"/>
  <c r="I135" i="12"/>
  <c r="K135" i="12"/>
  <c r="O135" i="12"/>
  <c r="Q135" i="12"/>
  <c r="U135" i="12"/>
  <c r="F138" i="12"/>
  <c r="G138" i="12"/>
  <c r="M138" i="12" s="1"/>
  <c r="I138" i="12"/>
  <c r="K138" i="12"/>
  <c r="O138" i="12"/>
  <c r="Q138" i="12"/>
  <c r="U138" i="12"/>
  <c r="G140" i="12"/>
  <c r="I59" i="1" s="1"/>
  <c r="I18" i="1" s="1"/>
  <c r="F141" i="12"/>
  <c r="G141" i="12"/>
  <c r="I141" i="12"/>
  <c r="K141" i="12"/>
  <c r="K140" i="12" s="1"/>
  <c r="M141" i="12"/>
  <c r="O141" i="12"/>
  <c r="Q141" i="12"/>
  <c r="U141" i="12"/>
  <c r="F148" i="12"/>
  <c r="G148" i="12"/>
  <c r="M148" i="12" s="1"/>
  <c r="I148" i="12"/>
  <c r="I140" i="12" s="1"/>
  <c r="K148" i="12"/>
  <c r="O148" i="12"/>
  <c r="O140" i="12" s="1"/>
  <c r="Q148" i="12"/>
  <c r="U148" i="12"/>
  <c r="O150" i="12"/>
  <c r="F151" i="12"/>
  <c r="G151" i="12"/>
  <c r="M151" i="12" s="1"/>
  <c r="M150" i="12" s="1"/>
  <c r="I151" i="12"/>
  <c r="I150" i="12" s="1"/>
  <c r="K151" i="12"/>
  <c r="K150" i="12" s="1"/>
  <c r="O151" i="12"/>
  <c r="Q151" i="12"/>
  <c r="Q150" i="12" s="1"/>
  <c r="U151" i="12"/>
  <c r="U150" i="12" s="1"/>
  <c r="I20" i="1"/>
  <c r="I16" i="1"/>
  <c r="G27" i="1"/>
  <c r="J28" i="1"/>
  <c r="J26" i="1"/>
  <c r="G38" i="1"/>
  <c r="F38" i="1"/>
  <c r="H32" i="1"/>
  <c r="J23" i="1"/>
  <c r="J24" i="1"/>
  <c r="J25" i="1"/>
  <c r="J27" i="1"/>
  <c r="E24" i="1"/>
  <c r="E26" i="1"/>
  <c r="G150" i="12" l="1"/>
  <c r="I60" i="1" s="1"/>
  <c r="I19" i="1" s="1"/>
  <c r="U140" i="12"/>
  <c r="Q140" i="12"/>
  <c r="F40" i="1"/>
  <c r="H39" i="1"/>
  <c r="I39" i="1" s="1"/>
  <c r="I40" i="1" s="1"/>
  <c r="J39" i="1" s="1"/>
  <c r="J40" i="1" s="1"/>
  <c r="I58" i="1"/>
  <c r="U113" i="12"/>
  <c r="Q113" i="12"/>
  <c r="O113" i="12"/>
  <c r="M78" i="12"/>
  <c r="M77" i="12" s="1"/>
  <c r="G77" i="12"/>
  <c r="G51" i="12"/>
  <c r="M52" i="12"/>
  <c r="M51" i="12" s="1"/>
  <c r="M113" i="12"/>
  <c r="M101" i="12"/>
  <c r="M11" i="12"/>
  <c r="M10" i="12" s="1"/>
  <c r="G10" i="12"/>
  <c r="G72" i="12"/>
  <c r="M73" i="12"/>
  <c r="M72" i="12" s="1"/>
  <c r="M14" i="12"/>
  <c r="M39" i="12"/>
  <c r="M38" i="12" s="1"/>
  <c r="G38" i="12"/>
  <c r="M140" i="12"/>
  <c r="G101" i="12"/>
  <c r="H40" i="1"/>
  <c r="G154" i="12" l="1"/>
  <c r="I17" i="1"/>
  <c r="I21" i="1" s="1"/>
  <c r="I61" i="1"/>
  <c r="G23" i="1"/>
  <c r="G28" i="1"/>
  <c r="G24" i="1" l="1"/>
  <c r="G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F5B49D5E-D9E4-4E58-90F8-81B8E628609A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79E50E07-036F-437F-83A3-A7EF16B55105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9BADA196-C984-4A2C-8165-6F6B35E1373B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3C5FB154-7912-4C70-BE02-80DDC8CE42F2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B2FA470E-1514-4ABD-B7E1-A000E577DD99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3B76F072-880C-4472-83FE-FFD34F97E3A8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<sst xmlns="http://schemas.openxmlformats.org/spreadsheetml/2006/main" count="574" uniqueCount="271">
  <si>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</si>
  <si>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</si>
  <si>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</si>
  <si>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</si>
  <si>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</si>
  <si>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</si>
  <si>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</si>
  <si>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</si>
  <si>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</si>
  <si>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</si>
  <si>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</si>
  <si>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</si>
  <si>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</si>
  <si>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</si>
  <si>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</si>
  <si>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</si>
  <si>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</si>
  <si>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</si>
  <si>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</si>
  <si>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</si>
  <si>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</si>
  <si>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</si>
  <si>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</si>
  <si>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</si>
  <si>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</si>
  <si>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</si>
  <si>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</si>
  <si>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</si>
  <si>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</si>
  <si>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</si>
  <si>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</si>
  <si>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</si>
  <si>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</si>
  <si>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</si>
  <si>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</si>
  <si>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</si>
  <si>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</si>
  <si>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</si>
  <si>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</si>
  <si>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</si>
  <si>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</si>
  <si>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</si>
  <si>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</si>
  <si>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Kolín</t>
  </si>
  <si>
    <t>Rozpočet:</t>
  </si>
  <si>
    <t>Misto</t>
  </si>
  <si>
    <t>Jan Hájek</t>
  </si>
  <si>
    <t>Přestavba sklepní místnosti na hygienické zařízení</t>
  </si>
  <si>
    <t>Město Kolín</t>
  </si>
  <si>
    <t>Karlovo náměstí 78</t>
  </si>
  <si>
    <t>Kolín - Kolín I</t>
  </si>
  <si>
    <t>28002</t>
  </si>
  <si>
    <t>00235440</t>
  </si>
  <si>
    <t>CZ00235440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</si>
  <si>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</si>
  <si>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</si>
  <si>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</si>
  <si>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</si>
  <si>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</si>
  <si>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</si>
  <si>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</si>
  <si>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</si>
  <si>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</si>
  <si>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</si>
  <si>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</si>
  <si>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</si>
  <si>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</si>
  <si>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</si>
  <si>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</si>
  <si>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</si>
  <si>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</si>
  <si>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</si>
  <si>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</si>
  <si>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</si>
  <si>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</si>
  <si>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</si>
  <si>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</si>
  <si>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</si>
  <si>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</si>
  <si>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763S</t>
  </si>
  <si>
    <t>Sádrokartonové konstrukce</t>
  </si>
  <si>
    <t>781</t>
  </si>
  <si>
    <t>Obklady keramické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</si>
  <si>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</si>
  <si>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</si>
  <si>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</si>
  <si>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</si>
  <si>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</si>
  <si>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</si>
  <si>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</si>
  <si>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</si>
  <si>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</si>
  <si>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</si>
  <si>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</si>
  <si>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</si>
  <si>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</si>
  <si>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</si>
  <si>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</si>
  <si>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</si>
  <si>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</si>
  <si>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</si>
  <si>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</si>
  <si>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</si>
  <si>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</si>
  <si>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</si>
  <si>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</si>
  <si>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</si>
  <si>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</si>
  <si>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</si>
  <si>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</si>
  <si>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</si>
  <si>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</si>
  <si>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</si>
  <si>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</si>
  <si>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01</t>
  </si>
  <si>
    <t>Provedení vyzdění prahu pod vstupními dveřmi</t>
  </si>
  <si>
    <t>kpl</t>
  </si>
  <si>
    <t>POL1_0</t>
  </si>
  <si>
    <t>413200011RAA</t>
  </si>
  <si>
    <t>Dodatečné osazení válcovaných nosníků, vysekání kapes, I č. 12, zazdívka zhlaví</t>
  </si>
  <si>
    <t>m</t>
  </si>
  <si>
    <t>pro nový otvor dveří:</t>
  </si>
  <si>
    <t>VV</t>
  </si>
  <si>
    <t>1,2</t>
  </si>
  <si>
    <t>610991111R00</t>
  </si>
  <si>
    <t>Zakrývání výplní vnitřních otvorů</t>
  </si>
  <si>
    <t>612434173RT2</t>
  </si>
  <si>
    <t>Omítkový sanač.sys.Schömburg,Thermopal,vnitř,3vrst, vrstvy: Thermopal SP,Thermopal FS33,Thermopal SR24</t>
  </si>
  <si>
    <t>m2</t>
  </si>
  <si>
    <t>dvě stěny:</t>
  </si>
  <si>
    <t>4,27*3</t>
  </si>
  <si>
    <t>2,59*3</t>
  </si>
  <si>
    <t>odpočet otvorů:</t>
  </si>
  <si>
    <t>-0,8*1,97</t>
  </si>
  <si>
    <t>-1,03*1,08*2</t>
  </si>
  <si>
    <t>ostění:</t>
  </si>
  <si>
    <t>(1,03+1,08)*2*0,4*2</t>
  </si>
  <si>
    <t>po krbu:</t>
  </si>
  <si>
    <t>0,9*0,9</t>
  </si>
  <si>
    <t>627452111T00</t>
  </si>
  <si>
    <t>Spárování cementovou maltou, zapuštěné rovné, zdí z cihel</t>
  </si>
  <si>
    <t>(4,27+2,59)*3</t>
  </si>
  <si>
    <t>po krbu:-0,9*0,9</t>
  </si>
  <si>
    <t>620401151T00</t>
  </si>
  <si>
    <t>Provedení nátěru, fungicidního nebo hydrofobního, v jedné vrstvě, např. Smartseal – impregnace na zdivo a cihly</t>
  </si>
  <si>
    <t>Impregnace na cihly a zdivo, 5l</t>
  </si>
  <si>
    <t>ks</t>
  </si>
  <si>
    <t>622412312RT1</t>
  </si>
  <si>
    <t>Nátěr stěn vnějších, slož.1-2 , Weber, minerální, weberton silikát na hladký povrch</t>
  </si>
  <si>
    <t>stěny:</t>
  </si>
  <si>
    <t>(2,59+4,27)*2,5</t>
  </si>
  <si>
    <t>strop:</t>
  </si>
  <si>
    <t>2,59*4,27</t>
  </si>
  <si>
    <t>632922954R00</t>
  </si>
  <si>
    <t>Kladení dlaždic 60x60 cm na stavitel. terče plast.</t>
  </si>
  <si>
    <t>-0,9*0,16*2</t>
  </si>
  <si>
    <t>Dodávka dlažby 600x600 mm, Fineza Project béžová 60x60 cm mat DAR66374.1</t>
  </si>
  <si>
    <t>dle spářořezu:0,6*0,6*32</t>
  </si>
  <si>
    <t>navíc:0,6*0,6*4</t>
  </si>
  <si>
    <t>02</t>
  </si>
  <si>
    <t>Dodávka Podložka rektifikační ETERNO 140–230 mm</t>
  </si>
  <si>
    <t>6*9</t>
  </si>
  <si>
    <t>D+M,ocelových dveří např.Hörmann antracit RAL7016, včetně dodávky zárubně 800 x 1970  mm</t>
  </si>
  <si>
    <t>kus</t>
  </si>
  <si>
    <t>1</t>
  </si>
  <si>
    <t>klika nerez, s rozetou a zámkem:</t>
  </si>
  <si>
    <t>978013191R00</t>
  </si>
  <si>
    <t>Otlučení omítek vnitřních stěn v rozsahu do 100 %</t>
  </si>
  <si>
    <t>(2,59*2+4,27*2)*3,06</t>
  </si>
  <si>
    <t>978023411R00</t>
  </si>
  <si>
    <t>Vysekání a úprava spár zdiva cihelného mimo komín.</t>
  </si>
  <si>
    <t>216904391R00</t>
  </si>
  <si>
    <t>Příplatek za ruční dočištění ocelovými kartáči</t>
  </si>
  <si>
    <t>stěny:(2,59*2+4,27*2)*3,06</t>
  </si>
  <si>
    <t>978100010RA0</t>
  </si>
  <si>
    <t>Otlučení vnitřních omítek stropů vápenocem. 100 %</t>
  </si>
  <si>
    <t>968061125R00</t>
  </si>
  <si>
    <t>Vyvěšení dřevěných a plastových dveřních křídel pl. do 2 m2</t>
  </si>
  <si>
    <t>970031160R00</t>
  </si>
  <si>
    <t>Vrtání jádrové do zdiva cihelného do D 160 mm</t>
  </si>
  <si>
    <t>0,8</t>
  </si>
  <si>
    <t>968024551R00</t>
  </si>
  <si>
    <t>Vybourání kamenných dveřních zárubní pl. do 2 m2</t>
  </si>
  <si>
    <t>0,8*1,97</t>
  </si>
  <si>
    <t>Odstranění světel,elektro rozvodů, rozvodů ZTI</t>
  </si>
  <si>
    <t>965048150RXX</t>
  </si>
  <si>
    <t>Dočištění povrchu podlahy</t>
  </si>
  <si>
    <t>979082111R00</t>
  </si>
  <si>
    <t>Vnitrostaveništní doprava suti do 10 m</t>
  </si>
  <si>
    <t>t</t>
  </si>
  <si>
    <t>979082121R00</t>
  </si>
  <si>
    <t>Příplatek k vnitrost. dopravě suti za dalších 5 m</t>
  </si>
  <si>
    <t>4*10</t>
  </si>
  <si>
    <t>979011221R00</t>
  </si>
  <si>
    <t>Svislá doprava suti a vybour. hmot za 1.PP nošením</t>
  </si>
  <si>
    <t>Kontejner</t>
  </si>
  <si>
    <t>999281113R00</t>
  </si>
  <si>
    <t>Přesun hmot pro opravy a údržbu do výšky 48 m</t>
  </si>
  <si>
    <t>Provedení vnitřního rozvodu kanalizace</t>
  </si>
  <si>
    <t>Stavební přípomoce</t>
  </si>
  <si>
    <t>Provedení vnitřního rozvodu vodovodu</t>
  </si>
  <si>
    <t>Dodávka ZP dle tabulky</t>
  </si>
  <si>
    <t>Umyvadlo Jika Lyra Plus 55x45 cm otvor pro baterii uprostřed H8143820001041:</t>
  </si>
  <si>
    <t>Umyvadlová baterie S-Line Pro bez výpusti chrom SIKOBSLPRO271:</t>
  </si>
  <si>
    <t>Sifon umyvadlový SAT 5/4 CR SIFM:</t>
  </si>
  <si>
    <t>Umyvadlová výpust SAT 5/4, clic-clac celochrom VF785CR:</t>
  </si>
  <si>
    <t/>
  </si>
  <si>
    <t>WC set:</t>
  </si>
  <si>
    <t>předstěnové instalace (Geberit duofix),:</t>
  </si>
  <si>
    <t>- klozetu Oudee (Kielle) a sedátka softclose,:</t>
  </si>
  <si>
    <t>tlačítko Delta (Geberit):</t>
  </si>
  <si>
    <t>Výlevkový set:</t>
  </si>
  <si>
    <t>Modul pro výlevku Jika Mira H8936070000001:</t>
  </si>
  <si>
    <t>Výlevka závěsná Jika 5104.9.000.000.1:</t>
  </si>
  <si>
    <t>Ovládací tlačítko Geberit Delta Zero plast bílá 115.100.11.5:</t>
  </si>
  <si>
    <t>Umyvadlová baterie Jika Talas s otočným raménkem 150 mm chrom H3111N70042401:</t>
  </si>
  <si>
    <t>Montáž ZP dle tabulky</t>
  </si>
  <si>
    <t>03</t>
  </si>
  <si>
    <t>D+M, zrcadla 900x900 mm</t>
  </si>
  <si>
    <t>04</t>
  </si>
  <si>
    <t>D+M, KOLBJÖRN</t>
  </si>
  <si>
    <t>416026124R00</t>
  </si>
  <si>
    <t>Podhled SDK,ocel.dvouúrov.kříž.rošt, 1x Rigips Glasroc H 12,5 mm</t>
  </si>
  <si>
    <t>713111151T00</t>
  </si>
  <si>
    <t>Montáž tepelné izolace stropů rovných spodem, drátem, 1 vrstva</t>
  </si>
  <si>
    <t>Dodávka izolace, Isover Domo plus tl. 160 mm</t>
  </si>
  <si>
    <t>11,0593*1,05</t>
  </si>
  <si>
    <t>-11,61227</t>
  </si>
  <si>
    <t>na celá balení:</t>
  </si>
  <si>
    <t>6,72*2</t>
  </si>
  <si>
    <t>Provedení opláštění modulů z SDK desek , Rigips Glasroc H 12,5 mm</t>
  </si>
  <si>
    <t>D+M, větrací mřížky, HEXA 260x140 mm, bílá</t>
  </si>
  <si>
    <t>na opláštění modulů:4</t>
  </si>
  <si>
    <t>781475116T00</t>
  </si>
  <si>
    <t>Montáž obkladu vnitřního keramického 300 x 300 mm, do tmele</t>
  </si>
  <si>
    <t>moduly:</t>
  </si>
  <si>
    <t>1,2*0,9</t>
  </si>
  <si>
    <t>1,5*0,9</t>
  </si>
  <si>
    <t>boky:</t>
  </si>
  <si>
    <t>(1,2+0,9+1,2+1,5+0,9+1,5)*0,19</t>
  </si>
  <si>
    <t>za umyvadlem:</t>
  </si>
  <si>
    <t>Dlažba Clover gray pattern 29,8/29,8</t>
  </si>
  <si>
    <t>ks:3*4</t>
  </si>
  <si>
    <t>3*5</t>
  </si>
  <si>
    <t>3*3</t>
  </si>
  <si>
    <t>(4+3+4+5+3+5)/2</t>
  </si>
  <si>
    <t>-48</t>
  </si>
  <si>
    <t>48*0,3*0,3</t>
  </si>
  <si>
    <t>-4,32</t>
  </si>
  <si>
    <t>1,33*4</t>
  </si>
  <si>
    <t>781497121RS2</t>
  </si>
  <si>
    <t>Lišta hliníková rohová k obkladům , profil RB, pro tloušťku obkladu 8 mm</t>
  </si>
  <si>
    <t>(1,2+0,9+1,2)</t>
  </si>
  <si>
    <t>(1,5+0,9+1,5)</t>
  </si>
  <si>
    <t>781497111RS2</t>
  </si>
  <si>
    <t>Lišta hliníková ukončovacích k obkladům , profil RB, pro tloušťku obkladu 8 mm</t>
  </si>
  <si>
    <t>u umyvadla:</t>
  </si>
  <si>
    <t>0,9*4</t>
  </si>
  <si>
    <t>998781205R00</t>
  </si>
  <si>
    <t>Přesun hmot pro obklady keramické, výšky do 48 m</t>
  </si>
  <si>
    <t>Provedení vnitřních rozvodů elektro, silnoproud, slaboproud</t>
  </si>
  <si>
    <t>led svítidlo:</t>
  </si>
  <si>
    <t>ventilátor:</t>
  </si>
  <si>
    <t>infračervený stropní zářič o výkonu min. 600 W:</t>
  </si>
  <si>
    <t>nové rozvody vč. jističů:</t>
  </si>
  <si>
    <t>kompletace ABB Tango bílé:</t>
  </si>
  <si>
    <t>VRN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</si>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</sst>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8" xfId="0" applyNumberFormat="1" applyFont="1" applyBorder="1" applyAlignment="1">
      <alignment vertical="top" wrapText="1" shrinkToFit="1"/>
    </xf>
    <xf numFmtId="17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74" fontId="16" fillId="6" borderId="33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 2" xfId="1" xr:uid="{13AA6390-9904-4B1D-8981-A396D1AFF28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F7ED8-A576-4B5D-92F8-3C451D871E89}">
  <dimension ref="A1:G2"/>
  <sheetViews>
    <sheetView tabSelected="1" workbookViewId="0">
      <selection activeCell="J8" sqref="J8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6B2E0-4D0A-4AF0-88B0-E5E677C43A7F}">
  <sheetPr codeName="List5112">
    <tabColor rgb="FF66FF66"/>
  </sheetPr>
  <dimension ref="A1:O64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47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48</v>
      </c>
      <c r="E5" s="25"/>
      <c r="F5" s="25"/>
      <c r="G5" s="25"/>
      <c r="H5" s="27" t="s">
        <v>33</v>
      </c>
      <c r="I5" s="121" t="s">
        <v>52</v>
      </c>
      <c r="J5" s="11"/>
    </row>
    <row r="6" spans="1:15" ht="15.75" customHeight="1" x14ac:dyDescent="0.2">
      <c r="A6" s="4"/>
      <c r="B6" s="39"/>
      <c r="C6" s="25"/>
      <c r="D6" s="121" t="s">
        <v>49</v>
      </c>
      <c r="E6" s="25"/>
      <c r="F6" s="25"/>
      <c r="G6" s="25"/>
      <c r="H6" s="27" t="s">
        <v>34</v>
      </c>
      <c r="I6" s="121" t="s">
        <v>53</v>
      </c>
      <c r="J6" s="11"/>
    </row>
    <row r="7" spans="1:15" ht="15.75" customHeight="1" x14ac:dyDescent="0.2">
      <c r="A7" s="4"/>
      <c r="B7" s="40"/>
      <c r="C7" s="122" t="s">
        <v>51</v>
      </c>
      <c r="D7" s="104" t="s">
        <v>50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 t="s">
        <v>46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SUMIF(F47:F60,A16,I47:I60)+SUMIF(F47:F60,"PSU",I47:I60)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SUMIF(F47:F60,A17,I47:I60)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SUMIF(F47:F60,A18,I47:I60)</f>
        <v>0</v>
      </c>
      <c r="J18" s="82"/>
    </row>
    <row r="19" spans="1:10" ht="23.25" customHeight="1" x14ac:dyDescent="0.2">
      <c r="A19" s="192" t="s">
        <v>85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SUMIF(F47:F60,A19,I47:I60)</f>
        <v>0</v>
      </c>
      <c r="J19" s="82"/>
    </row>
    <row r="20" spans="1:10" ht="23.25" customHeight="1" x14ac:dyDescent="0.2">
      <c r="A20" s="192" t="s">
        <v>86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SUMIF(F47:F60,A20,I47:I60)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45823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54</v>
      </c>
      <c r="C39" s="137" t="s">
        <v>47</v>
      </c>
      <c r="D39" s="138"/>
      <c r="E39" s="138"/>
      <c r="F39" s="146">
        <f>'Rozpočet Pol'!AC154</f>
        <v>0</v>
      </c>
      <c r="G39" s="147">
        <f>'Rozpočet Pol'!AD154</f>
        <v>0</v>
      </c>
      <c r="H39" s="148">
        <f>(F39*SazbaDPH1/100)+(G39*SazbaDPH2/100)</f>
        <v>0</v>
      </c>
      <c r="I39" s="148">
        <f>F39+G39+H39</f>
        <v>0</v>
      </c>
      <c r="J39" s="139" t="str">
        <f>IF(_xlfn.SINGLE(CenaCelkemVypocet)=0,"",I39/_xlfn.SINGLE(CenaCelkemVypocet)*100)</f>
        <v/>
      </c>
    </row>
    <row r="40" spans="1:10" ht="25.5" hidden="1" customHeight="1" x14ac:dyDescent="0.2">
      <c r="A40" s="130"/>
      <c r="B40" s="140" t="s">
        <v>55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57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58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59</v>
      </c>
      <c r="C47" s="174" t="s">
        <v>60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61</v>
      </c>
      <c r="C48" s="164" t="s">
        <v>62</v>
      </c>
      <c r="D48" s="166"/>
      <c r="E48" s="166"/>
      <c r="F48" s="182" t="s">
        <v>23</v>
      </c>
      <c r="G48" s="183"/>
      <c r="H48" s="183"/>
      <c r="I48" s="184">
        <f>'Rozpočet Pol'!G10</f>
        <v>0</v>
      </c>
      <c r="J48" s="184"/>
    </row>
    <row r="49" spans="1:10" ht="25.5" customHeight="1" x14ac:dyDescent="0.2">
      <c r="A49" s="162"/>
      <c r="B49" s="165" t="s">
        <v>63</v>
      </c>
      <c r="C49" s="164" t="s">
        <v>64</v>
      </c>
      <c r="D49" s="166"/>
      <c r="E49" s="166"/>
      <c r="F49" s="182" t="s">
        <v>23</v>
      </c>
      <c r="G49" s="183"/>
      <c r="H49" s="183"/>
      <c r="I49" s="184">
        <f>'Rozpočet Pol'!G14</f>
        <v>0</v>
      </c>
      <c r="J49" s="184"/>
    </row>
    <row r="50" spans="1:10" ht="25.5" customHeight="1" x14ac:dyDescent="0.2">
      <c r="A50" s="162"/>
      <c r="B50" s="165" t="s">
        <v>65</v>
      </c>
      <c r="C50" s="164" t="s">
        <v>66</v>
      </c>
      <c r="D50" s="166"/>
      <c r="E50" s="166"/>
      <c r="F50" s="182" t="s">
        <v>23</v>
      </c>
      <c r="G50" s="183"/>
      <c r="H50" s="183"/>
      <c r="I50" s="184">
        <f>'Rozpočet Pol'!G38</f>
        <v>0</v>
      </c>
      <c r="J50" s="184"/>
    </row>
    <row r="51" spans="1:10" ht="25.5" customHeight="1" x14ac:dyDescent="0.2">
      <c r="A51" s="162"/>
      <c r="B51" s="165" t="s">
        <v>67</v>
      </c>
      <c r="C51" s="164" t="s">
        <v>68</v>
      </c>
      <c r="D51" s="166"/>
      <c r="E51" s="166"/>
      <c r="F51" s="182" t="s">
        <v>23</v>
      </c>
      <c r="G51" s="183"/>
      <c r="H51" s="183"/>
      <c r="I51" s="184">
        <f>'Rozpočet Pol'!G47</f>
        <v>0</v>
      </c>
      <c r="J51" s="184"/>
    </row>
    <row r="52" spans="1:10" ht="25.5" customHeight="1" x14ac:dyDescent="0.2">
      <c r="A52" s="162"/>
      <c r="B52" s="165" t="s">
        <v>69</v>
      </c>
      <c r="C52" s="164" t="s">
        <v>70</v>
      </c>
      <c r="D52" s="166"/>
      <c r="E52" s="166"/>
      <c r="F52" s="182" t="s">
        <v>23</v>
      </c>
      <c r="G52" s="183"/>
      <c r="H52" s="183"/>
      <c r="I52" s="184">
        <f>'Rozpočet Pol'!G51</f>
        <v>0</v>
      </c>
      <c r="J52" s="184"/>
    </row>
    <row r="53" spans="1:10" ht="25.5" customHeight="1" x14ac:dyDescent="0.2">
      <c r="A53" s="162"/>
      <c r="B53" s="165" t="s">
        <v>71</v>
      </c>
      <c r="C53" s="164" t="s">
        <v>72</v>
      </c>
      <c r="D53" s="166"/>
      <c r="E53" s="166"/>
      <c r="F53" s="182" t="s">
        <v>23</v>
      </c>
      <c r="G53" s="183"/>
      <c r="H53" s="183"/>
      <c r="I53" s="184">
        <f>'Rozpočet Pol'!G72</f>
        <v>0</v>
      </c>
      <c r="J53" s="184"/>
    </row>
    <row r="54" spans="1:10" ht="25.5" customHeight="1" x14ac:dyDescent="0.2">
      <c r="A54" s="162"/>
      <c r="B54" s="165" t="s">
        <v>73</v>
      </c>
      <c r="C54" s="164" t="s">
        <v>74</v>
      </c>
      <c r="D54" s="166"/>
      <c r="E54" s="166"/>
      <c r="F54" s="182" t="s">
        <v>24</v>
      </c>
      <c r="G54" s="183"/>
      <c r="H54" s="183"/>
      <c r="I54" s="184">
        <f>'Rozpočet Pol'!G74</f>
        <v>0</v>
      </c>
      <c r="J54" s="184"/>
    </row>
    <row r="55" spans="1:10" ht="25.5" customHeight="1" x14ac:dyDescent="0.2">
      <c r="A55" s="162"/>
      <c r="B55" s="165" t="s">
        <v>75</v>
      </c>
      <c r="C55" s="164" t="s">
        <v>76</v>
      </c>
      <c r="D55" s="166"/>
      <c r="E55" s="166"/>
      <c r="F55" s="182" t="s">
        <v>24</v>
      </c>
      <c r="G55" s="183"/>
      <c r="H55" s="183"/>
      <c r="I55" s="184">
        <f>'Rozpočet Pol'!G77</f>
        <v>0</v>
      </c>
      <c r="J55" s="184"/>
    </row>
    <row r="56" spans="1:10" ht="25.5" customHeight="1" x14ac:dyDescent="0.2">
      <c r="A56" s="162"/>
      <c r="B56" s="165" t="s">
        <v>77</v>
      </c>
      <c r="C56" s="164" t="s">
        <v>78</v>
      </c>
      <c r="D56" s="166"/>
      <c r="E56" s="166"/>
      <c r="F56" s="182" t="s">
        <v>24</v>
      </c>
      <c r="G56" s="183"/>
      <c r="H56" s="183"/>
      <c r="I56" s="184">
        <f>'Rozpočet Pol'!G80</f>
        <v>0</v>
      </c>
      <c r="J56" s="184"/>
    </row>
    <row r="57" spans="1:10" ht="25.5" customHeight="1" x14ac:dyDescent="0.2">
      <c r="A57" s="162"/>
      <c r="B57" s="165" t="s">
        <v>79</v>
      </c>
      <c r="C57" s="164" t="s">
        <v>80</v>
      </c>
      <c r="D57" s="166"/>
      <c r="E57" s="166"/>
      <c r="F57" s="182" t="s">
        <v>24</v>
      </c>
      <c r="G57" s="183"/>
      <c r="H57" s="183"/>
      <c r="I57" s="184">
        <f>'Rozpočet Pol'!G101</f>
        <v>0</v>
      </c>
      <c r="J57" s="184"/>
    </row>
    <row r="58" spans="1:10" ht="25.5" customHeight="1" x14ac:dyDescent="0.2">
      <c r="A58" s="162"/>
      <c r="B58" s="165" t="s">
        <v>81</v>
      </c>
      <c r="C58" s="164" t="s">
        <v>82</v>
      </c>
      <c r="D58" s="166"/>
      <c r="E58" s="166"/>
      <c r="F58" s="182" t="s">
        <v>24</v>
      </c>
      <c r="G58" s="183"/>
      <c r="H58" s="183"/>
      <c r="I58" s="184">
        <f>'Rozpočet Pol'!G113</f>
        <v>0</v>
      </c>
      <c r="J58" s="184"/>
    </row>
    <row r="59" spans="1:10" ht="25.5" customHeight="1" x14ac:dyDescent="0.2">
      <c r="A59" s="162"/>
      <c r="B59" s="165" t="s">
        <v>83</v>
      </c>
      <c r="C59" s="164" t="s">
        <v>84</v>
      </c>
      <c r="D59" s="166"/>
      <c r="E59" s="166"/>
      <c r="F59" s="182" t="s">
        <v>25</v>
      </c>
      <c r="G59" s="183"/>
      <c r="H59" s="183"/>
      <c r="I59" s="184">
        <f>'Rozpočet Pol'!G140</f>
        <v>0</v>
      </c>
      <c r="J59" s="184"/>
    </row>
    <row r="60" spans="1:10" ht="25.5" customHeight="1" x14ac:dyDescent="0.2">
      <c r="A60" s="162"/>
      <c r="B60" s="176" t="s">
        <v>85</v>
      </c>
      <c r="C60" s="177" t="s">
        <v>26</v>
      </c>
      <c r="D60" s="178"/>
      <c r="E60" s="178"/>
      <c r="F60" s="185" t="s">
        <v>85</v>
      </c>
      <c r="G60" s="186"/>
      <c r="H60" s="186"/>
      <c r="I60" s="187">
        <f>'Rozpočet Pol'!G150</f>
        <v>0</v>
      </c>
      <c r="J60" s="187"/>
    </row>
    <row r="61" spans="1:10" ht="25.5" customHeight="1" x14ac:dyDescent="0.2">
      <c r="A61" s="163"/>
      <c r="B61" s="169" t="s">
        <v>1</v>
      </c>
      <c r="C61" s="169"/>
      <c r="D61" s="170"/>
      <c r="E61" s="170"/>
      <c r="F61" s="188"/>
      <c r="G61" s="189"/>
      <c r="H61" s="189"/>
      <c r="I61" s="190">
        <f>SUM(I47:I60)</f>
        <v>0</v>
      </c>
      <c r="J61" s="190"/>
    </row>
    <row r="62" spans="1:10" x14ac:dyDescent="0.2">
      <c r="F62" s="191"/>
      <c r="G62" s="129"/>
      <c r="H62" s="191"/>
      <c r="I62" s="129"/>
      <c r="J62" s="129"/>
    </row>
    <row r="63" spans="1:10" x14ac:dyDescent="0.2">
      <c r="F63" s="191"/>
      <c r="G63" s="129"/>
      <c r="H63" s="191"/>
      <c r="I63" s="129"/>
      <c r="J63" s="129"/>
    </row>
    <row r="64" spans="1:10" x14ac:dyDescent="0.2">
      <c r="F64" s="191"/>
      <c r="G64" s="129"/>
      <c r="H64" s="191"/>
      <c r="I64" s="129"/>
      <c r="J64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I60:J60"/>
    <mergeCell ref="C60:E60"/>
    <mergeCell ref="I61:J61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4FBB8-EBC9-4ED2-BB01-09BFA1F55E1E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AED01-EC0E-418D-9CB1-5ECB89FBCBD9}">
  <sheetPr>
    <outlinePr summaryBelow="0"/>
  </sheetPr>
  <dimension ref="A1:BH164"/>
  <sheetViews>
    <sheetView workbookViewId="0">
      <selection activeCell="C2" sqref="C2:G2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88</v>
      </c>
    </row>
    <row r="2" spans="1:60" ht="24.95" customHeight="1" x14ac:dyDescent="0.2">
      <c r="A2" s="201" t="s">
        <v>87</v>
      </c>
      <c r="B2" s="195"/>
      <c r="C2" s="196" t="s">
        <v>47</v>
      </c>
      <c r="D2" s="197"/>
      <c r="E2" s="197"/>
      <c r="F2" s="197"/>
      <c r="G2" s="203"/>
      <c r="AE2" t="s">
        <v>89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90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91</v>
      </c>
    </row>
    <row r="5" spans="1:60" hidden="1" x14ac:dyDescent="0.2">
      <c r="A5" s="205" t="s">
        <v>92</v>
      </c>
      <c r="B5" s="206"/>
      <c r="C5" s="207"/>
      <c r="D5" s="208"/>
      <c r="E5" s="208"/>
      <c r="F5" s="208"/>
      <c r="G5" s="209"/>
      <c r="AE5" t="s">
        <v>93</v>
      </c>
    </row>
    <row r="7" spans="1:60" ht="38.25" x14ac:dyDescent="0.2">
      <c r="A7" s="214" t="s">
        <v>94</v>
      </c>
      <c r="B7" s="215" t="s">
        <v>95</v>
      </c>
      <c r="C7" s="215" t="s">
        <v>96</v>
      </c>
      <c r="D7" s="214" t="s">
        <v>97</v>
      </c>
      <c r="E7" s="214" t="s">
        <v>98</v>
      </c>
      <c r="F7" s="210" t="s">
        <v>99</v>
      </c>
      <c r="G7" s="233" t="s">
        <v>28</v>
      </c>
      <c r="H7" s="234" t="s">
        <v>29</v>
      </c>
      <c r="I7" s="234" t="s">
        <v>100</v>
      </c>
      <c r="J7" s="234" t="s">
        <v>30</v>
      </c>
      <c r="K7" s="234" t="s">
        <v>101</v>
      </c>
      <c r="L7" s="234" t="s">
        <v>102</v>
      </c>
      <c r="M7" s="234" t="s">
        <v>103</v>
      </c>
      <c r="N7" s="234" t="s">
        <v>104</v>
      </c>
      <c r="O7" s="234" t="s">
        <v>105</v>
      </c>
      <c r="P7" s="234" t="s">
        <v>106</v>
      </c>
      <c r="Q7" s="234" t="s">
        <v>107</v>
      </c>
      <c r="R7" s="234" t="s">
        <v>108</v>
      </c>
      <c r="S7" s="234" t="s">
        <v>109</v>
      </c>
      <c r="T7" s="234" t="s">
        <v>110</v>
      </c>
      <c r="U7" s="217" t="s">
        <v>111</v>
      </c>
    </row>
    <row r="8" spans="1:60" x14ac:dyDescent="0.2">
      <c r="A8" s="235" t="s">
        <v>112</v>
      </c>
      <c r="B8" s="236" t="s">
        <v>59</v>
      </c>
      <c r="C8" s="237" t="s">
        <v>60</v>
      </c>
      <c r="D8" s="238"/>
      <c r="E8" s="239"/>
      <c r="F8" s="240"/>
      <c r="G8" s="240">
        <f>SUMIF(AE9:AE9,"&lt;&gt;NOR",G9:G9)</f>
        <v>0</v>
      </c>
      <c r="H8" s="240"/>
      <c r="I8" s="240">
        <f>SUM(I9:I9)</f>
        <v>0</v>
      </c>
      <c r="J8" s="240"/>
      <c r="K8" s="240">
        <f>SUM(K9:K9)</f>
        <v>0</v>
      </c>
      <c r="L8" s="240"/>
      <c r="M8" s="240">
        <f>SUM(M9:M9)</f>
        <v>0</v>
      </c>
      <c r="N8" s="216"/>
      <c r="O8" s="216">
        <f>SUM(O9:O9)</f>
        <v>0.05</v>
      </c>
      <c r="P8" s="216"/>
      <c r="Q8" s="216">
        <f>SUM(Q9:Q9)</f>
        <v>0</v>
      </c>
      <c r="R8" s="216"/>
      <c r="S8" s="216"/>
      <c r="T8" s="235"/>
      <c r="U8" s="216">
        <f>SUM(U9:U9)</f>
        <v>0</v>
      </c>
      <c r="AE8" t="s">
        <v>113</v>
      </c>
    </row>
    <row r="9" spans="1:60" outlineLevel="1" x14ac:dyDescent="0.2">
      <c r="A9" s="212">
        <v>1</v>
      </c>
      <c r="B9" s="218" t="s">
        <v>114</v>
      </c>
      <c r="C9" s="262" t="s">
        <v>115</v>
      </c>
      <c r="D9" s="220" t="s">
        <v>116</v>
      </c>
      <c r="E9" s="227">
        <v>1</v>
      </c>
      <c r="F9" s="230">
        <f>H9+J9</f>
        <v>0</v>
      </c>
      <c r="G9" s="231">
        <f>ROUND(E9*F9,2)</f>
        <v>0</v>
      </c>
      <c r="H9" s="231"/>
      <c r="I9" s="231">
        <f>ROUND(E9*H9,2)</f>
        <v>0</v>
      </c>
      <c r="J9" s="231"/>
      <c r="K9" s="231">
        <f>ROUND(E9*J9,2)</f>
        <v>0</v>
      </c>
      <c r="L9" s="231">
        <v>12</v>
      </c>
      <c r="M9" s="231">
        <f>G9*(1+L9/100)</f>
        <v>0</v>
      </c>
      <c r="N9" s="221">
        <v>0.05</v>
      </c>
      <c r="O9" s="221">
        <f>ROUND(E9*N9,5)</f>
        <v>0.05</v>
      </c>
      <c r="P9" s="221">
        <v>0</v>
      </c>
      <c r="Q9" s="221">
        <f>ROUND(E9*P9,5)</f>
        <v>0</v>
      </c>
      <c r="R9" s="221"/>
      <c r="S9" s="221"/>
      <c r="T9" s="222">
        <v>0</v>
      </c>
      <c r="U9" s="221">
        <f>ROUND(E9*T9,2)</f>
        <v>0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117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x14ac:dyDescent="0.2">
      <c r="A10" s="213" t="s">
        <v>112</v>
      </c>
      <c r="B10" s="219" t="s">
        <v>61</v>
      </c>
      <c r="C10" s="263" t="s">
        <v>62</v>
      </c>
      <c r="D10" s="223"/>
      <c r="E10" s="228"/>
      <c r="F10" s="232"/>
      <c r="G10" s="232">
        <f>SUMIF(AE11:AE13,"&lt;&gt;NOR",G11:G13)</f>
        <v>0</v>
      </c>
      <c r="H10" s="232"/>
      <c r="I10" s="232">
        <f>SUM(I11:I13)</f>
        <v>0</v>
      </c>
      <c r="J10" s="232"/>
      <c r="K10" s="232">
        <f>SUM(K11:K13)</f>
        <v>0</v>
      </c>
      <c r="L10" s="232"/>
      <c r="M10" s="232">
        <f>SUM(M11:M13)</f>
        <v>0</v>
      </c>
      <c r="N10" s="224"/>
      <c r="O10" s="224">
        <f>SUM(O11:O13)</f>
        <v>4.616E-2</v>
      </c>
      <c r="P10" s="224"/>
      <c r="Q10" s="224">
        <f>SUM(Q11:Q13)</f>
        <v>2.9399999999999999E-2</v>
      </c>
      <c r="R10" s="224"/>
      <c r="S10" s="224"/>
      <c r="T10" s="225"/>
      <c r="U10" s="224">
        <f>SUM(U11:U13)</f>
        <v>1.35</v>
      </c>
      <c r="AE10" t="s">
        <v>113</v>
      </c>
    </row>
    <row r="11" spans="1:60" ht="22.5" outlineLevel="1" x14ac:dyDescent="0.2">
      <c r="A11" s="212">
        <v>2</v>
      </c>
      <c r="B11" s="218" t="s">
        <v>118</v>
      </c>
      <c r="C11" s="262" t="s">
        <v>119</v>
      </c>
      <c r="D11" s="220" t="s">
        <v>120</v>
      </c>
      <c r="E11" s="227">
        <v>1.2</v>
      </c>
      <c r="F11" s="230">
        <f>H11+J11</f>
        <v>0</v>
      </c>
      <c r="G11" s="231">
        <f>ROUND(E11*F11,2)</f>
        <v>0</v>
      </c>
      <c r="H11" s="231"/>
      <c r="I11" s="231">
        <f>ROUND(E11*H11,2)</f>
        <v>0</v>
      </c>
      <c r="J11" s="231"/>
      <c r="K11" s="231">
        <f>ROUND(E11*J11,2)</f>
        <v>0</v>
      </c>
      <c r="L11" s="231">
        <v>12</v>
      </c>
      <c r="M11" s="231">
        <f>G11*(1+L11/100)</f>
        <v>0</v>
      </c>
      <c r="N11" s="221">
        <v>3.8469999999999997E-2</v>
      </c>
      <c r="O11" s="221">
        <f>ROUND(E11*N11,5)</f>
        <v>4.616E-2</v>
      </c>
      <c r="P11" s="221">
        <v>2.4500000000000001E-2</v>
      </c>
      <c r="Q11" s="221">
        <f>ROUND(E11*P11,5)</f>
        <v>2.9399999999999999E-2</v>
      </c>
      <c r="R11" s="221"/>
      <c r="S11" s="221"/>
      <c r="T11" s="222">
        <v>1.12706</v>
      </c>
      <c r="U11" s="221">
        <f>ROUND(E11*T11,2)</f>
        <v>1.35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117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/>
      <c r="B12" s="218"/>
      <c r="C12" s="264" t="s">
        <v>121</v>
      </c>
      <c r="D12" s="226"/>
      <c r="E12" s="229"/>
      <c r="F12" s="231"/>
      <c r="G12" s="231"/>
      <c r="H12" s="231"/>
      <c r="I12" s="231"/>
      <c r="J12" s="231"/>
      <c r="K12" s="231"/>
      <c r="L12" s="231"/>
      <c r="M12" s="231"/>
      <c r="N12" s="221"/>
      <c r="O12" s="221"/>
      <c r="P12" s="221"/>
      <c r="Q12" s="221"/>
      <c r="R12" s="221"/>
      <c r="S12" s="221"/>
      <c r="T12" s="222"/>
      <c r="U12" s="221"/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122</v>
      </c>
      <c r="AF12" s="211">
        <v>0</v>
      </c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/>
      <c r="B13" s="218"/>
      <c r="C13" s="264" t="s">
        <v>123</v>
      </c>
      <c r="D13" s="226"/>
      <c r="E13" s="229">
        <v>1.2</v>
      </c>
      <c r="F13" s="231"/>
      <c r="G13" s="231"/>
      <c r="H13" s="231"/>
      <c r="I13" s="231"/>
      <c r="J13" s="231"/>
      <c r="K13" s="231"/>
      <c r="L13" s="231"/>
      <c r="M13" s="231"/>
      <c r="N13" s="221"/>
      <c r="O13" s="221"/>
      <c r="P13" s="221"/>
      <c r="Q13" s="221"/>
      <c r="R13" s="221"/>
      <c r="S13" s="221"/>
      <c r="T13" s="222"/>
      <c r="U13" s="221"/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122</v>
      </c>
      <c r="AF13" s="211">
        <v>0</v>
      </c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x14ac:dyDescent="0.2">
      <c r="A14" s="213" t="s">
        <v>112</v>
      </c>
      <c r="B14" s="219" t="s">
        <v>63</v>
      </c>
      <c r="C14" s="263" t="s">
        <v>64</v>
      </c>
      <c r="D14" s="223"/>
      <c r="E14" s="228"/>
      <c r="F14" s="232"/>
      <c r="G14" s="232">
        <f>SUMIF(AE15:AE37,"&lt;&gt;NOR",G15:G37)</f>
        <v>0</v>
      </c>
      <c r="H14" s="232"/>
      <c r="I14" s="232">
        <f>SUM(I15:I37)</f>
        <v>0</v>
      </c>
      <c r="J14" s="232"/>
      <c r="K14" s="232">
        <f>SUM(K15:K37)</f>
        <v>0</v>
      </c>
      <c r="L14" s="232"/>
      <c r="M14" s="232">
        <f>SUM(M15:M37)</f>
        <v>0</v>
      </c>
      <c r="N14" s="224"/>
      <c r="O14" s="224">
        <f>SUM(O15:O37)</f>
        <v>0.69741000000000009</v>
      </c>
      <c r="P14" s="224"/>
      <c r="Q14" s="224">
        <f>SUM(Q15:Q37)</f>
        <v>0</v>
      </c>
      <c r="R14" s="224"/>
      <c r="S14" s="224"/>
      <c r="T14" s="225"/>
      <c r="U14" s="224">
        <f>SUM(U15:U37)</f>
        <v>35.159999999999997</v>
      </c>
      <c r="AE14" t="s">
        <v>113</v>
      </c>
    </row>
    <row r="15" spans="1:60" outlineLevel="1" x14ac:dyDescent="0.2">
      <c r="A15" s="212">
        <v>3</v>
      </c>
      <c r="B15" s="218" t="s">
        <v>124</v>
      </c>
      <c r="C15" s="262" t="s">
        <v>125</v>
      </c>
      <c r="D15" s="220" t="s">
        <v>116</v>
      </c>
      <c r="E15" s="227">
        <v>1</v>
      </c>
      <c r="F15" s="230">
        <f>H15+J15</f>
        <v>0</v>
      </c>
      <c r="G15" s="231">
        <f>ROUND(E15*F15,2)</f>
        <v>0</v>
      </c>
      <c r="H15" s="231"/>
      <c r="I15" s="231">
        <f>ROUND(E15*H15,2)</f>
        <v>0</v>
      </c>
      <c r="J15" s="231"/>
      <c r="K15" s="231">
        <f>ROUND(E15*J15,2)</f>
        <v>0</v>
      </c>
      <c r="L15" s="231">
        <v>12</v>
      </c>
      <c r="M15" s="231">
        <f>G15*(1+L15/100)</f>
        <v>0</v>
      </c>
      <c r="N15" s="221">
        <v>4.0000000000000003E-5</v>
      </c>
      <c r="O15" s="221">
        <f>ROUND(E15*N15,5)</f>
        <v>4.0000000000000003E-5</v>
      </c>
      <c r="P15" s="221">
        <v>0</v>
      </c>
      <c r="Q15" s="221">
        <f>ROUND(E15*P15,5)</f>
        <v>0</v>
      </c>
      <c r="R15" s="221"/>
      <c r="S15" s="221"/>
      <c r="T15" s="222">
        <v>7.8E-2</v>
      </c>
      <c r="U15" s="221">
        <f>ROUND(E15*T15,2)</f>
        <v>0.08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117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33.75" outlineLevel="1" x14ac:dyDescent="0.2">
      <c r="A16" s="212">
        <v>4</v>
      </c>
      <c r="B16" s="218" t="s">
        <v>126</v>
      </c>
      <c r="C16" s="262" t="s">
        <v>127</v>
      </c>
      <c r="D16" s="220" t="s">
        <v>128</v>
      </c>
      <c r="E16" s="227">
        <v>20.965199999999996</v>
      </c>
      <c r="F16" s="230">
        <f>H16+J16</f>
        <v>0</v>
      </c>
      <c r="G16" s="231">
        <f>ROUND(E16*F16,2)</f>
        <v>0</v>
      </c>
      <c r="H16" s="231"/>
      <c r="I16" s="231">
        <f>ROUND(E16*H16,2)</f>
        <v>0</v>
      </c>
      <c r="J16" s="231"/>
      <c r="K16" s="231">
        <f>ROUND(E16*J16,2)</f>
        <v>0</v>
      </c>
      <c r="L16" s="231">
        <v>12</v>
      </c>
      <c r="M16" s="231">
        <f>G16*(1+L16/100)</f>
        <v>0</v>
      </c>
      <c r="N16" s="221">
        <v>3.2550000000000003E-2</v>
      </c>
      <c r="O16" s="221">
        <f>ROUND(E16*N16,5)</f>
        <v>0.68242000000000003</v>
      </c>
      <c r="P16" s="221">
        <v>0</v>
      </c>
      <c r="Q16" s="221">
        <f>ROUND(E16*P16,5)</f>
        <v>0</v>
      </c>
      <c r="R16" s="221"/>
      <c r="S16" s="221"/>
      <c r="T16" s="222">
        <v>0.73243999999999998</v>
      </c>
      <c r="U16" s="221">
        <f>ROUND(E16*T16,2)</f>
        <v>15.36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117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/>
      <c r="B17" s="218"/>
      <c r="C17" s="264" t="s">
        <v>129</v>
      </c>
      <c r="D17" s="226"/>
      <c r="E17" s="229"/>
      <c r="F17" s="231"/>
      <c r="G17" s="231"/>
      <c r="H17" s="231"/>
      <c r="I17" s="231"/>
      <c r="J17" s="231"/>
      <c r="K17" s="231"/>
      <c r="L17" s="231"/>
      <c r="M17" s="231"/>
      <c r="N17" s="221"/>
      <c r="O17" s="221"/>
      <c r="P17" s="221"/>
      <c r="Q17" s="221"/>
      <c r="R17" s="221"/>
      <c r="S17" s="221"/>
      <c r="T17" s="222"/>
      <c r="U17" s="221"/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122</v>
      </c>
      <c r="AF17" s="211">
        <v>0</v>
      </c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/>
      <c r="B18" s="218"/>
      <c r="C18" s="264" t="s">
        <v>130</v>
      </c>
      <c r="D18" s="226"/>
      <c r="E18" s="229">
        <v>12.81</v>
      </c>
      <c r="F18" s="231"/>
      <c r="G18" s="231"/>
      <c r="H18" s="231"/>
      <c r="I18" s="231"/>
      <c r="J18" s="231"/>
      <c r="K18" s="231"/>
      <c r="L18" s="231"/>
      <c r="M18" s="231"/>
      <c r="N18" s="221"/>
      <c r="O18" s="221"/>
      <c r="P18" s="221"/>
      <c r="Q18" s="221"/>
      <c r="R18" s="221"/>
      <c r="S18" s="221"/>
      <c r="T18" s="222"/>
      <c r="U18" s="221"/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122</v>
      </c>
      <c r="AF18" s="211">
        <v>0</v>
      </c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/>
      <c r="B19" s="218"/>
      <c r="C19" s="264" t="s">
        <v>131</v>
      </c>
      <c r="D19" s="226"/>
      <c r="E19" s="229">
        <v>7.77</v>
      </c>
      <c r="F19" s="231"/>
      <c r="G19" s="231"/>
      <c r="H19" s="231"/>
      <c r="I19" s="231"/>
      <c r="J19" s="231"/>
      <c r="K19" s="231"/>
      <c r="L19" s="231"/>
      <c r="M19" s="231"/>
      <c r="N19" s="221"/>
      <c r="O19" s="221"/>
      <c r="P19" s="221"/>
      <c r="Q19" s="221"/>
      <c r="R19" s="221"/>
      <c r="S19" s="221"/>
      <c r="T19" s="222"/>
      <c r="U19" s="221"/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122</v>
      </c>
      <c r="AF19" s="211">
        <v>0</v>
      </c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/>
      <c r="B20" s="218"/>
      <c r="C20" s="264" t="s">
        <v>132</v>
      </c>
      <c r="D20" s="226"/>
      <c r="E20" s="229"/>
      <c r="F20" s="231"/>
      <c r="G20" s="231"/>
      <c r="H20" s="231"/>
      <c r="I20" s="231"/>
      <c r="J20" s="231"/>
      <c r="K20" s="231"/>
      <c r="L20" s="231"/>
      <c r="M20" s="231"/>
      <c r="N20" s="221"/>
      <c r="O20" s="221"/>
      <c r="P20" s="221"/>
      <c r="Q20" s="221"/>
      <c r="R20" s="221"/>
      <c r="S20" s="221"/>
      <c r="T20" s="222"/>
      <c r="U20" s="221"/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122</v>
      </c>
      <c r="AF20" s="211">
        <v>0</v>
      </c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2"/>
      <c r="B21" s="218"/>
      <c r="C21" s="264" t="s">
        <v>133</v>
      </c>
      <c r="D21" s="226"/>
      <c r="E21" s="229">
        <v>-1.5760000000000001</v>
      </c>
      <c r="F21" s="231"/>
      <c r="G21" s="231"/>
      <c r="H21" s="231"/>
      <c r="I21" s="231"/>
      <c r="J21" s="231"/>
      <c r="K21" s="231"/>
      <c r="L21" s="231"/>
      <c r="M21" s="231"/>
      <c r="N21" s="221"/>
      <c r="O21" s="221"/>
      <c r="P21" s="221"/>
      <c r="Q21" s="221"/>
      <c r="R21" s="221"/>
      <c r="S21" s="221"/>
      <c r="T21" s="222"/>
      <c r="U21" s="221"/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122</v>
      </c>
      <c r="AF21" s="211">
        <v>0</v>
      </c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2"/>
      <c r="B22" s="218"/>
      <c r="C22" s="264" t="s">
        <v>134</v>
      </c>
      <c r="D22" s="226"/>
      <c r="E22" s="229">
        <v>-2.2248000000000001</v>
      </c>
      <c r="F22" s="231"/>
      <c r="G22" s="231"/>
      <c r="H22" s="231"/>
      <c r="I22" s="231"/>
      <c r="J22" s="231"/>
      <c r="K22" s="231"/>
      <c r="L22" s="231"/>
      <c r="M22" s="231"/>
      <c r="N22" s="221"/>
      <c r="O22" s="221"/>
      <c r="P22" s="221"/>
      <c r="Q22" s="221"/>
      <c r="R22" s="221"/>
      <c r="S22" s="221"/>
      <c r="T22" s="222"/>
      <c r="U22" s="221"/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122</v>
      </c>
      <c r="AF22" s="211">
        <v>0</v>
      </c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/>
      <c r="B23" s="218"/>
      <c r="C23" s="264" t="s">
        <v>135</v>
      </c>
      <c r="D23" s="226"/>
      <c r="E23" s="229"/>
      <c r="F23" s="231"/>
      <c r="G23" s="231"/>
      <c r="H23" s="231"/>
      <c r="I23" s="231"/>
      <c r="J23" s="231"/>
      <c r="K23" s="231"/>
      <c r="L23" s="231"/>
      <c r="M23" s="231"/>
      <c r="N23" s="221"/>
      <c r="O23" s="221"/>
      <c r="P23" s="221"/>
      <c r="Q23" s="221"/>
      <c r="R23" s="221"/>
      <c r="S23" s="221"/>
      <c r="T23" s="222"/>
      <c r="U23" s="221"/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122</v>
      </c>
      <c r="AF23" s="211">
        <v>0</v>
      </c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/>
      <c r="B24" s="218"/>
      <c r="C24" s="264" t="s">
        <v>136</v>
      </c>
      <c r="D24" s="226"/>
      <c r="E24" s="229">
        <v>3.3759999999999999</v>
      </c>
      <c r="F24" s="231"/>
      <c r="G24" s="231"/>
      <c r="H24" s="231"/>
      <c r="I24" s="231"/>
      <c r="J24" s="231"/>
      <c r="K24" s="231"/>
      <c r="L24" s="231"/>
      <c r="M24" s="231"/>
      <c r="N24" s="221"/>
      <c r="O24" s="221"/>
      <c r="P24" s="221"/>
      <c r="Q24" s="221"/>
      <c r="R24" s="221"/>
      <c r="S24" s="221"/>
      <c r="T24" s="222"/>
      <c r="U24" s="221"/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122</v>
      </c>
      <c r="AF24" s="211">
        <v>0</v>
      </c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/>
      <c r="B25" s="218"/>
      <c r="C25" s="264" t="s">
        <v>137</v>
      </c>
      <c r="D25" s="226"/>
      <c r="E25" s="229"/>
      <c r="F25" s="231"/>
      <c r="G25" s="231"/>
      <c r="H25" s="231"/>
      <c r="I25" s="231"/>
      <c r="J25" s="231"/>
      <c r="K25" s="231"/>
      <c r="L25" s="231"/>
      <c r="M25" s="231"/>
      <c r="N25" s="221"/>
      <c r="O25" s="221"/>
      <c r="P25" s="221"/>
      <c r="Q25" s="221"/>
      <c r="R25" s="221"/>
      <c r="S25" s="221"/>
      <c r="T25" s="222"/>
      <c r="U25" s="221"/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122</v>
      </c>
      <c r="AF25" s="211">
        <v>0</v>
      </c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/>
      <c r="B26" s="218"/>
      <c r="C26" s="264" t="s">
        <v>138</v>
      </c>
      <c r="D26" s="226"/>
      <c r="E26" s="229">
        <v>0.81</v>
      </c>
      <c r="F26" s="231"/>
      <c r="G26" s="231"/>
      <c r="H26" s="231"/>
      <c r="I26" s="231"/>
      <c r="J26" s="231"/>
      <c r="K26" s="231"/>
      <c r="L26" s="231"/>
      <c r="M26" s="231"/>
      <c r="N26" s="221"/>
      <c r="O26" s="221"/>
      <c r="P26" s="221"/>
      <c r="Q26" s="221"/>
      <c r="R26" s="221"/>
      <c r="S26" s="221"/>
      <c r="T26" s="222"/>
      <c r="U26" s="221"/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122</v>
      </c>
      <c r="AF26" s="211">
        <v>0</v>
      </c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22.5" outlineLevel="1" x14ac:dyDescent="0.2">
      <c r="A27" s="212">
        <v>5</v>
      </c>
      <c r="B27" s="218" t="s">
        <v>139</v>
      </c>
      <c r="C27" s="262" t="s">
        <v>140</v>
      </c>
      <c r="D27" s="220" t="s">
        <v>128</v>
      </c>
      <c r="E27" s="227">
        <v>19.77</v>
      </c>
      <c r="F27" s="230">
        <f>H27+J27</f>
        <v>0</v>
      </c>
      <c r="G27" s="231">
        <f>ROUND(E27*F27,2)</f>
        <v>0</v>
      </c>
      <c r="H27" s="231"/>
      <c r="I27" s="231">
        <f>ROUND(E27*H27,2)</f>
        <v>0</v>
      </c>
      <c r="J27" s="231"/>
      <c r="K27" s="231">
        <f>ROUND(E27*J27,2)</f>
        <v>0</v>
      </c>
      <c r="L27" s="231">
        <v>12</v>
      </c>
      <c r="M27" s="231">
        <f>G27*(1+L27/100)</f>
        <v>0</v>
      </c>
      <c r="N27" s="221">
        <v>0</v>
      </c>
      <c r="O27" s="221">
        <f>ROUND(E27*N27,5)</f>
        <v>0</v>
      </c>
      <c r="P27" s="221">
        <v>0</v>
      </c>
      <c r="Q27" s="221">
        <f>ROUND(E27*P27,5)</f>
        <v>0</v>
      </c>
      <c r="R27" s="221"/>
      <c r="S27" s="221"/>
      <c r="T27" s="222">
        <v>0.628</v>
      </c>
      <c r="U27" s="221">
        <f>ROUND(E27*T27,2)</f>
        <v>12.42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117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2"/>
      <c r="B28" s="218"/>
      <c r="C28" s="264" t="s">
        <v>129</v>
      </c>
      <c r="D28" s="226"/>
      <c r="E28" s="229"/>
      <c r="F28" s="231"/>
      <c r="G28" s="231"/>
      <c r="H28" s="231"/>
      <c r="I28" s="231"/>
      <c r="J28" s="231"/>
      <c r="K28" s="231"/>
      <c r="L28" s="231"/>
      <c r="M28" s="231"/>
      <c r="N28" s="221"/>
      <c r="O28" s="221"/>
      <c r="P28" s="221"/>
      <c r="Q28" s="221"/>
      <c r="R28" s="221"/>
      <c r="S28" s="221"/>
      <c r="T28" s="222"/>
      <c r="U28" s="221"/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122</v>
      </c>
      <c r="AF28" s="211">
        <v>0</v>
      </c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/>
      <c r="B29" s="218"/>
      <c r="C29" s="264" t="s">
        <v>141</v>
      </c>
      <c r="D29" s="226"/>
      <c r="E29" s="229">
        <v>20.58</v>
      </c>
      <c r="F29" s="231"/>
      <c r="G29" s="231"/>
      <c r="H29" s="231"/>
      <c r="I29" s="231"/>
      <c r="J29" s="231"/>
      <c r="K29" s="231"/>
      <c r="L29" s="231"/>
      <c r="M29" s="231"/>
      <c r="N29" s="221"/>
      <c r="O29" s="221"/>
      <c r="P29" s="221"/>
      <c r="Q29" s="221"/>
      <c r="R29" s="221"/>
      <c r="S29" s="221"/>
      <c r="T29" s="222"/>
      <c r="U29" s="221"/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122</v>
      </c>
      <c r="AF29" s="211">
        <v>0</v>
      </c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2"/>
      <c r="B30" s="218"/>
      <c r="C30" s="264" t="s">
        <v>142</v>
      </c>
      <c r="D30" s="226"/>
      <c r="E30" s="229">
        <v>-0.81</v>
      </c>
      <c r="F30" s="231"/>
      <c r="G30" s="231"/>
      <c r="H30" s="231"/>
      <c r="I30" s="231"/>
      <c r="J30" s="231"/>
      <c r="K30" s="231"/>
      <c r="L30" s="231"/>
      <c r="M30" s="231"/>
      <c r="N30" s="221"/>
      <c r="O30" s="221"/>
      <c r="P30" s="221"/>
      <c r="Q30" s="221"/>
      <c r="R30" s="221"/>
      <c r="S30" s="221"/>
      <c r="T30" s="222"/>
      <c r="U30" s="221"/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122</v>
      </c>
      <c r="AF30" s="211">
        <v>0</v>
      </c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33.75" outlineLevel="1" x14ac:dyDescent="0.2">
      <c r="A31" s="212">
        <v>6</v>
      </c>
      <c r="B31" s="218" t="s">
        <v>143</v>
      </c>
      <c r="C31" s="262" t="s">
        <v>144</v>
      </c>
      <c r="D31" s="220" t="s">
        <v>128</v>
      </c>
      <c r="E31" s="227">
        <v>19.77</v>
      </c>
      <c r="F31" s="230">
        <f>H31+J31</f>
        <v>0</v>
      </c>
      <c r="G31" s="231">
        <f>ROUND(E31*F31,2)</f>
        <v>0</v>
      </c>
      <c r="H31" s="231"/>
      <c r="I31" s="231">
        <f>ROUND(E31*H31,2)</f>
        <v>0</v>
      </c>
      <c r="J31" s="231"/>
      <c r="K31" s="231">
        <f>ROUND(E31*J31,2)</f>
        <v>0</v>
      </c>
      <c r="L31" s="231">
        <v>12</v>
      </c>
      <c r="M31" s="231">
        <f>G31*(1+L31/100)</f>
        <v>0</v>
      </c>
      <c r="N31" s="221">
        <v>0</v>
      </c>
      <c r="O31" s="221">
        <f>ROUND(E31*N31,5)</f>
        <v>0</v>
      </c>
      <c r="P31" s="221">
        <v>0</v>
      </c>
      <c r="Q31" s="221">
        <f>ROUND(E31*P31,5)</f>
        <v>0</v>
      </c>
      <c r="R31" s="221"/>
      <c r="S31" s="221"/>
      <c r="T31" s="222">
        <v>7.0000000000000007E-2</v>
      </c>
      <c r="U31" s="221">
        <f>ROUND(E31*T31,2)</f>
        <v>1.38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117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2">
        <v>7</v>
      </c>
      <c r="B32" s="218" t="s">
        <v>114</v>
      </c>
      <c r="C32" s="262" t="s">
        <v>145</v>
      </c>
      <c r="D32" s="220" t="s">
        <v>146</v>
      </c>
      <c r="E32" s="227">
        <v>1</v>
      </c>
      <c r="F32" s="230">
        <f>H32+J32</f>
        <v>0</v>
      </c>
      <c r="G32" s="231">
        <f>ROUND(E32*F32,2)</f>
        <v>0</v>
      </c>
      <c r="H32" s="231"/>
      <c r="I32" s="231">
        <f>ROUND(E32*H32,2)</f>
        <v>0</v>
      </c>
      <c r="J32" s="231"/>
      <c r="K32" s="231">
        <f>ROUND(E32*J32,2)</f>
        <v>0</v>
      </c>
      <c r="L32" s="231">
        <v>12</v>
      </c>
      <c r="M32" s="231">
        <f>G32*(1+L32/100)</f>
        <v>0</v>
      </c>
      <c r="N32" s="221">
        <v>0</v>
      </c>
      <c r="O32" s="221">
        <f>ROUND(E32*N32,5)</f>
        <v>0</v>
      </c>
      <c r="P32" s="221">
        <v>0</v>
      </c>
      <c r="Q32" s="221">
        <f>ROUND(E32*P32,5)</f>
        <v>0</v>
      </c>
      <c r="R32" s="221"/>
      <c r="S32" s="221"/>
      <c r="T32" s="222">
        <v>0</v>
      </c>
      <c r="U32" s="221">
        <f>ROUND(E32*T32,2)</f>
        <v>0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117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2.5" outlineLevel="1" x14ac:dyDescent="0.2">
      <c r="A33" s="212">
        <v>8</v>
      </c>
      <c r="B33" s="218" t="s">
        <v>147</v>
      </c>
      <c r="C33" s="262" t="s">
        <v>148</v>
      </c>
      <c r="D33" s="220" t="s">
        <v>128</v>
      </c>
      <c r="E33" s="227">
        <v>28.209299999999999</v>
      </c>
      <c r="F33" s="230">
        <f>H33+J33</f>
        <v>0</v>
      </c>
      <c r="G33" s="231">
        <f>ROUND(E33*F33,2)</f>
        <v>0</v>
      </c>
      <c r="H33" s="231"/>
      <c r="I33" s="231">
        <f>ROUND(E33*H33,2)</f>
        <v>0</v>
      </c>
      <c r="J33" s="231"/>
      <c r="K33" s="231">
        <f>ROUND(E33*J33,2)</f>
        <v>0</v>
      </c>
      <c r="L33" s="231">
        <v>12</v>
      </c>
      <c r="M33" s="231">
        <f>G33*(1+L33/100)</f>
        <v>0</v>
      </c>
      <c r="N33" s="221">
        <v>5.2999999999999998E-4</v>
      </c>
      <c r="O33" s="221">
        <f>ROUND(E33*N33,5)</f>
        <v>1.495E-2</v>
      </c>
      <c r="P33" s="221">
        <v>0</v>
      </c>
      <c r="Q33" s="221">
        <f>ROUND(E33*P33,5)</f>
        <v>0</v>
      </c>
      <c r="R33" s="221"/>
      <c r="S33" s="221"/>
      <c r="T33" s="222">
        <v>0.21</v>
      </c>
      <c r="U33" s="221">
        <f>ROUND(E33*T33,2)</f>
        <v>5.92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117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2"/>
      <c r="B34" s="218"/>
      <c r="C34" s="264" t="s">
        <v>149</v>
      </c>
      <c r="D34" s="226"/>
      <c r="E34" s="229"/>
      <c r="F34" s="231"/>
      <c r="G34" s="231"/>
      <c r="H34" s="231"/>
      <c r="I34" s="231"/>
      <c r="J34" s="231"/>
      <c r="K34" s="231"/>
      <c r="L34" s="231"/>
      <c r="M34" s="231"/>
      <c r="N34" s="221"/>
      <c r="O34" s="221"/>
      <c r="P34" s="221"/>
      <c r="Q34" s="221"/>
      <c r="R34" s="221"/>
      <c r="S34" s="221"/>
      <c r="T34" s="222"/>
      <c r="U34" s="221"/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122</v>
      </c>
      <c r="AF34" s="211">
        <v>0</v>
      </c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2"/>
      <c r="B35" s="218"/>
      <c r="C35" s="264" t="s">
        <v>150</v>
      </c>
      <c r="D35" s="226"/>
      <c r="E35" s="229">
        <v>17.149999999999999</v>
      </c>
      <c r="F35" s="231"/>
      <c r="G35" s="231"/>
      <c r="H35" s="231"/>
      <c r="I35" s="231"/>
      <c r="J35" s="231"/>
      <c r="K35" s="231"/>
      <c r="L35" s="231"/>
      <c r="M35" s="231"/>
      <c r="N35" s="221"/>
      <c r="O35" s="221"/>
      <c r="P35" s="221"/>
      <c r="Q35" s="221"/>
      <c r="R35" s="221"/>
      <c r="S35" s="221"/>
      <c r="T35" s="222"/>
      <c r="U35" s="221"/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122</v>
      </c>
      <c r="AF35" s="211">
        <v>0</v>
      </c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2"/>
      <c r="B36" s="218"/>
      <c r="C36" s="264" t="s">
        <v>151</v>
      </c>
      <c r="D36" s="226"/>
      <c r="E36" s="229"/>
      <c r="F36" s="231"/>
      <c r="G36" s="231"/>
      <c r="H36" s="231"/>
      <c r="I36" s="231"/>
      <c r="J36" s="231"/>
      <c r="K36" s="231"/>
      <c r="L36" s="231"/>
      <c r="M36" s="231"/>
      <c r="N36" s="221"/>
      <c r="O36" s="221"/>
      <c r="P36" s="221"/>
      <c r="Q36" s="221"/>
      <c r="R36" s="221"/>
      <c r="S36" s="221"/>
      <c r="T36" s="222"/>
      <c r="U36" s="221"/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122</v>
      </c>
      <c r="AF36" s="211">
        <v>0</v>
      </c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12"/>
      <c r="B37" s="218"/>
      <c r="C37" s="264" t="s">
        <v>152</v>
      </c>
      <c r="D37" s="226"/>
      <c r="E37" s="229">
        <v>11.0593</v>
      </c>
      <c r="F37" s="231"/>
      <c r="G37" s="231"/>
      <c r="H37" s="231"/>
      <c r="I37" s="231"/>
      <c r="J37" s="231"/>
      <c r="K37" s="231"/>
      <c r="L37" s="231"/>
      <c r="M37" s="231"/>
      <c r="N37" s="221"/>
      <c r="O37" s="221"/>
      <c r="P37" s="221"/>
      <c r="Q37" s="221"/>
      <c r="R37" s="221"/>
      <c r="S37" s="221"/>
      <c r="T37" s="222"/>
      <c r="U37" s="221"/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122</v>
      </c>
      <c r="AF37" s="211">
        <v>0</v>
      </c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x14ac:dyDescent="0.2">
      <c r="A38" s="213" t="s">
        <v>112</v>
      </c>
      <c r="B38" s="219" t="s">
        <v>65</v>
      </c>
      <c r="C38" s="263" t="s">
        <v>66</v>
      </c>
      <c r="D38" s="223"/>
      <c r="E38" s="228"/>
      <c r="F38" s="232"/>
      <c r="G38" s="232">
        <f>SUMIF(AE39:AE46,"&lt;&gt;NOR",G39:G46)</f>
        <v>0</v>
      </c>
      <c r="H38" s="232"/>
      <c r="I38" s="232">
        <f>SUM(I39:I46)</f>
        <v>0</v>
      </c>
      <c r="J38" s="232"/>
      <c r="K38" s="232">
        <f>SUM(K39:K46)</f>
        <v>0</v>
      </c>
      <c r="L38" s="232"/>
      <c r="M38" s="232">
        <f>SUM(M39:M46)</f>
        <v>0</v>
      </c>
      <c r="N38" s="224"/>
      <c r="O38" s="224">
        <f>SUM(O39:O46)</f>
        <v>9.4800000000000006E-3</v>
      </c>
      <c r="P38" s="224"/>
      <c r="Q38" s="224">
        <f>SUM(Q39:Q46)</f>
        <v>0</v>
      </c>
      <c r="R38" s="224"/>
      <c r="S38" s="224"/>
      <c r="T38" s="225"/>
      <c r="U38" s="224">
        <f>SUM(U39:U46)</f>
        <v>4.8499999999999996</v>
      </c>
      <c r="AE38" t="s">
        <v>113</v>
      </c>
    </row>
    <row r="39" spans="1:60" outlineLevel="1" x14ac:dyDescent="0.2">
      <c r="A39" s="212">
        <v>9</v>
      </c>
      <c r="B39" s="218" t="s">
        <v>153</v>
      </c>
      <c r="C39" s="262" t="s">
        <v>154</v>
      </c>
      <c r="D39" s="220" t="s">
        <v>128</v>
      </c>
      <c r="E39" s="227">
        <v>10.771299999999998</v>
      </c>
      <c r="F39" s="230">
        <f>H39+J39</f>
        <v>0</v>
      </c>
      <c r="G39" s="231">
        <f>ROUND(E39*F39,2)</f>
        <v>0</v>
      </c>
      <c r="H39" s="231"/>
      <c r="I39" s="231">
        <f>ROUND(E39*H39,2)</f>
        <v>0</v>
      </c>
      <c r="J39" s="231"/>
      <c r="K39" s="231">
        <f>ROUND(E39*J39,2)</f>
        <v>0</v>
      </c>
      <c r="L39" s="231">
        <v>12</v>
      </c>
      <c r="M39" s="231">
        <f>G39*(1+L39/100)</f>
        <v>0</v>
      </c>
      <c r="N39" s="221">
        <v>8.8000000000000003E-4</v>
      </c>
      <c r="O39" s="221">
        <f>ROUND(E39*N39,5)</f>
        <v>9.4800000000000006E-3</v>
      </c>
      <c r="P39" s="221">
        <v>0</v>
      </c>
      <c r="Q39" s="221">
        <f>ROUND(E39*P39,5)</f>
        <v>0</v>
      </c>
      <c r="R39" s="221"/>
      <c r="S39" s="221"/>
      <c r="T39" s="222">
        <v>0.45</v>
      </c>
      <c r="U39" s="221">
        <f>ROUND(E39*T39,2)</f>
        <v>4.8499999999999996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117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/>
      <c r="B40" s="218"/>
      <c r="C40" s="264" t="s">
        <v>152</v>
      </c>
      <c r="D40" s="226"/>
      <c r="E40" s="229">
        <v>11.0593</v>
      </c>
      <c r="F40" s="231"/>
      <c r="G40" s="231"/>
      <c r="H40" s="231"/>
      <c r="I40" s="231"/>
      <c r="J40" s="231"/>
      <c r="K40" s="231"/>
      <c r="L40" s="231"/>
      <c r="M40" s="231"/>
      <c r="N40" s="221"/>
      <c r="O40" s="221"/>
      <c r="P40" s="221"/>
      <c r="Q40" s="221"/>
      <c r="R40" s="221"/>
      <c r="S40" s="221"/>
      <c r="T40" s="222"/>
      <c r="U40" s="221"/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122</v>
      </c>
      <c r="AF40" s="211">
        <v>0</v>
      </c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2"/>
      <c r="B41" s="218"/>
      <c r="C41" s="264" t="s">
        <v>155</v>
      </c>
      <c r="D41" s="226"/>
      <c r="E41" s="229">
        <v>-0.28799999999999998</v>
      </c>
      <c r="F41" s="231"/>
      <c r="G41" s="231"/>
      <c r="H41" s="231"/>
      <c r="I41" s="231"/>
      <c r="J41" s="231"/>
      <c r="K41" s="231"/>
      <c r="L41" s="231"/>
      <c r="M41" s="231"/>
      <c r="N41" s="221"/>
      <c r="O41" s="221"/>
      <c r="P41" s="221"/>
      <c r="Q41" s="221"/>
      <c r="R41" s="221"/>
      <c r="S41" s="221"/>
      <c r="T41" s="222"/>
      <c r="U41" s="221"/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122</v>
      </c>
      <c r="AF41" s="211">
        <v>0</v>
      </c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ht="22.5" outlineLevel="1" x14ac:dyDescent="0.2">
      <c r="A42" s="212">
        <v>10</v>
      </c>
      <c r="B42" s="218" t="s">
        <v>114</v>
      </c>
      <c r="C42" s="262" t="s">
        <v>156</v>
      </c>
      <c r="D42" s="220" t="s">
        <v>128</v>
      </c>
      <c r="E42" s="227">
        <v>12.959999999999999</v>
      </c>
      <c r="F42" s="230">
        <f>H42+J42</f>
        <v>0</v>
      </c>
      <c r="G42" s="231">
        <f>ROUND(E42*F42,2)</f>
        <v>0</v>
      </c>
      <c r="H42" s="231"/>
      <c r="I42" s="231">
        <f>ROUND(E42*H42,2)</f>
        <v>0</v>
      </c>
      <c r="J42" s="231"/>
      <c r="K42" s="231">
        <f>ROUND(E42*J42,2)</f>
        <v>0</v>
      </c>
      <c r="L42" s="231">
        <v>12</v>
      </c>
      <c r="M42" s="231">
        <f>G42*(1+L42/100)</f>
        <v>0</v>
      </c>
      <c r="N42" s="221">
        <v>0</v>
      </c>
      <c r="O42" s="221">
        <f>ROUND(E42*N42,5)</f>
        <v>0</v>
      </c>
      <c r="P42" s="221">
        <v>0</v>
      </c>
      <c r="Q42" s="221">
        <f>ROUND(E42*P42,5)</f>
        <v>0</v>
      </c>
      <c r="R42" s="221"/>
      <c r="S42" s="221"/>
      <c r="T42" s="222">
        <v>0</v>
      </c>
      <c r="U42" s="221">
        <f>ROUND(E42*T42,2)</f>
        <v>0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117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12"/>
      <c r="B43" s="218"/>
      <c r="C43" s="264" t="s">
        <v>157</v>
      </c>
      <c r="D43" s="226"/>
      <c r="E43" s="229">
        <v>11.52</v>
      </c>
      <c r="F43" s="231"/>
      <c r="G43" s="231"/>
      <c r="H43" s="231"/>
      <c r="I43" s="231"/>
      <c r="J43" s="231"/>
      <c r="K43" s="231"/>
      <c r="L43" s="231"/>
      <c r="M43" s="231"/>
      <c r="N43" s="221"/>
      <c r="O43" s="221"/>
      <c r="P43" s="221"/>
      <c r="Q43" s="221"/>
      <c r="R43" s="221"/>
      <c r="S43" s="221"/>
      <c r="T43" s="222"/>
      <c r="U43" s="221"/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122</v>
      </c>
      <c r="AF43" s="211">
        <v>0</v>
      </c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2"/>
      <c r="B44" s="218"/>
      <c r="C44" s="264" t="s">
        <v>158</v>
      </c>
      <c r="D44" s="226"/>
      <c r="E44" s="229">
        <v>1.44</v>
      </c>
      <c r="F44" s="231"/>
      <c r="G44" s="231"/>
      <c r="H44" s="231"/>
      <c r="I44" s="231"/>
      <c r="J44" s="231"/>
      <c r="K44" s="231"/>
      <c r="L44" s="231"/>
      <c r="M44" s="231"/>
      <c r="N44" s="221"/>
      <c r="O44" s="221"/>
      <c r="P44" s="221"/>
      <c r="Q44" s="221"/>
      <c r="R44" s="221"/>
      <c r="S44" s="221"/>
      <c r="T44" s="222"/>
      <c r="U44" s="221"/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122</v>
      </c>
      <c r="AF44" s="211">
        <v>0</v>
      </c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2">
        <v>11</v>
      </c>
      <c r="B45" s="218" t="s">
        <v>159</v>
      </c>
      <c r="C45" s="262" t="s">
        <v>160</v>
      </c>
      <c r="D45" s="220" t="s">
        <v>146</v>
      </c>
      <c r="E45" s="227">
        <v>54</v>
      </c>
      <c r="F45" s="230">
        <f>H45+J45</f>
        <v>0</v>
      </c>
      <c r="G45" s="231">
        <f>ROUND(E45*F45,2)</f>
        <v>0</v>
      </c>
      <c r="H45" s="231"/>
      <c r="I45" s="231">
        <f>ROUND(E45*H45,2)</f>
        <v>0</v>
      </c>
      <c r="J45" s="231"/>
      <c r="K45" s="231">
        <f>ROUND(E45*J45,2)</f>
        <v>0</v>
      </c>
      <c r="L45" s="231">
        <v>12</v>
      </c>
      <c r="M45" s="231">
        <f>G45*(1+L45/100)</f>
        <v>0</v>
      </c>
      <c r="N45" s="221">
        <v>0</v>
      </c>
      <c r="O45" s="221">
        <f>ROUND(E45*N45,5)</f>
        <v>0</v>
      </c>
      <c r="P45" s="221">
        <v>0</v>
      </c>
      <c r="Q45" s="221">
        <f>ROUND(E45*P45,5)</f>
        <v>0</v>
      </c>
      <c r="R45" s="221"/>
      <c r="S45" s="221"/>
      <c r="T45" s="222">
        <v>0</v>
      </c>
      <c r="U45" s="221">
        <f>ROUND(E45*T45,2)</f>
        <v>0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117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12"/>
      <c r="B46" s="218"/>
      <c r="C46" s="264" t="s">
        <v>161</v>
      </c>
      <c r="D46" s="226"/>
      <c r="E46" s="229">
        <v>54</v>
      </c>
      <c r="F46" s="231"/>
      <c r="G46" s="231"/>
      <c r="H46" s="231"/>
      <c r="I46" s="231"/>
      <c r="J46" s="231"/>
      <c r="K46" s="231"/>
      <c r="L46" s="231"/>
      <c r="M46" s="231"/>
      <c r="N46" s="221"/>
      <c r="O46" s="221"/>
      <c r="P46" s="221"/>
      <c r="Q46" s="221"/>
      <c r="R46" s="221"/>
      <c r="S46" s="221"/>
      <c r="T46" s="222"/>
      <c r="U46" s="221"/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122</v>
      </c>
      <c r="AF46" s="211">
        <v>0</v>
      </c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x14ac:dyDescent="0.2">
      <c r="A47" s="213" t="s">
        <v>112</v>
      </c>
      <c r="B47" s="219" t="s">
        <v>67</v>
      </c>
      <c r="C47" s="263" t="s">
        <v>68</v>
      </c>
      <c r="D47" s="223"/>
      <c r="E47" s="228"/>
      <c r="F47" s="232"/>
      <c r="G47" s="232">
        <f>SUMIF(AE48:AE50,"&lt;&gt;NOR",G48:G50)</f>
        <v>0</v>
      </c>
      <c r="H47" s="232"/>
      <c r="I47" s="232">
        <f>SUM(I48:I50)</f>
        <v>0</v>
      </c>
      <c r="J47" s="232"/>
      <c r="K47" s="232">
        <f>SUM(K48:K50)</f>
        <v>0</v>
      </c>
      <c r="L47" s="232"/>
      <c r="M47" s="232">
        <f>SUM(M48:M50)</f>
        <v>0</v>
      </c>
      <c r="N47" s="224"/>
      <c r="O47" s="224">
        <f>SUM(O48:O50)</f>
        <v>3.0970000000000001E-2</v>
      </c>
      <c r="P47" s="224"/>
      <c r="Q47" s="224">
        <f>SUM(Q48:Q50)</f>
        <v>0</v>
      </c>
      <c r="R47" s="224"/>
      <c r="S47" s="224"/>
      <c r="T47" s="225"/>
      <c r="U47" s="224">
        <f>SUM(U48:U50)</f>
        <v>1.86</v>
      </c>
      <c r="AE47" t="s">
        <v>113</v>
      </c>
    </row>
    <row r="48" spans="1:60" ht="22.5" outlineLevel="1" x14ac:dyDescent="0.2">
      <c r="A48" s="212">
        <v>12</v>
      </c>
      <c r="B48" s="218" t="s">
        <v>114</v>
      </c>
      <c r="C48" s="262" t="s">
        <v>162</v>
      </c>
      <c r="D48" s="220" t="s">
        <v>163</v>
      </c>
      <c r="E48" s="227">
        <v>1</v>
      </c>
      <c r="F48" s="230">
        <f>H48+J48</f>
        <v>0</v>
      </c>
      <c r="G48" s="231">
        <f>ROUND(E48*F48,2)</f>
        <v>0</v>
      </c>
      <c r="H48" s="231"/>
      <c r="I48" s="231">
        <f>ROUND(E48*H48,2)</f>
        <v>0</v>
      </c>
      <c r="J48" s="231"/>
      <c r="K48" s="231">
        <f>ROUND(E48*J48,2)</f>
        <v>0</v>
      </c>
      <c r="L48" s="231">
        <v>12</v>
      </c>
      <c r="M48" s="231">
        <f>G48*(1+L48/100)</f>
        <v>0</v>
      </c>
      <c r="N48" s="221">
        <v>3.0970000000000001E-2</v>
      </c>
      <c r="O48" s="221">
        <f>ROUND(E48*N48,5)</f>
        <v>3.0970000000000001E-2</v>
      </c>
      <c r="P48" s="221">
        <v>0</v>
      </c>
      <c r="Q48" s="221">
        <f>ROUND(E48*P48,5)</f>
        <v>0</v>
      </c>
      <c r="R48" s="221"/>
      <c r="S48" s="221"/>
      <c r="T48" s="222">
        <v>1.86</v>
      </c>
      <c r="U48" s="221">
        <f>ROUND(E48*T48,2)</f>
        <v>1.86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117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2"/>
      <c r="B49" s="218"/>
      <c r="C49" s="264" t="s">
        <v>164</v>
      </c>
      <c r="D49" s="226"/>
      <c r="E49" s="229">
        <v>1</v>
      </c>
      <c r="F49" s="231"/>
      <c r="G49" s="231"/>
      <c r="H49" s="231"/>
      <c r="I49" s="231"/>
      <c r="J49" s="231"/>
      <c r="K49" s="231"/>
      <c r="L49" s="231"/>
      <c r="M49" s="231"/>
      <c r="N49" s="221"/>
      <c r="O49" s="221"/>
      <c r="P49" s="221"/>
      <c r="Q49" s="221"/>
      <c r="R49" s="221"/>
      <c r="S49" s="221"/>
      <c r="T49" s="222"/>
      <c r="U49" s="221"/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122</v>
      </c>
      <c r="AF49" s="211">
        <v>0</v>
      </c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2"/>
      <c r="B50" s="218"/>
      <c r="C50" s="264" t="s">
        <v>165</v>
      </c>
      <c r="D50" s="226"/>
      <c r="E50" s="229"/>
      <c r="F50" s="231"/>
      <c r="G50" s="231"/>
      <c r="H50" s="231"/>
      <c r="I50" s="231"/>
      <c r="J50" s="231"/>
      <c r="K50" s="231"/>
      <c r="L50" s="231"/>
      <c r="M50" s="231"/>
      <c r="N50" s="221"/>
      <c r="O50" s="221"/>
      <c r="P50" s="221"/>
      <c r="Q50" s="221"/>
      <c r="R50" s="221"/>
      <c r="S50" s="221"/>
      <c r="T50" s="222"/>
      <c r="U50" s="221"/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122</v>
      </c>
      <c r="AF50" s="211">
        <v>0</v>
      </c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x14ac:dyDescent="0.2">
      <c r="A51" s="213" t="s">
        <v>112</v>
      </c>
      <c r="B51" s="219" t="s">
        <v>69</v>
      </c>
      <c r="C51" s="263" t="s">
        <v>70</v>
      </c>
      <c r="D51" s="223"/>
      <c r="E51" s="228"/>
      <c r="F51" s="232"/>
      <c r="G51" s="232">
        <f>SUMIF(AE52:AE71,"&lt;&gt;NOR",G52:G71)</f>
        <v>0</v>
      </c>
      <c r="H51" s="232"/>
      <c r="I51" s="232">
        <f>SUM(I52:I71)</f>
        <v>0</v>
      </c>
      <c r="J51" s="232"/>
      <c r="K51" s="232">
        <f>SUM(K52:K71)</f>
        <v>0</v>
      </c>
      <c r="L51" s="232"/>
      <c r="M51" s="232">
        <f>SUM(M52:M71)</f>
        <v>0</v>
      </c>
      <c r="N51" s="224"/>
      <c r="O51" s="224">
        <f>SUM(O52:O71)</f>
        <v>3.49E-3</v>
      </c>
      <c r="P51" s="224"/>
      <c r="Q51" s="224">
        <f>SUM(Q52:Q71)</f>
        <v>4.0252799999999995</v>
      </c>
      <c r="R51" s="224"/>
      <c r="S51" s="224"/>
      <c r="T51" s="225"/>
      <c r="U51" s="224">
        <f>SUM(U52:U71)</f>
        <v>70.12</v>
      </c>
      <c r="AE51" t="s">
        <v>113</v>
      </c>
    </row>
    <row r="52" spans="1:60" outlineLevel="1" x14ac:dyDescent="0.2">
      <c r="A52" s="212">
        <v>13</v>
      </c>
      <c r="B52" s="218" t="s">
        <v>166</v>
      </c>
      <c r="C52" s="262" t="s">
        <v>167</v>
      </c>
      <c r="D52" s="220" t="s">
        <v>128</v>
      </c>
      <c r="E52" s="227">
        <v>41.983199999999997</v>
      </c>
      <c r="F52" s="230">
        <f>H52+J52</f>
        <v>0</v>
      </c>
      <c r="G52" s="231">
        <f>ROUND(E52*F52,2)</f>
        <v>0</v>
      </c>
      <c r="H52" s="231"/>
      <c r="I52" s="231">
        <f>ROUND(E52*H52,2)</f>
        <v>0</v>
      </c>
      <c r="J52" s="231"/>
      <c r="K52" s="231">
        <f>ROUND(E52*J52,2)</f>
        <v>0</v>
      </c>
      <c r="L52" s="231">
        <v>12</v>
      </c>
      <c r="M52" s="231">
        <f>G52*(1+L52/100)</f>
        <v>0</v>
      </c>
      <c r="N52" s="221">
        <v>0</v>
      </c>
      <c r="O52" s="221">
        <f>ROUND(E52*N52,5)</f>
        <v>0</v>
      </c>
      <c r="P52" s="221">
        <v>4.5999999999999999E-2</v>
      </c>
      <c r="Q52" s="221">
        <f>ROUND(E52*P52,5)</f>
        <v>1.93123</v>
      </c>
      <c r="R52" s="221"/>
      <c r="S52" s="221"/>
      <c r="T52" s="222">
        <v>0.26</v>
      </c>
      <c r="U52" s="221">
        <f>ROUND(E52*T52,2)</f>
        <v>10.92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117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12"/>
      <c r="B53" s="218"/>
      <c r="C53" s="264" t="s">
        <v>168</v>
      </c>
      <c r="D53" s="226"/>
      <c r="E53" s="229">
        <v>41.983199999999997</v>
      </c>
      <c r="F53" s="231"/>
      <c r="G53" s="231"/>
      <c r="H53" s="231"/>
      <c r="I53" s="231"/>
      <c r="J53" s="231"/>
      <c r="K53" s="231"/>
      <c r="L53" s="231"/>
      <c r="M53" s="231"/>
      <c r="N53" s="221"/>
      <c r="O53" s="221"/>
      <c r="P53" s="221"/>
      <c r="Q53" s="221"/>
      <c r="R53" s="221"/>
      <c r="S53" s="221"/>
      <c r="T53" s="222"/>
      <c r="U53" s="221"/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122</v>
      </c>
      <c r="AF53" s="211">
        <v>0</v>
      </c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2">
        <v>14</v>
      </c>
      <c r="B54" s="218" t="s">
        <v>169</v>
      </c>
      <c r="C54" s="262" t="s">
        <v>170</v>
      </c>
      <c r="D54" s="220" t="s">
        <v>128</v>
      </c>
      <c r="E54" s="227">
        <v>41.983199999999997</v>
      </c>
      <c r="F54" s="230">
        <f>H54+J54</f>
        <v>0</v>
      </c>
      <c r="G54" s="231">
        <f>ROUND(E54*F54,2)</f>
        <v>0</v>
      </c>
      <c r="H54" s="231"/>
      <c r="I54" s="231">
        <f>ROUND(E54*H54,2)</f>
        <v>0</v>
      </c>
      <c r="J54" s="231"/>
      <c r="K54" s="231">
        <f>ROUND(E54*J54,2)</f>
        <v>0</v>
      </c>
      <c r="L54" s="231">
        <v>12</v>
      </c>
      <c r="M54" s="231">
        <f>G54*(1+L54/100)</f>
        <v>0</v>
      </c>
      <c r="N54" s="221">
        <v>0</v>
      </c>
      <c r="O54" s="221">
        <f>ROUND(E54*N54,5)</f>
        <v>0</v>
      </c>
      <c r="P54" s="221">
        <v>1.4E-2</v>
      </c>
      <c r="Q54" s="221">
        <f>ROUND(E54*P54,5)</f>
        <v>0.58775999999999995</v>
      </c>
      <c r="R54" s="221"/>
      <c r="S54" s="221"/>
      <c r="T54" s="222">
        <v>0.22</v>
      </c>
      <c r="U54" s="221">
        <f>ROUND(E54*T54,2)</f>
        <v>9.24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117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2">
        <v>15</v>
      </c>
      <c r="B55" s="218" t="s">
        <v>171</v>
      </c>
      <c r="C55" s="262" t="s">
        <v>172</v>
      </c>
      <c r="D55" s="220" t="s">
        <v>128</v>
      </c>
      <c r="E55" s="227">
        <v>41.983199999999997</v>
      </c>
      <c r="F55" s="230">
        <f>H55+J55</f>
        <v>0</v>
      </c>
      <c r="G55" s="231">
        <f>ROUND(E55*F55,2)</f>
        <v>0</v>
      </c>
      <c r="H55" s="231"/>
      <c r="I55" s="231">
        <f>ROUND(E55*H55,2)</f>
        <v>0</v>
      </c>
      <c r="J55" s="231"/>
      <c r="K55" s="231">
        <f>ROUND(E55*J55,2)</f>
        <v>0</v>
      </c>
      <c r="L55" s="231">
        <v>12</v>
      </c>
      <c r="M55" s="231">
        <f>G55*(1+L55/100)</f>
        <v>0</v>
      </c>
      <c r="N55" s="221">
        <v>0</v>
      </c>
      <c r="O55" s="221">
        <f>ROUND(E55*N55,5)</f>
        <v>0</v>
      </c>
      <c r="P55" s="221">
        <v>0</v>
      </c>
      <c r="Q55" s="221">
        <f>ROUND(E55*P55,5)</f>
        <v>0</v>
      </c>
      <c r="R55" s="221"/>
      <c r="S55" s="221"/>
      <c r="T55" s="222">
        <v>0.52600000000000002</v>
      </c>
      <c r="U55" s="221">
        <f>ROUND(E55*T55,2)</f>
        <v>22.08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117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2"/>
      <c r="B56" s="218"/>
      <c r="C56" s="264" t="s">
        <v>173</v>
      </c>
      <c r="D56" s="226"/>
      <c r="E56" s="229">
        <v>41.983199999999997</v>
      </c>
      <c r="F56" s="231"/>
      <c r="G56" s="231"/>
      <c r="H56" s="231"/>
      <c r="I56" s="231"/>
      <c r="J56" s="231"/>
      <c r="K56" s="231"/>
      <c r="L56" s="231"/>
      <c r="M56" s="231"/>
      <c r="N56" s="221"/>
      <c r="O56" s="221"/>
      <c r="P56" s="221"/>
      <c r="Q56" s="221"/>
      <c r="R56" s="221"/>
      <c r="S56" s="221"/>
      <c r="T56" s="222"/>
      <c r="U56" s="221"/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122</v>
      </c>
      <c r="AF56" s="211">
        <v>0</v>
      </c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2">
        <v>16</v>
      </c>
      <c r="B57" s="218" t="s">
        <v>174</v>
      </c>
      <c r="C57" s="262" t="s">
        <v>175</v>
      </c>
      <c r="D57" s="220" t="s">
        <v>128</v>
      </c>
      <c r="E57" s="227">
        <v>11.0593</v>
      </c>
      <c r="F57" s="230">
        <f>H57+J57</f>
        <v>0</v>
      </c>
      <c r="G57" s="231">
        <f>ROUND(E57*F57,2)</f>
        <v>0</v>
      </c>
      <c r="H57" s="231"/>
      <c r="I57" s="231">
        <f>ROUND(E57*H57,2)</f>
        <v>0</v>
      </c>
      <c r="J57" s="231"/>
      <c r="K57" s="231">
        <f>ROUND(E57*J57,2)</f>
        <v>0</v>
      </c>
      <c r="L57" s="231">
        <v>12</v>
      </c>
      <c r="M57" s="231">
        <f>G57*(1+L57/100)</f>
        <v>0</v>
      </c>
      <c r="N57" s="221">
        <v>0</v>
      </c>
      <c r="O57" s="221">
        <f>ROUND(E57*N57,5)</f>
        <v>0</v>
      </c>
      <c r="P57" s="221">
        <v>0.05</v>
      </c>
      <c r="Q57" s="221">
        <f>ROUND(E57*P57,5)</f>
        <v>0.55296999999999996</v>
      </c>
      <c r="R57" s="221"/>
      <c r="S57" s="221"/>
      <c r="T57" s="222">
        <v>0.46925</v>
      </c>
      <c r="U57" s="221">
        <f>ROUND(E57*T57,2)</f>
        <v>5.19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117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2"/>
      <c r="B58" s="218"/>
      <c r="C58" s="264" t="s">
        <v>152</v>
      </c>
      <c r="D58" s="226"/>
      <c r="E58" s="229">
        <v>11.0593</v>
      </c>
      <c r="F58" s="231"/>
      <c r="G58" s="231"/>
      <c r="H58" s="231"/>
      <c r="I58" s="231"/>
      <c r="J58" s="231"/>
      <c r="K58" s="231"/>
      <c r="L58" s="231"/>
      <c r="M58" s="231"/>
      <c r="N58" s="221"/>
      <c r="O58" s="221"/>
      <c r="P58" s="221"/>
      <c r="Q58" s="221"/>
      <c r="R58" s="221"/>
      <c r="S58" s="221"/>
      <c r="T58" s="222"/>
      <c r="U58" s="221"/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122</v>
      </c>
      <c r="AF58" s="211">
        <v>0</v>
      </c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ht="22.5" outlineLevel="1" x14ac:dyDescent="0.2">
      <c r="A59" s="212">
        <v>17</v>
      </c>
      <c r="B59" s="218" t="s">
        <v>176</v>
      </c>
      <c r="C59" s="262" t="s">
        <v>177</v>
      </c>
      <c r="D59" s="220" t="s">
        <v>163</v>
      </c>
      <c r="E59" s="227">
        <v>1</v>
      </c>
      <c r="F59" s="230">
        <f>H59+J59</f>
        <v>0</v>
      </c>
      <c r="G59" s="231">
        <f>ROUND(E59*F59,2)</f>
        <v>0</v>
      </c>
      <c r="H59" s="231"/>
      <c r="I59" s="231">
        <f>ROUND(E59*H59,2)</f>
        <v>0</v>
      </c>
      <c r="J59" s="231"/>
      <c r="K59" s="231">
        <f>ROUND(E59*J59,2)</f>
        <v>0</v>
      </c>
      <c r="L59" s="231">
        <v>12</v>
      </c>
      <c r="M59" s="231">
        <f>G59*(1+L59/100)</f>
        <v>0</v>
      </c>
      <c r="N59" s="221">
        <v>0</v>
      </c>
      <c r="O59" s="221">
        <f>ROUND(E59*N59,5)</f>
        <v>0</v>
      </c>
      <c r="P59" s="221">
        <v>0</v>
      </c>
      <c r="Q59" s="221">
        <f>ROUND(E59*P59,5)</f>
        <v>0</v>
      </c>
      <c r="R59" s="221"/>
      <c r="S59" s="221"/>
      <c r="T59" s="222">
        <v>0.05</v>
      </c>
      <c r="U59" s="221">
        <f>ROUND(E59*T59,2)</f>
        <v>0.05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117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12">
        <v>18</v>
      </c>
      <c r="B60" s="218" t="s">
        <v>178</v>
      </c>
      <c r="C60" s="262" t="s">
        <v>179</v>
      </c>
      <c r="D60" s="220" t="s">
        <v>120</v>
      </c>
      <c r="E60" s="227">
        <v>0.8</v>
      </c>
      <c r="F60" s="230">
        <f>H60+J60</f>
        <v>0</v>
      </c>
      <c r="G60" s="231">
        <f>ROUND(E60*F60,2)</f>
        <v>0</v>
      </c>
      <c r="H60" s="231"/>
      <c r="I60" s="231">
        <f>ROUND(E60*H60,2)</f>
        <v>0</v>
      </c>
      <c r="J60" s="231"/>
      <c r="K60" s="231">
        <f>ROUND(E60*J60,2)</f>
        <v>0</v>
      </c>
      <c r="L60" s="231">
        <v>12</v>
      </c>
      <c r="M60" s="231">
        <f>G60*(1+L60/100)</f>
        <v>0</v>
      </c>
      <c r="N60" s="221">
        <v>2.0400000000000001E-3</v>
      </c>
      <c r="O60" s="221">
        <f>ROUND(E60*N60,5)</f>
        <v>1.6299999999999999E-3</v>
      </c>
      <c r="P60" s="221">
        <v>3.6170000000000001E-2</v>
      </c>
      <c r="Q60" s="221">
        <f>ROUND(E60*P60,5)</f>
        <v>2.894E-2</v>
      </c>
      <c r="R60" s="221"/>
      <c r="S60" s="221"/>
      <c r="T60" s="222">
        <v>4</v>
      </c>
      <c r="U60" s="221">
        <f>ROUND(E60*T60,2)</f>
        <v>3.2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117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2"/>
      <c r="B61" s="218"/>
      <c r="C61" s="264" t="s">
        <v>180</v>
      </c>
      <c r="D61" s="226"/>
      <c r="E61" s="229">
        <v>0.8</v>
      </c>
      <c r="F61" s="231"/>
      <c r="G61" s="231"/>
      <c r="H61" s="231"/>
      <c r="I61" s="231"/>
      <c r="J61" s="231"/>
      <c r="K61" s="231"/>
      <c r="L61" s="231"/>
      <c r="M61" s="231"/>
      <c r="N61" s="221"/>
      <c r="O61" s="221"/>
      <c r="P61" s="221"/>
      <c r="Q61" s="221"/>
      <c r="R61" s="221"/>
      <c r="S61" s="221"/>
      <c r="T61" s="222"/>
      <c r="U61" s="221"/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122</v>
      </c>
      <c r="AF61" s="211">
        <v>0</v>
      </c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2">
        <v>19</v>
      </c>
      <c r="B62" s="218" t="s">
        <v>181</v>
      </c>
      <c r="C62" s="262" t="s">
        <v>182</v>
      </c>
      <c r="D62" s="220" t="s">
        <v>128</v>
      </c>
      <c r="E62" s="227">
        <v>1.5760000000000001</v>
      </c>
      <c r="F62" s="230">
        <f>H62+J62</f>
        <v>0</v>
      </c>
      <c r="G62" s="231">
        <f>ROUND(E62*F62,2)</f>
        <v>0</v>
      </c>
      <c r="H62" s="231"/>
      <c r="I62" s="231">
        <f>ROUND(E62*H62,2)</f>
        <v>0</v>
      </c>
      <c r="J62" s="231"/>
      <c r="K62" s="231">
        <f>ROUND(E62*J62,2)</f>
        <v>0</v>
      </c>
      <c r="L62" s="231">
        <v>12</v>
      </c>
      <c r="M62" s="231">
        <f>G62*(1+L62/100)</f>
        <v>0</v>
      </c>
      <c r="N62" s="221">
        <v>1.1800000000000001E-3</v>
      </c>
      <c r="O62" s="221">
        <f>ROUND(E62*N62,5)</f>
        <v>1.8600000000000001E-3</v>
      </c>
      <c r="P62" s="221">
        <v>0.25700000000000001</v>
      </c>
      <c r="Q62" s="221">
        <f>ROUND(E62*P62,5)</f>
        <v>0.40503</v>
      </c>
      <c r="R62" s="221"/>
      <c r="S62" s="221"/>
      <c r="T62" s="222">
        <v>0.877</v>
      </c>
      <c r="U62" s="221">
        <f>ROUND(E62*T62,2)</f>
        <v>1.38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117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12"/>
      <c r="B63" s="218"/>
      <c r="C63" s="264" t="s">
        <v>183</v>
      </c>
      <c r="D63" s="226"/>
      <c r="E63" s="229">
        <v>1.5760000000000001</v>
      </c>
      <c r="F63" s="231"/>
      <c r="G63" s="231"/>
      <c r="H63" s="231"/>
      <c r="I63" s="231"/>
      <c r="J63" s="231"/>
      <c r="K63" s="231"/>
      <c r="L63" s="231"/>
      <c r="M63" s="231"/>
      <c r="N63" s="221"/>
      <c r="O63" s="221"/>
      <c r="P63" s="221"/>
      <c r="Q63" s="221"/>
      <c r="R63" s="221"/>
      <c r="S63" s="221"/>
      <c r="T63" s="222"/>
      <c r="U63" s="221"/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122</v>
      </c>
      <c r="AF63" s="211">
        <v>0</v>
      </c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12">
        <v>20</v>
      </c>
      <c r="B64" s="218" t="s">
        <v>114</v>
      </c>
      <c r="C64" s="262" t="s">
        <v>184</v>
      </c>
      <c r="D64" s="220" t="s">
        <v>116</v>
      </c>
      <c r="E64" s="227">
        <v>1</v>
      </c>
      <c r="F64" s="230">
        <f>H64+J64</f>
        <v>0</v>
      </c>
      <c r="G64" s="231">
        <f>ROUND(E64*F64,2)</f>
        <v>0</v>
      </c>
      <c r="H64" s="231"/>
      <c r="I64" s="231">
        <f>ROUND(E64*H64,2)</f>
        <v>0</v>
      </c>
      <c r="J64" s="231"/>
      <c r="K64" s="231">
        <f>ROUND(E64*J64,2)</f>
        <v>0</v>
      </c>
      <c r="L64" s="231">
        <v>12</v>
      </c>
      <c r="M64" s="231">
        <f>G64*(1+L64/100)</f>
        <v>0</v>
      </c>
      <c r="N64" s="221">
        <v>0</v>
      </c>
      <c r="O64" s="221">
        <f>ROUND(E64*N64,5)</f>
        <v>0</v>
      </c>
      <c r="P64" s="221">
        <v>0.5</v>
      </c>
      <c r="Q64" s="221">
        <f>ROUND(E64*P64,5)</f>
        <v>0.5</v>
      </c>
      <c r="R64" s="221"/>
      <c r="S64" s="221"/>
      <c r="T64" s="222">
        <v>0</v>
      </c>
      <c r="U64" s="221">
        <f>ROUND(E64*T64,2)</f>
        <v>0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117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12">
        <v>21</v>
      </c>
      <c r="B65" s="218" t="s">
        <v>185</v>
      </c>
      <c r="C65" s="262" t="s">
        <v>186</v>
      </c>
      <c r="D65" s="220" t="s">
        <v>128</v>
      </c>
      <c r="E65" s="227">
        <v>11.059299999999999</v>
      </c>
      <c r="F65" s="230">
        <f>H65+J65</f>
        <v>0</v>
      </c>
      <c r="G65" s="231">
        <f>ROUND(E65*F65,2)</f>
        <v>0</v>
      </c>
      <c r="H65" s="231"/>
      <c r="I65" s="231">
        <f>ROUND(E65*H65,2)</f>
        <v>0</v>
      </c>
      <c r="J65" s="231"/>
      <c r="K65" s="231">
        <f>ROUND(E65*J65,2)</f>
        <v>0</v>
      </c>
      <c r="L65" s="231">
        <v>12</v>
      </c>
      <c r="M65" s="231">
        <f>G65*(1+L65/100)</f>
        <v>0</v>
      </c>
      <c r="N65" s="221">
        <v>0</v>
      </c>
      <c r="O65" s="221">
        <f>ROUND(E65*N65,5)</f>
        <v>0</v>
      </c>
      <c r="P65" s="221">
        <v>1.75E-3</v>
      </c>
      <c r="Q65" s="221">
        <f>ROUND(E65*P65,5)</f>
        <v>1.9349999999999999E-2</v>
      </c>
      <c r="R65" s="221"/>
      <c r="S65" s="221"/>
      <c r="T65" s="222">
        <v>0.16500000000000001</v>
      </c>
      <c r="U65" s="221">
        <f>ROUND(E65*T65,2)</f>
        <v>1.82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117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12"/>
      <c r="B66" s="218"/>
      <c r="C66" s="264" t="s">
        <v>152</v>
      </c>
      <c r="D66" s="226"/>
      <c r="E66" s="229">
        <v>11.0593</v>
      </c>
      <c r="F66" s="231"/>
      <c r="G66" s="231"/>
      <c r="H66" s="231"/>
      <c r="I66" s="231"/>
      <c r="J66" s="231"/>
      <c r="K66" s="231"/>
      <c r="L66" s="231"/>
      <c r="M66" s="231"/>
      <c r="N66" s="221"/>
      <c r="O66" s="221"/>
      <c r="P66" s="221"/>
      <c r="Q66" s="221"/>
      <c r="R66" s="221"/>
      <c r="S66" s="221"/>
      <c r="T66" s="222"/>
      <c r="U66" s="221"/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122</v>
      </c>
      <c r="AF66" s="211">
        <v>0</v>
      </c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12">
        <v>22</v>
      </c>
      <c r="B67" s="218" t="s">
        <v>187</v>
      </c>
      <c r="C67" s="262" t="s">
        <v>188</v>
      </c>
      <c r="D67" s="220" t="s">
        <v>189</v>
      </c>
      <c r="E67" s="227">
        <v>4</v>
      </c>
      <c r="F67" s="230">
        <f>H67+J67</f>
        <v>0</v>
      </c>
      <c r="G67" s="231">
        <f>ROUND(E67*F67,2)</f>
        <v>0</v>
      </c>
      <c r="H67" s="231"/>
      <c r="I67" s="231">
        <f>ROUND(E67*H67,2)</f>
        <v>0</v>
      </c>
      <c r="J67" s="231"/>
      <c r="K67" s="231">
        <f>ROUND(E67*J67,2)</f>
        <v>0</v>
      </c>
      <c r="L67" s="231">
        <v>12</v>
      </c>
      <c r="M67" s="231">
        <f>G67*(1+L67/100)</f>
        <v>0</v>
      </c>
      <c r="N67" s="221">
        <v>0</v>
      </c>
      <c r="O67" s="221">
        <f>ROUND(E67*N67,5)</f>
        <v>0</v>
      </c>
      <c r="P67" s="221">
        <v>0</v>
      </c>
      <c r="Q67" s="221">
        <f>ROUND(E67*P67,5)</f>
        <v>0</v>
      </c>
      <c r="R67" s="221"/>
      <c r="S67" s="221"/>
      <c r="T67" s="222">
        <v>0.94199999999999995</v>
      </c>
      <c r="U67" s="221">
        <f>ROUND(E67*T67,2)</f>
        <v>3.77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117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12">
        <v>23</v>
      </c>
      <c r="B68" s="218" t="s">
        <v>190</v>
      </c>
      <c r="C68" s="262" t="s">
        <v>191</v>
      </c>
      <c r="D68" s="220" t="s">
        <v>189</v>
      </c>
      <c r="E68" s="227">
        <v>40</v>
      </c>
      <c r="F68" s="230">
        <f>H68+J68</f>
        <v>0</v>
      </c>
      <c r="G68" s="231">
        <f>ROUND(E68*F68,2)</f>
        <v>0</v>
      </c>
      <c r="H68" s="231"/>
      <c r="I68" s="231">
        <f>ROUND(E68*H68,2)</f>
        <v>0</v>
      </c>
      <c r="J68" s="231"/>
      <c r="K68" s="231">
        <f>ROUND(E68*J68,2)</f>
        <v>0</v>
      </c>
      <c r="L68" s="231">
        <v>12</v>
      </c>
      <c r="M68" s="231">
        <f>G68*(1+L68/100)</f>
        <v>0</v>
      </c>
      <c r="N68" s="221">
        <v>0</v>
      </c>
      <c r="O68" s="221">
        <f>ROUND(E68*N68,5)</f>
        <v>0</v>
      </c>
      <c r="P68" s="221">
        <v>0</v>
      </c>
      <c r="Q68" s="221">
        <f>ROUND(E68*P68,5)</f>
        <v>0</v>
      </c>
      <c r="R68" s="221"/>
      <c r="S68" s="221"/>
      <c r="T68" s="222">
        <v>0.105</v>
      </c>
      <c r="U68" s="221">
        <f>ROUND(E68*T68,2)</f>
        <v>4.2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117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12"/>
      <c r="B69" s="218"/>
      <c r="C69" s="264" t="s">
        <v>192</v>
      </c>
      <c r="D69" s="226"/>
      <c r="E69" s="229">
        <v>40</v>
      </c>
      <c r="F69" s="231"/>
      <c r="G69" s="231"/>
      <c r="H69" s="231"/>
      <c r="I69" s="231"/>
      <c r="J69" s="231"/>
      <c r="K69" s="231"/>
      <c r="L69" s="231"/>
      <c r="M69" s="231"/>
      <c r="N69" s="221"/>
      <c r="O69" s="221"/>
      <c r="P69" s="221"/>
      <c r="Q69" s="221"/>
      <c r="R69" s="221"/>
      <c r="S69" s="221"/>
      <c r="T69" s="222"/>
      <c r="U69" s="221"/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122</v>
      </c>
      <c r="AF69" s="211">
        <v>0</v>
      </c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2">
        <v>24</v>
      </c>
      <c r="B70" s="218" t="s">
        <v>193</v>
      </c>
      <c r="C70" s="262" t="s">
        <v>194</v>
      </c>
      <c r="D70" s="220" t="s">
        <v>189</v>
      </c>
      <c r="E70" s="227">
        <v>4</v>
      </c>
      <c r="F70" s="230">
        <f>H70+J70</f>
        <v>0</v>
      </c>
      <c r="G70" s="231">
        <f>ROUND(E70*F70,2)</f>
        <v>0</v>
      </c>
      <c r="H70" s="231"/>
      <c r="I70" s="231">
        <f>ROUND(E70*H70,2)</f>
        <v>0</v>
      </c>
      <c r="J70" s="231"/>
      <c r="K70" s="231">
        <f>ROUND(E70*J70,2)</f>
        <v>0</v>
      </c>
      <c r="L70" s="231">
        <v>12</v>
      </c>
      <c r="M70" s="231">
        <f>G70*(1+L70/100)</f>
        <v>0</v>
      </c>
      <c r="N70" s="221">
        <v>0</v>
      </c>
      <c r="O70" s="221">
        <f>ROUND(E70*N70,5)</f>
        <v>0</v>
      </c>
      <c r="P70" s="221">
        <v>0</v>
      </c>
      <c r="Q70" s="221">
        <f>ROUND(E70*P70,5)</f>
        <v>0</v>
      </c>
      <c r="R70" s="221"/>
      <c r="S70" s="221"/>
      <c r="T70" s="222">
        <v>2.0670000000000002</v>
      </c>
      <c r="U70" s="221">
        <f>ROUND(E70*T70,2)</f>
        <v>8.27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117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2">
        <v>25</v>
      </c>
      <c r="B71" s="218" t="s">
        <v>114</v>
      </c>
      <c r="C71" s="262" t="s">
        <v>195</v>
      </c>
      <c r="D71" s="220" t="s">
        <v>146</v>
      </c>
      <c r="E71" s="227">
        <v>1</v>
      </c>
      <c r="F71" s="230">
        <f>H71+J71</f>
        <v>0</v>
      </c>
      <c r="G71" s="231">
        <f>ROUND(E71*F71,2)</f>
        <v>0</v>
      </c>
      <c r="H71" s="231"/>
      <c r="I71" s="231">
        <f>ROUND(E71*H71,2)</f>
        <v>0</v>
      </c>
      <c r="J71" s="231"/>
      <c r="K71" s="231">
        <f>ROUND(E71*J71,2)</f>
        <v>0</v>
      </c>
      <c r="L71" s="231">
        <v>12</v>
      </c>
      <c r="M71" s="231">
        <f>G71*(1+L71/100)</f>
        <v>0</v>
      </c>
      <c r="N71" s="221">
        <v>0</v>
      </c>
      <c r="O71" s="221">
        <f>ROUND(E71*N71,5)</f>
        <v>0</v>
      </c>
      <c r="P71" s="221">
        <v>0</v>
      </c>
      <c r="Q71" s="221">
        <f>ROUND(E71*P71,5)</f>
        <v>0</v>
      </c>
      <c r="R71" s="221"/>
      <c r="S71" s="221"/>
      <c r="T71" s="222">
        <v>0</v>
      </c>
      <c r="U71" s="221">
        <f>ROUND(E71*T71,2)</f>
        <v>0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117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x14ac:dyDescent="0.2">
      <c r="A72" s="213" t="s">
        <v>112</v>
      </c>
      <c r="B72" s="219" t="s">
        <v>71</v>
      </c>
      <c r="C72" s="263" t="s">
        <v>72</v>
      </c>
      <c r="D72" s="223"/>
      <c r="E72" s="228"/>
      <c r="F72" s="232"/>
      <c r="G72" s="232">
        <f>SUMIF(AE73:AE73,"&lt;&gt;NOR",G73:G73)</f>
        <v>0</v>
      </c>
      <c r="H72" s="232"/>
      <c r="I72" s="232">
        <f>SUM(I73:I73)</f>
        <v>0</v>
      </c>
      <c r="J72" s="232"/>
      <c r="K72" s="232">
        <f>SUM(K73:K73)</f>
        <v>0</v>
      </c>
      <c r="L72" s="232"/>
      <c r="M72" s="232">
        <f>SUM(M73:M73)</f>
        <v>0</v>
      </c>
      <c r="N72" s="224"/>
      <c r="O72" s="224">
        <f>SUM(O73:O73)</f>
        <v>0</v>
      </c>
      <c r="P72" s="224"/>
      <c r="Q72" s="224">
        <f>SUM(Q73:Q73)</f>
        <v>0</v>
      </c>
      <c r="R72" s="224"/>
      <c r="S72" s="224"/>
      <c r="T72" s="225"/>
      <c r="U72" s="224">
        <f>SUM(U73:U73)</f>
        <v>2.5499999999999998</v>
      </c>
      <c r="AE72" t="s">
        <v>113</v>
      </c>
    </row>
    <row r="73" spans="1:60" outlineLevel="1" x14ac:dyDescent="0.2">
      <c r="A73" s="212">
        <v>26</v>
      </c>
      <c r="B73" s="218" t="s">
        <v>196</v>
      </c>
      <c r="C73" s="262" t="s">
        <v>197</v>
      </c>
      <c r="D73" s="220" t="s">
        <v>189</v>
      </c>
      <c r="E73" s="227">
        <v>0.8</v>
      </c>
      <c r="F73" s="230">
        <f>H73+J73</f>
        <v>0</v>
      </c>
      <c r="G73" s="231">
        <f>ROUND(E73*F73,2)</f>
        <v>0</v>
      </c>
      <c r="H73" s="231"/>
      <c r="I73" s="231">
        <f>ROUND(E73*H73,2)</f>
        <v>0</v>
      </c>
      <c r="J73" s="231"/>
      <c r="K73" s="231">
        <f>ROUND(E73*J73,2)</f>
        <v>0</v>
      </c>
      <c r="L73" s="231">
        <v>12</v>
      </c>
      <c r="M73" s="231">
        <f>G73*(1+L73/100)</f>
        <v>0</v>
      </c>
      <c r="N73" s="221">
        <v>0</v>
      </c>
      <c r="O73" s="221">
        <f>ROUND(E73*N73,5)</f>
        <v>0</v>
      </c>
      <c r="P73" s="221">
        <v>0</v>
      </c>
      <c r="Q73" s="221">
        <f>ROUND(E73*P73,5)</f>
        <v>0</v>
      </c>
      <c r="R73" s="221"/>
      <c r="S73" s="221"/>
      <c r="T73" s="222">
        <v>3.1920000000000002</v>
      </c>
      <c r="U73" s="221">
        <f>ROUND(E73*T73,2)</f>
        <v>2.5499999999999998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117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x14ac:dyDescent="0.2">
      <c r="A74" s="213" t="s">
        <v>112</v>
      </c>
      <c r="B74" s="219" t="s">
        <v>73</v>
      </c>
      <c r="C74" s="263" t="s">
        <v>74</v>
      </c>
      <c r="D74" s="223"/>
      <c r="E74" s="228"/>
      <c r="F74" s="232"/>
      <c r="G74" s="232">
        <f>SUMIF(AE75:AE76,"&lt;&gt;NOR",G75:G76)</f>
        <v>0</v>
      </c>
      <c r="H74" s="232"/>
      <c r="I74" s="232">
        <f>SUM(I75:I76)</f>
        <v>0</v>
      </c>
      <c r="J74" s="232"/>
      <c r="K74" s="232">
        <f>SUM(K75:K76)</f>
        <v>0</v>
      </c>
      <c r="L74" s="232"/>
      <c r="M74" s="232">
        <f>SUM(M75:M76)</f>
        <v>0</v>
      </c>
      <c r="N74" s="224"/>
      <c r="O74" s="224">
        <f>SUM(O75:O76)</f>
        <v>0</v>
      </c>
      <c r="P74" s="224"/>
      <c r="Q74" s="224">
        <f>SUM(Q75:Q76)</f>
        <v>0</v>
      </c>
      <c r="R74" s="224"/>
      <c r="S74" s="224"/>
      <c r="T74" s="225"/>
      <c r="U74" s="224">
        <f>SUM(U75:U76)</f>
        <v>0</v>
      </c>
      <c r="AE74" t="s">
        <v>113</v>
      </c>
    </row>
    <row r="75" spans="1:60" outlineLevel="1" x14ac:dyDescent="0.2">
      <c r="A75" s="212">
        <v>27</v>
      </c>
      <c r="B75" s="218" t="s">
        <v>114</v>
      </c>
      <c r="C75" s="262" t="s">
        <v>198</v>
      </c>
      <c r="D75" s="220" t="s">
        <v>116</v>
      </c>
      <c r="E75" s="227">
        <v>1</v>
      </c>
      <c r="F75" s="230">
        <f>H75+J75</f>
        <v>0</v>
      </c>
      <c r="G75" s="231">
        <f>ROUND(E75*F75,2)</f>
        <v>0</v>
      </c>
      <c r="H75" s="231"/>
      <c r="I75" s="231">
        <f>ROUND(E75*H75,2)</f>
        <v>0</v>
      </c>
      <c r="J75" s="231"/>
      <c r="K75" s="231">
        <f>ROUND(E75*J75,2)</f>
        <v>0</v>
      </c>
      <c r="L75" s="231">
        <v>12</v>
      </c>
      <c r="M75" s="231">
        <f>G75*(1+L75/100)</f>
        <v>0</v>
      </c>
      <c r="N75" s="221">
        <v>0</v>
      </c>
      <c r="O75" s="221">
        <f>ROUND(E75*N75,5)</f>
        <v>0</v>
      </c>
      <c r="P75" s="221">
        <v>0</v>
      </c>
      <c r="Q75" s="221">
        <f>ROUND(E75*P75,5)</f>
        <v>0</v>
      </c>
      <c r="R75" s="221"/>
      <c r="S75" s="221"/>
      <c r="T75" s="222">
        <v>0</v>
      </c>
      <c r="U75" s="221">
        <f>ROUND(E75*T75,2)</f>
        <v>0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117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12">
        <v>28</v>
      </c>
      <c r="B76" s="218" t="s">
        <v>159</v>
      </c>
      <c r="C76" s="262" t="s">
        <v>199</v>
      </c>
      <c r="D76" s="220" t="s">
        <v>116</v>
      </c>
      <c r="E76" s="227">
        <v>1</v>
      </c>
      <c r="F76" s="230">
        <f>H76+J76</f>
        <v>0</v>
      </c>
      <c r="G76" s="231">
        <f>ROUND(E76*F76,2)</f>
        <v>0</v>
      </c>
      <c r="H76" s="231"/>
      <c r="I76" s="231">
        <f>ROUND(E76*H76,2)</f>
        <v>0</v>
      </c>
      <c r="J76" s="231"/>
      <c r="K76" s="231">
        <f>ROUND(E76*J76,2)</f>
        <v>0</v>
      </c>
      <c r="L76" s="231">
        <v>12</v>
      </c>
      <c r="M76" s="231">
        <f>G76*(1+L76/100)</f>
        <v>0</v>
      </c>
      <c r="N76" s="221">
        <v>0</v>
      </c>
      <c r="O76" s="221">
        <f>ROUND(E76*N76,5)</f>
        <v>0</v>
      </c>
      <c r="P76" s="221">
        <v>0</v>
      </c>
      <c r="Q76" s="221">
        <f>ROUND(E76*P76,5)</f>
        <v>0</v>
      </c>
      <c r="R76" s="221"/>
      <c r="S76" s="221"/>
      <c r="T76" s="222">
        <v>0</v>
      </c>
      <c r="U76" s="221">
        <f>ROUND(E76*T76,2)</f>
        <v>0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117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x14ac:dyDescent="0.2">
      <c r="A77" s="213" t="s">
        <v>112</v>
      </c>
      <c r="B77" s="219" t="s">
        <v>75</v>
      </c>
      <c r="C77" s="263" t="s">
        <v>76</v>
      </c>
      <c r="D77" s="223"/>
      <c r="E77" s="228"/>
      <c r="F77" s="232"/>
      <c r="G77" s="232">
        <f>SUMIF(AE78:AE79,"&lt;&gt;NOR",G78:G79)</f>
        <v>0</v>
      </c>
      <c r="H77" s="232"/>
      <c r="I77" s="232">
        <f>SUM(I78:I79)</f>
        <v>0</v>
      </c>
      <c r="J77" s="232"/>
      <c r="K77" s="232">
        <f>SUM(K78:K79)</f>
        <v>0</v>
      </c>
      <c r="L77" s="232"/>
      <c r="M77" s="232">
        <f>SUM(M78:M79)</f>
        <v>0</v>
      </c>
      <c r="N77" s="224"/>
      <c r="O77" s="224">
        <f>SUM(O78:O79)</f>
        <v>0</v>
      </c>
      <c r="P77" s="224"/>
      <c r="Q77" s="224">
        <f>SUM(Q78:Q79)</f>
        <v>0</v>
      </c>
      <c r="R77" s="224"/>
      <c r="S77" s="224"/>
      <c r="T77" s="225"/>
      <c r="U77" s="224">
        <f>SUM(U78:U79)</f>
        <v>0</v>
      </c>
      <c r="AE77" t="s">
        <v>113</v>
      </c>
    </row>
    <row r="78" spans="1:60" outlineLevel="1" x14ac:dyDescent="0.2">
      <c r="A78" s="212">
        <v>29</v>
      </c>
      <c r="B78" s="218" t="s">
        <v>114</v>
      </c>
      <c r="C78" s="262" t="s">
        <v>200</v>
      </c>
      <c r="D78" s="220" t="s">
        <v>116</v>
      </c>
      <c r="E78" s="227">
        <v>1</v>
      </c>
      <c r="F78" s="230">
        <f>H78+J78</f>
        <v>0</v>
      </c>
      <c r="G78" s="231">
        <f>ROUND(E78*F78,2)</f>
        <v>0</v>
      </c>
      <c r="H78" s="231"/>
      <c r="I78" s="231">
        <f>ROUND(E78*H78,2)</f>
        <v>0</v>
      </c>
      <c r="J78" s="231"/>
      <c r="K78" s="231">
        <f>ROUND(E78*J78,2)</f>
        <v>0</v>
      </c>
      <c r="L78" s="231">
        <v>12</v>
      </c>
      <c r="M78" s="231">
        <f>G78*(1+L78/100)</f>
        <v>0</v>
      </c>
      <c r="N78" s="221">
        <v>0</v>
      </c>
      <c r="O78" s="221">
        <f>ROUND(E78*N78,5)</f>
        <v>0</v>
      </c>
      <c r="P78" s="221">
        <v>0</v>
      </c>
      <c r="Q78" s="221">
        <f>ROUND(E78*P78,5)</f>
        <v>0</v>
      </c>
      <c r="R78" s="221"/>
      <c r="S78" s="221"/>
      <c r="T78" s="222">
        <v>0</v>
      </c>
      <c r="U78" s="221">
        <f>ROUND(E78*T78,2)</f>
        <v>0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117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12">
        <v>30</v>
      </c>
      <c r="B79" s="218" t="s">
        <v>159</v>
      </c>
      <c r="C79" s="262" t="s">
        <v>199</v>
      </c>
      <c r="D79" s="220" t="s">
        <v>116</v>
      </c>
      <c r="E79" s="227">
        <v>1</v>
      </c>
      <c r="F79" s="230">
        <f>H79+J79</f>
        <v>0</v>
      </c>
      <c r="G79" s="231">
        <f>ROUND(E79*F79,2)</f>
        <v>0</v>
      </c>
      <c r="H79" s="231"/>
      <c r="I79" s="231">
        <f>ROUND(E79*H79,2)</f>
        <v>0</v>
      </c>
      <c r="J79" s="231"/>
      <c r="K79" s="231">
        <f>ROUND(E79*J79,2)</f>
        <v>0</v>
      </c>
      <c r="L79" s="231">
        <v>12</v>
      </c>
      <c r="M79" s="231">
        <f>G79*(1+L79/100)</f>
        <v>0</v>
      </c>
      <c r="N79" s="221">
        <v>0</v>
      </c>
      <c r="O79" s="221">
        <f>ROUND(E79*N79,5)</f>
        <v>0</v>
      </c>
      <c r="P79" s="221">
        <v>0</v>
      </c>
      <c r="Q79" s="221">
        <f>ROUND(E79*P79,5)</f>
        <v>0</v>
      </c>
      <c r="R79" s="221"/>
      <c r="S79" s="221"/>
      <c r="T79" s="222">
        <v>0</v>
      </c>
      <c r="U79" s="221">
        <f>ROUND(E79*T79,2)</f>
        <v>0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117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x14ac:dyDescent="0.2">
      <c r="A80" s="213" t="s">
        <v>112</v>
      </c>
      <c r="B80" s="219" t="s">
        <v>77</v>
      </c>
      <c r="C80" s="263" t="s">
        <v>78</v>
      </c>
      <c r="D80" s="223"/>
      <c r="E80" s="228"/>
      <c r="F80" s="232"/>
      <c r="G80" s="232">
        <f>SUMIF(AE81:AE100,"&lt;&gt;NOR",G81:G100)</f>
        <v>0</v>
      </c>
      <c r="H80" s="232"/>
      <c r="I80" s="232">
        <f>SUM(I81:I100)</f>
        <v>0</v>
      </c>
      <c r="J80" s="232"/>
      <c r="K80" s="232">
        <f>SUM(K81:K100)</f>
        <v>0</v>
      </c>
      <c r="L80" s="232"/>
      <c r="M80" s="232">
        <f>SUM(M81:M100)</f>
        <v>0</v>
      </c>
      <c r="N80" s="224"/>
      <c r="O80" s="224">
        <f>SUM(O81:O100)</f>
        <v>0</v>
      </c>
      <c r="P80" s="224"/>
      <c r="Q80" s="224">
        <f>SUM(Q81:Q100)</f>
        <v>0</v>
      </c>
      <c r="R80" s="224"/>
      <c r="S80" s="224"/>
      <c r="T80" s="225"/>
      <c r="U80" s="224">
        <f>SUM(U81:U100)</f>
        <v>0</v>
      </c>
      <c r="AE80" t="s">
        <v>113</v>
      </c>
    </row>
    <row r="81" spans="1:60" outlineLevel="1" x14ac:dyDescent="0.2">
      <c r="A81" s="212">
        <v>31</v>
      </c>
      <c r="B81" s="218" t="s">
        <v>114</v>
      </c>
      <c r="C81" s="262" t="s">
        <v>201</v>
      </c>
      <c r="D81" s="220" t="s">
        <v>116</v>
      </c>
      <c r="E81" s="227">
        <v>1</v>
      </c>
      <c r="F81" s="230">
        <f>H81+J81</f>
        <v>0</v>
      </c>
      <c r="G81" s="231">
        <f>ROUND(E81*F81,2)</f>
        <v>0</v>
      </c>
      <c r="H81" s="231"/>
      <c r="I81" s="231">
        <f>ROUND(E81*H81,2)</f>
        <v>0</v>
      </c>
      <c r="J81" s="231"/>
      <c r="K81" s="231">
        <f>ROUND(E81*J81,2)</f>
        <v>0</v>
      </c>
      <c r="L81" s="231">
        <v>12</v>
      </c>
      <c r="M81" s="231">
        <f>G81*(1+L81/100)</f>
        <v>0</v>
      </c>
      <c r="N81" s="221">
        <v>0</v>
      </c>
      <c r="O81" s="221">
        <f>ROUND(E81*N81,5)</f>
        <v>0</v>
      </c>
      <c r="P81" s="221">
        <v>0</v>
      </c>
      <c r="Q81" s="221">
        <f>ROUND(E81*P81,5)</f>
        <v>0</v>
      </c>
      <c r="R81" s="221"/>
      <c r="S81" s="221"/>
      <c r="T81" s="222">
        <v>0</v>
      </c>
      <c r="U81" s="221">
        <f>ROUND(E81*T81,2)</f>
        <v>0</v>
      </c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117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12"/>
      <c r="B82" s="218"/>
      <c r="C82" s="264" t="s">
        <v>164</v>
      </c>
      <c r="D82" s="226"/>
      <c r="E82" s="229">
        <v>1</v>
      </c>
      <c r="F82" s="231"/>
      <c r="G82" s="231"/>
      <c r="H82" s="231"/>
      <c r="I82" s="231"/>
      <c r="J82" s="231"/>
      <c r="K82" s="231"/>
      <c r="L82" s="231"/>
      <c r="M82" s="231"/>
      <c r="N82" s="221"/>
      <c r="O82" s="221"/>
      <c r="P82" s="221"/>
      <c r="Q82" s="221"/>
      <c r="R82" s="221"/>
      <c r="S82" s="221"/>
      <c r="T82" s="222"/>
      <c r="U82" s="221"/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122</v>
      </c>
      <c r="AF82" s="211">
        <v>0</v>
      </c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ht="22.5" outlineLevel="1" x14ac:dyDescent="0.2">
      <c r="A83" s="212"/>
      <c r="B83" s="218"/>
      <c r="C83" s="264" t="s">
        <v>202</v>
      </c>
      <c r="D83" s="226"/>
      <c r="E83" s="229"/>
      <c r="F83" s="231"/>
      <c r="G83" s="231"/>
      <c r="H83" s="231"/>
      <c r="I83" s="231"/>
      <c r="J83" s="231"/>
      <c r="K83" s="231"/>
      <c r="L83" s="231"/>
      <c r="M83" s="231"/>
      <c r="N83" s="221"/>
      <c r="O83" s="221"/>
      <c r="P83" s="221"/>
      <c r="Q83" s="221"/>
      <c r="R83" s="221"/>
      <c r="S83" s="221"/>
      <c r="T83" s="222"/>
      <c r="U83" s="221"/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122</v>
      </c>
      <c r="AF83" s="211">
        <v>0</v>
      </c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ht="22.5" outlineLevel="1" x14ac:dyDescent="0.2">
      <c r="A84" s="212"/>
      <c r="B84" s="218"/>
      <c r="C84" s="264" t="s">
        <v>203</v>
      </c>
      <c r="D84" s="226"/>
      <c r="E84" s="229"/>
      <c r="F84" s="231"/>
      <c r="G84" s="231"/>
      <c r="H84" s="231"/>
      <c r="I84" s="231"/>
      <c r="J84" s="231"/>
      <c r="K84" s="231"/>
      <c r="L84" s="231"/>
      <c r="M84" s="231"/>
      <c r="N84" s="221"/>
      <c r="O84" s="221"/>
      <c r="P84" s="221"/>
      <c r="Q84" s="221"/>
      <c r="R84" s="221"/>
      <c r="S84" s="221"/>
      <c r="T84" s="222"/>
      <c r="U84" s="221"/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122</v>
      </c>
      <c r="AF84" s="211">
        <v>0</v>
      </c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12"/>
      <c r="B85" s="218"/>
      <c r="C85" s="264" t="s">
        <v>204</v>
      </c>
      <c r="D85" s="226"/>
      <c r="E85" s="229"/>
      <c r="F85" s="231"/>
      <c r="G85" s="231"/>
      <c r="H85" s="231"/>
      <c r="I85" s="231"/>
      <c r="J85" s="231"/>
      <c r="K85" s="231"/>
      <c r="L85" s="231"/>
      <c r="M85" s="231"/>
      <c r="N85" s="221"/>
      <c r="O85" s="221"/>
      <c r="P85" s="221"/>
      <c r="Q85" s="221"/>
      <c r="R85" s="221"/>
      <c r="S85" s="221"/>
      <c r="T85" s="222"/>
      <c r="U85" s="221"/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122</v>
      </c>
      <c r="AF85" s="211">
        <v>0</v>
      </c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ht="22.5" outlineLevel="1" x14ac:dyDescent="0.2">
      <c r="A86" s="212"/>
      <c r="B86" s="218"/>
      <c r="C86" s="264" t="s">
        <v>205</v>
      </c>
      <c r="D86" s="226"/>
      <c r="E86" s="229"/>
      <c r="F86" s="231"/>
      <c r="G86" s="231"/>
      <c r="H86" s="231"/>
      <c r="I86" s="231"/>
      <c r="J86" s="231"/>
      <c r="K86" s="231"/>
      <c r="L86" s="231"/>
      <c r="M86" s="231"/>
      <c r="N86" s="221"/>
      <c r="O86" s="221"/>
      <c r="P86" s="221"/>
      <c r="Q86" s="221"/>
      <c r="R86" s="221"/>
      <c r="S86" s="221"/>
      <c r="T86" s="222"/>
      <c r="U86" s="221"/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122</v>
      </c>
      <c r="AF86" s="211">
        <v>0</v>
      </c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12"/>
      <c r="B87" s="218"/>
      <c r="C87" s="264" t="s">
        <v>206</v>
      </c>
      <c r="D87" s="226"/>
      <c r="E87" s="229"/>
      <c r="F87" s="231"/>
      <c r="G87" s="231"/>
      <c r="H87" s="231"/>
      <c r="I87" s="231"/>
      <c r="J87" s="231"/>
      <c r="K87" s="231"/>
      <c r="L87" s="231"/>
      <c r="M87" s="231"/>
      <c r="N87" s="221"/>
      <c r="O87" s="221"/>
      <c r="P87" s="221"/>
      <c r="Q87" s="221"/>
      <c r="R87" s="221"/>
      <c r="S87" s="221"/>
      <c r="T87" s="222"/>
      <c r="U87" s="221"/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122</v>
      </c>
      <c r="AF87" s="211">
        <v>0</v>
      </c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12"/>
      <c r="B88" s="218"/>
      <c r="C88" s="264" t="s">
        <v>207</v>
      </c>
      <c r="D88" s="226"/>
      <c r="E88" s="229"/>
      <c r="F88" s="231"/>
      <c r="G88" s="231"/>
      <c r="H88" s="231"/>
      <c r="I88" s="231"/>
      <c r="J88" s="231"/>
      <c r="K88" s="231"/>
      <c r="L88" s="231"/>
      <c r="M88" s="231"/>
      <c r="N88" s="221"/>
      <c r="O88" s="221"/>
      <c r="P88" s="221"/>
      <c r="Q88" s="221"/>
      <c r="R88" s="221"/>
      <c r="S88" s="221"/>
      <c r="T88" s="222"/>
      <c r="U88" s="221"/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122</v>
      </c>
      <c r="AF88" s="211">
        <v>0</v>
      </c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12"/>
      <c r="B89" s="218"/>
      <c r="C89" s="264" t="s">
        <v>208</v>
      </c>
      <c r="D89" s="226"/>
      <c r="E89" s="229"/>
      <c r="F89" s="231"/>
      <c r="G89" s="231"/>
      <c r="H89" s="231"/>
      <c r="I89" s="231"/>
      <c r="J89" s="231"/>
      <c r="K89" s="231"/>
      <c r="L89" s="231"/>
      <c r="M89" s="231"/>
      <c r="N89" s="221"/>
      <c r="O89" s="221"/>
      <c r="P89" s="221"/>
      <c r="Q89" s="221"/>
      <c r="R89" s="221"/>
      <c r="S89" s="221"/>
      <c r="T89" s="222"/>
      <c r="U89" s="221"/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122</v>
      </c>
      <c r="AF89" s="211">
        <v>0</v>
      </c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12"/>
      <c r="B90" s="218"/>
      <c r="C90" s="264" t="s">
        <v>209</v>
      </c>
      <c r="D90" s="226"/>
      <c r="E90" s="229"/>
      <c r="F90" s="231"/>
      <c r="G90" s="231"/>
      <c r="H90" s="231"/>
      <c r="I90" s="231"/>
      <c r="J90" s="231"/>
      <c r="K90" s="231"/>
      <c r="L90" s="231"/>
      <c r="M90" s="231"/>
      <c r="N90" s="221"/>
      <c r="O90" s="221"/>
      <c r="P90" s="221"/>
      <c r="Q90" s="221"/>
      <c r="R90" s="221"/>
      <c r="S90" s="221"/>
      <c r="T90" s="222"/>
      <c r="U90" s="221"/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122</v>
      </c>
      <c r="AF90" s="211">
        <v>0</v>
      </c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12"/>
      <c r="B91" s="218"/>
      <c r="C91" s="264" t="s">
        <v>210</v>
      </c>
      <c r="D91" s="226"/>
      <c r="E91" s="229"/>
      <c r="F91" s="231"/>
      <c r="G91" s="231"/>
      <c r="H91" s="231"/>
      <c r="I91" s="231"/>
      <c r="J91" s="231"/>
      <c r="K91" s="231"/>
      <c r="L91" s="231"/>
      <c r="M91" s="231"/>
      <c r="N91" s="221"/>
      <c r="O91" s="221"/>
      <c r="P91" s="221"/>
      <c r="Q91" s="221"/>
      <c r="R91" s="221"/>
      <c r="S91" s="221"/>
      <c r="T91" s="222"/>
      <c r="U91" s="221"/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122</v>
      </c>
      <c r="AF91" s="211">
        <v>0</v>
      </c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12"/>
      <c r="B92" s="218"/>
      <c r="C92" s="264" t="s">
        <v>206</v>
      </c>
      <c r="D92" s="226"/>
      <c r="E92" s="229"/>
      <c r="F92" s="231"/>
      <c r="G92" s="231"/>
      <c r="H92" s="231"/>
      <c r="I92" s="231"/>
      <c r="J92" s="231"/>
      <c r="K92" s="231"/>
      <c r="L92" s="231"/>
      <c r="M92" s="231"/>
      <c r="N92" s="221"/>
      <c r="O92" s="221"/>
      <c r="P92" s="221"/>
      <c r="Q92" s="221"/>
      <c r="R92" s="221"/>
      <c r="S92" s="221"/>
      <c r="T92" s="222"/>
      <c r="U92" s="221"/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122</v>
      </c>
      <c r="AF92" s="211">
        <v>0</v>
      </c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12"/>
      <c r="B93" s="218"/>
      <c r="C93" s="264" t="s">
        <v>211</v>
      </c>
      <c r="D93" s="226"/>
      <c r="E93" s="229"/>
      <c r="F93" s="231"/>
      <c r="G93" s="231"/>
      <c r="H93" s="231"/>
      <c r="I93" s="231"/>
      <c r="J93" s="231"/>
      <c r="K93" s="231"/>
      <c r="L93" s="231"/>
      <c r="M93" s="231"/>
      <c r="N93" s="221"/>
      <c r="O93" s="221"/>
      <c r="P93" s="221"/>
      <c r="Q93" s="221"/>
      <c r="R93" s="221"/>
      <c r="S93" s="221"/>
      <c r="T93" s="222"/>
      <c r="U93" s="221"/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122</v>
      </c>
      <c r="AF93" s="211">
        <v>0</v>
      </c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12"/>
      <c r="B94" s="218"/>
      <c r="C94" s="264" t="s">
        <v>212</v>
      </c>
      <c r="D94" s="226"/>
      <c r="E94" s="229"/>
      <c r="F94" s="231"/>
      <c r="G94" s="231"/>
      <c r="H94" s="231"/>
      <c r="I94" s="231"/>
      <c r="J94" s="231"/>
      <c r="K94" s="231"/>
      <c r="L94" s="231"/>
      <c r="M94" s="231"/>
      <c r="N94" s="221"/>
      <c r="O94" s="221"/>
      <c r="P94" s="221"/>
      <c r="Q94" s="221"/>
      <c r="R94" s="221"/>
      <c r="S94" s="221"/>
      <c r="T94" s="222"/>
      <c r="U94" s="221"/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122</v>
      </c>
      <c r="AF94" s="211">
        <v>0</v>
      </c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12"/>
      <c r="B95" s="218"/>
      <c r="C95" s="264" t="s">
        <v>213</v>
      </c>
      <c r="D95" s="226"/>
      <c r="E95" s="229"/>
      <c r="F95" s="231"/>
      <c r="G95" s="231"/>
      <c r="H95" s="231"/>
      <c r="I95" s="231"/>
      <c r="J95" s="231"/>
      <c r="K95" s="231"/>
      <c r="L95" s="231"/>
      <c r="M95" s="231"/>
      <c r="N95" s="221"/>
      <c r="O95" s="221"/>
      <c r="P95" s="221"/>
      <c r="Q95" s="221"/>
      <c r="R95" s="221"/>
      <c r="S95" s="221"/>
      <c r="T95" s="222"/>
      <c r="U95" s="221"/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122</v>
      </c>
      <c r="AF95" s="211">
        <v>0</v>
      </c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ht="22.5" outlineLevel="1" x14ac:dyDescent="0.2">
      <c r="A96" s="212"/>
      <c r="B96" s="218"/>
      <c r="C96" s="264" t="s">
        <v>214</v>
      </c>
      <c r="D96" s="226"/>
      <c r="E96" s="229"/>
      <c r="F96" s="231"/>
      <c r="G96" s="231"/>
      <c r="H96" s="231"/>
      <c r="I96" s="231"/>
      <c r="J96" s="231"/>
      <c r="K96" s="231"/>
      <c r="L96" s="231"/>
      <c r="M96" s="231"/>
      <c r="N96" s="221"/>
      <c r="O96" s="221"/>
      <c r="P96" s="221"/>
      <c r="Q96" s="221"/>
      <c r="R96" s="221"/>
      <c r="S96" s="221"/>
      <c r="T96" s="222"/>
      <c r="U96" s="221"/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122</v>
      </c>
      <c r="AF96" s="211">
        <v>0</v>
      </c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ht="22.5" outlineLevel="1" x14ac:dyDescent="0.2">
      <c r="A97" s="212"/>
      <c r="B97" s="218"/>
      <c r="C97" s="264" t="s">
        <v>215</v>
      </c>
      <c r="D97" s="226"/>
      <c r="E97" s="229"/>
      <c r="F97" s="231"/>
      <c r="G97" s="231"/>
      <c r="H97" s="231"/>
      <c r="I97" s="231"/>
      <c r="J97" s="231"/>
      <c r="K97" s="231"/>
      <c r="L97" s="231"/>
      <c r="M97" s="231"/>
      <c r="N97" s="221"/>
      <c r="O97" s="221"/>
      <c r="P97" s="221"/>
      <c r="Q97" s="221"/>
      <c r="R97" s="221"/>
      <c r="S97" s="221"/>
      <c r="T97" s="222"/>
      <c r="U97" s="221"/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122</v>
      </c>
      <c r="AF97" s="211">
        <v>0</v>
      </c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12">
        <v>32</v>
      </c>
      <c r="B98" s="218" t="s">
        <v>159</v>
      </c>
      <c r="C98" s="262" t="s">
        <v>216</v>
      </c>
      <c r="D98" s="220" t="s">
        <v>116</v>
      </c>
      <c r="E98" s="227">
        <v>1</v>
      </c>
      <c r="F98" s="230">
        <f>H98+J98</f>
        <v>0</v>
      </c>
      <c r="G98" s="231">
        <f>ROUND(E98*F98,2)</f>
        <v>0</v>
      </c>
      <c r="H98" s="231"/>
      <c r="I98" s="231">
        <f>ROUND(E98*H98,2)</f>
        <v>0</v>
      </c>
      <c r="J98" s="231"/>
      <c r="K98" s="231">
        <f>ROUND(E98*J98,2)</f>
        <v>0</v>
      </c>
      <c r="L98" s="231">
        <v>12</v>
      </c>
      <c r="M98" s="231">
        <f>G98*(1+L98/100)</f>
        <v>0</v>
      </c>
      <c r="N98" s="221">
        <v>0</v>
      </c>
      <c r="O98" s="221">
        <f>ROUND(E98*N98,5)</f>
        <v>0</v>
      </c>
      <c r="P98" s="221">
        <v>0</v>
      </c>
      <c r="Q98" s="221">
        <f>ROUND(E98*P98,5)</f>
        <v>0</v>
      </c>
      <c r="R98" s="221"/>
      <c r="S98" s="221"/>
      <c r="T98" s="222">
        <v>0</v>
      </c>
      <c r="U98" s="221">
        <f>ROUND(E98*T98,2)</f>
        <v>0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117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12">
        <v>33</v>
      </c>
      <c r="B99" s="218" t="s">
        <v>217</v>
      </c>
      <c r="C99" s="262" t="s">
        <v>218</v>
      </c>
      <c r="D99" s="220" t="s">
        <v>146</v>
      </c>
      <c r="E99" s="227">
        <v>1</v>
      </c>
      <c r="F99" s="230">
        <f>H99+J99</f>
        <v>0</v>
      </c>
      <c r="G99" s="231">
        <f>ROUND(E99*F99,2)</f>
        <v>0</v>
      </c>
      <c r="H99" s="231"/>
      <c r="I99" s="231">
        <f>ROUND(E99*H99,2)</f>
        <v>0</v>
      </c>
      <c r="J99" s="231"/>
      <c r="K99" s="231">
        <f>ROUND(E99*J99,2)</f>
        <v>0</v>
      </c>
      <c r="L99" s="231">
        <v>12</v>
      </c>
      <c r="M99" s="231">
        <f>G99*(1+L99/100)</f>
        <v>0</v>
      </c>
      <c r="N99" s="221">
        <v>0</v>
      </c>
      <c r="O99" s="221">
        <f>ROUND(E99*N99,5)</f>
        <v>0</v>
      </c>
      <c r="P99" s="221">
        <v>0</v>
      </c>
      <c r="Q99" s="221">
        <f>ROUND(E99*P99,5)</f>
        <v>0</v>
      </c>
      <c r="R99" s="221"/>
      <c r="S99" s="221"/>
      <c r="T99" s="222">
        <v>0</v>
      </c>
      <c r="U99" s="221">
        <f>ROUND(E99*T99,2)</f>
        <v>0</v>
      </c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117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12">
        <v>34</v>
      </c>
      <c r="B100" s="218" t="s">
        <v>219</v>
      </c>
      <c r="C100" s="262" t="s">
        <v>220</v>
      </c>
      <c r="D100" s="220" t="s">
        <v>146</v>
      </c>
      <c r="E100" s="227">
        <v>3</v>
      </c>
      <c r="F100" s="230">
        <f>H100+J100</f>
        <v>0</v>
      </c>
      <c r="G100" s="231">
        <f>ROUND(E100*F100,2)</f>
        <v>0</v>
      </c>
      <c r="H100" s="231"/>
      <c r="I100" s="231">
        <f>ROUND(E100*H100,2)</f>
        <v>0</v>
      </c>
      <c r="J100" s="231"/>
      <c r="K100" s="231">
        <f>ROUND(E100*J100,2)</f>
        <v>0</v>
      </c>
      <c r="L100" s="231">
        <v>12</v>
      </c>
      <c r="M100" s="231">
        <f>G100*(1+L100/100)</f>
        <v>0</v>
      </c>
      <c r="N100" s="221">
        <v>0</v>
      </c>
      <c r="O100" s="221">
        <f>ROUND(E100*N100,5)</f>
        <v>0</v>
      </c>
      <c r="P100" s="221">
        <v>0</v>
      </c>
      <c r="Q100" s="221">
        <f>ROUND(E100*P100,5)</f>
        <v>0</v>
      </c>
      <c r="R100" s="221"/>
      <c r="S100" s="221"/>
      <c r="T100" s="222">
        <v>0</v>
      </c>
      <c r="U100" s="221">
        <f>ROUND(E100*T100,2)</f>
        <v>0</v>
      </c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117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x14ac:dyDescent="0.2">
      <c r="A101" s="213" t="s">
        <v>112</v>
      </c>
      <c r="B101" s="219" t="s">
        <v>79</v>
      </c>
      <c r="C101" s="263" t="s">
        <v>80</v>
      </c>
      <c r="D101" s="223"/>
      <c r="E101" s="228"/>
      <c r="F101" s="232"/>
      <c r="G101" s="232">
        <f>SUMIF(AE102:AE112,"&lt;&gt;NOR",G102:G112)</f>
        <v>0</v>
      </c>
      <c r="H101" s="232"/>
      <c r="I101" s="232">
        <f>SUM(I102:I112)</f>
        <v>0</v>
      </c>
      <c r="J101" s="232"/>
      <c r="K101" s="232">
        <f>SUM(K102:K112)</f>
        <v>0</v>
      </c>
      <c r="L101" s="232"/>
      <c r="M101" s="232">
        <f>SUM(M102:M112)</f>
        <v>0</v>
      </c>
      <c r="N101" s="224"/>
      <c r="O101" s="224">
        <f>SUM(O102:O112)</f>
        <v>0.15539</v>
      </c>
      <c r="P101" s="224"/>
      <c r="Q101" s="224">
        <f>SUM(Q102:Q112)</f>
        <v>0</v>
      </c>
      <c r="R101" s="224"/>
      <c r="S101" s="224"/>
      <c r="T101" s="225"/>
      <c r="U101" s="224">
        <f>SUM(U102:U112)</f>
        <v>12.83</v>
      </c>
      <c r="AE101" t="s">
        <v>113</v>
      </c>
    </row>
    <row r="102" spans="1:60" ht="22.5" outlineLevel="1" x14ac:dyDescent="0.2">
      <c r="A102" s="212">
        <v>35</v>
      </c>
      <c r="B102" s="218" t="s">
        <v>221</v>
      </c>
      <c r="C102" s="262" t="s">
        <v>222</v>
      </c>
      <c r="D102" s="220" t="s">
        <v>128</v>
      </c>
      <c r="E102" s="227">
        <v>11.059299999999999</v>
      </c>
      <c r="F102" s="230">
        <f>H102+J102</f>
        <v>0</v>
      </c>
      <c r="G102" s="231">
        <f>ROUND(E102*F102,2)</f>
        <v>0</v>
      </c>
      <c r="H102" s="231"/>
      <c r="I102" s="231">
        <f>ROUND(E102*H102,2)</f>
        <v>0</v>
      </c>
      <c r="J102" s="231"/>
      <c r="K102" s="231">
        <f>ROUND(E102*J102,2)</f>
        <v>0</v>
      </c>
      <c r="L102" s="231">
        <v>12</v>
      </c>
      <c r="M102" s="231">
        <f>G102*(1+L102/100)</f>
        <v>0</v>
      </c>
      <c r="N102" s="221">
        <v>1.375E-2</v>
      </c>
      <c r="O102" s="221">
        <f>ROUND(E102*N102,5)</f>
        <v>0.15207000000000001</v>
      </c>
      <c r="P102" s="221">
        <v>0</v>
      </c>
      <c r="Q102" s="221">
        <f>ROUND(E102*P102,5)</f>
        <v>0</v>
      </c>
      <c r="R102" s="221"/>
      <c r="S102" s="221"/>
      <c r="T102" s="222">
        <v>0.95</v>
      </c>
      <c r="U102" s="221">
        <f>ROUND(E102*T102,2)</f>
        <v>10.51</v>
      </c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117</v>
      </c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12"/>
      <c r="B103" s="218"/>
      <c r="C103" s="264" t="s">
        <v>152</v>
      </c>
      <c r="D103" s="226"/>
      <c r="E103" s="229">
        <v>11.0593</v>
      </c>
      <c r="F103" s="231"/>
      <c r="G103" s="231"/>
      <c r="H103" s="231"/>
      <c r="I103" s="231"/>
      <c r="J103" s="231"/>
      <c r="K103" s="231"/>
      <c r="L103" s="231"/>
      <c r="M103" s="231"/>
      <c r="N103" s="221"/>
      <c r="O103" s="221"/>
      <c r="P103" s="221"/>
      <c r="Q103" s="221"/>
      <c r="R103" s="221"/>
      <c r="S103" s="221"/>
      <c r="T103" s="222"/>
      <c r="U103" s="221"/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122</v>
      </c>
      <c r="AF103" s="211">
        <v>0</v>
      </c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ht="22.5" outlineLevel="1" x14ac:dyDescent="0.2">
      <c r="A104" s="212">
        <v>36</v>
      </c>
      <c r="B104" s="218" t="s">
        <v>223</v>
      </c>
      <c r="C104" s="262" t="s">
        <v>224</v>
      </c>
      <c r="D104" s="220" t="s">
        <v>128</v>
      </c>
      <c r="E104" s="227">
        <v>11.0593</v>
      </c>
      <c r="F104" s="230">
        <f>H104+J104</f>
        <v>0</v>
      </c>
      <c r="G104" s="231">
        <f>ROUND(E104*F104,2)</f>
        <v>0</v>
      </c>
      <c r="H104" s="231"/>
      <c r="I104" s="231">
        <f>ROUND(E104*H104,2)</f>
        <v>0</v>
      </c>
      <c r="J104" s="231"/>
      <c r="K104" s="231">
        <f>ROUND(E104*J104,2)</f>
        <v>0</v>
      </c>
      <c r="L104" s="231">
        <v>12</v>
      </c>
      <c r="M104" s="231">
        <f>G104*(1+L104/100)</f>
        <v>0</v>
      </c>
      <c r="N104" s="221">
        <v>2.9999999999999997E-4</v>
      </c>
      <c r="O104" s="221">
        <f>ROUND(E104*N104,5)</f>
        <v>3.32E-3</v>
      </c>
      <c r="P104" s="221">
        <v>0</v>
      </c>
      <c r="Q104" s="221">
        <f>ROUND(E104*P104,5)</f>
        <v>0</v>
      </c>
      <c r="R104" s="221"/>
      <c r="S104" s="221"/>
      <c r="T104" s="222">
        <v>0.21</v>
      </c>
      <c r="U104" s="221">
        <f>ROUND(E104*T104,2)</f>
        <v>2.3199999999999998</v>
      </c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117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12">
        <v>37</v>
      </c>
      <c r="B105" s="218" t="s">
        <v>114</v>
      </c>
      <c r="C105" s="262" t="s">
        <v>225</v>
      </c>
      <c r="D105" s="220" t="s">
        <v>128</v>
      </c>
      <c r="E105" s="227">
        <v>13.439995</v>
      </c>
      <c r="F105" s="230">
        <f>H105+J105</f>
        <v>0</v>
      </c>
      <c r="G105" s="231">
        <f>ROUND(E105*F105,2)</f>
        <v>0</v>
      </c>
      <c r="H105" s="231"/>
      <c r="I105" s="231">
        <f>ROUND(E105*H105,2)</f>
        <v>0</v>
      </c>
      <c r="J105" s="231"/>
      <c r="K105" s="231">
        <f>ROUND(E105*J105,2)</f>
        <v>0</v>
      </c>
      <c r="L105" s="231">
        <v>12</v>
      </c>
      <c r="M105" s="231">
        <f>G105*(1+L105/100)</f>
        <v>0</v>
      </c>
      <c r="N105" s="221">
        <v>0</v>
      </c>
      <c r="O105" s="221">
        <f>ROUND(E105*N105,5)</f>
        <v>0</v>
      </c>
      <c r="P105" s="221">
        <v>0</v>
      </c>
      <c r="Q105" s="221">
        <f>ROUND(E105*P105,5)</f>
        <v>0</v>
      </c>
      <c r="R105" s="221"/>
      <c r="S105" s="221"/>
      <c r="T105" s="222">
        <v>0</v>
      </c>
      <c r="U105" s="221">
        <f>ROUND(E105*T105,2)</f>
        <v>0</v>
      </c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117</v>
      </c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12"/>
      <c r="B106" s="218"/>
      <c r="C106" s="264" t="s">
        <v>226</v>
      </c>
      <c r="D106" s="226"/>
      <c r="E106" s="229">
        <v>11.612265000000001</v>
      </c>
      <c r="F106" s="231"/>
      <c r="G106" s="231"/>
      <c r="H106" s="231"/>
      <c r="I106" s="231"/>
      <c r="J106" s="231"/>
      <c r="K106" s="231"/>
      <c r="L106" s="231"/>
      <c r="M106" s="231"/>
      <c r="N106" s="221"/>
      <c r="O106" s="221"/>
      <c r="P106" s="221"/>
      <c r="Q106" s="221"/>
      <c r="R106" s="221"/>
      <c r="S106" s="221"/>
      <c r="T106" s="222"/>
      <c r="U106" s="221"/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122</v>
      </c>
      <c r="AF106" s="211">
        <v>0</v>
      </c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12"/>
      <c r="B107" s="218"/>
      <c r="C107" s="264" t="s">
        <v>227</v>
      </c>
      <c r="D107" s="226"/>
      <c r="E107" s="229">
        <v>-11.612270000000001</v>
      </c>
      <c r="F107" s="231"/>
      <c r="G107" s="231"/>
      <c r="H107" s="231"/>
      <c r="I107" s="231"/>
      <c r="J107" s="231"/>
      <c r="K107" s="231"/>
      <c r="L107" s="231"/>
      <c r="M107" s="231"/>
      <c r="N107" s="221"/>
      <c r="O107" s="221"/>
      <c r="P107" s="221"/>
      <c r="Q107" s="221"/>
      <c r="R107" s="221"/>
      <c r="S107" s="221"/>
      <c r="T107" s="222"/>
      <c r="U107" s="221"/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122</v>
      </c>
      <c r="AF107" s="211">
        <v>0</v>
      </c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12"/>
      <c r="B108" s="218"/>
      <c r="C108" s="264" t="s">
        <v>228</v>
      </c>
      <c r="D108" s="226"/>
      <c r="E108" s="229"/>
      <c r="F108" s="231"/>
      <c r="G108" s="231"/>
      <c r="H108" s="231"/>
      <c r="I108" s="231"/>
      <c r="J108" s="231"/>
      <c r="K108" s="231"/>
      <c r="L108" s="231"/>
      <c r="M108" s="231"/>
      <c r="N108" s="221"/>
      <c r="O108" s="221"/>
      <c r="P108" s="221"/>
      <c r="Q108" s="221"/>
      <c r="R108" s="221"/>
      <c r="S108" s="221"/>
      <c r="T108" s="222"/>
      <c r="U108" s="221"/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 t="s">
        <v>122</v>
      </c>
      <c r="AF108" s="211">
        <v>0</v>
      </c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12"/>
      <c r="B109" s="218"/>
      <c r="C109" s="264" t="s">
        <v>229</v>
      </c>
      <c r="D109" s="226"/>
      <c r="E109" s="229">
        <v>13.44</v>
      </c>
      <c r="F109" s="231"/>
      <c r="G109" s="231"/>
      <c r="H109" s="231"/>
      <c r="I109" s="231"/>
      <c r="J109" s="231"/>
      <c r="K109" s="231"/>
      <c r="L109" s="231"/>
      <c r="M109" s="231"/>
      <c r="N109" s="221"/>
      <c r="O109" s="221"/>
      <c r="P109" s="221"/>
      <c r="Q109" s="221"/>
      <c r="R109" s="221"/>
      <c r="S109" s="221"/>
      <c r="T109" s="222"/>
      <c r="U109" s="221"/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122</v>
      </c>
      <c r="AF109" s="211">
        <v>0</v>
      </c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ht="22.5" outlineLevel="1" x14ac:dyDescent="0.2">
      <c r="A110" s="212">
        <v>38</v>
      </c>
      <c r="B110" s="218" t="s">
        <v>159</v>
      </c>
      <c r="C110" s="262" t="s">
        <v>230</v>
      </c>
      <c r="D110" s="220" t="s">
        <v>146</v>
      </c>
      <c r="E110" s="227">
        <v>2</v>
      </c>
      <c r="F110" s="230">
        <f>H110+J110</f>
        <v>0</v>
      </c>
      <c r="G110" s="231">
        <f>ROUND(E110*F110,2)</f>
        <v>0</v>
      </c>
      <c r="H110" s="231"/>
      <c r="I110" s="231">
        <f>ROUND(E110*H110,2)</f>
        <v>0</v>
      </c>
      <c r="J110" s="231"/>
      <c r="K110" s="231">
        <f>ROUND(E110*J110,2)</f>
        <v>0</v>
      </c>
      <c r="L110" s="231">
        <v>12</v>
      </c>
      <c r="M110" s="231">
        <f>G110*(1+L110/100)</f>
        <v>0</v>
      </c>
      <c r="N110" s="221">
        <v>0</v>
      </c>
      <c r="O110" s="221">
        <f>ROUND(E110*N110,5)</f>
        <v>0</v>
      </c>
      <c r="P110" s="221">
        <v>0</v>
      </c>
      <c r="Q110" s="221">
        <f>ROUND(E110*P110,5)</f>
        <v>0</v>
      </c>
      <c r="R110" s="221"/>
      <c r="S110" s="221"/>
      <c r="T110" s="222">
        <v>0</v>
      </c>
      <c r="U110" s="221">
        <f>ROUND(E110*T110,2)</f>
        <v>0</v>
      </c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117</v>
      </c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12">
        <v>39</v>
      </c>
      <c r="B111" s="218" t="s">
        <v>217</v>
      </c>
      <c r="C111" s="262" t="s">
        <v>231</v>
      </c>
      <c r="D111" s="220" t="s">
        <v>146</v>
      </c>
      <c r="E111" s="227">
        <v>4</v>
      </c>
      <c r="F111" s="230">
        <f>H111+J111</f>
        <v>0</v>
      </c>
      <c r="G111" s="231">
        <f>ROUND(E111*F111,2)</f>
        <v>0</v>
      </c>
      <c r="H111" s="231"/>
      <c r="I111" s="231">
        <f>ROUND(E111*H111,2)</f>
        <v>0</v>
      </c>
      <c r="J111" s="231"/>
      <c r="K111" s="231">
        <f>ROUND(E111*J111,2)</f>
        <v>0</v>
      </c>
      <c r="L111" s="231">
        <v>12</v>
      </c>
      <c r="M111" s="231">
        <f>G111*(1+L111/100)</f>
        <v>0</v>
      </c>
      <c r="N111" s="221">
        <v>0</v>
      </c>
      <c r="O111" s="221">
        <f>ROUND(E111*N111,5)</f>
        <v>0</v>
      </c>
      <c r="P111" s="221">
        <v>0</v>
      </c>
      <c r="Q111" s="221">
        <f>ROUND(E111*P111,5)</f>
        <v>0</v>
      </c>
      <c r="R111" s="221"/>
      <c r="S111" s="221"/>
      <c r="T111" s="222">
        <v>0</v>
      </c>
      <c r="U111" s="221">
        <f>ROUND(E111*T111,2)</f>
        <v>0</v>
      </c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 t="s">
        <v>117</v>
      </c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12"/>
      <c r="B112" s="218"/>
      <c r="C112" s="264" t="s">
        <v>232</v>
      </c>
      <c r="D112" s="226"/>
      <c r="E112" s="229">
        <v>4</v>
      </c>
      <c r="F112" s="231"/>
      <c r="G112" s="231"/>
      <c r="H112" s="231"/>
      <c r="I112" s="231"/>
      <c r="J112" s="231"/>
      <c r="K112" s="231"/>
      <c r="L112" s="231"/>
      <c r="M112" s="231"/>
      <c r="N112" s="221"/>
      <c r="O112" s="221"/>
      <c r="P112" s="221"/>
      <c r="Q112" s="221"/>
      <c r="R112" s="221"/>
      <c r="S112" s="221"/>
      <c r="T112" s="222"/>
      <c r="U112" s="221"/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 t="s">
        <v>122</v>
      </c>
      <c r="AF112" s="211">
        <v>0</v>
      </c>
      <c r="AG112" s="211"/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x14ac:dyDescent="0.2">
      <c r="A113" s="213" t="s">
        <v>112</v>
      </c>
      <c r="B113" s="219" t="s">
        <v>81</v>
      </c>
      <c r="C113" s="263" t="s">
        <v>82</v>
      </c>
      <c r="D113" s="223"/>
      <c r="E113" s="228"/>
      <c r="F113" s="232"/>
      <c r="G113" s="232">
        <f>SUMIF(AE114:AE139,"&lt;&gt;NOR",G114:G139)</f>
        <v>0</v>
      </c>
      <c r="H113" s="232"/>
      <c r="I113" s="232">
        <f>SUM(I114:I139)</f>
        <v>0</v>
      </c>
      <c r="J113" s="232"/>
      <c r="K113" s="232">
        <f>SUM(K114:K139)</f>
        <v>0</v>
      </c>
      <c r="L113" s="232"/>
      <c r="M113" s="232">
        <f>SUM(M114:M139)</f>
        <v>0</v>
      </c>
      <c r="N113" s="224"/>
      <c r="O113" s="224">
        <f>SUM(O114:O139)</f>
        <v>2.4630000000000003E-2</v>
      </c>
      <c r="P113" s="224"/>
      <c r="Q113" s="224">
        <f>SUM(Q114:Q139)</f>
        <v>0</v>
      </c>
      <c r="R113" s="224"/>
      <c r="S113" s="224"/>
      <c r="T113" s="225"/>
      <c r="U113" s="224">
        <f>SUM(U114:U139)</f>
        <v>5.62</v>
      </c>
      <c r="AE113" t="s">
        <v>113</v>
      </c>
    </row>
    <row r="114" spans="1:60" ht="22.5" outlineLevel="1" x14ac:dyDescent="0.2">
      <c r="A114" s="212">
        <v>40</v>
      </c>
      <c r="B114" s="218" t="s">
        <v>233</v>
      </c>
      <c r="C114" s="262" t="s">
        <v>234</v>
      </c>
      <c r="D114" s="220" t="s">
        <v>128</v>
      </c>
      <c r="E114" s="227">
        <v>4.6080000000000005</v>
      </c>
      <c r="F114" s="230">
        <f>H114+J114</f>
        <v>0</v>
      </c>
      <c r="G114" s="231">
        <f>ROUND(E114*F114,2)</f>
        <v>0</v>
      </c>
      <c r="H114" s="231"/>
      <c r="I114" s="231">
        <f>ROUND(E114*H114,2)</f>
        <v>0</v>
      </c>
      <c r="J114" s="231"/>
      <c r="K114" s="231">
        <f>ROUND(E114*J114,2)</f>
        <v>0</v>
      </c>
      <c r="L114" s="231">
        <v>12</v>
      </c>
      <c r="M114" s="231">
        <f>G114*(1+L114/100)</f>
        <v>0</v>
      </c>
      <c r="N114" s="221">
        <v>5.0400000000000002E-3</v>
      </c>
      <c r="O114" s="221">
        <f>ROUND(E114*N114,5)</f>
        <v>2.3220000000000001E-2</v>
      </c>
      <c r="P114" s="221">
        <v>0</v>
      </c>
      <c r="Q114" s="221">
        <f>ROUND(E114*P114,5)</f>
        <v>0</v>
      </c>
      <c r="R114" s="221"/>
      <c r="S114" s="221"/>
      <c r="T114" s="222">
        <v>0.94040000000000001</v>
      </c>
      <c r="U114" s="221">
        <f>ROUND(E114*T114,2)</f>
        <v>4.33</v>
      </c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 t="s">
        <v>117</v>
      </c>
      <c r="AF114" s="211"/>
      <c r="AG114" s="211"/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12"/>
      <c r="B115" s="218"/>
      <c r="C115" s="264" t="s">
        <v>235</v>
      </c>
      <c r="D115" s="226"/>
      <c r="E115" s="229"/>
      <c r="F115" s="231"/>
      <c r="G115" s="231"/>
      <c r="H115" s="231"/>
      <c r="I115" s="231"/>
      <c r="J115" s="231"/>
      <c r="K115" s="231"/>
      <c r="L115" s="231"/>
      <c r="M115" s="231"/>
      <c r="N115" s="221"/>
      <c r="O115" s="221"/>
      <c r="P115" s="221"/>
      <c r="Q115" s="221"/>
      <c r="R115" s="221"/>
      <c r="S115" s="221"/>
      <c r="T115" s="222"/>
      <c r="U115" s="221"/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122</v>
      </c>
      <c r="AF115" s="211">
        <v>0</v>
      </c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12"/>
      <c r="B116" s="218"/>
      <c r="C116" s="264" t="s">
        <v>236</v>
      </c>
      <c r="D116" s="226"/>
      <c r="E116" s="229">
        <v>1.08</v>
      </c>
      <c r="F116" s="231"/>
      <c r="G116" s="231"/>
      <c r="H116" s="231"/>
      <c r="I116" s="231"/>
      <c r="J116" s="231"/>
      <c r="K116" s="231"/>
      <c r="L116" s="231"/>
      <c r="M116" s="231"/>
      <c r="N116" s="221"/>
      <c r="O116" s="221"/>
      <c r="P116" s="221"/>
      <c r="Q116" s="221"/>
      <c r="R116" s="221"/>
      <c r="S116" s="221"/>
      <c r="T116" s="222"/>
      <c r="U116" s="221"/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 t="s">
        <v>122</v>
      </c>
      <c r="AF116" s="211">
        <v>0</v>
      </c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12"/>
      <c r="B117" s="218"/>
      <c r="C117" s="264" t="s">
        <v>237</v>
      </c>
      <c r="D117" s="226"/>
      <c r="E117" s="229">
        <v>1.35</v>
      </c>
      <c r="F117" s="231"/>
      <c r="G117" s="231"/>
      <c r="H117" s="231"/>
      <c r="I117" s="231"/>
      <c r="J117" s="231"/>
      <c r="K117" s="231"/>
      <c r="L117" s="231"/>
      <c r="M117" s="231"/>
      <c r="N117" s="221"/>
      <c r="O117" s="221"/>
      <c r="P117" s="221"/>
      <c r="Q117" s="221"/>
      <c r="R117" s="221"/>
      <c r="S117" s="221"/>
      <c r="T117" s="222"/>
      <c r="U117" s="221"/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 t="s">
        <v>122</v>
      </c>
      <c r="AF117" s="211">
        <v>0</v>
      </c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12"/>
      <c r="B118" s="218"/>
      <c r="C118" s="264" t="s">
        <v>238</v>
      </c>
      <c r="D118" s="226"/>
      <c r="E118" s="229"/>
      <c r="F118" s="231"/>
      <c r="G118" s="231"/>
      <c r="H118" s="231"/>
      <c r="I118" s="231"/>
      <c r="J118" s="231"/>
      <c r="K118" s="231"/>
      <c r="L118" s="231"/>
      <c r="M118" s="231"/>
      <c r="N118" s="221"/>
      <c r="O118" s="221"/>
      <c r="P118" s="221"/>
      <c r="Q118" s="221"/>
      <c r="R118" s="221"/>
      <c r="S118" s="221"/>
      <c r="T118" s="222"/>
      <c r="U118" s="221"/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 t="s">
        <v>122</v>
      </c>
      <c r="AF118" s="211">
        <v>0</v>
      </c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12"/>
      <c r="B119" s="218"/>
      <c r="C119" s="264" t="s">
        <v>239</v>
      </c>
      <c r="D119" s="226"/>
      <c r="E119" s="229">
        <v>1.3680000000000001</v>
      </c>
      <c r="F119" s="231"/>
      <c r="G119" s="231"/>
      <c r="H119" s="231"/>
      <c r="I119" s="231"/>
      <c r="J119" s="231"/>
      <c r="K119" s="231"/>
      <c r="L119" s="231"/>
      <c r="M119" s="231"/>
      <c r="N119" s="221"/>
      <c r="O119" s="221"/>
      <c r="P119" s="221"/>
      <c r="Q119" s="221"/>
      <c r="R119" s="221"/>
      <c r="S119" s="221"/>
      <c r="T119" s="222"/>
      <c r="U119" s="221"/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 t="s">
        <v>122</v>
      </c>
      <c r="AF119" s="211">
        <v>0</v>
      </c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12"/>
      <c r="B120" s="218"/>
      <c r="C120" s="264" t="s">
        <v>240</v>
      </c>
      <c r="D120" s="226"/>
      <c r="E120" s="229"/>
      <c r="F120" s="231"/>
      <c r="G120" s="231"/>
      <c r="H120" s="231"/>
      <c r="I120" s="231"/>
      <c r="J120" s="231"/>
      <c r="K120" s="231"/>
      <c r="L120" s="231"/>
      <c r="M120" s="231"/>
      <c r="N120" s="221"/>
      <c r="O120" s="221"/>
      <c r="P120" s="221"/>
      <c r="Q120" s="221"/>
      <c r="R120" s="221"/>
      <c r="S120" s="221"/>
      <c r="T120" s="222"/>
      <c r="U120" s="221"/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 t="s">
        <v>122</v>
      </c>
      <c r="AF120" s="211">
        <v>0</v>
      </c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12"/>
      <c r="B121" s="218"/>
      <c r="C121" s="264" t="s">
        <v>138</v>
      </c>
      <c r="D121" s="226"/>
      <c r="E121" s="229">
        <v>0.81</v>
      </c>
      <c r="F121" s="231"/>
      <c r="G121" s="231"/>
      <c r="H121" s="231"/>
      <c r="I121" s="231"/>
      <c r="J121" s="231"/>
      <c r="K121" s="231"/>
      <c r="L121" s="231"/>
      <c r="M121" s="231"/>
      <c r="N121" s="221"/>
      <c r="O121" s="221"/>
      <c r="P121" s="221"/>
      <c r="Q121" s="221"/>
      <c r="R121" s="221"/>
      <c r="S121" s="221"/>
      <c r="T121" s="222"/>
      <c r="U121" s="221"/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 t="s">
        <v>122</v>
      </c>
      <c r="AF121" s="211">
        <v>0</v>
      </c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12">
        <v>41</v>
      </c>
      <c r="B122" s="218" t="s">
        <v>114</v>
      </c>
      <c r="C122" s="262" t="s">
        <v>241</v>
      </c>
      <c r="D122" s="220" t="s">
        <v>128</v>
      </c>
      <c r="E122" s="227">
        <v>5.32</v>
      </c>
      <c r="F122" s="230">
        <f>H122+J122</f>
        <v>0</v>
      </c>
      <c r="G122" s="231">
        <f>ROUND(E122*F122,2)</f>
        <v>0</v>
      </c>
      <c r="H122" s="231"/>
      <c r="I122" s="231">
        <f>ROUND(E122*H122,2)</f>
        <v>0</v>
      </c>
      <c r="J122" s="231"/>
      <c r="K122" s="231">
        <f>ROUND(E122*J122,2)</f>
        <v>0</v>
      </c>
      <c r="L122" s="231">
        <v>12</v>
      </c>
      <c r="M122" s="231">
        <f>G122*(1+L122/100)</f>
        <v>0</v>
      </c>
      <c r="N122" s="221">
        <v>0</v>
      </c>
      <c r="O122" s="221">
        <f>ROUND(E122*N122,5)</f>
        <v>0</v>
      </c>
      <c r="P122" s="221">
        <v>0</v>
      </c>
      <c r="Q122" s="221">
        <f>ROUND(E122*P122,5)</f>
        <v>0</v>
      </c>
      <c r="R122" s="221"/>
      <c r="S122" s="221"/>
      <c r="T122" s="222">
        <v>0</v>
      </c>
      <c r="U122" s="221">
        <f>ROUND(E122*T122,2)</f>
        <v>0</v>
      </c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 t="s">
        <v>117</v>
      </c>
      <c r="AF122" s="211"/>
      <c r="AG122" s="211"/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12"/>
      <c r="B123" s="218"/>
      <c r="C123" s="264" t="s">
        <v>242</v>
      </c>
      <c r="D123" s="226"/>
      <c r="E123" s="229">
        <v>12</v>
      </c>
      <c r="F123" s="231"/>
      <c r="G123" s="231"/>
      <c r="H123" s="231"/>
      <c r="I123" s="231"/>
      <c r="J123" s="231"/>
      <c r="K123" s="231"/>
      <c r="L123" s="231"/>
      <c r="M123" s="231"/>
      <c r="N123" s="221"/>
      <c r="O123" s="221"/>
      <c r="P123" s="221"/>
      <c r="Q123" s="221"/>
      <c r="R123" s="221"/>
      <c r="S123" s="221"/>
      <c r="T123" s="222"/>
      <c r="U123" s="221"/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 t="s">
        <v>122</v>
      </c>
      <c r="AF123" s="211">
        <v>0</v>
      </c>
      <c r="AG123" s="211"/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12"/>
      <c r="B124" s="218"/>
      <c r="C124" s="264" t="s">
        <v>243</v>
      </c>
      <c r="D124" s="226"/>
      <c r="E124" s="229">
        <v>15</v>
      </c>
      <c r="F124" s="231"/>
      <c r="G124" s="231"/>
      <c r="H124" s="231"/>
      <c r="I124" s="231"/>
      <c r="J124" s="231"/>
      <c r="K124" s="231"/>
      <c r="L124" s="231"/>
      <c r="M124" s="231"/>
      <c r="N124" s="221"/>
      <c r="O124" s="221"/>
      <c r="P124" s="221"/>
      <c r="Q124" s="221"/>
      <c r="R124" s="221"/>
      <c r="S124" s="221"/>
      <c r="T124" s="222"/>
      <c r="U124" s="221"/>
      <c r="V124" s="211"/>
      <c r="W124" s="211"/>
      <c r="X124" s="211"/>
      <c r="Y124" s="211"/>
      <c r="Z124" s="211"/>
      <c r="AA124" s="211"/>
      <c r="AB124" s="211"/>
      <c r="AC124" s="211"/>
      <c r="AD124" s="211"/>
      <c r="AE124" s="211" t="s">
        <v>122</v>
      </c>
      <c r="AF124" s="211">
        <v>0</v>
      </c>
      <c r="AG124" s="211"/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12"/>
      <c r="B125" s="218"/>
      <c r="C125" s="264" t="s">
        <v>244</v>
      </c>
      <c r="D125" s="226"/>
      <c r="E125" s="229">
        <v>9</v>
      </c>
      <c r="F125" s="231"/>
      <c r="G125" s="231"/>
      <c r="H125" s="231"/>
      <c r="I125" s="231"/>
      <c r="J125" s="231"/>
      <c r="K125" s="231"/>
      <c r="L125" s="231"/>
      <c r="M125" s="231"/>
      <c r="N125" s="221"/>
      <c r="O125" s="221"/>
      <c r="P125" s="221"/>
      <c r="Q125" s="221"/>
      <c r="R125" s="221"/>
      <c r="S125" s="221"/>
      <c r="T125" s="222"/>
      <c r="U125" s="221"/>
      <c r="V125" s="211"/>
      <c r="W125" s="211"/>
      <c r="X125" s="211"/>
      <c r="Y125" s="211"/>
      <c r="Z125" s="211"/>
      <c r="AA125" s="211"/>
      <c r="AB125" s="211"/>
      <c r="AC125" s="211"/>
      <c r="AD125" s="211"/>
      <c r="AE125" s="211" t="s">
        <v>122</v>
      </c>
      <c r="AF125" s="211">
        <v>0</v>
      </c>
      <c r="AG125" s="211"/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12"/>
      <c r="B126" s="218"/>
      <c r="C126" s="264" t="s">
        <v>245</v>
      </c>
      <c r="D126" s="226"/>
      <c r="E126" s="229">
        <v>12</v>
      </c>
      <c r="F126" s="231"/>
      <c r="G126" s="231"/>
      <c r="H126" s="231"/>
      <c r="I126" s="231"/>
      <c r="J126" s="231"/>
      <c r="K126" s="231"/>
      <c r="L126" s="231"/>
      <c r="M126" s="231"/>
      <c r="N126" s="221"/>
      <c r="O126" s="221"/>
      <c r="P126" s="221"/>
      <c r="Q126" s="221"/>
      <c r="R126" s="221"/>
      <c r="S126" s="221"/>
      <c r="T126" s="222"/>
      <c r="U126" s="221"/>
      <c r="V126" s="211"/>
      <c r="W126" s="211"/>
      <c r="X126" s="211"/>
      <c r="Y126" s="211"/>
      <c r="Z126" s="211"/>
      <c r="AA126" s="211"/>
      <c r="AB126" s="211"/>
      <c r="AC126" s="211"/>
      <c r="AD126" s="211"/>
      <c r="AE126" s="211" t="s">
        <v>122</v>
      </c>
      <c r="AF126" s="211">
        <v>0</v>
      </c>
      <c r="AG126" s="211"/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12"/>
      <c r="B127" s="218"/>
      <c r="C127" s="264" t="s">
        <v>246</v>
      </c>
      <c r="D127" s="226"/>
      <c r="E127" s="229">
        <v>-48</v>
      </c>
      <c r="F127" s="231"/>
      <c r="G127" s="231"/>
      <c r="H127" s="231"/>
      <c r="I127" s="231"/>
      <c r="J127" s="231"/>
      <c r="K127" s="231"/>
      <c r="L127" s="231"/>
      <c r="M127" s="231"/>
      <c r="N127" s="221"/>
      <c r="O127" s="221"/>
      <c r="P127" s="221"/>
      <c r="Q127" s="221"/>
      <c r="R127" s="221"/>
      <c r="S127" s="221"/>
      <c r="T127" s="222"/>
      <c r="U127" s="221"/>
      <c r="V127" s="211"/>
      <c r="W127" s="211"/>
      <c r="X127" s="211"/>
      <c r="Y127" s="211"/>
      <c r="Z127" s="211"/>
      <c r="AA127" s="211"/>
      <c r="AB127" s="211"/>
      <c r="AC127" s="211"/>
      <c r="AD127" s="211"/>
      <c r="AE127" s="211" t="s">
        <v>122</v>
      </c>
      <c r="AF127" s="211">
        <v>0</v>
      </c>
      <c r="AG127" s="211"/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12"/>
      <c r="B128" s="218"/>
      <c r="C128" s="264" t="s">
        <v>247</v>
      </c>
      <c r="D128" s="226"/>
      <c r="E128" s="229">
        <v>4.32</v>
      </c>
      <c r="F128" s="231"/>
      <c r="G128" s="231"/>
      <c r="H128" s="231"/>
      <c r="I128" s="231"/>
      <c r="J128" s="231"/>
      <c r="K128" s="231"/>
      <c r="L128" s="231"/>
      <c r="M128" s="231"/>
      <c r="N128" s="221"/>
      <c r="O128" s="221"/>
      <c r="P128" s="221"/>
      <c r="Q128" s="221"/>
      <c r="R128" s="221"/>
      <c r="S128" s="221"/>
      <c r="T128" s="222"/>
      <c r="U128" s="221"/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 t="s">
        <v>122</v>
      </c>
      <c r="AF128" s="211">
        <v>0</v>
      </c>
      <c r="AG128" s="211"/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12"/>
      <c r="B129" s="218"/>
      <c r="C129" s="264" t="s">
        <v>248</v>
      </c>
      <c r="D129" s="226"/>
      <c r="E129" s="229">
        <v>-4.32</v>
      </c>
      <c r="F129" s="231"/>
      <c r="G129" s="231"/>
      <c r="H129" s="231"/>
      <c r="I129" s="231"/>
      <c r="J129" s="231"/>
      <c r="K129" s="231"/>
      <c r="L129" s="231"/>
      <c r="M129" s="231"/>
      <c r="N129" s="221"/>
      <c r="O129" s="221"/>
      <c r="P129" s="221"/>
      <c r="Q129" s="221"/>
      <c r="R129" s="221"/>
      <c r="S129" s="221"/>
      <c r="T129" s="222"/>
      <c r="U129" s="221"/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 t="s">
        <v>122</v>
      </c>
      <c r="AF129" s="211">
        <v>0</v>
      </c>
      <c r="AG129" s="211"/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">
      <c r="A130" s="212"/>
      <c r="B130" s="218"/>
      <c r="C130" s="264" t="s">
        <v>228</v>
      </c>
      <c r="D130" s="226"/>
      <c r="E130" s="229"/>
      <c r="F130" s="231"/>
      <c r="G130" s="231"/>
      <c r="H130" s="231"/>
      <c r="I130" s="231"/>
      <c r="J130" s="231"/>
      <c r="K130" s="231"/>
      <c r="L130" s="231"/>
      <c r="M130" s="231"/>
      <c r="N130" s="221"/>
      <c r="O130" s="221"/>
      <c r="P130" s="221"/>
      <c r="Q130" s="221"/>
      <c r="R130" s="221"/>
      <c r="S130" s="221"/>
      <c r="T130" s="222"/>
      <c r="U130" s="221"/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 t="s">
        <v>122</v>
      </c>
      <c r="AF130" s="211">
        <v>0</v>
      </c>
      <c r="AG130" s="211"/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">
      <c r="A131" s="212"/>
      <c r="B131" s="218"/>
      <c r="C131" s="264" t="s">
        <v>249</v>
      </c>
      <c r="D131" s="226"/>
      <c r="E131" s="229">
        <v>5.32</v>
      </c>
      <c r="F131" s="231"/>
      <c r="G131" s="231"/>
      <c r="H131" s="231"/>
      <c r="I131" s="231"/>
      <c r="J131" s="231"/>
      <c r="K131" s="231"/>
      <c r="L131" s="231"/>
      <c r="M131" s="231"/>
      <c r="N131" s="221"/>
      <c r="O131" s="221"/>
      <c r="P131" s="221"/>
      <c r="Q131" s="221"/>
      <c r="R131" s="221"/>
      <c r="S131" s="221"/>
      <c r="T131" s="222"/>
      <c r="U131" s="221"/>
      <c r="V131" s="211"/>
      <c r="W131" s="211"/>
      <c r="X131" s="211"/>
      <c r="Y131" s="211"/>
      <c r="Z131" s="211"/>
      <c r="AA131" s="211"/>
      <c r="AB131" s="211"/>
      <c r="AC131" s="211"/>
      <c r="AD131" s="211"/>
      <c r="AE131" s="211" t="s">
        <v>122</v>
      </c>
      <c r="AF131" s="211">
        <v>0</v>
      </c>
      <c r="AG131" s="211"/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ht="22.5" outlineLevel="1" x14ac:dyDescent="0.2">
      <c r="A132" s="212">
        <v>42</v>
      </c>
      <c r="B132" s="218" t="s">
        <v>250</v>
      </c>
      <c r="C132" s="262" t="s">
        <v>251</v>
      </c>
      <c r="D132" s="220" t="s">
        <v>120</v>
      </c>
      <c r="E132" s="227">
        <v>7.1999999999999993</v>
      </c>
      <c r="F132" s="230">
        <f>H132+J132</f>
        <v>0</v>
      </c>
      <c r="G132" s="231">
        <f>ROUND(E132*F132,2)</f>
        <v>0</v>
      </c>
      <c r="H132" s="231"/>
      <c r="I132" s="231">
        <f>ROUND(E132*H132,2)</f>
        <v>0</v>
      </c>
      <c r="J132" s="231"/>
      <c r="K132" s="231">
        <f>ROUND(E132*J132,2)</f>
        <v>0</v>
      </c>
      <c r="L132" s="231">
        <v>12</v>
      </c>
      <c r="M132" s="231">
        <f>G132*(1+L132/100)</f>
        <v>0</v>
      </c>
      <c r="N132" s="221">
        <v>1.2999999999999999E-4</v>
      </c>
      <c r="O132" s="221">
        <f>ROUND(E132*N132,5)</f>
        <v>9.3999999999999997E-4</v>
      </c>
      <c r="P132" s="221">
        <v>0</v>
      </c>
      <c r="Q132" s="221">
        <f>ROUND(E132*P132,5)</f>
        <v>0</v>
      </c>
      <c r="R132" s="221"/>
      <c r="S132" s="221"/>
      <c r="T132" s="222">
        <v>0.12</v>
      </c>
      <c r="U132" s="221">
        <f>ROUND(E132*T132,2)</f>
        <v>0.86</v>
      </c>
      <c r="V132" s="211"/>
      <c r="W132" s="211"/>
      <c r="X132" s="211"/>
      <c r="Y132" s="211"/>
      <c r="Z132" s="211"/>
      <c r="AA132" s="211"/>
      <c r="AB132" s="211"/>
      <c r="AC132" s="211"/>
      <c r="AD132" s="211"/>
      <c r="AE132" s="211" t="s">
        <v>117</v>
      </c>
      <c r="AF132" s="211"/>
      <c r="AG132" s="211"/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12"/>
      <c r="B133" s="218"/>
      <c r="C133" s="264" t="s">
        <v>252</v>
      </c>
      <c r="D133" s="226"/>
      <c r="E133" s="229">
        <v>3.3</v>
      </c>
      <c r="F133" s="231"/>
      <c r="G133" s="231"/>
      <c r="H133" s="231"/>
      <c r="I133" s="231"/>
      <c r="J133" s="231"/>
      <c r="K133" s="231"/>
      <c r="L133" s="231"/>
      <c r="M133" s="231"/>
      <c r="N133" s="221"/>
      <c r="O133" s="221"/>
      <c r="P133" s="221"/>
      <c r="Q133" s="221"/>
      <c r="R133" s="221"/>
      <c r="S133" s="221"/>
      <c r="T133" s="222"/>
      <c r="U133" s="221"/>
      <c r="V133" s="211"/>
      <c r="W133" s="211"/>
      <c r="X133" s="211"/>
      <c r="Y133" s="211"/>
      <c r="Z133" s="211"/>
      <c r="AA133" s="211"/>
      <c r="AB133" s="211"/>
      <c r="AC133" s="211"/>
      <c r="AD133" s="211"/>
      <c r="AE133" s="211" t="s">
        <v>122</v>
      </c>
      <c r="AF133" s="211">
        <v>0</v>
      </c>
      <c r="AG133" s="211"/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12"/>
      <c r="B134" s="218"/>
      <c r="C134" s="264" t="s">
        <v>253</v>
      </c>
      <c r="D134" s="226"/>
      <c r="E134" s="229">
        <v>3.9</v>
      </c>
      <c r="F134" s="231"/>
      <c r="G134" s="231"/>
      <c r="H134" s="231"/>
      <c r="I134" s="231"/>
      <c r="J134" s="231"/>
      <c r="K134" s="231"/>
      <c r="L134" s="231"/>
      <c r="M134" s="231"/>
      <c r="N134" s="221"/>
      <c r="O134" s="221"/>
      <c r="P134" s="221"/>
      <c r="Q134" s="221"/>
      <c r="R134" s="221"/>
      <c r="S134" s="221"/>
      <c r="T134" s="222"/>
      <c r="U134" s="221"/>
      <c r="V134" s="211"/>
      <c r="W134" s="211"/>
      <c r="X134" s="211"/>
      <c r="Y134" s="211"/>
      <c r="Z134" s="211"/>
      <c r="AA134" s="211"/>
      <c r="AB134" s="211"/>
      <c r="AC134" s="211"/>
      <c r="AD134" s="211"/>
      <c r="AE134" s="211" t="s">
        <v>122</v>
      </c>
      <c r="AF134" s="211">
        <v>0</v>
      </c>
      <c r="AG134" s="211"/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ht="22.5" outlineLevel="1" x14ac:dyDescent="0.2">
      <c r="A135" s="212">
        <v>43</v>
      </c>
      <c r="B135" s="218" t="s">
        <v>254</v>
      </c>
      <c r="C135" s="262" t="s">
        <v>255</v>
      </c>
      <c r="D135" s="220" t="s">
        <v>120</v>
      </c>
      <c r="E135" s="227">
        <v>3.6</v>
      </c>
      <c r="F135" s="230">
        <f>H135+J135</f>
        <v>0</v>
      </c>
      <c r="G135" s="231">
        <f>ROUND(E135*F135,2)</f>
        <v>0</v>
      </c>
      <c r="H135" s="231"/>
      <c r="I135" s="231">
        <f>ROUND(E135*H135,2)</f>
        <v>0</v>
      </c>
      <c r="J135" s="231"/>
      <c r="K135" s="231">
        <f>ROUND(E135*J135,2)</f>
        <v>0</v>
      </c>
      <c r="L135" s="231">
        <v>12</v>
      </c>
      <c r="M135" s="231">
        <f>G135*(1+L135/100)</f>
        <v>0</v>
      </c>
      <c r="N135" s="221">
        <v>1.2999999999999999E-4</v>
      </c>
      <c r="O135" s="221">
        <f>ROUND(E135*N135,5)</f>
        <v>4.6999999999999999E-4</v>
      </c>
      <c r="P135" s="221">
        <v>0</v>
      </c>
      <c r="Q135" s="221">
        <f>ROUND(E135*P135,5)</f>
        <v>0</v>
      </c>
      <c r="R135" s="221"/>
      <c r="S135" s="221"/>
      <c r="T135" s="222">
        <v>0.12</v>
      </c>
      <c r="U135" s="221">
        <f>ROUND(E135*T135,2)</f>
        <v>0.43</v>
      </c>
      <c r="V135" s="211"/>
      <c r="W135" s="211"/>
      <c r="X135" s="211"/>
      <c r="Y135" s="211"/>
      <c r="Z135" s="211"/>
      <c r="AA135" s="211"/>
      <c r="AB135" s="211"/>
      <c r="AC135" s="211"/>
      <c r="AD135" s="211"/>
      <c r="AE135" s="211" t="s">
        <v>117</v>
      </c>
      <c r="AF135" s="211"/>
      <c r="AG135" s="211"/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12"/>
      <c r="B136" s="218"/>
      <c r="C136" s="264" t="s">
        <v>256</v>
      </c>
      <c r="D136" s="226"/>
      <c r="E136" s="229"/>
      <c r="F136" s="231"/>
      <c r="G136" s="231"/>
      <c r="H136" s="231"/>
      <c r="I136" s="231"/>
      <c r="J136" s="231"/>
      <c r="K136" s="231"/>
      <c r="L136" s="231"/>
      <c r="M136" s="231"/>
      <c r="N136" s="221"/>
      <c r="O136" s="221"/>
      <c r="P136" s="221"/>
      <c r="Q136" s="221"/>
      <c r="R136" s="221"/>
      <c r="S136" s="221"/>
      <c r="T136" s="222"/>
      <c r="U136" s="221"/>
      <c r="V136" s="211"/>
      <c r="W136" s="211"/>
      <c r="X136" s="211"/>
      <c r="Y136" s="211"/>
      <c r="Z136" s="211"/>
      <c r="AA136" s="211"/>
      <c r="AB136" s="211"/>
      <c r="AC136" s="211"/>
      <c r="AD136" s="211"/>
      <c r="AE136" s="211" t="s">
        <v>122</v>
      </c>
      <c r="AF136" s="211">
        <v>0</v>
      </c>
      <c r="AG136" s="211"/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12"/>
      <c r="B137" s="218"/>
      <c r="C137" s="264" t="s">
        <v>257</v>
      </c>
      <c r="D137" s="226"/>
      <c r="E137" s="229">
        <v>3.6</v>
      </c>
      <c r="F137" s="231"/>
      <c r="G137" s="231"/>
      <c r="H137" s="231"/>
      <c r="I137" s="231"/>
      <c r="J137" s="231"/>
      <c r="K137" s="231"/>
      <c r="L137" s="231"/>
      <c r="M137" s="231"/>
      <c r="N137" s="221"/>
      <c r="O137" s="221"/>
      <c r="P137" s="221"/>
      <c r="Q137" s="221"/>
      <c r="R137" s="221"/>
      <c r="S137" s="221"/>
      <c r="T137" s="222"/>
      <c r="U137" s="221"/>
      <c r="V137" s="211"/>
      <c r="W137" s="211"/>
      <c r="X137" s="211"/>
      <c r="Y137" s="211"/>
      <c r="Z137" s="211"/>
      <c r="AA137" s="211"/>
      <c r="AB137" s="211"/>
      <c r="AC137" s="211"/>
      <c r="AD137" s="211"/>
      <c r="AE137" s="211" t="s">
        <v>122</v>
      </c>
      <c r="AF137" s="211">
        <v>0</v>
      </c>
      <c r="AG137" s="211"/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12">
        <v>44</v>
      </c>
      <c r="B138" s="218" t="s">
        <v>258</v>
      </c>
      <c r="C138" s="262" t="s">
        <v>259</v>
      </c>
      <c r="D138" s="220" t="s">
        <v>0</v>
      </c>
      <c r="E138" s="273"/>
      <c r="F138" s="230">
        <f>H138+J138</f>
        <v>0</v>
      </c>
      <c r="G138" s="231">
        <f>ROUND(E138*F138,2)</f>
        <v>0</v>
      </c>
      <c r="H138" s="231"/>
      <c r="I138" s="231">
        <f>ROUND(E138*H138,2)</f>
        <v>0</v>
      </c>
      <c r="J138" s="231"/>
      <c r="K138" s="231">
        <f>ROUND(E138*J138,2)</f>
        <v>0</v>
      </c>
      <c r="L138" s="231">
        <v>12</v>
      </c>
      <c r="M138" s="231">
        <f>G138*(1+L138/100)</f>
        <v>0</v>
      </c>
      <c r="N138" s="221">
        <v>0</v>
      </c>
      <c r="O138" s="221">
        <f>ROUND(E138*N138,5)</f>
        <v>0</v>
      </c>
      <c r="P138" s="221">
        <v>0</v>
      </c>
      <c r="Q138" s="221">
        <f>ROUND(E138*P138,5)</f>
        <v>0</v>
      </c>
      <c r="R138" s="221"/>
      <c r="S138" s="221"/>
      <c r="T138" s="222">
        <v>0</v>
      </c>
      <c r="U138" s="221">
        <f>ROUND(E138*T138,2)</f>
        <v>0</v>
      </c>
      <c r="V138" s="211"/>
      <c r="W138" s="211"/>
      <c r="X138" s="211"/>
      <c r="Y138" s="211"/>
      <c r="Z138" s="211"/>
      <c r="AA138" s="211"/>
      <c r="AB138" s="211"/>
      <c r="AC138" s="211"/>
      <c r="AD138" s="211"/>
      <c r="AE138" s="211" t="s">
        <v>117</v>
      </c>
      <c r="AF138" s="211"/>
      <c r="AG138" s="211"/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12"/>
      <c r="B139" s="218"/>
      <c r="C139" s="264"/>
      <c r="D139" s="226"/>
      <c r="E139" s="229"/>
      <c r="F139" s="231"/>
      <c r="G139" s="231"/>
      <c r="H139" s="231"/>
      <c r="I139" s="231"/>
      <c r="J139" s="231"/>
      <c r="K139" s="231"/>
      <c r="L139" s="231"/>
      <c r="M139" s="231"/>
      <c r="N139" s="221"/>
      <c r="O139" s="221"/>
      <c r="P139" s="221"/>
      <c r="Q139" s="221"/>
      <c r="R139" s="221"/>
      <c r="S139" s="221"/>
      <c r="T139" s="222"/>
      <c r="U139" s="221"/>
      <c r="V139" s="211"/>
      <c r="W139" s="211"/>
      <c r="X139" s="211"/>
      <c r="Y139" s="211"/>
      <c r="Z139" s="211"/>
      <c r="AA139" s="211"/>
      <c r="AB139" s="211"/>
      <c r="AC139" s="211"/>
      <c r="AD139" s="211"/>
      <c r="AE139" s="211" t="s">
        <v>122</v>
      </c>
      <c r="AF139" s="211">
        <v>0</v>
      </c>
      <c r="AG139" s="211"/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x14ac:dyDescent="0.2">
      <c r="A140" s="213" t="s">
        <v>112</v>
      </c>
      <c r="B140" s="219" t="s">
        <v>83</v>
      </c>
      <c r="C140" s="263" t="s">
        <v>84</v>
      </c>
      <c r="D140" s="223"/>
      <c r="E140" s="228"/>
      <c r="F140" s="232"/>
      <c r="G140" s="232">
        <f>SUMIF(AE141:AE149,"&lt;&gt;NOR",G141:G149)</f>
        <v>0</v>
      </c>
      <c r="H140" s="232"/>
      <c r="I140" s="232">
        <f>SUM(I141:I149)</f>
        <v>0</v>
      </c>
      <c r="J140" s="232"/>
      <c r="K140" s="232">
        <f>SUM(K141:K149)</f>
        <v>0</v>
      </c>
      <c r="L140" s="232"/>
      <c r="M140" s="232">
        <f>SUM(M141:M149)</f>
        <v>0</v>
      </c>
      <c r="N140" s="224"/>
      <c r="O140" s="224">
        <f>SUM(O141:O149)</f>
        <v>0</v>
      </c>
      <c r="P140" s="224"/>
      <c r="Q140" s="224">
        <f>SUM(Q141:Q149)</f>
        <v>0</v>
      </c>
      <c r="R140" s="224"/>
      <c r="S140" s="224"/>
      <c r="T140" s="225"/>
      <c r="U140" s="224">
        <f>SUM(U141:U149)</f>
        <v>0</v>
      </c>
      <c r="AE140" t="s">
        <v>113</v>
      </c>
    </row>
    <row r="141" spans="1:60" ht="22.5" outlineLevel="1" x14ac:dyDescent="0.2">
      <c r="A141" s="212">
        <v>45</v>
      </c>
      <c r="B141" s="218" t="s">
        <v>114</v>
      </c>
      <c r="C141" s="262" t="s">
        <v>260</v>
      </c>
      <c r="D141" s="220" t="s">
        <v>116</v>
      </c>
      <c r="E141" s="227">
        <v>1</v>
      </c>
      <c r="F141" s="230">
        <f>H141+J141</f>
        <v>0</v>
      </c>
      <c r="G141" s="231">
        <f>ROUND(E141*F141,2)</f>
        <v>0</v>
      </c>
      <c r="H141" s="231"/>
      <c r="I141" s="231">
        <f>ROUND(E141*H141,2)</f>
        <v>0</v>
      </c>
      <c r="J141" s="231"/>
      <c r="K141" s="231">
        <f>ROUND(E141*J141,2)</f>
        <v>0</v>
      </c>
      <c r="L141" s="231">
        <v>12</v>
      </c>
      <c r="M141" s="231">
        <f>G141*(1+L141/100)</f>
        <v>0</v>
      </c>
      <c r="N141" s="221">
        <v>0</v>
      </c>
      <c r="O141" s="221">
        <f>ROUND(E141*N141,5)</f>
        <v>0</v>
      </c>
      <c r="P141" s="221">
        <v>0</v>
      </c>
      <c r="Q141" s="221">
        <f>ROUND(E141*P141,5)</f>
        <v>0</v>
      </c>
      <c r="R141" s="221"/>
      <c r="S141" s="221"/>
      <c r="T141" s="222">
        <v>0</v>
      </c>
      <c r="U141" s="221">
        <f>ROUND(E141*T141,2)</f>
        <v>0</v>
      </c>
      <c r="V141" s="211"/>
      <c r="W141" s="211"/>
      <c r="X141" s="211"/>
      <c r="Y141" s="211"/>
      <c r="Z141" s="211"/>
      <c r="AA141" s="211"/>
      <c r="AB141" s="211"/>
      <c r="AC141" s="211"/>
      <c r="AD141" s="211"/>
      <c r="AE141" s="211" t="s">
        <v>117</v>
      </c>
      <c r="AF141" s="211"/>
      <c r="AG141" s="211"/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12"/>
      <c r="B142" s="218"/>
      <c r="C142" s="264" t="s">
        <v>164</v>
      </c>
      <c r="D142" s="226"/>
      <c r="E142" s="229">
        <v>1</v>
      </c>
      <c r="F142" s="231"/>
      <c r="G142" s="231"/>
      <c r="H142" s="231"/>
      <c r="I142" s="231"/>
      <c r="J142" s="231"/>
      <c r="K142" s="231"/>
      <c r="L142" s="231"/>
      <c r="M142" s="231"/>
      <c r="N142" s="221"/>
      <c r="O142" s="221"/>
      <c r="P142" s="221"/>
      <c r="Q142" s="221"/>
      <c r="R142" s="221"/>
      <c r="S142" s="221"/>
      <c r="T142" s="222"/>
      <c r="U142" s="221"/>
      <c r="V142" s="211"/>
      <c r="W142" s="211"/>
      <c r="X142" s="211"/>
      <c r="Y142" s="211"/>
      <c r="Z142" s="211"/>
      <c r="AA142" s="211"/>
      <c r="AB142" s="211"/>
      <c r="AC142" s="211"/>
      <c r="AD142" s="211"/>
      <c r="AE142" s="211" t="s">
        <v>122</v>
      </c>
      <c r="AF142" s="211">
        <v>0</v>
      </c>
      <c r="AG142" s="211"/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">
      <c r="A143" s="212"/>
      <c r="B143" s="218"/>
      <c r="C143" s="264" t="s">
        <v>261</v>
      </c>
      <c r="D143" s="226"/>
      <c r="E143" s="229"/>
      <c r="F143" s="231"/>
      <c r="G143" s="231"/>
      <c r="H143" s="231"/>
      <c r="I143" s="231"/>
      <c r="J143" s="231"/>
      <c r="K143" s="231"/>
      <c r="L143" s="231"/>
      <c r="M143" s="231"/>
      <c r="N143" s="221"/>
      <c r="O143" s="221"/>
      <c r="P143" s="221"/>
      <c r="Q143" s="221"/>
      <c r="R143" s="221"/>
      <c r="S143" s="221"/>
      <c r="T143" s="222"/>
      <c r="U143" s="221"/>
      <c r="V143" s="211"/>
      <c r="W143" s="211"/>
      <c r="X143" s="211"/>
      <c r="Y143" s="211"/>
      <c r="Z143" s="211"/>
      <c r="AA143" s="211"/>
      <c r="AB143" s="211"/>
      <c r="AC143" s="211"/>
      <c r="AD143" s="211"/>
      <c r="AE143" s="211" t="s">
        <v>122</v>
      </c>
      <c r="AF143" s="211">
        <v>0</v>
      </c>
      <c r="AG143" s="211"/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12"/>
      <c r="B144" s="218"/>
      <c r="C144" s="264" t="s">
        <v>262</v>
      </c>
      <c r="D144" s="226"/>
      <c r="E144" s="229"/>
      <c r="F144" s="231"/>
      <c r="G144" s="231"/>
      <c r="H144" s="231"/>
      <c r="I144" s="231"/>
      <c r="J144" s="231"/>
      <c r="K144" s="231"/>
      <c r="L144" s="231"/>
      <c r="M144" s="231"/>
      <c r="N144" s="221"/>
      <c r="O144" s="221"/>
      <c r="P144" s="221"/>
      <c r="Q144" s="221"/>
      <c r="R144" s="221"/>
      <c r="S144" s="221"/>
      <c r="T144" s="222"/>
      <c r="U144" s="221"/>
      <c r="V144" s="211"/>
      <c r="W144" s="211"/>
      <c r="X144" s="211"/>
      <c r="Y144" s="211"/>
      <c r="Z144" s="211"/>
      <c r="AA144" s="211"/>
      <c r="AB144" s="211"/>
      <c r="AC144" s="211"/>
      <c r="AD144" s="211"/>
      <c r="AE144" s="211" t="s">
        <v>122</v>
      </c>
      <c r="AF144" s="211">
        <v>0</v>
      </c>
      <c r="AG144" s="211"/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">
      <c r="A145" s="212"/>
      <c r="B145" s="218"/>
      <c r="C145" s="264" t="s">
        <v>263</v>
      </c>
      <c r="D145" s="226"/>
      <c r="E145" s="229"/>
      <c r="F145" s="231"/>
      <c r="G145" s="231"/>
      <c r="H145" s="231"/>
      <c r="I145" s="231"/>
      <c r="J145" s="231"/>
      <c r="K145" s="231"/>
      <c r="L145" s="231"/>
      <c r="M145" s="231"/>
      <c r="N145" s="221"/>
      <c r="O145" s="221"/>
      <c r="P145" s="221"/>
      <c r="Q145" s="221"/>
      <c r="R145" s="221"/>
      <c r="S145" s="221"/>
      <c r="T145" s="222"/>
      <c r="U145" s="221"/>
      <c r="V145" s="211"/>
      <c r="W145" s="211"/>
      <c r="X145" s="211"/>
      <c r="Y145" s="211"/>
      <c r="Z145" s="211"/>
      <c r="AA145" s="211"/>
      <c r="AB145" s="211"/>
      <c r="AC145" s="211"/>
      <c r="AD145" s="211"/>
      <c r="AE145" s="211" t="s">
        <v>122</v>
      </c>
      <c r="AF145" s="211">
        <v>0</v>
      </c>
      <c r="AG145" s="211"/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12"/>
      <c r="B146" s="218"/>
      <c r="C146" s="264" t="s">
        <v>264</v>
      </c>
      <c r="D146" s="226"/>
      <c r="E146" s="229"/>
      <c r="F146" s="231"/>
      <c r="G146" s="231"/>
      <c r="H146" s="231"/>
      <c r="I146" s="231"/>
      <c r="J146" s="231"/>
      <c r="K146" s="231"/>
      <c r="L146" s="231"/>
      <c r="M146" s="231"/>
      <c r="N146" s="221"/>
      <c r="O146" s="221"/>
      <c r="P146" s="221"/>
      <c r="Q146" s="221"/>
      <c r="R146" s="221"/>
      <c r="S146" s="221"/>
      <c r="T146" s="222"/>
      <c r="U146" s="221"/>
      <c r="V146" s="211"/>
      <c r="W146" s="211"/>
      <c r="X146" s="211"/>
      <c r="Y146" s="211"/>
      <c r="Z146" s="211"/>
      <c r="AA146" s="211"/>
      <c r="AB146" s="211"/>
      <c r="AC146" s="211"/>
      <c r="AD146" s="211"/>
      <c r="AE146" s="211" t="s">
        <v>122</v>
      </c>
      <c r="AF146" s="211">
        <v>0</v>
      </c>
      <c r="AG146" s="211"/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">
      <c r="A147" s="212"/>
      <c r="B147" s="218"/>
      <c r="C147" s="264" t="s">
        <v>265</v>
      </c>
      <c r="D147" s="226"/>
      <c r="E147" s="229"/>
      <c r="F147" s="231"/>
      <c r="G147" s="231"/>
      <c r="H147" s="231"/>
      <c r="I147" s="231"/>
      <c r="J147" s="231"/>
      <c r="K147" s="231"/>
      <c r="L147" s="231"/>
      <c r="M147" s="231"/>
      <c r="N147" s="221"/>
      <c r="O147" s="221"/>
      <c r="P147" s="221"/>
      <c r="Q147" s="221"/>
      <c r="R147" s="221"/>
      <c r="S147" s="221"/>
      <c r="T147" s="222"/>
      <c r="U147" s="221"/>
      <c r="V147" s="211"/>
      <c r="W147" s="211"/>
      <c r="X147" s="211"/>
      <c r="Y147" s="211"/>
      <c r="Z147" s="211"/>
      <c r="AA147" s="211"/>
      <c r="AB147" s="211"/>
      <c r="AC147" s="211"/>
      <c r="AD147" s="211"/>
      <c r="AE147" s="211" t="s">
        <v>122</v>
      </c>
      <c r="AF147" s="211">
        <v>0</v>
      </c>
      <c r="AG147" s="211"/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12">
        <v>46</v>
      </c>
      <c r="B148" s="218" t="s">
        <v>159</v>
      </c>
      <c r="C148" s="262" t="s">
        <v>199</v>
      </c>
      <c r="D148" s="220" t="s">
        <v>0</v>
      </c>
      <c r="E148" s="273"/>
      <c r="F148" s="230">
        <f>H148+J148</f>
        <v>0</v>
      </c>
      <c r="G148" s="231">
        <f>ROUND(E148*F148,2)</f>
        <v>0</v>
      </c>
      <c r="H148" s="231"/>
      <c r="I148" s="231">
        <f>ROUND(E148*H148,2)</f>
        <v>0</v>
      </c>
      <c r="J148" s="231"/>
      <c r="K148" s="231">
        <f>ROUND(E148*J148,2)</f>
        <v>0</v>
      </c>
      <c r="L148" s="231">
        <v>12</v>
      </c>
      <c r="M148" s="231">
        <f>G148*(1+L148/100)</f>
        <v>0</v>
      </c>
      <c r="N148" s="221">
        <v>0</v>
      </c>
      <c r="O148" s="221">
        <f>ROUND(E148*N148,5)</f>
        <v>0</v>
      </c>
      <c r="P148" s="221">
        <v>0</v>
      </c>
      <c r="Q148" s="221">
        <f>ROUND(E148*P148,5)</f>
        <v>0</v>
      </c>
      <c r="R148" s="221"/>
      <c r="S148" s="221"/>
      <c r="T148" s="222">
        <v>0</v>
      </c>
      <c r="U148" s="221">
        <f>ROUND(E148*T148,2)</f>
        <v>0</v>
      </c>
      <c r="V148" s="211"/>
      <c r="W148" s="211"/>
      <c r="X148" s="211"/>
      <c r="Y148" s="211"/>
      <c r="Z148" s="211"/>
      <c r="AA148" s="211"/>
      <c r="AB148" s="211"/>
      <c r="AC148" s="211"/>
      <c r="AD148" s="211"/>
      <c r="AE148" s="211" t="s">
        <v>117</v>
      </c>
      <c r="AF148" s="211"/>
      <c r="AG148" s="211"/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">
      <c r="A149" s="212"/>
      <c r="B149" s="218"/>
      <c r="C149" s="264"/>
      <c r="D149" s="226"/>
      <c r="E149" s="229"/>
      <c r="F149" s="231"/>
      <c r="G149" s="231"/>
      <c r="H149" s="231"/>
      <c r="I149" s="231"/>
      <c r="J149" s="231"/>
      <c r="K149" s="231"/>
      <c r="L149" s="231"/>
      <c r="M149" s="231"/>
      <c r="N149" s="221"/>
      <c r="O149" s="221"/>
      <c r="P149" s="221"/>
      <c r="Q149" s="221"/>
      <c r="R149" s="221"/>
      <c r="S149" s="221"/>
      <c r="T149" s="222"/>
      <c r="U149" s="221"/>
      <c r="V149" s="211"/>
      <c r="W149" s="211"/>
      <c r="X149" s="211"/>
      <c r="Y149" s="211"/>
      <c r="Z149" s="211"/>
      <c r="AA149" s="211"/>
      <c r="AB149" s="211"/>
      <c r="AC149" s="211"/>
      <c r="AD149" s="211"/>
      <c r="AE149" s="211" t="s">
        <v>122</v>
      </c>
      <c r="AF149" s="211">
        <v>0</v>
      </c>
      <c r="AG149" s="211"/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x14ac:dyDescent="0.2">
      <c r="A150" s="213" t="s">
        <v>112</v>
      </c>
      <c r="B150" s="219" t="s">
        <v>85</v>
      </c>
      <c r="C150" s="263" t="s">
        <v>26</v>
      </c>
      <c r="D150" s="223"/>
      <c r="E150" s="228"/>
      <c r="F150" s="232"/>
      <c r="G150" s="232">
        <f>SUMIF(AE151:AE152,"&lt;&gt;NOR",G151:G152)</f>
        <v>0</v>
      </c>
      <c r="H150" s="232"/>
      <c r="I150" s="232">
        <f>SUM(I151:I152)</f>
        <v>0</v>
      </c>
      <c r="J150" s="232"/>
      <c r="K150" s="232">
        <f>SUM(K151:K152)</f>
        <v>0</v>
      </c>
      <c r="L150" s="232"/>
      <c r="M150" s="232">
        <f>SUM(M151:M152)</f>
        <v>0</v>
      </c>
      <c r="N150" s="224"/>
      <c r="O150" s="224">
        <f>SUM(O151:O152)</f>
        <v>0</v>
      </c>
      <c r="P150" s="224"/>
      <c r="Q150" s="224">
        <f>SUM(Q151:Q152)</f>
        <v>0</v>
      </c>
      <c r="R150" s="224"/>
      <c r="S150" s="224"/>
      <c r="T150" s="225"/>
      <c r="U150" s="224">
        <f>SUM(U151:U152)</f>
        <v>0</v>
      </c>
      <c r="AE150" t="s">
        <v>113</v>
      </c>
    </row>
    <row r="151" spans="1:60" outlineLevel="1" x14ac:dyDescent="0.2">
      <c r="A151" s="212">
        <v>47</v>
      </c>
      <c r="B151" s="218" t="s">
        <v>114</v>
      </c>
      <c r="C151" s="262" t="s">
        <v>266</v>
      </c>
      <c r="D151" s="220" t="s">
        <v>0</v>
      </c>
      <c r="E151" s="273"/>
      <c r="F151" s="230">
        <f>H151+J151</f>
        <v>0</v>
      </c>
      <c r="G151" s="231">
        <f>ROUND(E151*F151,2)</f>
        <v>0</v>
      </c>
      <c r="H151" s="231"/>
      <c r="I151" s="231">
        <f>ROUND(E151*H151,2)</f>
        <v>0</v>
      </c>
      <c r="J151" s="231"/>
      <c r="K151" s="231">
        <f>ROUND(E151*J151,2)</f>
        <v>0</v>
      </c>
      <c r="L151" s="231">
        <v>12</v>
      </c>
      <c r="M151" s="231">
        <f>G151*(1+L151/100)</f>
        <v>0</v>
      </c>
      <c r="N151" s="221">
        <v>0</v>
      </c>
      <c r="O151" s="221">
        <f>ROUND(E151*N151,5)</f>
        <v>0</v>
      </c>
      <c r="P151" s="221">
        <v>0</v>
      </c>
      <c r="Q151" s="221">
        <f>ROUND(E151*P151,5)</f>
        <v>0</v>
      </c>
      <c r="R151" s="221"/>
      <c r="S151" s="221"/>
      <c r="T151" s="222">
        <v>0</v>
      </c>
      <c r="U151" s="221">
        <f>ROUND(E151*T151,2)</f>
        <v>0</v>
      </c>
      <c r="V151" s="211"/>
      <c r="W151" s="211"/>
      <c r="X151" s="211"/>
      <c r="Y151" s="211"/>
      <c r="Z151" s="211"/>
      <c r="AA151" s="211"/>
      <c r="AB151" s="211"/>
      <c r="AC151" s="211"/>
      <c r="AD151" s="211"/>
      <c r="AE151" s="211" t="s">
        <v>117</v>
      </c>
      <c r="AF151" s="211"/>
      <c r="AG151" s="211"/>
      <c r="AH151" s="211"/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41"/>
      <c r="B152" s="242"/>
      <c r="C152" s="265"/>
      <c r="D152" s="243"/>
      <c r="E152" s="244"/>
      <c r="F152" s="245"/>
      <c r="G152" s="245"/>
      <c r="H152" s="245"/>
      <c r="I152" s="245"/>
      <c r="J152" s="245"/>
      <c r="K152" s="245"/>
      <c r="L152" s="245"/>
      <c r="M152" s="245"/>
      <c r="N152" s="246"/>
      <c r="O152" s="246"/>
      <c r="P152" s="246"/>
      <c r="Q152" s="246"/>
      <c r="R152" s="246"/>
      <c r="S152" s="246"/>
      <c r="T152" s="247"/>
      <c r="U152" s="246"/>
      <c r="V152" s="211"/>
      <c r="W152" s="211"/>
      <c r="X152" s="211"/>
      <c r="Y152" s="211"/>
      <c r="Z152" s="211"/>
      <c r="AA152" s="211"/>
      <c r="AB152" s="211"/>
      <c r="AC152" s="211"/>
      <c r="AD152" s="211"/>
      <c r="AE152" s="211" t="s">
        <v>122</v>
      </c>
      <c r="AF152" s="211">
        <v>0</v>
      </c>
      <c r="AG152" s="211"/>
      <c r="AH152" s="211"/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x14ac:dyDescent="0.2">
      <c r="A153" s="6"/>
      <c r="B153" s="7" t="s">
        <v>206</v>
      </c>
      <c r="C153" s="266" t="s">
        <v>206</v>
      </c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AC153">
        <v>12</v>
      </c>
      <c r="AD153">
        <v>21</v>
      </c>
    </row>
    <row r="154" spans="1:60" x14ac:dyDescent="0.2">
      <c r="A154" s="248"/>
      <c r="B154" s="249" t="s">
        <v>28</v>
      </c>
      <c r="C154" s="267" t="s">
        <v>206</v>
      </c>
      <c r="D154" s="250"/>
      <c r="E154" s="250"/>
      <c r="F154" s="250"/>
      <c r="G154" s="261">
        <f>G8+G10+G14+G38+G47+G51+G72+G74+G77+G80+G101+G113+G140+G150</f>
        <v>0</v>
      </c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AC154">
        <f>SUMIF(L7:L152,AC153,G7:G152)</f>
        <v>0</v>
      </c>
      <c r="AD154">
        <f>SUMIF(L7:L152,AD153,G7:G152)</f>
        <v>0</v>
      </c>
      <c r="AE154" t="s">
        <v>267</v>
      </c>
    </row>
    <row r="155" spans="1:60" x14ac:dyDescent="0.2">
      <c r="A155" s="6"/>
      <c r="B155" s="7" t="s">
        <v>206</v>
      </c>
      <c r="C155" s="266" t="s">
        <v>206</v>
      </c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</row>
    <row r="156" spans="1:60" x14ac:dyDescent="0.2">
      <c r="A156" s="6"/>
      <c r="B156" s="7" t="s">
        <v>206</v>
      </c>
      <c r="C156" s="266" t="s">
        <v>206</v>
      </c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</row>
    <row r="157" spans="1:60" x14ac:dyDescent="0.2">
      <c r="A157" s="251" t="s">
        <v>268</v>
      </c>
      <c r="B157" s="251"/>
      <c r="C157" s="268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</row>
    <row r="158" spans="1:60" x14ac:dyDescent="0.2">
      <c r="A158" s="252"/>
      <c r="B158" s="253"/>
      <c r="C158" s="269"/>
      <c r="D158" s="253"/>
      <c r="E158" s="253"/>
      <c r="F158" s="253"/>
      <c r="G158" s="254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AE158" t="s">
        <v>269</v>
      </c>
    </row>
    <row r="159" spans="1:60" x14ac:dyDescent="0.2">
      <c r="A159" s="255"/>
      <c r="B159" s="256"/>
      <c r="C159" s="270"/>
      <c r="D159" s="256"/>
      <c r="E159" s="256"/>
      <c r="F159" s="256"/>
      <c r="G159" s="257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</row>
    <row r="160" spans="1:60" x14ac:dyDescent="0.2">
      <c r="A160" s="255"/>
      <c r="B160" s="256"/>
      <c r="C160" s="270"/>
      <c r="D160" s="256"/>
      <c r="E160" s="256"/>
      <c r="F160" s="256"/>
      <c r="G160" s="257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</row>
    <row r="161" spans="1:31" x14ac:dyDescent="0.2">
      <c r="A161" s="255"/>
      <c r="B161" s="256"/>
      <c r="C161" s="270"/>
      <c r="D161" s="256"/>
      <c r="E161" s="256"/>
      <c r="F161" s="256"/>
      <c r="G161" s="257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</row>
    <row r="162" spans="1:31" x14ac:dyDescent="0.2">
      <c r="A162" s="258"/>
      <c r="B162" s="259"/>
      <c r="C162" s="271"/>
      <c r="D162" s="259"/>
      <c r="E162" s="259"/>
      <c r="F162" s="259"/>
      <c r="G162" s="260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</row>
    <row r="163" spans="1:31" x14ac:dyDescent="0.2">
      <c r="A163" s="6"/>
      <c r="B163" s="7" t="s">
        <v>206</v>
      </c>
      <c r="C163" s="266" t="s">
        <v>206</v>
      </c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</row>
    <row r="164" spans="1:31" x14ac:dyDescent="0.2">
      <c r="C164" s="272"/>
      <c r="AE164" t="s">
        <v>270</v>
      </c>
    </row>
  </sheetData>
  <mergeCells count="6">
    <mergeCell ref="A1:G1"/>
    <mergeCell ref="C2:G2"/>
    <mergeCell ref="C3:G3"/>
    <mergeCell ref="C4:G4"/>
    <mergeCell ref="A157:C157"/>
    <mergeCell ref="A158:G162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Hájek</dc:creator>
  <cp:lastModifiedBy>Jan Hájek</cp:lastModifiedBy>
  <cp:lastPrinted>2014-02-28T09:52:57Z</cp:lastPrinted>
  <dcterms:created xsi:type="dcterms:W3CDTF">2009-04-08T07:15:50Z</dcterms:created>
  <dcterms:modified xsi:type="dcterms:W3CDTF">2025-06-15T09:03:31Z</dcterms:modified>
</cp:coreProperties>
</file>