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f8f1fd21e6be609/Dokumenty/výkresy/KOLÍN/Štítného - lapol/"/>
    </mc:Choice>
  </mc:AlternateContent>
  <xr:revisionPtr revIDLastSave="0" documentId="8_{A3C957BD-4594-4028-8E43-D3DE7F5CBE51}" xr6:coauthVersionLast="47" xr6:coauthVersionMax="47" xr10:uidLastSave="{00000000-0000-0000-0000-000000000000}"/>
  <bookViews>
    <workbookView xWindow="-120" yWindow="-120" windowWidth="29040" windowHeight="15720" xr2:uid="{4134F609-C166-4712-BC5F-348AC899EA5F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Pol'!$A$1:$U$104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94" i="12"/>
  <c r="AC94" i="12"/>
  <c r="AD94" i="12"/>
  <c r="BA42" i="12"/>
  <c r="BA41" i="12"/>
  <c r="BA40" i="12"/>
  <c r="BA21" i="12"/>
  <c r="BA20" i="12"/>
  <c r="BA19" i="12"/>
  <c r="BA13" i="12"/>
  <c r="BA12" i="12"/>
  <c r="F9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F11" i="12"/>
  <c r="G11" i="12"/>
  <c r="I11" i="12"/>
  <c r="K11" i="12"/>
  <c r="M11" i="12"/>
  <c r="O11" i="12"/>
  <c r="Q11" i="12"/>
  <c r="Q10" i="12" s="1"/>
  <c r="U11" i="12"/>
  <c r="U10" i="12" s="1"/>
  <c r="F14" i="12"/>
  <c r="G14" i="12"/>
  <c r="I14" i="12"/>
  <c r="K14" i="12"/>
  <c r="M14" i="12"/>
  <c r="O14" i="12"/>
  <c r="Q14" i="12"/>
  <c r="U14" i="12"/>
  <c r="G15" i="12"/>
  <c r="I15" i="12"/>
  <c r="F16" i="12"/>
  <c r="G16" i="12"/>
  <c r="I16" i="12"/>
  <c r="K16" i="12"/>
  <c r="K15" i="12" s="1"/>
  <c r="M16" i="12"/>
  <c r="M15" i="12" s="1"/>
  <c r="O16" i="12"/>
  <c r="O15" i="12" s="1"/>
  <c r="Q16" i="12"/>
  <c r="Q15" i="12" s="1"/>
  <c r="U16" i="12"/>
  <c r="U15" i="12" s="1"/>
  <c r="I17" i="12"/>
  <c r="K17" i="12"/>
  <c r="O17" i="12"/>
  <c r="Q17" i="12"/>
  <c r="U17" i="12"/>
  <c r="F18" i="12"/>
  <c r="G18" i="12" s="1"/>
  <c r="I18" i="12"/>
  <c r="K18" i="12"/>
  <c r="O18" i="12"/>
  <c r="Q18" i="12"/>
  <c r="U18" i="12"/>
  <c r="F22" i="12"/>
  <c r="G22" i="12"/>
  <c r="I22" i="12"/>
  <c r="K22" i="12"/>
  <c r="M22" i="12"/>
  <c r="O22" i="12"/>
  <c r="Q22" i="12"/>
  <c r="U22" i="12"/>
  <c r="I23" i="12"/>
  <c r="K23" i="12"/>
  <c r="F24" i="12"/>
  <c r="G24" i="12"/>
  <c r="I24" i="12"/>
  <c r="K24" i="12"/>
  <c r="M24" i="12"/>
  <c r="O24" i="12"/>
  <c r="O23" i="12" s="1"/>
  <c r="Q24" i="12"/>
  <c r="Q23" i="12" s="1"/>
  <c r="U24" i="12"/>
  <c r="U23" i="12" s="1"/>
  <c r="F25" i="12"/>
  <c r="G25" i="12"/>
  <c r="I25" i="12"/>
  <c r="K25" i="12"/>
  <c r="M25" i="12"/>
  <c r="O25" i="12"/>
  <c r="Q25" i="12"/>
  <c r="U25" i="12"/>
  <c r="F26" i="12"/>
  <c r="G26" i="12" s="1"/>
  <c r="I26" i="12"/>
  <c r="K26" i="12"/>
  <c r="O26" i="12"/>
  <c r="Q26" i="12"/>
  <c r="U26" i="12"/>
  <c r="Q27" i="12"/>
  <c r="U27" i="12"/>
  <c r="F28" i="12"/>
  <c r="G28" i="12"/>
  <c r="G27" i="12" s="1"/>
  <c r="I28" i="12"/>
  <c r="I27" i="12" s="1"/>
  <c r="K28" i="12"/>
  <c r="K27" i="12" s="1"/>
  <c r="M28" i="12"/>
  <c r="M27" i="12" s="1"/>
  <c r="O28" i="12"/>
  <c r="O27" i="12" s="1"/>
  <c r="Q28" i="12"/>
  <c r="U28" i="12"/>
  <c r="F30" i="12"/>
  <c r="G30" i="12"/>
  <c r="G29" i="12" s="1"/>
  <c r="I30" i="12"/>
  <c r="I29" i="12" s="1"/>
  <c r="K30" i="12"/>
  <c r="K29" i="12" s="1"/>
  <c r="M30" i="12"/>
  <c r="O30" i="12"/>
  <c r="O29" i="12" s="1"/>
  <c r="Q30" i="12"/>
  <c r="Q29" i="12" s="1"/>
  <c r="U30" i="12"/>
  <c r="U29" i="12" s="1"/>
  <c r="F31" i="12"/>
  <c r="G31" i="12"/>
  <c r="M31" i="12" s="1"/>
  <c r="I31" i="12"/>
  <c r="K31" i="12"/>
  <c r="O31" i="12"/>
  <c r="Q31" i="12"/>
  <c r="U31" i="12"/>
  <c r="F32" i="12"/>
  <c r="G32" i="12"/>
  <c r="I32" i="12"/>
  <c r="K32" i="12"/>
  <c r="M32" i="12"/>
  <c r="O32" i="12"/>
  <c r="Q32" i="12"/>
  <c r="U32" i="12"/>
  <c r="F33" i="12"/>
  <c r="G33" i="12"/>
  <c r="I33" i="12"/>
  <c r="K33" i="12"/>
  <c r="M33" i="12"/>
  <c r="O33" i="12"/>
  <c r="Q33" i="12"/>
  <c r="U33" i="12"/>
  <c r="F34" i="12"/>
  <c r="G34" i="12"/>
  <c r="I34" i="12"/>
  <c r="K34" i="12"/>
  <c r="M34" i="12"/>
  <c r="O34" i="12"/>
  <c r="Q34" i="12"/>
  <c r="U34" i="12"/>
  <c r="F35" i="12"/>
  <c r="G35" i="12"/>
  <c r="I35" i="12"/>
  <c r="K35" i="12"/>
  <c r="M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I37" i="12"/>
  <c r="K37" i="12"/>
  <c r="M37" i="12"/>
  <c r="O37" i="12"/>
  <c r="Q37" i="12"/>
  <c r="U37" i="12"/>
  <c r="F38" i="12"/>
  <c r="G38" i="12"/>
  <c r="I38" i="12"/>
  <c r="K38" i="12"/>
  <c r="M38" i="12"/>
  <c r="O38" i="12"/>
  <c r="Q38" i="12"/>
  <c r="U38" i="12"/>
  <c r="F39" i="12"/>
  <c r="G39" i="12"/>
  <c r="I39" i="12"/>
  <c r="K39" i="12"/>
  <c r="M39" i="12"/>
  <c r="O39" i="12"/>
  <c r="Q39" i="12"/>
  <c r="U39" i="12"/>
  <c r="F43" i="12"/>
  <c r="G43" i="12"/>
  <c r="I43" i="12"/>
  <c r="K43" i="12"/>
  <c r="M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/>
  <c r="I45" i="12"/>
  <c r="K45" i="12"/>
  <c r="M45" i="12"/>
  <c r="O45" i="12"/>
  <c r="Q45" i="12"/>
  <c r="U45" i="12"/>
  <c r="F46" i="12"/>
  <c r="G46" i="12"/>
  <c r="I46" i="12"/>
  <c r="K46" i="12"/>
  <c r="M46" i="12"/>
  <c r="O46" i="12"/>
  <c r="Q46" i="12"/>
  <c r="U46" i="12"/>
  <c r="F47" i="12"/>
  <c r="G47" i="12"/>
  <c r="I47" i="12"/>
  <c r="K47" i="12"/>
  <c r="M47" i="12"/>
  <c r="O47" i="12"/>
  <c r="Q47" i="12"/>
  <c r="U47" i="12"/>
  <c r="F48" i="12"/>
  <c r="G48" i="12"/>
  <c r="I48" i="12"/>
  <c r="K48" i="12"/>
  <c r="M48" i="12"/>
  <c r="O48" i="12"/>
  <c r="Q48" i="12"/>
  <c r="U48" i="12"/>
  <c r="F49" i="12"/>
  <c r="G49" i="12"/>
  <c r="M49" i="12" s="1"/>
  <c r="I49" i="12"/>
  <c r="K49" i="12"/>
  <c r="O49" i="12"/>
  <c r="Q49" i="12"/>
  <c r="U49" i="12"/>
  <c r="F51" i="12"/>
  <c r="G51" i="12"/>
  <c r="I51" i="12"/>
  <c r="I50" i="12" s="1"/>
  <c r="K51" i="12"/>
  <c r="K50" i="12" s="1"/>
  <c r="M51" i="12"/>
  <c r="O51" i="12"/>
  <c r="O50" i="12" s="1"/>
  <c r="Q51" i="12"/>
  <c r="Q50" i="12" s="1"/>
  <c r="U51" i="12"/>
  <c r="U50" i="12" s="1"/>
  <c r="F52" i="12"/>
  <c r="G52" i="12" s="1"/>
  <c r="M52" i="12" s="1"/>
  <c r="I52" i="12"/>
  <c r="K52" i="12"/>
  <c r="O52" i="12"/>
  <c r="Q52" i="12"/>
  <c r="U52" i="12"/>
  <c r="F53" i="12"/>
  <c r="G53" i="12"/>
  <c r="I53" i="12"/>
  <c r="K53" i="12"/>
  <c r="M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I55" i="12"/>
  <c r="K55" i="12"/>
  <c r="M55" i="12"/>
  <c r="O55" i="12"/>
  <c r="Q55" i="12"/>
  <c r="U55" i="12"/>
  <c r="F56" i="12"/>
  <c r="G56" i="12"/>
  <c r="I56" i="12"/>
  <c r="K56" i="12"/>
  <c r="M56" i="12"/>
  <c r="O56" i="12"/>
  <c r="Q56" i="12"/>
  <c r="U56" i="12"/>
  <c r="F57" i="12"/>
  <c r="G57" i="12" s="1"/>
  <c r="M57" i="12" s="1"/>
  <c r="I57" i="12"/>
  <c r="K57" i="12"/>
  <c r="O57" i="12"/>
  <c r="Q57" i="12"/>
  <c r="U57" i="12"/>
  <c r="F59" i="12"/>
  <c r="G59" i="12"/>
  <c r="I59" i="12"/>
  <c r="I58" i="12" s="1"/>
  <c r="K59" i="12"/>
  <c r="K58" i="12" s="1"/>
  <c r="M59" i="12"/>
  <c r="O59" i="12"/>
  <c r="Q59" i="12"/>
  <c r="U59" i="12"/>
  <c r="F60" i="12"/>
  <c r="G60" i="12"/>
  <c r="I60" i="12"/>
  <c r="K60" i="12"/>
  <c r="M60" i="12"/>
  <c r="O60" i="12"/>
  <c r="Q60" i="12"/>
  <c r="U60" i="12"/>
  <c r="F61" i="12"/>
  <c r="G61" i="12"/>
  <c r="I61" i="12"/>
  <c r="K61" i="12"/>
  <c r="M61" i="12"/>
  <c r="O61" i="12"/>
  <c r="O58" i="12" s="1"/>
  <c r="Q61" i="12"/>
  <c r="Q58" i="12" s="1"/>
  <c r="U61" i="12"/>
  <c r="U58" i="12" s="1"/>
  <c r="F62" i="12"/>
  <c r="G62" i="12" s="1"/>
  <c r="M62" i="12" s="1"/>
  <c r="I62" i="12"/>
  <c r="K62" i="12"/>
  <c r="O62" i="12"/>
  <c r="Q62" i="12"/>
  <c r="U62" i="12"/>
  <c r="F63" i="12"/>
  <c r="G63" i="12"/>
  <c r="I63" i="12"/>
  <c r="K63" i="12"/>
  <c r="M63" i="12"/>
  <c r="O63" i="12"/>
  <c r="Q63" i="12"/>
  <c r="U63" i="12"/>
  <c r="F64" i="12"/>
  <c r="G64" i="12"/>
  <c r="I64" i="12"/>
  <c r="K64" i="12"/>
  <c r="M64" i="12"/>
  <c r="O64" i="12"/>
  <c r="Q64" i="12"/>
  <c r="U64" i="12"/>
  <c r="F65" i="12"/>
  <c r="G65" i="12"/>
  <c r="I65" i="12"/>
  <c r="K65" i="12"/>
  <c r="M65" i="12"/>
  <c r="O65" i="12"/>
  <c r="Q65" i="12"/>
  <c r="U65" i="12"/>
  <c r="F66" i="12"/>
  <c r="G66" i="12"/>
  <c r="I66" i="12"/>
  <c r="K66" i="12"/>
  <c r="M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/>
  <c r="I68" i="12"/>
  <c r="K68" i="12"/>
  <c r="M68" i="12"/>
  <c r="O68" i="12"/>
  <c r="Q68" i="12"/>
  <c r="U68" i="12"/>
  <c r="F69" i="12"/>
  <c r="G69" i="12"/>
  <c r="I69" i="12"/>
  <c r="K69" i="12"/>
  <c r="M69" i="12"/>
  <c r="O69" i="12"/>
  <c r="Q69" i="12"/>
  <c r="U69" i="12"/>
  <c r="F70" i="12"/>
  <c r="G70" i="12"/>
  <c r="I70" i="12"/>
  <c r="K70" i="12"/>
  <c r="M70" i="12"/>
  <c r="O70" i="12"/>
  <c r="Q70" i="12"/>
  <c r="U70" i="12"/>
  <c r="F71" i="12"/>
  <c r="G71" i="12"/>
  <c r="I71" i="12"/>
  <c r="K71" i="12"/>
  <c r="M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/>
  <c r="I73" i="12"/>
  <c r="K73" i="12"/>
  <c r="M73" i="12"/>
  <c r="O73" i="12"/>
  <c r="Q73" i="12"/>
  <c r="U73" i="12"/>
  <c r="F74" i="12"/>
  <c r="G74" i="12"/>
  <c r="I74" i="12"/>
  <c r="K74" i="12"/>
  <c r="M74" i="12"/>
  <c r="O74" i="12"/>
  <c r="Q74" i="12"/>
  <c r="U74" i="12"/>
  <c r="F75" i="12"/>
  <c r="G75" i="12"/>
  <c r="I75" i="12"/>
  <c r="K75" i="12"/>
  <c r="M75" i="12"/>
  <c r="O75" i="12"/>
  <c r="Q75" i="12"/>
  <c r="U75" i="12"/>
  <c r="F76" i="12"/>
  <c r="G76" i="12"/>
  <c r="I76" i="12"/>
  <c r="K76" i="12"/>
  <c r="M76" i="12"/>
  <c r="O76" i="12"/>
  <c r="Q76" i="12"/>
  <c r="U76" i="12"/>
  <c r="F77" i="12"/>
  <c r="G77" i="12" s="1"/>
  <c r="M77" i="12" s="1"/>
  <c r="I77" i="12"/>
  <c r="K77" i="12"/>
  <c r="O77" i="12"/>
  <c r="Q77" i="12"/>
  <c r="U77" i="12"/>
  <c r="Q78" i="12"/>
  <c r="U78" i="12"/>
  <c r="F79" i="12"/>
  <c r="G79" i="12"/>
  <c r="G78" i="12" s="1"/>
  <c r="I79" i="12"/>
  <c r="I78" i="12" s="1"/>
  <c r="K79" i="12"/>
  <c r="K78" i="12" s="1"/>
  <c r="M79" i="12"/>
  <c r="M78" i="12" s="1"/>
  <c r="O79" i="12"/>
  <c r="O78" i="12" s="1"/>
  <c r="Q79" i="12"/>
  <c r="U79" i="12"/>
  <c r="F80" i="12"/>
  <c r="G80" i="12"/>
  <c r="I80" i="12"/>
  <c r="K80" i="12"/>
  <c r="M80" i="12"/>
  <c r="O80" i="12"/>
  <c r="Q80" i="12"/>
  <c r="U80" i="12"/>
  <c r="K81" i="12"/>
  <c r="O81" i="12"/>
  <c r="Q81" i="12"/>
  <c r="U81" i="12"/>
  <c r="F82" i="12"/>
  <c r="G82" i="12"/>
  <c r="G81" i="12" s="1"/>
  <c r="I82" i="12"/>
  <c r="I81" i="12" s="1"/>
  <c r="K82" i="12"/>
  <c r="O82" i="12"/>
  <c r="Q82" i="12"/>
  <c r="U82" i="12"/>
  <c r="F83" i="12"/>
  <c r="G83" i="12"/>
  <c r="I83" i="12"/>
  <c r="K83" i="12"/>
  <c r="M83" i="12"/>
  <c r="O83" i="12"/>
  <c r="Q83" i="12"/>
  <c r="U83" i="12"/>
  <c r="O84" i="12"/>
  <c r="Q84" i="12"/>
  <c r="U84" i="12"/>
  <c r="F85" i="12"/>
  <c r="G85" i="12" s="1"/>
  <c r="I85" i="12"/>
  <c r="K85" i="12"/>
  <c r="O85" i="12"/>
  <c r="Q85" i="12"/>
  <c r="U85" i="12"/>
  <c r="F86" i="12"/>
  <c r="G86" i="12"/>
  <c r="I86" i="12"/>
  <c r="K86" i="12"/>
  <c r="M86" i="12"/>
  <c r="O86" i="12"/>
  <c r="Q86" i="12"/>
  <c r="U86" i="12"/>
  <c r="F87" i="12"/>
  <c r="G87" i="12"/>
  <c r="M87" i="12" s="1"/>
  <c r="I87" i="12"/>
  <c r="I84" i="12" s="1"/>
  <c r="K87" i="12"/>
  <c r="K84" i="12" s="1"/>
  <c r="O87" i="12"/>
  <c r="Q87" i="12"/>
  <c r="U87" i="12"/>
  <c r="F89" i="12"/>
  <c r="G89" i="12"/>
  <c r="I89" i="12"/>
  <c r="I88" i="12" s="1"/>
  <c r="K89" i="12"/>
  <c r="K88" i="12" s="1"/>
  <c r="M89" i="12"/>
  <c r="O89" i="12"/>
  <c r="O88" i="12" s="1"/>
  <c r="Q89" i="12"/>
  <c r="Q88" i="12" s="1"/>
  <c r="U89" i="12"/>
  <c r="U88" i="12" s="1"/>
  <c r="F90" i="12"/>
  <c r="G90" i="12" s="1"/>
  <c r="M90" i="12" s="1"/>
  <c r="I90" i="12"/>
  <c r="K90" i="12"/>
  <c r="O90" i="12"/>
  <c r="Q90" i="12"/>
  <c r="U90" i="12"/>
  <c r="F91" i="12"/>
  <c r="G91" i="12"/>
  <c r="I91" i="12"/>
  <c r="K91" i="12"/>
  <c r="M91" i="12"/>
  <c r="O91" i="12"/>
  <c r="Q91" i="12"/>
  <c r="U91" i="12"/>
  <c r="F92" i="12"/>
  <c r="G92" i="12"/>
  <c r="I92" i="12"/>
  <c r="K92" i="12"/>
  <c r="M92" i="12"/>
  <c r="O92" i="12"/>
  <c r="Q92" i="12"/>
  <c r="U92" i="12"/>
  <c r="I20" i="1"/>
  <c r="I19" i="1"/>
  <c r="I18" i="1"/>
  <c r="I17" i="1"/>
  <c r="I16" i="1"/>
  <c r="I60" i="1"/>
  <c r="G27" i="1"/>
  <c r="F40" i="1"/>
  <c r="G23" i="1" s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 l="1"/>
  <c r="G28" i="1"/>
  <c r="M85" i="12"/>
  <c r="M84" i="12" s="1"/>
  <c r="G84" i="12"/>
  <c r="M29" i="12"/>
  <c r="G23" i="12"/>
  <c r="M26" i="12"/>
  <c r="M23" i="12" s="1"/>
  <c r="M58" i="12"/>
  <c r="G58" i="12"/>
  <c r="M50" i="12"/>
  <c r="G50" i="12"/>
  <c r="M88" i="12"/>
  <c r="M18" i="12"/>
  <c r="M17" i="12" s="1"/>
  <c r="G17" i="12"/>
  <c r="G88" i="12"/>
  <c r="M82" i="12"/>
  <c r="M81" i="12" s="1"/>
  <c r="I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66DFE10F-87B8-4493-B9FB-C38045160CA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C92B840F-FD03-41BD-90F1-25398916BB2A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9C4BFE61-5FFC-40F6-ABAE-32174B41512F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240BDE6B-4523-48AF-9435-F7737BB0C1D9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72B68E24-C9EA-4A83-8FF0-413CF9B6EF39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BA58997F-A9A1-4A24-ADE3-DDB3738AC80E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<sst xmlns="http://schemas.openxmlformats.org/spreadsheetml/2006/main" count="488" uniqueCount="260">
  <si>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</si>
  <si>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</si>
  <si>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</si>
  <si>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</si>
  <si>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</si>
  <si>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</si>
  <si>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</si>
  <si>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</si>
  <si>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</si>
  <si>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</si>
  <si>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</si>
  <si>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</si>
  <si>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</si>
  <si>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</si>
  <si>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</si>
  <si>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</si>
  <si>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</si>
  <si>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</si>
  <si>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</si>
  <si>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</si>
  <si>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</si>
  <si>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</si>
  <si>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</si>
  <si>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</si>
  <si>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</si>
  <si>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</si>
  <si>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</si>
  <si>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</si>
  <si>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</si>
  <si>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</si>
  <si>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</si>
  <si>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</si>
  <si>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</si>
  <si>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</si>
  <si>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</si>
  <si>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</si>
  <si>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</si>
  <si>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</si>
  <si>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</si>
  <si>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</si>
  <si>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</si>
  <si>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</si>
  <si>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</si>
  <si>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ŠTÍTNÉHO 975, KOLÍN V, 280 02, k. ú. KOLÍN, st. pa</t>
  </si>
  <si>
    <t>Rozpočet:</t>
  </si>
  <si>
    <t>Misto</t>
  </si>
  <si>
    <t>Instalace lapače tuků v objektu jeslí</t>
  </si>
  <si>
    <t>MĚSTO KOLÍN</t>
  </si>
  <si>
    <t xml:space="preserve"> KARLOVO NÁMĚSTÍ 78, </t>
  </si>
  <si>
    <t>Kolín</t>
  </si>
  <si>
    <t>28012</t>
  </si>
  <si>
    <t>Petr Bareš</t>
  </si>
  <si>
    <t>Krakovany  116</t>
  </si>
  <si>
    <t xml:space="preserve">Krakovany  </t>
  </si>
  <si>
    <t>28127</t>
  </si>
  <si>
    <t>61885312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</si>
  <si>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</si>
  <si>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</si>
  <si>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</si>
  <si>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</si>
  <si>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</si>
  <si>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</si>
  <si>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</si>
  <si>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</si>
  <si>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</si>
  <si>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</si>
  <si>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</t>
  </si>
  <si>
    <t>63</t>
  </si>
  <si>
    <t>Podlahy a podlahové konstrukce</t>
  </si>
  <si>
    <t>8</t>
  </si>
  <si>
    <t>Trubní vedení</t>
  </si>
  <si>
    <t>96</t>
  </si>
  <si>
    <t>Bourání konstrukcí</t>
  </si>
  <si>
    <t>721</t>
  </si>
  <si>
    <t>Vnitřní kanalizace</t>
  </si>
  <si>
    <t>722</t>
  </si>
  <si>
    <t>Vnitřní vodovod</t>
  </si>
  <si>
    <t>725</t>
  </si>
  <si>
    <t>Zařizovací předměty</t>
  </si>
  <si>
    <t>781</t>
  </si>
  <si>
    <t>Obklady keramické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</si>
  <si>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</si>
  <si>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</si>
  <si>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</si>
  <si>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</si>
  <si>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</si>
  <si>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</si>
  <si>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</si>
  <si>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</si>
  <si>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</si>
  <si>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</si>
  <si>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</si>
  <si>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</si>
  <si>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</si>
  <si>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</si>
  <si>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</si>
  <si>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</si>
  <si>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</si>
  <si>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</si>
  <si>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</si>
  <si>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</si>
  <si>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</si>
  <si>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</si>
  <si>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</si>
  <si>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</si>
  <si>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</si>
  <si>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</si>
  <si>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</si>
  <si>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</si>
  <si>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</si>
  <si>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</si>
  <si>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</si>
  <si>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 10-6000.RA0</t>
  </si>
  <si>
    <t>Odstranění zámkové dlažby tl. 60 mm včetně podkladu, plocha do 50 m2</t>
  </si>
  <si>
    <t>m2</t>
  </si>
  <si>
    <t>POL2_0</t>
  </si>
  <si>
    <t>386942112R00</t>
  </si>
  <si>
    <t xml:space="preserve">Montáž odlučovačů tuků </t>
  </si>
  <si>
    <t>kus</t>
  </si>
  <si>
    <t>POL1_0</t>
  </si>
  <si>
    <t>Položka obsahuje výkop, odvoz přebytků na skládku vč. poplatku za uložení,</t>
  </si>
  <si>
    <t>POP</t>
  </si>
  <si>
    <t>obsyp, úpravu povrchu osetím trávy</t>
  </si>
  <si>
    <t>56241550R</t>
  </si>
  <si>
    <t>Odlučovač tuků plastový NS0,5 vč.  poklopu, 50 jídel, vč. osazení a zemních prací</t>
  </si>
  <si>
    <t>POL3_0</t>
  </si>
  <si>
    <t>596215021R00</t>
  </si>
  <si>
    <t>Kladení zámkové dlažby tl. 6 cm do drtě tl. 4 cm</t>
  </si>
  <si>
    <t>630 30-0010.RAA</t>
  </si>
  <si>
    <t>Vybourání dlažby a podkladního betonu, zřízení nové podlahy s dlažbou keramickou</t>
  </si>
  <si>
    <t>Položka obsahuje: vybourání podlahy vč. dlažby, odvoz na skládku / recyklaci/</t>
  </si>
  <si>
    <t>vč. poplatku, nové betony, obnovu hydroizolace, novou dlažbu protiskluzovou,</t>
  </si>
  <si>
    <t xml:space="preserve"> určenou pro gastroprovozy</t>
  </si>
  <si>
    <t>24552555R</t>
  </si>
  <si>
    <t>Přísada urychlovací  do malt a betonů</t>
  </si>
  <si>
    <t>l</t>
  </si>
  <si>
    <t>892855112R00</t>
  </si>
  <si>
    <t>Kontrola kanalizace TV kamerou do 50 m</t>
  </si>
  <si>
    <t>m</t>
  </si>
  <si>
    <t>8313500xx</t>
  </si>
  <si>
    <t>Kanalizace z trub PP KG hrdlových D 110 mm, hloubka 2,5 m</t>
  </si>
  <si>
    <t>Napojení do stávajícího potrubí, vč. dohledání</t>
  </si>
  <si>
    <t>sbr</t>
  </si>
  <si>
    <t>979 10-0014.RA0</t>
  </si>
  <si>
    <t>Odvoz suti a vybouraných hmot do 15 km, vnitrostaveništní přesun do 25 m</t>
  </si>
  <si>
    <t>t</t>
  </si>
  <si>
    <t>721220801R00</t>
  </si>
  <si>
    <t>Demontáž zápachové uzávěrky, DN 70 mm</t>
  </si>
  <si>
    <t>721171808R00</t>
  </si>
  <si>
    <t>Demontáž potrubí z PVC do D 114 mm</t>
  </si>
  <si>
    <t>721300922R00</t>
  </si>
  <si>
    <t>Pročištění ležatých svodů do DN 300 mm</t>
  </si>
  <si>
    <t>721290821R00</t>
  </si>
  <si>
    <t>Přesun vybouraných hmot, vnitřní kanalizace, v objektech výšky do 6 m</t>
  </si>
  <si>
    <t>721110806R00</t>
  </si>
  <si>
    <t>Demontáž potrubí z kameninových trub do DN 200 mm</t>
  </si>
  <si>
    <t>721176102R00</t>
  </si>
  <si>
    <t>Potrubí HT připojovací, D 40 x 1,8 mm</t>
  </si>
  <si>
    <t>721176103R00</t>
  </si>
  <si>
    <t>Potrubí HT připojovací, D 50 x 1,8 mm</t>
  </si>
  <si>
    <t>721176105R00</t>
  </si>
  <si>
    <t>Potrubí HT připojovací, D 110 x 2,7 mm</t>
  </si>
  <si>
    <t>721290112R00</t>
  </si>
  <si>
    <t>Zkouška těsnosti kanalizace vodou DN 200 mm</t>
  </si>
  <si>
    <t>7211762xxR00</t>
  </si>
  <si>
    <t>Potrubí PP (ležaté) v zemi, D 110 x 3,2 mm</t>
  </si>
  <si>
    <t>Položka obsahuje dodávku a montáž potrubí,</t>
  </si>
  <si>
    <t>nutný výkop v zemině pod podlahou, obsyp potrubí,</t>
  </si>
  <si>
    <t>odvoz přebytečného materiálu k recyklaci</t>
  </si>
  <si>
    <t>721263001RT3</t>
  </si>
  <si>
    <t>Šachta plast DN400 , komplet šachta 1,8m, poklop plast</t>
  </si>
  <si>
    <t>7212630xx</t>
  </si>
  <si>
    <t>Zasekání  stoupačky do zdiva</t>
  </si>
  <si>
    <t>Zednické výpomoci</t>
  </si>
  <si>
    <t>Montáž vpusti kuchyňské</t>
  </si>
  <si>
    <t>721194104R00</t>
  </si>
  <si>
    <t>Vyvedení odpadních výpustek, D 40 x 1,8 mm</t>
  </si>
  <si>
    <t>721194105R00</t>
  </si>
  <si>
    <t>Vyvedení odpadních výpustek, D 50 x 1,8 mm</t>
  </si>
  <si>
    <t>721194109R00</t>
  </si>
  <si>
    <t>Vyvedení odpadních výpustek, D 110 x 2,3 mm</t>
  </si>
  <si>
    <t>722181211R00</t>
  </si>
  <si>
    <t>Izolace návleková  tl. stěny 6 mm</t>
  </si>
  <si>
    <t>722181213R00</t>
  </si>
  <si>
    <t>Izolace návleková tl. stěny 13 mm</t>
  </si>
  <si>
    <t>722280106R00</t>
  </si>
  <si>
    <t>Tlaková zkouška vodovodního potrubí DN 32 mm</t>
  </si>
  <si>
    <t>722290234R00</t>
  </si>
  <si>
    <t>Proplach a dezinfekce vodovodního potrubí DN 80 mm</t>
  </si>
  <si>
    <t>722178711R00</t>
  </si>
  <si>
    <t>Potrubí vícevrstvé vodovodní,Wavin Basalt Plus, polyfuzně svařené, D 20 x 2,8 mm</t>
  </si>
  <si>
    <t>7221787xx</t>
  </si>
  <si>
    <t>7222356xx</t>
  </si>
  <si>
    <t>Napojení na stávající rozvody</t>
  </si>
  <si>
    <t>725310828R00</t>
  </si>
  <si>
    <t>Demontáž dřezů 1dílných velkokuchyňských</t>
  </si>
  <si>
    <t>soubor</t>
  </si>
  <si>
    <t>552319000R</t>
  </si>
  <si>
    <t>Kuchyňská vpust 150/150-DN100 , nerez</t>
  </si>
  <si>
    <t>Kuchyňská vpust 600/900-DN100 , nerez</t>
  </si>
  <si>
    <t>725829201RT1</t>
  </si>
  <si>
    <t>Montáž baterie umyv.a dřezové nástěnné chromové, včetně dodávky pákové baterie</t>
  </si>
  <si>
    <t>725210821R00</t>
  </si>
  <si>
    <t>Demontáž umyvadel bez výtokových armatur</t>
  </si>
  <si>
    <t>725330820R00</t>
  </si>
  <si>
    <t>Demontáž výlevky diturvitové</t>
  </si>
  <si>
    <t>725330840R00</t>
  </si>
  <si>
    <t>Demontáž výlevky ocelové nebo litinové</t>
  </si>
  <si>
    <t>725610810R00</t>
  </si>
  <si>
    <t>Demontáž plynového sporáku</t>
  </si>
  <si>
    <t>7256108xx</t>
  </si>
  <si>
    <t>Přesun a uložení zařízení kuchyně, po dobu prací</t>
  </si>
  <si>
    <t>Zpětný přesun a usazení zařízení kuchyně</t>
  </si>
  <si>
    <t>725019101R00</t>
  </si>
  <si>
    <t>Výlevka stojící  s plastovou mřížkou</t>
  </si>
  <si>
    <t>725835113R00</t>
  </si>
  <si>
    <t>Baterie vanová nástěnná ruční, včetně příslušenstvím</t>
  </si>
  <si>
    <t>7258351xx</t>
  </si>
  <si>
    <t>Chladnička na odpad 120 L, nerez</t>
  </si>
  <si>
    <t>Myčka gastro 60 cm, nerez v. změkčovače</t>
  </si>
  <si>
    <t>725860107R00</t>
  </si>
  <si>
    <t>Uzávěrka zápachová umyvadlová  D 40 mm</t>
  </si>
  <si>
    <t>725860202R00</t>
  </si>
  <si>
    <t xml:space="preserve">Sifon dřezový </t>
  </si>
  <si>
    <t>7258602xx</t>
  </si>
  <si>
    <t>Sifon dřezový dvojdřez</t>
  </si>
  <si>
    <t>725860180R00</t>
  </si>
  <si>
    <t xml:space="preserve">Sifon pračkový </t>
  </si>
  <si>
    <t>725619101R00</t>
  </si>
  <si>
    <t>Montáž plynových sporáků, napojení na potrubí</t>
  </si>
  <si>
    <t>781 90-0010.RA0</t>
  </si>
  <si>
    <t>Odsekání obkladů vnitřních</t>
  </si>
  <si>
    <t>781 47-5114.RA0</t>
  </si>
  <si>
    <t>Obklad vnitřní keramický, dodávka, montáž</t>
  </si>
  <si>
    <t>979 99-9987.R00</t>
  </si>
  <si>
    <t>Poplatek za recyklaci směsi suti betonu, cihel, tašek a ker.výrobků, kusovost nad 1600 cm2 (170107)</t>
  </si>
  <si>
    <t>POL8_0</t>
  </si>
  <si>
    <t>979 99-0107.R00</t>
  </si>
  <si>
    <t>Poplatek za uložení suti - směs betonu, cihel, dřeva, skupina odpadu 170904</t>
  </si>
  <si>
    <t>004 11-1010.R</t>
  </si>
  <si>
    <t xml:space="preserve">Průzkumné práce </t>
  </si>
  <si>
    <t>Soubor</t>
  </si>
  <si>
    <t>POL99_0</t>
  </si>
  <si>
    <t>005 21-1010.R</t>
  </si>
  <si>
    <t>Předání a převzetí staveniště</t>
  </si>
  <si>
    <t>005 24-1010.R</t>
  </si>
  <si>
    <t xml:space="preserve">Dokumentace skutečného provedení </t>
  </si>
  <si>
    <t>005 12-4010.R</t>
  </si>
  <si>
    <t>Koordinační činnost</t>
  </si>
  <si>
    <t>005 12-1016.R</t>
  </si>
  <si>
    <t xml:space="preserve">Vybudování zařízení staveniště </t>
  </si>
  <si>
    <t>005 12-1030.R</t>
  </si>
  <si>
    <t>Odstranění zařízení staveniště</t>
  </si>
  <si>
    <t>005 12-10xx</t>
  </si>
  <si>
    <t>Revize a zprovoznění digestoře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</si>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</sst>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4" fontId="17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174" fontId="18" fillId="0" borderId="0" xfId="0" applyNumberFormat="1" applyFont="1" applyBorder="1" applyAlignment="1">
      <alignment vertical="top" wrapText="1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5" xfId="0" applyNumberFormat="1" applyFont="1" applyBorder="1" applyAlignment="1">
      <alignment vertical="top" wrapText="1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2E455C50-334B-4A78-B7F0-AF505F7941D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197AA-010B-4ABA-8A3F-92F536DF75E0}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E9034-00D8-4981-979C-ADDB6F8B5A44}">
  <sheetPr codeName="List5112">
    <tabColor rgb="FF66FF66"/>
  </sheetPr>
  <dimension ref="A1:O63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51</v>
      </c>
      <c r="E11" s="123"/>
      <c r="F11" s="123"/>
      <c r="G11" s="123"/>
      <c r="H11" s="27" t="s">
        <v>33</v>
      </c>
      <c r="I11" s="127" t="s">
        <v>55</v>
      </c>
      <c r="J11" s="11"/>
    </row>
    <row r="12" spans="1:15" ht="15.75" customHeight="1" x14ac:dyDescent="0.2">
      <c r="A12" s="4"/>
      <c r="B12" s="39"/>
      <c r="C12" s="25"/>
      <c r="D12" s="124" t="s">
        <v>52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54</v>
      </c>
      <c r="D13" s="125" t="s">
        <v>53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f>SUMIF(F47:F59,A16,I47:I59)+SUMIF(F47:F59,"PSU",I47:I59)</f>
        <v>0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f>SUMIF(F47:F59,A17,I47:I59)</f>
        <v>0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f>SUMIF(F47:F59,A18,I47:I59)</f>
        <v>0</v>
      </c>
      <c r="J18" s="82"/>
    </row>
    <row r="19" spans="1:10" ht="23.25" customHeight="1" x14ac:dyDescent="0.2">
      <c r="A19" s="194" t="s">
        <v>84</v>
      </c>
      <c r="B19" s="195" t="s">
        <v>26</v>
      </c>
      <c r="C19" s="56"/>
      <c r="D19" s="57"/>
      <c r="E19" s="80"/>
      <c r="F19" s="81"/>
      <c r="G19" s="80"/>
      <c r="H19" s="81"/>
      <c r="I19" s="80">
        <f>SUMIF(F47:F59,A19,I47:I59)</f>
        <v>0</v>
      </c>
      <c r="J19" s="82"/>
    </row>
    <row r="20" spans="1:10" ht="23.25" customHeight="1" x14ac:dyDescent="0.2">
      <c r="A20" s="194" t="s">
        <v>83</v>
      </c>
      <c r="B20" s="195" t="s">
        <v>27</v>
      </c>
      <c r="C20" s="56"/>
      <c r="D20" s="57"/>
      <c r="E20" s="80"/>
      <c r="F20" s="81"/>
      <c r="G20" s="80"/>
      <c r="H20" s="81"/>
      <c r="I20" s="80">
        <f>SUMIF(F47:F59,A20,I47:I59)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I23*E23/100</f>
        <v>0</v>
      </c>
      <c r="H24" s="86"/>
      <c r="I24" s="86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I25*E25/100</f>
        <v>0</v>
      </c>
      <c r="H26" s="95"/>
      <c r="I26" s="95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hidden="1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45806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56</v>
      </c>
      <c r="C39" s="137" t="s">
        <v>46</v>
      </c>
      <c r="D39" s="138"/>
      <c r="E39" s="138"/>
      <c r="F39" s="146">
        <f>'Rozpočet Pol'!AC94</f>
        <v>0</v>
      </c>
      <c r="G39" s="147">
        <f>'Rozpočet Pol'!AD94</f>
        <v>0</v>
      </c>
      <c r="H39" s="148"/>
      <c r="I39" s="149">
        <f>F39+G39+H39</f>
        <v>0</v>
      </c>
      <c r="J39" s="139" t="str">
        <f>IF(_xlfn.SINGLE(CenaCelkemVypocet)=0,"",I39/_xlfn.SINGLE(CenaCelkemVypocet)*100)</f>
        <v/>
      </c>
    </row>
    <row r="40" spans="1:10" ht="25.5" hidden="1" customHeight="1" x14ac:dyDescent="0.2">
      <c r="A40" s="130"/>
      <c r="B40" s="140" t="s">
        <v>57</v>
      </c>
      <c r="C40" s="141"/>
      <c r="D40" s="141"/>
      <c r="E40" s="141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2">
        <f>SUMIF(A39:A39,"=1",I39:I39)</f>
        <v>0</v>
      </c>
      <c r="J40" s="131">
        <f>SUMIF(A39:A39,"=1",J39:J39)</f>
        <v>0</v>
      </c>
    </row>
    <row r="44" spans="1:10" ht="15.75" x14ac:dyDescent="0.25">
      <c r="B44" s="162" t="s">
        <v>59</v>
      </c>
    </row>
    <row r="46" spans="1:10" ht="25.5" customHeight="1" x14ac:dyDescent="0.2">
      <c r="A46" s="163"/>
      <c r="B46" s="169" t="s">
        <v>16</v>
      </c>
      <c r="C46" s="169" t="s">
        <v>5</v>
      </c>
      <c r="D46" s="170"/>
      <c r="E46" s="170"/>
      <c r="F46" s="173" t="s">
        <v>60</v>
      </c>
      <c r="G46" s="173"/>
      <c r="H46" s="173"/>
      <c r="I46" s="174" t="s">
        <v>28</v>
      </c>
      <c r="J46" s="174"/>
    </row>
    <row r="47" spans="1:10" ht="25.5" customHeight="1" x14ac:dyDescent="0.2">
      <c r="A47" s="164"/>
      <c r="B47" s="175" t="s">
        <v>61</v>
      </c>
      <c r="C47" s="176" t="s">
        <v>62</v>
      </c>
      <c r="D47" s="177"/>
      <c r="E47" s="177"/>
      <c r="F47" s="181" t="s">
        <v>23</v>
      </c>
      <c r="G47" s="182"/>
      <c r="H47" s="182"/>
      <c r="I47" s="183">
        <f>'Rozpočet Pol'!G8</f>
        <v>0</v>
      </c>
      <c r="J47" s="183"/>
    </row>
    <row r="48" spans="1:10" ht="25.5" customHeight="1" x14ac:dyDescent="0.2">
      <c r="A48" s="164"/>
      <c r="B48" s="167" t="s">
        <v>63</v>
      </c>
      <c r="C48" s="166" t="s">
        <v>64</v>
      </c>
      <c r="D48" s="168"/>
      <c r="E48" s="168"/>
      <c r="F48" s="184" t="s">
        <v>23</v>
      </c>
      <c r="G48" s="185"/>
      <c r="H48" s="185"/>
      <c r="I48" s="186">
        <f>'Rozpočet Pol'!G10</f>
        <v>0</v>
      </c>
      <c r="J48" s="186"/>
    </row>
    <row r="49" spans="1:10" ht="25.5" customHeight="1" x14ac:dyDescent="0.2">
      <c r="A49" s="164"/>
      <c r="B49" s="167" t="s">
        <v>65</v>
      </c>
      <c r="C49" s="166" t="s">
        <v>66</v>
      </c>
      <c r="D49" s="168"/>
      <c r="E49" s="168"/>
      <c r="F49" s="184" t="s">
        <v>23</v>
      </c>
      <c r="G49" s="185"/>
      <c r="H49" s="185"/>
      <c r="I49" s="186">
        <f>'Rozpočet Pol'!G15</f>
        <v>0</v>
      </c>
      <c r="J49" s="186"/>
    </row>
    <row r="50" spans="1:10" ht="25.5" customHeight="1" x14ac:dyDescent="0.2">
      <c r="A50" s="164"/>
      <c r="B50" s="167" t="s">
        <v>67</v>
      </c>
      <c r="C50" s="166" t="s">
        <v>68</v>
      </c>
      <c r="D50" s="168"/>
      <c r="E50" s="168"/>
      <c r="F50" s="184" t="s">
        <v>23</v>
      </c>
      <c r="G50" s="185"/>
      <c r="H50" s="185"/>
      <c r="I50" s="186">
        <f>'Rozpočet Pol'!G17</f>
        <v>0</v>
      </c>
      <c r="J50" s="186"/>
    </row>
    <row r="51" spans="1:10" ht="25.5" customHeight="1" x14ac:dyDescent="0.2">
      <c r="A51" s="164"/>
      <c r="B51" s="167" t="s">
        <v>69</v>
      </c>
      <c r="C51" s="166" t="s">
        <v>70</v>
      </c>
      <c r="D51" s="168"/>
      <c r="E51" s="168"/>
      <c r="F51" s="184" t="s">
        <v>23</v>
      </c>
      <c r="G51" s="185"/>
      <c r="H51" s="185"/>
      <c r="I51" s="186">
        <f>'Rozpočet Pol'!G23</f>
        <v>0</v>
      </c>
      <c r="J51" s="186"/>
    </row>
    <row r="52" spans="1:10" ht="25.5" customHeight="1" x14ac:dyDescent="0.2">
      <c r="A52" s="164"/>
      <c r="B52" s="167" t="s">
        <v>71</v>
      </c>
      <c r="C52" s="166" t="s">
        <v>72</v>
      </c>
      <c r="D52" s="168"/>
      <c r="E52" s="168"/>
      <c r="F52" s="184" t="s">
        <v>23</v>
      </c>
      <c r="G52" s="185"/>
      <c r="H52" s="185"/>
      <c r="I52" s="186">
        <f>'Rozpočet Pol'!G27</f>
        <v>0</v>
      </c>
      <c r="J52" s="186"/>
    </row>
    <row r="53" spans="1:10" ht="25.5" customHeight="1" x14ac:dyDescent="0.2">
      <c r="A53" s="164"/>
      <c r="B53" s="167" t="s">
        <v>73</v>
      </c>
      <c r="C53" s="166" t="s">
        <v>74</v>
      </c>
      <c r="D53" s="168"/>
      <c r="E53" s="168"/>
      <c r="F53" s="184" t="s">
        <v>24</v>
      </c>
      <c r="G53" s="185"/>
      <c r="H53" s="185"/>
      <c r="I53" s="186">
        <f>'Rozpočet Pol'!G29</f>
        <v>0</v>
      </c>
      <c r="J53" s="186"/>
    </row>
    <row r="54" spans="1:10" ht="25.5" customHeight="1" x14ac:dyDescent="0.2">
      <c r="A54" s="164"/>
      <c r="B54" s="167" t="s">
        <v>75</v>
      </c>
      <c r="C54" s="166" t="s">
        <v>76</v>
      </c>
      <c r="D54" s="168"/>
      <c r="E54" s="168"/>
      <c r="F54" s="184" t="s">
        <v>24</v>
      </c>
      <c r="G54" s="185"/>
      <c r="H54" s="185"/>
      <c r="I54" s="186">
        <f>'Rozpočet Pol'!G50</f>
        <v>0</v>
      </c>
      <c r="J54" s="186"/>
    </row>
    <row r="55" spans="1:10" ht="25.5" customHeight="1" x14ac:dyDescent="0.2">
      <c r="A55" s="164"/>
      <c r="B55" s="167" t="s">
        <v>77</v>
      </c>
      <c r="C55" s="166" t="s">
        <v>78</v>
      </c>
      <c r="D55" s="168"/>
      <c r="E55" s="168"/>
      <c r="F55" s="184" t="s">
        <v>24</v>
      </c>
      <c r="G55" s="185"/>
      <c r="H55" s="185"/>
      <c r="I55" s="186">
        <f>'Rozpočet Pol'!G58</f>
        <v>0</v>
      </c>
      <c r="J55" s="186"/>
    </row>
    <row r="56" spans="1:10" ht="25.5" customHeight="1" x14ac:dyDescent="0.2">
      <c r="A56" s="164"/>
      <c r="B56" s="167" t="s">
        <v>79</v>
      </c>
      <c r="C56" s="166" t="s">
        <v>80</v>
      </c>
      <c r="D56" s="168"/>
      <c r="E56" s="168"/>
      <c r="F56" s="184" t="s">
        <v>24</v>
      </c>
      <c r="G56" s="185"/>
      <c r="H56" s="185"/>
      <c r="I56" s="186">
        <f>'Rozpočet Pol'!G78</f>
        <v>0</v>
      </c>
      <c r="J56" s="186"/>
    </row>
    <row r="57" spans="1:10" ht="25.5" customHeight="1" x14ac:dyDescent="0.2">
      <c r="A57" s="164"/>
      <c r="B57" s="167" t="s">
        <v>81</v>
      </c>
      <c r="C57" s="166" t="s">
        <v>82</v>
      </c>
      <c r="D57" s="168"/>
      <c r="E57" s="168"/>
      <c r="F57" s="184" t="s">
        <v>23</v>
      </c>
      <c r="G57" s="185"/>
      <c r="H57" s="185"/>
      <c r="I57" s="186">
        <f>'Rozpočet Pol'!G81</f>
        <v>0</v>
      </c>
      <c r="J57" s="186"/>
    </row>
    <row r="58" spans="1:10" ht="25.5" customHeight="1" x14ac:dyDescent="0.2">
      <c r="A58" s="164"/>
      <c r="B58" s="167" t="s">
        <v>83</v>
      </c>
      <c r="C58" s="166" t="s">
        <v>27</v>
      </c>
      <c r="D58" s="168"/>
      <c r="E58" s="168"/>
      <c r="F58" s="184" t="s">
        <v>83</v>
      </c>
      <c r="G58" s="185"/>
      <c r="H58" s="185"/>
      <c r="I58" s="186">
        <f>'Rozpočet Pol'!G84</f>
        <v>0</v>
      </c>
      <c r="J58" s="186"/>
    </row>
    <row r="59" spans="1:10" ht="25.5" customHeight="1" x14ac:dyDescent="0.2">
      <c r="A59" s="164"/>
      <c r="B59" s="178" t="s">
        <v>84</v>
      </c>
      <c r="C59" s="179" t="s">
        <v>26</v>
      </c>
      <c r="D59" s="180"/>
      <c r="E59" s="180"/>
      <c r="F59" s="187" t="s">
        <v>84</v>
      </c>
      <c r="G59" s="188"/>
      <c r="H59" s="188"/>
      <c r="I59" s="189">
        <f>'Rozpočet Pol'!G88</f>
        <v>0</v>
      </c>
      <c r="J59" s="189"/>
    </row>
    <row r="60" spans="1:10" ht="25.5" customHeight="1" x14ac:dyDescent="0.2">
      <c r="A60" s="165"/>
      <c r="B60" s="171" t="s">
        <v>1</v>
      </c>
      <c r="C60" s="171"/>
      <c r="D60" s="172"/>
      <c r="E60" s="172"/>
      <c r="F60" s="190"/>
      <c r="G60" s="191"/>
      <c r="H60" s="191"/>
      <c r="I60" s="192">
        <f>SUM(I47:I59)</f>
        <v>0</v>
      </c>
      <c r="J60" s="192"/>
    </row>
    <row r="61" spans="1:10" x14ac:dyDescent="0.2">
      <c r="F61" s="193"/>
      <c r="G61" s="129"/>
      <c r="H61" s="193"/>
      <c r="I61" s="129"/>
      <c r="J61" s="129"/>
    </row>
    <row r="62" spans="1:10" x14ac:dyDescent="0.2">
      <c r="F62" s="193"/>
      <c r="G62" s="129"/>
      <c r="H62" s="193"/>
      <c r="I62" s="129"/>
      <c r="J62" s="129"/>
    </row>
    <row r="63" spans="1:10" x14ac:dyDescent="0.2">
      <c r="F63" s="193"/>
      <c r="G63" s="129"/>
      <c r="H63" s="193"/>
      <c r="I63" s="129"/>
      <c r="J63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67">
    <mergeCell ref="I60:J60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C99E1-6F19-4F23-9F7A-A8BD75D0F66C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5462E-3C3D-4C7B-B186-F6363E06FA48}">
  <sheetPr>
    <outlinePr summaryBelow="0"/>
  </sheetPr>
  <dimension ref="A1:BH10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86</v>
      </c>
    </row>
    <row r="2" spans="1:60" ht="24.95" customHeight="1" x14ac:dyDescent="0.2">
      <c r="A2" s="203" t="s">
        <v>85</v>
      </c>
      <c r="B2" s="197"/>
      <c r="C2" s="198" t="s">
        <v>46</v>
      </c>
      <c r="D2" s="199"/>
      <c r="E2" s="199"/>
      <c r="F2" s="199"/>
      <c r="G2" s="205"/>
      <c r="AE2" t="s">
        <v>87</v>
      </c>
    </row>
    <row r="3" spans="1:60" ht="24.95" customHeight="1" x14ac:dyDescent="0.2">
      <c r="A3" s="204" t="s">
        <v>7</v>
      </c>
      <c r="B3" s="202"/>
      <c r="C3" s="200" t="s">
        <v>43</v>
      </c>
      <c r="D3" s="201"/>
      <c r="E3" s="201"/>
      <c r="F3" s="201"/>
      <c r="G3" s="206"/>
      <c r="AE3" t="s">
        <v>88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89</v>
      </c>
    </row>
    <row r="5" spans="1:60" hidden="1" x14ac:dyDescent="0.2">
      <c r="A5" s="207" t="s">
        <v>90</v>
      </c>
      <c r="B5" s="208"/>
      <c r="C5" s="209"/>
      <c r="D5" s="210"/>
      <c r="E5" s="210"/>
      <c r="F5" s="210"/>
      <c r="G5" s="211"/>
      <c r="AE5" t="s">
        <v>91</v>
      </c>
    </row>
    <row r="7" spans="1:60" ht="38.25" x14ac:dyDescent="0.2">
      <c r="A7" s="217" t="s">
        <v>92</v>
      </c>
      <c r="B7" s="218" t="s">
        <v>93</v>
      </c>
      <c r="C7" s="218" t="s">
        <v>94</v>
      </c>
      <c r="D7" s="217" t="s">
        <v>95</v>
      </c>
      <c r="E7" s="217" t="s">
        <v>96</v>
      </c>
      <c r="F7" s="212" t="s">
        <v>97</v>
      </c>
      <c r="G7" s="236" t="s">
        <v>28</v>
      </c>
      <c r="H7" s="237" t="s">
        <v>29</v>
      </c>
      <c r="I7" s="237" t="s">
        <v>98</v>
      </c>
      <c r="J7" s="237" t="s">
        <v>30</v>
      </c>
      <c r="K7" s="237" t="s">
        <v>99</v>
      </c>
      <c r="L7" s="237" t="s">
        <v>100</v>
      </c>
      <c r="M7" s="237" t="s">
        <v>101</v>
      </c>
      <c r="N7" s="237" t="s">
        <v>102</v>
      </c>
      <c r="O7" s="237" t="s">
        <v>103</v>
      </c>
      <c r="P7" s="237" t="s">
        <v>104</v>
      </c>
      <c r="Q7" s="237" t="s">
        <v>105</v>
      </c>
      <c r="R7" s="237" t="s">
        <v>106</v>
      </c>
      <c r="S7" s="237" t="s">
        <v>107</v>
      </c>
      <c r="T7" s="237" t="s">
        <v>108</v>
      </c>
      <c r="U7" s="220" t="s">
        <v>109</v>
      </c>
    </row>
    <row r="8" spans="1:60" x14ac:dyDescent="0.2">
      <c r="A8" s="238" t="s">
        <v>110</v>
      </c>
      <c r="B8" s="239" t="s">
        <v>61</v>
      </c>
      <c r="C8" s="240" t="s">
        <v>62</v>
      </c>
      <c r="D8" s="219"/>
      <c r="E8" s="241"/>
      <c r="F8" s="242"/>
      <c r="G8" s="242">
        <f>SUMIF(AE9:AE9,"&lt;&gt;NOR",G9:G9)</f>
        <v>0</v>
      </c>
      <c r="H8" s="242"/>
      <c r="I8" s="242">
        <f>SUM(I9:I9)</f>
        <v>0</v>
      </c>
      <c r="J8" s="242"/>
      <c r="K8" s="242">
        <f>SUM(K9:K9)</f>
        <v>0</v>
      </c>
      <c r="L8" s="242"/>
      <c r="M8" s="242">
        <f>SUM(M9:M9)</f>
        <v>0</v>
      </c>
      <c r="N8" s="219"/>
      <c r="O8" s="219">
        <f>SUM(O9:O9)</f>
        <v>0</v>
      </c>
      <c r="P8" s="219"/>
      <c r="Q8" s="219">
        <f>SUM(Q9:Q9)</f>
        <v>2.2250000000000001</v>
      </c>
      <c r="R8" s="219"/>
      <c r="S8" s="219"/>
      <c r="T8" s="238"/>
      <c r="U8" s="219">
        <f>SUM(U9:U9)</f>
        <v>3.06</v>
      </c>
      <c r="AE8" t="s">
        <v>111</v>
      </c>
    </row>
    <row r="9" spans="1:60" ht="22.5" outlineLevel="1" x14ac:dyDescent="0.2">
      <c r="A9" s="214">
        <v>1</v>
      </c>
      <c r="B9" s="221" t="s">
        <v>112</v>
      </c>
      <c r="C9" s="264" t="s">
        <v>113</v>
      </c>
      <c r="D9" s="223" t="s">
        <v>114</v>
      </c>
      <c r="E9" s="228">
        <v>5</v>
      </c>
      <c r="F9" s="231">
        <f>H9+J9</f>
        <v>0</v>
      </c>
      <c r="G9" s="232">
        <f>ROUND(E9*F9,2)</f>
        <v>0</v>
      </c>
      <c r="H9" s="232"/>
      <c r="I9" s="232">
        <f>ROUND(E9*H9,2)</f>
        <v>0</v>
      </c>
      <c r="J9" s="232"/>
      <c r="K9" s="232">
        <f>ROUND(E9*J9,2)</f>
        <v>0</v>
      </c>
      <c r="L9" s="232">
        <v>21</v>
      </c>
      <c r="M9" s="232">
        <f>G9*(1+L9/100)</f>
        <v>0</v>
      </c>
      <c r="N9" s="223">
        <v>0</v>
      </c>
      <c r="O9" s="223">
        <f>ROUND(E9*N9,5)</f>
        <v>0</v>
      </c>
      <c r="P9" s="223">
        <v>0.44500000000000001</v>
      </c>
      <c r="Q9" s="223">
        <f>ROUND(E9*P9,5)</f>
        <v>2.2250000000000001</v>
      </c>
      <c r="R9" s="223"/>
      <c r="S9" s="223"/>
      <c r="T9" s="224">
        <v>0.61151</v>
      </c>
      <c r="U9" s="223">
        <f>ROUND(E9*T9,2)</f>
        <v>3.06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115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x14ac:dyDescent="0.2">
      <c r="A10" s="215" t="s">
        <v>110</v>
      </c>
      <c r="B10" s="222" t="s">
        <v>63</v>
      </c>
      <c r="C10" s="265" t="s">
        <v>64</v>
      </c>
      <c r="D10" s="225"/>
      <c r="E10" s="229"/>
      <c r="F10" s="233"/>
      <c r="G10" s="233">
        <f>SUMIF(AE11:AE14,"&lt;&gt;NOR",G11:G14)</f>
        <v>0</v>
      </c>
      <c r="H10" s="233"/>
      <c r="I10" s="233">
        <f>SUM(I11:I14)</f>
        <v>0</v>
      </c>
      <c r="J10" s="233"/>
      <c r="K10" s="233">
        <f>SUM(K11:K14)</f>
        <v>0</v>
      </c>
      <c r="L10" s="233"/>
      <c r="M10" s="233">
        <f>SUM(M11:M14)</f>
        <v>0</v>
      </c>
      <c r="N10" s="225"/>
      <c r="O10" s="225">
        <f>SUM(O11:O14)</f>
        <v>0.26500000000000001</v>
      </c>
      <c r="P10" s="225"/>
      <c r="Q10" s="225">
        <f>SUM(Q11:Q14)</f>
        <v>0</v>
      </c>
      <c r="R10" s="225"/>
      <c r="S10" s="225"/>
      <c r="T10" s="226"/>
      <c r="U10" s="225">
        <f>SUM(U11:U14)</f>
        <v>4.2</v>
      </c>
      <c r="AE10" t="s">
        <v>111</v>
      </c>
    </row>
    <row r="11" spans="1:60" outlineLevel="1" x14ac:dyDescent="0.2">
      <c r="A11" s="214">
        <v>2</v>
      </c>
      <c r="B11" s="221" t="s">
        <v>116</v>
      </c>
      <c r="C11" s="264" t="s">
        <v>117</v>
      </c>
      <c r="D11" s="223" t="s">
        <v>118</v>
      </c>
      <c r="E11" s="228">
        <v>1</v>
      </c>
      <c r="F11" s="231">
        <f>H11+J11</f>
        <v>0</v>
      </c>
      <c r="G11" s="232">
        <f>ROUND(E11*F11,2)</f>
        <v>0</v>
      </c>
      <c r="H11" s="232"/>
      <c r="I11" s="232">
        <f>ROUND(E11*H11,2)</f>
        <v>0</v>
      </c>
      <c r="J11" s="232"/>
      <c r="K11" s="232">
        <f>ROUND(E11*J11,2)</f>
        <v>0</v>
      </c>
      <c r="L11" s="232">
        <v>21</v>
      </c>
      <c r="M11" s="232">
        <f>G11*(1+L11/100)</f>
        <v>0</v>
      </c>
      <c r="N11" s="223">
        <v>1E-3</v>
      </c>
      <c r="O11" s="223">
        <f>ROUND(E11*N11,5)</f>
        <v>1E-3</v>
      </c>
      <c r="P11" s="223">
        <v>0</v>
      </c>
      <c r="Q11" s="223">
        <f>ROUND(E11*P11,5)</f>
        <v>0</v>
      </c>
      <c r="R11" s="223"/>
      <c r="S11" s="223"/>
      <c r="T11" s="224">
        <v>4.2</v>
      </c>
      <c r="U11" s="223">
        <f>ROUND(E11*T11,2)</f>
        <v>4.2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119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14"/>
      <c r="B12" s="221"/>
      <c r="C12" s="266" t="s">
        <v>120</v>
      </c>
      <c r="D12" s="227"/>
      <c r="E12" s="230"/>
      <c r="F12" s="234"/>
      <c r="G12" s="235"/>
      <c r="H12" s="232"/>
      <c r="I12" s="232"/>
      <c r="J12" s="232"/>
      <c r="K12" s="232"/>
      <c r="L12" s="232"/>
      <c r="M12" s="232"/>
      <c r="N12" s="223"/>
      <c r="O12" s="223"/>
      <c r="P12" s="223"/>
      <c r="Q12" s="223"/>
      <c r="R12" s="223"/>
      <c r="S12" s="223"/>
      <c r="T12" s="224"/>
      <c r="U12" s="223"/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121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6" t="str">
        <f>C12</f>
        <v>Položka obsahuje výkop, odvoz přebytků na skládku vč. poplatku za uložení,</v>
      </c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14"/>
      <c r="B13" s="221"/>
      <c r="C13" s="266" t="s">
        <v>122</v>
      </c>
      <c r="D13" s="227"/>
      <c r="E13" s="230"/>
      <c r="F13" s="234"/>
      <c r="G13" s="235"/>
      <c r="H13" s="232"/>
      <c r="I13" s="232"/>
      <c r="J13" s="232"/>
      <c r="K13" s="232"/>
      <c r="L13" s="232"/>
      <c r="M13" s="232"/>
      <c r="N13" s="223"/>
      <c r="O13" s="223"/>
      <c r="P13" s="223"/>
      <c r="Q13" s="223"/>
      <c r="R13" s="223"/>
      <c r="S13" s="223"/>
      <c r="T13" s="224"/>
      <c r="U13" s="223"/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121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6" t="str">
        <f>C13</f>
        <v>obsyp, úpravu povrchu osetím trávy</v>
      </c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14">
        <v>3</v>
      </c>
      <c r="B14" s="221" t="s">
        <v>123</v>
      </c>
      <c r="C14" s="264" t="s">
        <v>124</v>
      </c>
      <c r="D14" s="223" t="s">
        <v>118</v>
      </c>
      <c r="E14" s="228">
        <v>1</v>
      </c>
      <c r="F14" s="231">
        <f>H14+J14</f>
        <v>0</v>
      </c>
      <c r="G14" s="232">
        <f>ROUND(E14*F14,2)</f>
        <v>0</v>
      </c>
      <c r="H14" s="232"/>
      <c r="I14" s="232">
        <f>ROUND(E14*H14,2)</f>
        <v>0</v>
      </c>
      <c r="J14" s="232"/>
      <c r="K14" s="232">
        <f>ROUND(E14*J14,2)</f>
        <v>0</v>
      </c>
      <c r="L14" s="232">
        <v>21</v>
      </c>
      <c r="M14" s="232">
        <f>G14*(1+L14/100)</f>
        <v>0</v>
      </c>
      <c r="N14" s="223">
        <v>0.26400000000000001</v>
      </c>
      <c r="O14" s="223">
        <f>ROUND(E14*N14,5)</f>
        <v>0.26400000000000001</v>
      </c>
      <c r="P14" s="223">
        <v>0</v>
      </c>
      <c r="Q14" s="223">
        <f>ROUND(E14*P14,5)</f>
        <v>0</v>
      </c>
      <c r="R14" s="223"/>
      <c r="S14" s="223"/>
      <c r="T14" s="224">
        <v>0</v>
      </c>
      <c r="U14" s="223">
        <f>ROUND(E14*T14,2)</f>
        <v>0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125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x14ac:dyDescent="0.2">
      <c r="A15" s="215" t="s">
        <v>110</v>
      </c>
      <c r="B15" s="222" t="s">
        <v>65</v>
      </c>
      <c r="C15" s="265" t="s">
        <v>66</v>
      </c>
      <c r="D15" s="225"/>
      <c r="E15" s="229"/>
      <c r="F15" s="233"/>
      <c r="G15" s="233">
        <f>SUMIF(AE16:AE16,"&lt;&gt;NOR",G16:G16)</f>
        <v>0</v>
      </c>
      <c r="H15" s="233"/>
      <c r="I15" s="233">
        <f>SUM(I16:I16)</f>
        <v>0</v>
      </c>
      <c r="J15" s="233"/>
      <c r="K15" s="233">
        <f>SUM(K16:K16)</f>
        <v>0</v>
      </c>
      <c r="L15" s="233"/>
      <c r="M15" s="233">
        <f>SUM(M16:M16)</f>
        <v>0</v>
      </c>
      <c r="N15" s="225"/>
      <c r="O15" s="225">
        <f>SUM(O16:O16)</f>
        <v>0.3695</v>
      </c>
      <c r="P15" s="225"/>
      <c r="Q15" s="225">
        <f>SUM(Q16:Q16)</f>
        <v>0</v>
      </c>
      <c r="R15" s="225"/>
      <c r="S15" s="225"/>
      <c r="T15" s="226"/>
      <c r="U15" s="225">
        <f>SUM(U16:U16)</f>
        <v>2.2599999999999998</v>
      </c>
      <c r="AE15" t="s">
        <v>111</v>
      </c>
    </row>
    <row r="16" spans="1:60" outlineLevel="1" x14ac:dyDescent="0.2">
      <c r="A16" s="214">
        <v>4</v>
      </c>
      <c r="B16" s="221" t="s">
        <v>126</v>
      </c>
      <c r="C16" s="264" t="s">
        <v>127</v>
      </c>
      <c r="D16" s="223" t="s">
        <v>114</v>
      </c>
      <c r="E16" s="228">
        <v>5</v>
      </c>
      <c r="F16" s="231">
        <f>H16+J16</f>
        <v>0</v>
      </c>
      <c r="G16" s="232">
        <f>ROUND(E16*F16,2)</f>
        <v>0</v>
      </c>
      <c r="H16" s="232"/>
      <c r="I16" s="232">
        <f>ROUND(E16*H16,2)</f>
        <v>0</v>
      </c>
      <c r="J16" s="232"/>
      <c r="K16" s="232">
        <f>ROUND(E16*J16,2)</f>
        <v>0</v>
      </c>
      <c r="L16" s="232">
        <v>21</v>
      </c>
      <c r="M16" s="232">
        <f>G16*(1+L16/100)</f>
        <v>0</v>
      </c>
      <c r="N16" s="223">
        <v>7.3899999999999993E-2</v>
      </c>
      <c r="O16" s="223">
        <f>ROUND(E16*N16,5)</f>
        <v>0.3695</v>
      </c>
      <c r="P16" s="223">
        <v>0</v>
      </c>
      <c r="Q16" s="223">
        <f>ROUND(E16*P16,5)</f>
        <v>0</v>
      </c>
      <c r="R16" s="223"/>
      <c r="S16" s="223"/>
      <c r="T16" s="224">
        <v>0.45200000000000001</v>
      </c>
      <c r="U16" s="223">
        <f>ROUND(E16*T16,2)</f>
        <v>2.2599999999999998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119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x14ac:dyDescent="0.2">
      <c r="A17" s="215" t="s">
        <v>110</v>
      </c>
      <c r="B17" s="222" t="s">
        <v>67</v>
      </c>
      <c r="C17" s="265" t="s">
        <v>68</v>
      </c>
      <c r="D17" s="225"/>
      <c r="E17" s="229"/>
      <c r="F17" s="233"/>
      <c r="G17" s="233">
        <f>SUMIF(AE18:AE22,"&lt;&gt;NOR",G18:G22)</f>
        <v>0</v>
      </c>
      <c r="H17" s="233"/>
      <c r="I17" s="233">
        <f>SUM(I18:I22)</f>
        <v>0</v>
      </c>
      <c r="J17" s="233"/>
      <c r="K17" s="233">
        <f>SUM(K18:K22)</f>
        <v>0</v>
      </c>
      <c r="L17" s="233"/>
      <c r="M17" s="233">
        <f>SUM(M18:M22)</f>
        <v>0</v>
      </c>
      <c r="N17" s="225"/>
      <c r="O17" s="225">
        <f>SUM(O18:O22)</f>
        <v>15.4427</v>
      </c>
      <c r="P17" s="225"/>
      <c r="Q17" s="225">
        <f>SUM(Q18:Q22)</f>
        <v>22.934999999999999</v>
      </c>
      <c r="R17" s="225"/>
      <c r="S17" s="225"/>
      <c r="T17" s="226"/>
      <c r="U17" s="225">
        <f>SUM(U18:U22)</f>
        <v>259.68</v>
      </c>
      <c r="AE17" t="s">
        <v>111</v>
      </c>
    </row>
    <row r="18" spans="1:60" ht="22.5" outlineLevel="1" x14ac:dyDescent="0.2">
      <c r="A18" s="214">
        <v>5</v>
      </c>
      <c r="B18" s="221" t="s">
        <v>128</v>
      </c>
      <c r="C18" s="264" t="s">
        <v>129</v>
      </c>
      <c r="D18" s="223" t="s">
        <v>114</v>
      </c>
      <c r="E18" s="228">
        <v>55</v>
      </c>
      <c r="F18" s="231">
        <f>H18+J18</f>
        <v>0</v>
      </c>
      <c r="G18" s="232">
        <f>ROUND(E18*F18,2)</f>
        <v>0</v>
      </c>
      <c r="H18" s="232"/>
      <c r="I18" s="232">
        <f>ROUND(E18*H18,2)</f>
        <v>0</v>
      </c>
      <c r="J18" s="232"/>
      <c r="K18" s="232">
        <f>ROUND(E18*J18,2)</f>
        <v>0</v>
      </c>
      <c r="L18" s="232">
        <v>21</v>
      </c>
      <c r="M18" s="232">
        <f>G18*(1+L18/100)</f>
        <v>0</v>
      </c>
      <c r="N18" s="223">
        <v>0.27964</v>
      </c>
      <c r="O18" s="223">
        <f>ROUND(E18*N18,5)</f>
        <v>15.3802</v>
      </c>
      <c r="P18" s="223">
        <v>0.41699999999999998</v>
      </c>
      <c r="Q18" s="223">
        <f>ROUND(E18*P18,5)</f>
        <v>22.934999999999999</v>
      </c>
      <c r="R18" s="223"/>
      <c r="S18" s="223"/>
      <c r="T18" s="224">
        <v>4.7214799999999997</v>
      </c>
      <c r="U18" s="223">
        <f>ROUND(E18*T18,2)</f>
        <v>259.68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115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14"/>
      <c r="B19" s="221"/>
      <c r="C19" s="266" t="s">
        <v>130</v>
      </c>
      <c r="D19" s="227"/>
      <c r="E19" s="230"/>
      <c r="F19" s="234"/>
      <c r="G19" s="235"/>
      <c r="H19" s="232"/>
      <c r="I19" s="232"/>
      <c r="J19" s="232"/>
      <c r="K19" s="232"/>
      <c r="L19" s="232"/>
      <c r="M19" s="232"/>
      <c r="N19" s="223"/>
      <c r="O19" s="223"/>
      <c r="P19" s="223"/>
      <c r="Q19" s="223"/>
      <c r="R19" s="223"/>
      <c r="S19" s="223"/>
      <c r="T19" s="224"/>
      <c r="U19" s="223"/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121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6" t="str">
        <f>C19</f>
        <v>Položka obsahuje: vybourání podlahy vč. dlažby, odvoz na skládku / recyklaci/</v>
      </c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14"/>
      <c r="B20" s="221"/>
      <c r="C20" s="266" t="s">
        <v>131</v>
      </c>
      <c r="D20" s="227"/>
      <c r="E20" s="230"/>
      <c r="F20" s="234"/>
      <c r="G20" s="235"/>
      <c r="H20" s="232"/>
      <c r="I20" s="232"/>
      <c r="J20" s="232"/>
      <c r="K20" s="232"/>
      <c r="L20" s="232"/>
      <c r="M20" s="232"/>
      <c r="N20" s="223"/>
      <c r="O20" s="223"/>
      <c r="P20" s="223"/>
      <c r="Q20" s="223"/>
      <c r="R20" s="223"/>
      <c r="S20" s="223"/>
      <c r="T20" s="224"/>
      <c r="U20" s="223"/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121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6" t="str">
        <f>C20</f>
        <v>vč. poplatku, nové betony, obnovu hydroizolace, novou dlažbu protiskluzovou,</v>
      </c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14"/>
      <c r="B21" s="221"/>
      <c r="C21" s="266" t="s">
        <v>132</v>
      </c>
      <c r="D21" s="227"/>
      <c r="E21" s="230"/>
      <c r="F21" s="234"/>
      <c r="G21" s="235"/>
      <c r="H21" s="232"/>
      <c r="I21" s="232"/>
      <c r="J21" s="232"/>
      <c r="K21" s="232"/>
      <c r="L21" s="232"/>
      <c r="M21" s="232"/>
      <c r="N21" s="223"/>
      <c r="O21" s="223"/>
      <c r="P21" s="223"/>
      <c r="Q21" s="223"/>
      <c r="R21" s="223"/>
      <c r="S21" s="223"/>
      <c r="T21" s="224"/>
      <c r="U21" s="223"/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121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6" t="str">
        <f>C21</f>
        <v xml:space="preserve"> určenou pro gastroprovozy</v>
      </c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14">
        <v>6</v>
      </c>
      <c r="B22" s="221" t="s">
        <v>133</v>
      </c>
      <c r="C22" s="264" t="s">
        <v>134</v>
      </c>
      <c r="D22" s="223" t="s">
        <v>135</v>
      </c>
      <c r="E22" s="228">
        <v>50</v>
      </c>
      <c r="F22" s="231">
        <f>H22+J22</f>
        <v>0</v>
      </c>
      <c r="G22" s="232">
        <f>ROUND(E22*F22,2)</f>
        <v>0</v>
      </c>
      <c r="H22" s="232"/>
      <c r="I22" s="232">
        <f>ROUND(E22*H22,2)</f>
        <v>0</v>
      </c>
      <c r="J22" s="232"/>
      <c r="K22" s="232">
        <f>ROUND(E22*J22,2)</f>
        <v>0</v>
      </c>
      <c r="L22" s="232">
        <v>21</v>
      </c>
      <c r="M22" s="232">
        <f>G22*(1+L22/100)</f>
        <v>0</v>
      </c>
      <c r="N22" s="223">
        <v>1.25E-3</v>
      </c>
      <c r="O22" s="223">
        <f>ROUND(E22*N22,5)</f>
        <v>6.25E-2</v>
      </c>
      <c r="P22" s="223">
        <v>0</v>
      </c>
      <c r="Q22" s="223">
        <f>ROUND(E22*P22,5)</f>
        <v>0</v>
      </c>
      <c r="R22" s="223"/>
      <c r="S22" s="223"/>
      <c r="T22" s="224">
        <v>0</v>
      </c>
      <c r="U22" s="223">
        <f>ROUND(E22*T22,2)</f>
        <v>0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125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x14ac:dyDescent="0.2">
      <c r="A23" s="215" t="s">
        <v>110</v>
      </c>
      <c r="B23" s="222" t="s">
        <v>69</v>
      </c>
      <c r="C23" s="265" t="s">
        <v>70</v>
      </c>
      <c r="D23" s="225"/>
      <c r="E23" s="229"/>
      <c r="F23" s="233"/>
      <c r="G23" s="233">
        <f>SUMIF(AE24:AE26,"&lt;&gt;NOR",G24:G26)</f>
        <v>0</v>
      </c>
      <c r="H23" s="233"/>
      <c r="I23" s="233">
        <f>SUM(I24:I26)</f>
        <v>0</v>
      </c>
      <c r="J23" s="233"/>
      <c r="K23" s="233">
        <f>SUM(K24:K26)</f>
        <v>0</v>
      </c>
      <c r="L23" s="233"/>
      <c r="M23" s="233">
        <f>SUM(M24:M26)</f>
        <v>0</v>
      </c>
      <c r="N23" s="225"/>
      <c r="O23" s="225">
        <f>SUM(O24:O26)</f>
        <v>5.4561600000000006</v>
      </c>
      <c r="P23" s="225"/>
      <c r="Q23" s="225">
        <f>SUM(Q24:Q26)</f>
        <v>0</v>
      </c>
      <c r="R23" s="225"/>
      <c r="S23" s="225"/>
      <c r="T23" s="226"/>
      <c r="U23" s="225">
        <f>SUM(U24:U26)</f>
        <v>41.620000000000005</v>
      </c>
      <c r="AE23" t="s">
        <v>111</v>
      </c>
    </row>
    <row r="24" spans="1:60" outlineLevel="1" x14ac:dyDescent="0.2">
      <c r="A24" s="214">
        <v>7</v>
      </c>
      <c r="B24" s="221" t="s">
        <v>136</v>
      </c>
      <c r="C24" s="264" t="s">
        <v>137</v>
      </c>
      <c r="D24" s="223" t="s">
        <v>138</v>
      </c>
      <c r="E24" s="228">
        <v>45</v>
      </c>
      <c r="F24" s="231">
        <f>H24+J24</f>
        <v>0</v>
      </c>
      <c r="G24" s="232">
        <f>ROUND(E24*F24,2)</f>
        <v>0</v>
      </c>
      <c r="H24" s="232"/>
      <c r="I24" s="232">
        <f>ROUND(E24*H24,2)</f>
        <v>0</v>
      </c>
      <c r="J24" s="232"/>
      <c r="K24" s="232">
        <f>ROUND(E24*J24,2)</f>
        <v>0</v>
      </c>
      <c r="L24" s="232">
        <v>21</v>
      </c>
      <c r="M24" s="232">
        <f>G24*(1+L24/100)</f>
        <v>0</v>
      </c>
      <c r="N24" s="223">
        <v>0</v>
      </c>
      <c r="O24" s="223">
        <f>ROUND(E24*N24,5)</f>
        <v>0</v>
      </c>
      <c r="P24" s="223">
        <v>0</v>
      </c>
      <c r="Q24" s="223">
        <f>ROUND(E24*P24,5)</f>
        <v>0</v>
      </c>
      <c r="R24" s="223"/>
      <c r="S24" s="223"/>
      <c r="T24" s="224">
        <v>0.06</v>
      </c>
      <c r="U24" s="223">
        <f>ROUND(E24*T24,2)</f>
        <v>2.7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119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 x14ac:dyDescent="0.2">
      <c r="A25" s="214">
        <v>8</v>
      </c>
      <c r="B25" s="221" t="s">
        <v>139</v>
      </c>
      <c r="C25" s="264" t="s">
        <v>140</v>
      </c>
      <c r="D25" s="223" t="s">
        <v>138</v>
      </c>
      <c r="E25" s="228">
        <v>5</v>
      </c>
      <c r="F25" s="231">
        <f>H25+J25</f>
        <v>0</v>
      </c>
      <c r="G25" s="232">
        <f>ROUND(E25*F25,2)</f>
        <v>0</v>
      </c>
      <c r="H25" s="232"/>
      <c r="I25" s="232">
        <f>ROUND(E25*H25,2)</f>
        <v>0</v>
      </c>
      <c r="J25" s="232"/>
      <c r="K25" s="232">
        <f>ROUND(E25*J25,2)</f>
        <v>0</v>
      </c>
      <c r="L25" s="232">
        <v>21</v>
      </c>
      <c r="M25" s="232">
        <f>G25*(1+L25/100)</f>
        <v>0</v>
      </c>
      <c r="N25" s="223">
        <v>0.90935999999999995</v>
      </c>
      <c r="O25" s="223">
        <f>ROUND(E25*N25,5)</f>
        <v>4.5468000000000002</v>
      </c>
      <c r="P25" s="223">
        <v>0</v>
      </c>
      <c r="Q25" s="223">
        <f>ROUND(E25*P25,5)</f>
        <v>0</v>
      </c>
      <c r="R25" s="223"/>
      <c r="S25" s="223"/>
      <c r="T25" s="224">
        <v>6.4861700000000004</v>
      </c>
      <c r="U25" s="223">
        <f>ROUND(E25*T25,2)</f>
        <v>32.43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119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14">
        <v>9</v>
      </c>
      <c r="B26" s="221" t="s">
        <v>139</v>
      </c>
      <c r="C26" s="264" t="s">
        <v>141</v>
      </c>
      <c r="D26" s="223" t="s">
        <v>142</v>
      </c>
      <c r="E26" s="228">
        <v>1</v>
      </c>
      <c r="F26" s="231">
        <f>H26+J26</f>
        <v>0</v>
      </c>
      <c r="G26" s="232">
        <f>ROUND(E26*F26,2)</f>
        <v>0</v>
      </c>
      <c r="H26" s="232"/>
      <c r="I26" s="232">
        <f>ROUND(E26*H26,2)</f>
        <v>0</v>
      </c>
      <c r="J26" s="232"/>
      <c r="K26" s="232">
        <f>ROUND(E26*J26,2)</f>
        <v>0</v>
      </c>
      <c r="L26" s="232">
        <v>21</v>
      </c>
      <c r="M26" s="232">
        <f>G26*(1+L26/100)</f>
        <v>0</v>
      </c>
      <c r="N26" s="223">
        <v>0.90935999999999995</v>
      </c>
      <c r="O26" s="223">
        <f>ROUND(E26*N26,5)</f>
        <v>0.90935999999999995</v>
      </c>
      <c r="P26" s="223">
        <v>0</v>
      </c>
      <c r="Q26" s="223">
        <f>ROUND(E26*P26,5)</f>
        <v>0</v>
      </c>
      <c r="R26" s="223"/>
      <c r="S26" s="223"/>
      <c r="T26" s="224">
        <v>6.4861700000000004</v>
      </c>
      <c r="U26" s="223">
        <f>ROUND(E26*T26,2)</f>
        <v>6.49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119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x14ac:dyDescent="0.2">
      <c r="A27" s="215" t="s">
        <v>110</v>
      </c>
      <c r="B27" s="222" t="s">
        <v>71</v>
      </c>
      <c r="C27" s="265" t="s">
        <v>72</v>
      </c>
      <c r="D27" s="225"/>
      <c r="E27" s="229"/>
      <c r="F27" s="233"/>
      <c r="G27" s="233">
        <f>SUMIF(AE28:AE28,"&lt;&gt;NOR",G28:G28)</f>
        <v>0</v>
      </c>
      <c r="H27" s="233"/>
      <c r="I27" s="233">
        <f>SUM(I28:I28)</f>
        <v>0</v>
      </c>
      <c r="J27" s="233"/>
      <c r="K27" s="233">
        <f>SUM(K28:K28)</f>
        <v>0</v>
      </c>
      <c r="L27" s="233"/>
      <c r="M27" s="233">
        <f>SUM(M28:M28)</f>
        <v>0</v>
      </c>
      <c r="N27" s="225"/>
      <c r="O27" s="225">
        <f>SUM(O28:O28)</f>
        <v>0</v>
      </c>
      <c r="P27" s="225"/>
      <c r="Q27" s="225">
        <f>SUM(Q28:Q28)</f>
        <v>0</v>
      </c>
      <c r="R27" s="225"/>
      <c r="S27" s="225"/>
      <c r="T27" s="226"/>
      <c r="U27" s="225">
        <f>SUM(U28:U28)</f>
        <v>8.0399999999999991</v>
      </c>
      <c r="AE27" t="s">
        <v>111</v>
      </c>
    </row>
    <row r="28" spans="1:60" ht="22.5" outlineLevel="1" x14ac:dyDescent="0.2">
      <c r="A28" s="214">
        <v>10</v>
      </c>
      <c r="B28" s="221" t="s">
        <v>143</v>
      </c>
      <c r="C28" s="264" t="s">
        <v>144</v>
      </c>
      <c r="D28" s="223" t="s">
        <v>145</v>
      </c>
      <c r="E28" s="228">
        <v>3</v>
      </c>
      <c r="F28" s="231">
        <f>H28+J28</f>
        <v>0</v>
      </c>
      <c r="G28" s="232">
        <f>ROUND(E28*F28,2)</f>
        <v>0</v>
      </c>
      <c r="H28" s="232"/>
      <c r="I28" s="232">
        <f>ROUND(E28*H28,2)</f>
        <v>0</v>
      </c>
      <c r="J28" s="232"/>
      <c r="K28" s="232">
        <f>ROUND(E28*J28,2)</f>
        <v>0</v>
      </c>
      <c r="L28" s="232">
        <v>21</v>
      </c>
      <c r="M28" s="232">
        <f>G28*(1+L28/100)</f>
        <v>0</v>
      </c>
      <c r="N28" s="223">
        <v>0</v>
      </c>
      <c r="O28" s="223">
        <f>ROUND(E28*N28,5)</f>
        <v>0</v>
      </c>
      <c r="P28" s="223">
        <v>0</v>
      </c>
      <c r="Q28" s="223">
        <f>ROUND(E28*P28,5)</f>
        <v>0</v>
      </c>
      <c r="R28" s="223"/>
      <c r="S28" s="223"/>
      <c r="T28" s="224">
        <v>2.68</v>
      </c>
      <c r="U28" s="223">
        <f>ROUND(E28*T28,2)</f>
        <v>8.0399999999999991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115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x14ac:dyDescent="0.2">
      <c r="A29" s="215" t="s">
        <v>110</v>
      </c>
      <c r="B29" s="222" t="s">
        <v>73</v>
      </c>
      <c r="C29" s="265" t="s">
        <v>74</v>
      </c>
      <c r="D29" s="225"/>
      <c r="E29" s="229"/>
      <c r="F29" s="233"/>
      <c r="G29" s="233">
        <f>SUMIF(AE30:AE49,"&lt;&gt;NOR",G30:G49)</f>
        <v>0</v>
      </c>
      <c r="H29" s="233"/>
      <c r="I29" s="233">
        <f>SUM(I30:I49)</f>
        <v>0</v>
      </c>
      <c r="J29" s="233"/>
      <c r="K29" s="233">
        <f>SUM(K30:K49)</f>
        <v>0</v>
      </c>
      <c r="L29" s="233"/>
      <c r="M29" s="233">
        <f>SUM(M30:M49)</f>
        <v>0</v>
      </c>
      <c r="N29" s="225"/>
      <c r="O29" s="225">
        <f>SUM(O30:O49)</f>
        <v>0.20350999999999997</v>
      </c>
      <c r="P29" s="225"/>
      <c r="Q29" s="225">
        <f>SUM(Q30:Q49)</f>
        <v>0.76920000000000011</v>
      </c>
      <c r="R29" s="225"/>
      <c r="S29" s="225"/>
      <c r="T29" s="226"/>
      <c r="U29" s="225">
        <f>SUM(U30:U49)</f>
        <v>119.9</v>
      </c>
      <c r="AE29" t="s">
        <v>111</v>
      </c>
    </row>
    <row r="30" spans="1:60" outlineLevel="1" x14ac:dyDescent="0.2">
      <c r="A30" s="214">
        <v>11</v>
      </c>
      <c r="B30" s="221" t="s">
        <v>146</v>
      </c>
      <c r="C30" s="264" t="s">
        <v>147</v>
      </c>
      <c r="D30" s="223" t="s">
        <v>118</v>
      </c>
      <c r="E30" s="228">
        <v>12</v>
      </c>
      <c r="F30" s="231">
        <f>H30+J30</f>
        <v>0</v>
      </c>
      <c r="G30" s="232">
        <f>ROUND(E30*F30,2)</f>
        <v>0</v>
      </c>
      <c r="H30" s="232"/>
      <c r="I30" s="232">
        <f>ROUND(E30*H30,2)</f>
        <v>0</v>
      </c>
      <c r="J30" s="232"/>
      <c r="K30" s="232">
        <f>ROUND(E30*J30,2)</f>
        <v>0</v>
      </c>
      <c r="L30" s="232">
        <v>21</v>
      </c>
      <c r="M30" s="232">
        <f>G30*(1+L30/100)</f>
        <v>0</v>
      </c>
      <c r="N30" s="223">
        <v>0</v>
      </c>
      <c r="O30" s="223">
        <f>ROUND(E30*N30,5)</f>
        <v>0</v>
      </c>
      <c r="P30" s="223">
        <v>3.0999999999999999E-3</v>
      </c>
      <c r="Q30" s="223">
        <f>ROUND(E30*P30,5)</f>
        <v>3.7199999999999997E-2</v>
      </c>
      <c r="R30" s="223"/>
      <c r="S30" s="223"/>
      <c r="T30" s="224">
        <v>0.31</v>
      </c>
      <c r="U30" s="223">
        <f>ROUND(E30*T30,2)</f>
        <v>3.72</v>
      </c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119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14">
        <v>12</v>
      </c>
      <c r="B31" s="221" t="s">
        <v>148</v>
      </c>
      <c r="C31" s="264" t="s">
        <v>149</v>
      </c>
      <c r="D31" s="223" t="s">
        <v>138</v>
      </c>
      <c r="E31" s="228">
        <v>100</v>
      </c>
      <c r="F31" s="231">
        <f>H31+J31</f>
        <v>0</v>
      </c>
      <c r="G31" s="232">
        <f>ROUND(E31*F31,2)</f>
        <v>0</v>
      </c>
      <c r="H31" s="232"/>
      <c r="I31" s="232">
        <f>ROUND(E31*H31,2)</f>
        <v>0</v>
      </c>
      <c r="J31" s="232"/>
      <c r="K31" s="232">
        <f>ROUND(E31*J31,2)</f>
        <v>0</v>
      </c>
      <c r="L31" s="232">
        <v>21</v>
      </c>
      <c r="M31" s="232">
        <f>G31*(1+L31/100)</f>
        <v>0</v>
      </c>
      <c r="N31" s="223">
        <v>0</v>
      </c>
      <c r="O31" s="223">
        <f>ROUND(E31*N31,5)</f>
        <v>0</v>
      </c>
      <c r="P31" s="223">
        <v>1.98E-3</v>
      </c>
      <c r="Q31" s="223">
        <f>ROUND(E31*P31,5)</f>
        <v>0.19800000000000001</v>
      </c>
      <c r="R31" s="223"/>
      <c r="S31" s="223"/>
      <c r="T31" s="224">
        <v>8.3000000000000004E-2</v>
      </c>
      <c r="U31" s="223">
        <f>ROUND(E31*T31,2)</f>
        <v>8.3000000000000007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119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14">
        <v>13</v>
      </c>
      <c r="B32" s="221" t="s">
        <v>150</v>
      </c>
      <c r="C32" s="264" t="s">
        <v>151</v>
      </c>
      <c r="D32" s="223" t="s">
        <v>138</v>
      </c>
      <c r="E32" s="228">
        <v>20</v>
      </c>
      <c r="F32" s="231">
        <f>H32+J32</f>
        <v>0</v>
      </c>
      <c r="G32" s="232">
        <f>ROUND(E32*F32,2)</f>
        <v>0</v>
      </c>
      <c r="H32" s="232"/>
      <c r="I32" s="232">
        <f>ROUND(E32*H32,2)</f>
        <v>0</v>
      </c>
      <c r="J32" s="232"/>
      <c r="K32" s="232">
        <f>ROUND(E32*J32,2)</f>
        <v>0</v>
      </c>
      <c r="L32" s="232">
        <v>21</v>
      </c>
      <c r="M32" s="232">
        <f>G32*(1+L32/100)</f>
        <v>0</v>
      </c>
      <c r="N32" s="223">
        <v>0</v>
      </c>
      <c r="O32" s="223">
        <f>ROUND(E32*N32,5)</f>
        <v>0</v>
      </c>
      <c r="P32" s="223">
        <v>0</v>
      </c>
      <c r="Q32" s="223">
        <f>ROUND(E32*P32,5)</f>
        <v>0</v>
      </c>
      <c r="R32" s="223"/>
      <c r="S32" s="223"/>
      <c r="T32" s="224">
        <v>0.46500000000000002</v>
      </c>
      <c r="U32" s="223">
        <f>ROUND(E32*T32,2)</f>
        <v>9.3000000000000007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119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2.5" outlineLevel="1" x14ac:dyDescent="0.2">
      <c r="A33" s="214">
        <v>14</v>
      </c>
      <c r="B33" s="221" t="s">
        <v>152</v>
      </c>
      <c r="C33" s="264" t="s">
        <v>153</v>
      </c>
      <c r="D33" s="223" t="s">
        <v>145</v>
      </c>
      <c r="E33" s="228">
        <v>1</v>
      </c>
      <c r="F33" s="231">
        <f>H33+J33</f>
        <v>0</v>
      </c>
      <c r="G33" s="232">
        <f>ROUND(E33*F33,2)</f>
        <v>0</v>
      </c>
      <c r="H33" s="232"/>
      <c r="I33" s="232">
        <f>ROUND(E33*H33,2)</f>
        <v>0</v>
      </c>
      <c r="J33" s="232"/>
      <c r="K33" s="232">
        <f>ROUND(E33*J33,2)</f>
        <v>0</v>
      </c>
      <c r="L33" s="232">
        <v>21</v>
      </c>
      <c r="M33" s="232">
        <f>G33*(1+L33/100)</f>
        <v>0</v>
      </c>
      <c r="N33" s="223">
        <v>0</v>
      </c>
      <c r="O33" s="223">
        <f>ROUND(E33*N33,5)</f>
        <v>0</v>
      </c>
      <c r="P33" s="223">
        <v>0</v>
      </c>
      <c r="Q33" s="223">
        <f>ROUND(E33*P33,5)</f>
        <v>0</v>
      </c>
      <c r="R33" s="223"/>
      <c r="S33" s="223"/>
      <c r="T33" s="224">
        <v>3.379</v>
      </c>
      <c r="U33" s="223">
        <f>ROUND(E33*T33,2)</f>
        <v>3.38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119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 x14ac:dyDescent="0.2">
      <c r="A34" s="214">
        <v>15</v>
      </c>
      <c r="B34" s="221" t="s">
        <v>154</v>
      </c>
      <c r="C34" s="264" t="s">
        <v>155</v>
      </c>
      <c r="D34" s="223" t="s">
        <v>138</v>
      </c>
      <c r="E34" s="228">
        <v>20</v>
      </c>
      <c r="F34" s="231">
        <f>H34+J34</f>
        <v>0</v>
      </c>
      <c r="G34" s="232">
        <f>ROUND(E34*F34,2)</f>
        <v>0</v>
      </c>
      <c r="H34" s="232"/>
      <c r="I34" s="232">
        <f>ROUND(E34*H34,2)</f>
        <v>0</v>
      </c>
      <c r="J34" s="232"/>
      <c r="K34" s="232">
        <f>ROUND(E34*J34,2)</f>
        <v>0</v>
      </c>
      <c r="L34" s="232">
        <v>21</v>
      </c>
      <c r="M34" s="232">
        <f>G34*(1+L34/100)</f>
        <v>0</v>
      </c>
      <c r="N34" s="223">
        <v>0</v>
      </c>
      <c r="O34" s="223">
        <f>ROUND(E34*N34,5)</f>
        <v>0</v>
      </c>
      <c r="P34" s="223">
        <v>2.6700000000000002E-2</v>
      </c>
      <c r="Q34" s="223">
        <f>ROUND(E34*P34,5)</f>
        <v>0.53400000000000003</v>
      </c>
      <c r="R34" s="223"/>
      <c r="S34" s="223"/>
      <c r="T34" s="224">
        <v>0.29299999999999998</v>
      </c>
      <c r="U34" s="223">
        <f>ROUND(E34*T34,2)</f>
        <v>5.86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119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14">
        <v>16</v>
      </c>
      <c r="B35" s="221" t="s">
        <v>156</v>
      </c>
      <c r="C35" s="264" t="s">
        <v>157</v>
      </c>
      <c r="D35" s="223" t="s">
        <v>138</v>
      </c>
      <c r="E35" s="228">
        <v>5</v>
      </c>
      <c r="F35" s="231">
        <f>H35+J35</f>
        <v>0</v>
      </c>
      <c r="G35" s="232">
        <f>ROUND(E35*F35,2)</f>
        <v>0</v>
      </c>
      <c r="H35" s="232"/>
      <c r="I35" s="232">
        <f>ROUND(E35*H35,2)</f>
        <v>0</v>
      </c>
      <c r="J35" s="232"/>
      <c r="K35" s="232">
        <f>ROUND(E35*J35,2)</f>
        <v>0</v>
      </c>
      <c r="L35" s="232">
        <v>21</v>
      </c>
      <c r="M35" s="232">
        <f>G35*(1+L35/100)</f>
        <v>0</v>
      </c>
      <c r="N35" s="223">
        <v>3.8000000000000002E-4</v>
      </c>
      <c r="O35" s="223">
        <f>ROUND(E35*N35,5)</f>
        <v>1.9E-3</v>
      </c>
      <c r="P35" s="223">
        <v>0</v>
      </c>
      <c r="Q35" s="223">
        <f>ROUND(E35*P35,5)</f>
        <v>0</v>
      </c>
      <c r="R35" s="223"/>
      <c r="S35" s="223"/>
      <c r="T35" s="224">
        <v>0.32</v>
      </c>
      <c r="U35" s="223">
        <f>ROUND(E35*T35,2)</f>
        <v>1.6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119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14">
        <v>17</v>
      </c>
      <c r="B36" s="221" t="s">
        <v>158</v>
      </c>
      <c r="C36" s="264" t="s">
        <v>159</v>
      </c>
      <c r="D36" s="223" t="s">
        <v>138</v>
      </c>
      <c r="E36" s="228">
        <v>12</v>
      </c>
      <c r="F36" s="231">
        <f>H36+J36</f>
        <v>0</v>
      </c>
      <c r="G36" s="232">
        <f>ROUND(E36*F36,2)</f>
        <v>0</v>
      </c>
      <c r="H36" s="232"/>
      <c r="I36" s="232">
        <f>ROUND(E36*H36,2)</f>
        <v>0</v>
      </c>
      <c r="J36" s="232"/>
      <c r="K36" s="232">
        <f>ROUND(E36*J36,2)</f>
        <v>0</v>
      </c>
      <c r="L36" s="232">
        <v>21</v>
      </c>
      <c r="M36" s="232">
        <f>G36*(1+L36/100)</f>
        <v>0</v>
      </c>
      <c r="N36" s="223">
        <v>4.6999999999999999E-4</v>
      </c>
      <c r="O36" s="223">
        <f>ROUND(E36*N36,5)</f>
        <v>5.64E-3</v>
      </c>
      <c r="P36" s="223">
        <v>0</v>
      </c>
      <c r="Q36" s="223">
        <f>ROUND(E36*P36,5)</f>
        <v>0</v>
      </c>
      <c r="R36" s="223"/>
      <c r="S36" s="223"/>
      <c r="T36" s="224">
        <v>0.35899999999999999</v>
      </c>
      <c r="U36" s="223">
        <f>ROUND(E36*T36,2)</f>
        <v>4.3099999999999996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119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14">
        <v>18</v>
      </c>
      <c r="B37" s="221" t="s">
        <v>160</v>
      </c>
      <c r="C37" s="264" t="s">
        <v>161</v>
      </c>
      <c r="D37" s="223" t="s">
        <v>138</v>
      </c>
      <c r="E37" s="228">
        <v>8</v>
      </c>
      <c r="F37" s="231">
        <f>H37+J37</f>
        <v>0</v>
      </c>
      <c r="G37" s="232">
        <f>ROUND(E37*F37,2)</f>
        <v>0</v>
      </c>
      <c r="H37" s="232"/>
      <c r="I37" s="232">
        <f>ROUND(E37*H37,2)</f>
        <v>0</v>
      </c>
      <c r="J37" s="232"/>
      <c r="K37" s="232">
        <f>ROUND(E37*J37,2)</f>
        <v>0</v>
      </c>
      <c r="L37" s="232">
        <v>21</v>
      </c>
      <c r="M37" s="232">
        <f>G37*(1+L37/100)</f>
        <v>0</v>
      </c>
      <c r="N37" s="223">
        <v>1.5200000000000001E-3</v>
      </c>
      <c r="O37" s="223">
        <f>ROUND(E37*N37,5)</f>
        <v>1.2160000000000001E-2</v>
      </c>
      <c r="P37" s="223">
        <v>0</v>
      </c>
      <c r="Q37" s="223">
        <f>ROUND(E37*P37,5)</f>
        <v>0</v>
      </c>
      <c r="R37" s="223"/>
      <c r="S37" s="223"/>
      <c r="T37" s="224">
        <v>1.173</v>
      </c>
      <c r="U37" s="223">
        <f>ROUND(E37*T37,2)</f>
        <v>9.3800000000000008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119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14">
        <v>19</v>
      </c>
      <c r="B38" s="221" t="s">
        <v>162</v>
      </c>
      <c r="C38" s="264" t="s">
        <v>163</v>
      </c>
      <c r="D38" s="223" t="s">
        <v>138</v>
      </c>
      <c r="E38" s="228">
        <v>106</v>
      </c>
      <c r="F38" s="231">
        <f>H38+J38</f>
        <v>0</v>
      </c>
      <c r="G38" s="232">
        <f>ROUND(E38*F38,2)</f>
        <v>0</v>
      </c>
      <c r="H38" s="232"/>
      <c r="I38" s="232">
        <f>ROUND(E38*H38,2)</f>
        <v>0</v>
      </c>
      <c r="J38" s="232"/>
      <c r="K38" s="232">
        <f>ROUND(E38*J38,2)</f>
        <v>0</v>
      </c>
      <c r="L38" s="232">
        <v>21</v>
      </c>
      <c r="M38" s="232">
        <f>G38*(1+L38/100)</f>
        <v>0</v>
      </c>
      <c r="N38" s="223">
        <v>0</v>
      </c>
      <c r="O38" s="223">
        <f>ROUND(E38*N38,5)</f>
        <v>0</v>
      </c>
      <c r="P38" s="223">
        <v>0</v>
      </c>
      <c r="Q38" s="223">
        <f>ROUND(E38*P38,5)</f>
        <v>0</v>
      </c>
      <c r="R38" s="223"/>
      <c r="S38" s="223"/>
      <c r="T38" s="224">
        <v>5.8999999999999997E-2</v>
      </c>
      <c r="U38" s="223">
        <f>ROUND(E38*T38,2)</f>
        <v>6.25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119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14">
        <v>20</v>
      </c>
      <c r="B39" s="221" t="s">
        <v>164</v>
      </c>
      <c r="C39" s="264" t="s">
        <v>165</v>
      </c>
      <c r="D39" s="223" t="s">
        <v>138</v>
      </c>
      <c r="E39" s="228">
        <v>76</v>
      </c>
      <c r="F39" s="231">
        <f>H39+J39</f>
        <v>0</v>
      </c>
      <c r="G39" s="232">
        <f>ROUND(E39*F39,2)</f>
        <v>0</v>
      </c>
      <c r="H39" s="232"/>
      <c r="I39" s="232">
        <f>ROUND(E39*H39,2)</f>
        <v>0</v>
      </c>
      <c r="J39" s="232"/>
      <c r="K39" s="232">
        <f>ROUND(E39*J39,2)</f>
        <v>0</v>
      </c>
      <c r="L39" s="232">
        <v>21</v>
      </c>
      <c r="M39" s="232">
        <f>G39*(1+L39/100)</f>
        <v>0</v>
      </c>
      <c r="N39" s="223">
        <v>2.0999999999999999E-3</v>
      </c>
      <c r="O39" s="223">
        <f>ROUND(E39*N39,5)</f>
        <v>0.15959999999999999</v>
      </c>
      <c r="P39" s="223">
        <v>0</v>
      </c>
      <c r="Q39" s="223">
        <f>ROUND(E39*P39,5)</f>
        <v>0</v>
      </c>
      <c r="R39" s="223"/>
      <c r="S39" s="223"/>
      <c r="T39" s="224">
        <v>0.8</v>
      </c>
      <c r="U39" s="223">
        <f>ROUND(E39*T39,2)</f>
        <v>60.8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119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14"/>
      <c r="B40" s="221"/>
      <c r="C40" s="266" t="s">
        <v>166</v>
      </c>
      <c r="D40" s="227"/>
      <c r="E40" s="230"/>
      <c r="F40" s="234"/>
      <c r="G40" s="235"/>
      <c r="H40" s="232"/>
      <c r="I40" s="232"/>
      <c r="J40" s="232"/>
      <c r="K40" s="232"/>
      <c r="L40" s="232"/>
      <c r="M40" s="232"/>
      <c r="N40" s="223"/>
      <c r="O40" s="223"/>
      <c r="P40" s="223"/>
      <c r="Q40" s="223"/>
      <c r="R40" s="223"/>
      <c r="S40" s="223"/>
      <c r="T40" s="224"/>
      <c r="U40" s="223"/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121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6" t="str">
        <f>C40</f>
        <v>Položka obsahuje dodávku a montáž potrubí,</v>
      </c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14"/>
      <c r="B41" s="221"/>
      <c r="C41" s="266" t="s">
        <v>167</v>
      </c>
      <c r="D41" s="227"/>
      <c r="E41" s="230"/>
      <c r="F41" s="234"/>
      <c r="G41" s="235"/>
      <c r="H41" s="232"/>
      <c r="I41" s="232"/>
      <c r="J41" s="232"/>
      <c r="K41" s="232"/>
      <c r="L41" s="232"/>
      <c r="M41" s="232"/>
      <c r="N41" s="223"/>
      <c r="O41" s="223"/>
      <c r="P41" s="223"/>
      <c r="Q41" s="223"/>
      <c r="R41" s="223"/>
      <c r="S41" s="223"/>
      <c r="T41" s="224"/>
      <c r="U41" s="223"/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121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6" t="str">
        <f>C41</f>
        <v>nutný výkop v zemině pod podlahou, obsyp potrubí,</v>
      </c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14"/>
      <c r="B42" s="221"/>
      <c r="C42" s="266" t="s">
        <v>168</v>
      </c>
      <c r="D42" s="227"/>
      <c r="E42" s="230"/>
      <c r="F42" s="234"/>
      <c r="G42" s="235"/>
      <c r="H42" s="232"/>
      <c r="I42" s="232"/>
      <c r="J42" s="232"/>
      <c r="K42" s="232"/>
      <c r="L42" s="232"/>
      <c r="M42" s="232"/>
      <c r="N42" s="223"/>
      <c r="O42" s="223"/>
      <c r="P42" s="223"/>
      <c r="Q42" s="223"/>
      <c r="R42" s="223"/>
      <c r="S42" s="223"/>
      <c r="T42" s="224"/>
      <c r="U42" s="223"/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121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6" t="str">
        <f>C42</f>
        <v>odvoz přebytečného materiálu k recyklaci</v>
      </c>
      <c r="BB42" s="213"/>
      <c r="BC42" s="213"/>
      <c r="BD42" s="213"/>
      <c r="BE42" s="213"/>
      <c r="BF42" s="213"/>
      <c r="BG42" s="213"/>
      <c r="BH42" s="213"/>
    </row>
    <row r="43" spans="1:60" ht="22.5" outlineLevel="1" x14ac:dyDescent="0.2">
      <c r="A43" s="214">
        <v>21</v>
      </c>
      <c r="B43" s="221" t="s">
        <v>169</v>
      </c>
      <c r="C43" s="264" t="s">
        <v>170</v>
      </c>
      <c r="D43" s="223" t="s">
        <v>118</v>
      </c>
      <c r="E43" s="228">
        <v>2</v>
      </c>
      <c r="F43" s="231">
        <f>H43+J43</f>
        <v>0</v>
      </c>
      <c r="G43" s="232">
        <f>ROUND(E43*F43,2)</f>
        <v>0</v>
      </c>
      <c r="H43" s="232"/>
      <c r="I43" s="232">
        <f>ROUND(E43*H43,2)</f>
        <v>0</v>
      </c>
      <c r="J43" s="232"/>
      <c r="K43" s="232">
        <f>ROUND(E43*J43,2)</f>
        <v>0</v>
      </c>
      <c r="L43" s="232">
        <v>21</v>
      </c>
      <c r="M43" s="232">
        <f>G43*(1+L43/100)</f>
        <v>0</v>
      </c>
      <c r="N43" s="223">
        <v>2.6900000000000001E-3</v>
      </c>
      <c r="O43" s="223">
        <f>ROUND(E43*N43,5)</f>
        <v>5.3800000000000002E-3</v>
      </c>
      <c r="P43" s="223">
        <v>0</v>
      </c>
      <c r="Q43" s="223">
        <f>ROUND(E43*P43,5)</f>
        <v>0</v>
      </c>
      <c r="R43" s="223"/>
      <c r="S43" s="223"/>
      <c r="T43" s="224">
        <v>0.4</v>
      </c>
      <c r="U43" s="223">
        <f>ROUND(E43*T43,2)</f>
        <v>0.8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119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14">
        <v>22</v>
      </c>
      <c r="B44" s="221" t="s">
        <v>171</v>
      </c>
      <c r="C44" s="264" t="s">
        <v>172</v>
      </c>
      <c r="D44" s="223" t="s">
        <v>142</v>
      </c>
      <c r="E44" s="228">
        <v>1</v>
      </c>
      <c r="F44" s="231">
        <f>H44+J44</f>
        <v>0</v>
      </c>
      <c r="G44" s="232">
        <f>ROUND(E44*F44,2)</f>
        <v>0</v>
      </c>
      <c r="H44" s="232"/>
      <c r="I44" s="232">
        <f>ROUND(E44*H44,2)</f>
        <v>0</v>
      </c>
      <c r="J44" s="232"/>
      <c r="K44" s="232">
        <f>ROUND(E44*J44,2)</f>
        <v>0</v>
      </c>
      <c r="L44" s="232">
        <v>21</v>
      </c>
      <c r="M44" s="232">
        <f>G44*(1+L44/100)</f>
        <v>0</v>
      </c>
      <c r="N44" s="223">
        <v>2.6900000000000001E-3</v>
      </c>
      <c r="O44" s="223">
        <f>ROUND(E44*N44,5)</f>
        <v>2.6900000000000001E-3</v>
      </c>
      <c r="P44" s="223">
        <v>0</v>
      </c>
      <c r="Q44" s="223">
        <f>ROUND(E44*P44,5)</f>
        <v>0</v>
      </c>
      <c r="R44" s="223"/>
      <c r="S44" s="223"/>
      <c r="T44" s="224">
        <v>0.4</v>
      </c>
      <c r="U44" s="223">
        <f>ROUND(E44*T44,2)</f>
        <v>0.4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119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14">
        <v>23</v>
      </c>
      <c r="B45" s="221" t="s">
        <v>171</v>
      </c>
      <c r="C45" s="264" t="s">
        <v>173</v>
      </c>
      <c r="D45" s="223" t="s">
        <v>142</v>
      </c>
      <c r="E45" s="228">
        <v>1</v>
      </c>
      <c r="F45" s="231">
        <f>H45+J45</f>
        <v>0</v>
      </c>
      <c r="G45" s="232">
        <f>ROUND(E45*F45,2)</f>
        <v>0</v>
      </c>
      <c r="H45" s="232"/>
      <c r="I45" s="232">
        <f>ROUND(E45*H45,2)</f>
        <v>0</v>
      </c>
      <c r="J45" s="232"/>
      <c r="K45" s="232">
        <f>ROUND(E45*J45,2)</f>
        <v>0</v>
      </c>
      <c r="L45" s="232">
        <v>21</v>
      </c>
      <c r="M45" s="232">
        <f>G45*(1+L45/100)</f>
        <v>0</v>
      </c>
      <c r="N45" s="223">
        <v>2.6900000000000001E-3</v>
      </c>
      <c r="O45" s="223">
        <f>ROUND(E45*N45,5)</f>
        <v>2.6900000000000001E-3</v>
      </c>
      <c r="P45" s="223">
        <v>0</v>
      </c>
      <c r="Q45" s="223">
        <f>ROUND(E45*P45,5)</f>
        <v>0</v>
      </c>
      <c r="R45" s="223"/>
      <c r="S45" s="223"/>
      <c r="T45" s="224">
        <v>0.4</v>
      </c>
      <c r="U45" s="223">
        <f>ROUND(E45*T45,2)</f>
        <v>0.4</v>
      </c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119</v>
      </c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14">
        <v>24</v>
      </c>
      <c r="B46" s="221" t="s">
        <v>171</v>
      </c>
      <c r="C46" s="264" t="s">
        <v>174</v>
      </c>
      <c r="D46" s="223" t="s">
        <v>142</v>
      </c>
      <c r="E46" s="228">
        <v>5</v>
      </c>
      <c r="F46" s="231">
        <f>H46+J46</f>
        <v>0</v>
      </c>
      <c r="G46" s="232">
        <f>ROUND(E46*F46,2)</f>
        <v>0</v>
      </c>
      <c r="H46" s="232"/>
      <c r="I46" s="232">
        <f>ROUND(E46*H46,2)</f>
        <v>0</v>
      </c>
      <c r="J46" s="232"/>
      <c r="K46" s="232">
        <f>ROUND(E46*J46,2)</f>
        <v>0</v>
      </c>
      <c r="L46" s="232">
        <v>21</v>
      </c>
      <c r="M46" s="232">
        <f>G46*(1+L46/100)</f>
        <v>0</v>
      </c>
      <c r="N46" s="223">
        <v>2.6900000000000001E-3</v>
      </c>
      <c r="O46" s="223">
        <f>ROUND(E46*N46,5)</f>
        <v>1.345E-2</v>
      </c>
      <c r="P46" s="223">
        <v>0</v>
      </c>
      <c r="Q46" s="223">
        <f>ROUND(E46*P46,5)</f>
        <v>0</v>
      </c>
      <c r="R46" s="223"/>
      <c r="S46" s="223"/>
      <c r="T46" s="224">
        <v>0.4</v>
      </c>
      <c r="U46" s="223">
        <f>ROUND(E46*T46,2)</f>
        <v>2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119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14">
        <v>25</v>
      </c>
      <c r="B47" s="221" t="s">
        <v>175</v>
      </c>
      <c r="C47" s="264" t="s">
        <v>176</v>
      </c>
      <c r="D47" s="223" t="s">
        <v>118</v>
      </c>
      <c r="E47" s="228">
        <v>4</v>
      </c>
      <c r="F47" s="231">
        <f>H47+J47</f>
        <v>0</v>
      </c>
      <c r="G47" s="232">
        <f>ROUND(E47*F47,2)</f>
        <v>0</v>
      </c>
      <c r="H47" s="232"/>
      <c r="I47" s="232">
        <f>ROUND(E47*H47,2)</f>
        <v>0</v>
      </c>
      <c r="J47" s="232"/>
      <c r="K47" s="232">
        <f>ROUND(E47*J47,2)</f>
        <v>0</v>
      </c>
      <c r="L47" s="232">
        <v>21</v>
      </c>
      <c r="M47" s="232">
        <f>G47*(1+L47/100)</f>
        <v>0</v>
      </c>
      <c r="N47" s="223">
        <v>0</v>
      </c>
      <c r="O47" s="223">
        <f>ROUND(E47*N47,5)</f>
        <v>0</v>
      </c>
      <c r="P47" s="223">
        <v>0</v>
      </c>
      <c r="Q47" s="223">
        <f>ROUND(E47*P47,5)</f>
        <v>0</v>
      </c>
      <c r="R47" s="223"/>
      <c r="S47" s="223"/>
      <c r="T47" s="224">
        <v>0.157</v>
      </c>
      <c r="U47" s="223">
        <f>ROUND(E47*T47,2)</f>
        <v>0.63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119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14">
        <v>26</v>
      </c>
      <c r="B48" s="221" t="s">
        <v>177</v>
      </c>
      <c r="C48" s="264" t="s">
        <v>178</v>
      </c>
      <c r="D48" s="223" t="s">
        <v>118</v>
      </c>
      <c r="E48" s="228">
        <v>7</v>
      </c>
      <c r="F48" s="231">
        <f>H48+J48</f>
        <v>0</v>
      </c>
      <c r="G48" s="232">
        <f>ROUND(E48*F48,2)</f>
        <v>0</v>
      </c>
      <c r="H48" s="232"/>
      <c r="I48" s="232">
        <f>ROUND(E48*H48,2)</f>
        <v>0</v>
      </c>
      <c r="J48" s="232"/>
      <c r="K48" s="232">
        <f>ROUND(E48*J48,2)</f>
        <v>0</v>
      </c>
      <c r="L48" s="232">
        <v>21</v>
      </c>
      <c r="M48" s="232">
        <f>G48*(1+L48/100)</f>
        <v>0</v>
      </c>
      <c r="N48" s="223">
        <v>0</v>
      </c>
      <c r="O48" s="223">
        <f>ROUND(E48*N48,5)</f>
        <v>0</v>
      </c>
      <c r="P48" s="223">
        <v>0</v>
      </c>
      <c r="Q48" s="223">
        <f>ROUND(E48*P48,5)</f>
        <v>0</v>
      </c>
      <c r="R48" s="223"/>
      <c r="S48" s="223"/>
      <c r="T48" s="224">
        <v>0.17399999999999999</v>
      </c>
      <c r="U48" s="223">
        <f>ROUND(E48*T48,2)</f>
        <v>1.22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119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>
        <v>27</v>
      </c>
      <c r="B49" s="221" t="s">
        <v>179</v>
      </c>
      <c r="C49" s="264" t="s">
        <v>180</v>
      </c>
      <c r="D49" s="223" t="s">
        <v>118</v>
      </c>
      <c r="E49" s="228">
        <v>6</v>
      </c>
      <c r="F49" s="231">
        <f>H49+J49</f>
        <v>0</v>
      </c>
      <c r="G49" s="232">
        <f>ROUND(E49*F49,2)</f>
        <v>0</v>
      </c>
      <c r="H49" s="232"/>
      <c r="I49" s="232">
        <f>ROUND(E49*H49,2)</f>
        <v>0</v>
      </c>
      <c r="J49" s="232"/>
      <c r="K49" s="232">
        <f>ROUND(E49*J49,2)</f>
        <v>0</v>
      </c>
      <c r="L49" s="232">
        <v>21</v>
      </c>
      <c r="M49" s="232">
        <f>G49*(1+L49/100)</f>
        <v>0</v>
      </c>
      <c r="N49" s="223">
        <v>0</v>
      </c>
      <c r="O49" s="223">
        <f>ROUND(E49*N49,5)</f>
        <v>0</v>
      </c>
      <c r="P49" s="223">
        <v>0</v>
      </c>
      <c r="Q49" s="223">
        <f>ROUND(E49*P49,5)</f>
        <v>0</v>
      </c>
      <c r="R49" s="223"/>
      <c r="S49" s="223"/>
      <c r="T49" s="224">
        <v>0.25900000000000001</v>
      </c>
      <c r="U49" s="223">
        <f>ROUND(E49*T49,2)</f>
        <v>1.55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119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x14ac:dyDescent="0.2">
      <c r="A50" s="215" t="s">
        <v>110</v>
      </c>
      <c r="B50" s="222" t="s">
        <v>75</v>
      </c>
      <c r="C50" s="265" t="s">
        <v>76</v>
      </c>
      <c r="D50" s="225"/>
      <c r="E50" s="229"/>
      <c r="F50" s="233"/>
      <c r="G50" s="233">
        <f>SUMIF(AE51:AE57,"&lt;&gt;NOR",G51:G57)</f>
        <v>0</v>
      </c>
      <c r="H50" s="233"/>
      <c r="I50" s="233">
        <f>SUM(I51:I57)</f>
        <v>0</v>
      </c>
      <c r="J50" s="233"/>
      <c r="K50" s="233">
        <f>SUM(K51:K57)</f>
        <v>0</v>
      </c>
      <c r="L50" s="233"/>
      <c r="M50" s="233">
        <f>SUM(M51:M57)</f>
        <v>0</v>
      </c>
      <c r="N50" s="225"/>
      <c r="O50" s="225">
        <f>SUM(O51:O57)</f>
        <v>6.389999999999999E-3</v>
      </c>
      <c r="P50" s="225"/>
      <c r="Q50" s="225">
        <f>SUM(Q51:Q57)</f>
        <v>0</v>
      </c>
      <c r="R50" s="225"/>
      <c r="S50" s="225"/>
      <c r="T50" s="226"/>
      <c r="U50" s="225">
        <f>SUM(U51:U57)</f>
        <v>6.17</v>
      </c>
      <c r="AE50" t="s">
        <v>111</v>
      </c>
    </row>
    <row r="51" spans="1:60" outlineLevel="1" x14ac:dyDescent="0.2">
      <c r="A51" s="214">
        <v>28</v>
      </c>
      <c r="B51" s="221" t="s">
        <v>181</v>
      </c>
      <c r="C51" s="264" t="s">
        <v>182</v>
      </c>
      <c r="D51" s="223" t="s">
        <v>138</v>
      </c>
      <c r="E51" s="228">
        <v>6</v>
      </c>
      <c r="F51" s="231">
        <f>H51+J51</f>
        <v>0</v>
      </c>
      <c r="G51" s="232">
        <f>ROUND(E51*F51,2)</f>
        <v>0</v>
      </c>
      <c r="H51" s="232"/>
      <c r="I51" s="232">
        <f>ROUND(E51*H51,2)</f>
        <v>0</v>
      </c>
      <c r="J51" s="232"/>
      <c r="K51" s="232">
        <f>ROUND(E51*J51,2)</f>
        <v>0</v>
      </c>
      <c r="L51" s="232">
        <v>21</v>
      </c>
      <c r="M51" s="232">
        <f>G51*(1+L51/100)</f>
        <v>0</v>
      </c>
      <c r="N51" s="223">
        <v>0</v>
      </c>
      <c r="O51" s="223">
        <f>ROUND(E51*N51,5)</f>
        <v>0</v>
      </c>
      <c r="P51" s="223">
        <v>0</v>
      </c>
      <c r="Q51" s="223">
        <f>ROUND(E51*P51,5)</f>
        <v>0</v>
      </c>
      <c r="R51" s="223"/>
      <c r="S51" s="223"/>
      <c r="T51" s="224">
        <v>0.13500000000000001</v>
      </c>
      <c r="U51" s="223">
        <f>ROUND(E51*T51,2)</f>
        <v>0.81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119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14">
        <v>29</v>
      </c>
      <c r="B52" s="221" t="s">
        <v>183</v>
      </c>
      <c r="C52" s="264" t="s">
        <v>184</v>
      </c>
      <c r="D52" s="223" t="s">
        <v>138</v>
      </c>
      <c r="E52" s="228">
        <v>6</v>
      </c>
      <c r="F52" s="231">
        <f>H52+J52</f>
        <v>0</v>
      </c>
      <c r="G52" s="232">
        <f>ROUND(E52*F52,2)</f>
        <v>0</v>
      </c>
      <c r="H52" s="232"/>
      <c r="I52" s="232">
        <f>ROUND(E52*H52,2)</f>
        <v>0</v>
      </c>
      <c r="J52" s="232"/>
      <c r="K52" s="232">
        <f>ROUND(E52*J52,2)</f>
        <v>0</v>
      </c>
      <c r="L52" s="232">
        <v>21</v>
      </c>
      <c r="M52" s="232">
        <f>G52*(1+L52/100)</f>
        <v>0</v>
      </c>
      <c r="N52" s="223">
        <v>2.0000000000000002E-5</v>
      </c>
      <c r="O52" s="223">
        <f>ROUND(E52*N52,5)</f>
        <v>1.2E-4</v>
      </c>
      <c r="P52" s="223">
        <v>0</v>
      </c>
      <c r="Q52" s="223">
        <f>ROUND(E52*P52,5)</f>
        <v>0</v>
      </c>
      <c r="R52" s="223"/>
      <c r="S52" s="223"/>
      <c r="T52" s="224">
        <v>0.13500000000000001</v>
      </c>
      <c r="U52" s="223">
        <f>ROUND(E52*T52,2)</f>
        <v>0.81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119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14">
        <v>30</v>
      </c>
      <c r="B53" s="221" t="s">
        <v>185</v>
      </c>
      <c r="C53" s="264" t="s">
        <v>186</v>
      </c>
      <c r="D53" s="223" t="s">
        <v>138</v>
      </c>
      <c r="E53" s="228">
        <v>6</v>
      </c>
      <c r="F53" s="231">
        <f>H53+J53</f>
        <v>0</v>
      </c>
      <c r="G53" s="232">
        <f>ROUND(E53*F53,2)</f>
        <v>0</v>
      </c>
      <c r="H53" s="232"/>
      <c r="I53" s="232">
        <f>ROUND(E53*H53,2)</f>
        <v>0</v>
      </c>
      <c r="J53" s="232"/>
      <c r="K53" s="232">
        <f>ROUND(E53*J53,2)</f>
        <v>0</v>
      </c>
      <c r="L53" s="232">
        <v>21</v>
      </c>
      <c r="M53" s="232">
        <f>G53*(1+L53/100)</f>
        <v>0</v>
      </c>
      <c r="N53" s="223">
        <v>0</v>
      </c>
      <c r="O53" s="223">
        <f>ROUND(E53*N53,5)</f>
        <v>0</v>
      </c>
      <c r="P53" s="223">
        <v>0</v>
      </c>
      <c r="Q53" s="223">
        <f>ROUND(E53*P53,5)</f>
        <v>0</v>
      </c>
      <c r="R53" s="223"/>
      <c r="S53" s="223"/>
      <c r="T53" s="224">
        <v>2.9000000000000001E-2</v>
      </c>
      <c r="U53" s="223">
        <f>ROUND(E53*T53,2)</f>
        <v>0.17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119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ht="22.5" outlineLevel="1" x14ac:dyDescent="0.2">
      <c r="A54" s="214">
        <v>31</v>
      </c>
      <c r="B54" s="221" t="s">
        <v>187</v>
      </c>
      <c r="C54" s="264" t="s">
        <v>188</v>
      </c>
      <c r="D54" s="223" t="s">
        <v>138</v>
      </c>
      <c r="E54" s="228">
        <v>6</v>
      </c>
      <c r="F54" s="231">
        <f>H54+J54</f>
        <v>0</v>
      </c>
      <c r="G54" s="232">
        <f>ROUND(E54*F54,2)</f>
        <v>0</v>
      </c>
      <c r="H54" s="232"/>
      <c r="I54" s="232">
        <f>ROUND(E54*H54,2)</f>
        <v>0</v>
      </c>
      <c r="J54" s="232"/>
      <c r="K54" s="232">
        <f>ROUND(E54*J54,2)</f>
        <v>0</v>
      </c>
      <c r="L54" s="232">
        <v>21</v>
      </c>
      <c r="M54" s="232">
        <f>G54*(1+L54/100)</f>
        <v>0</v>
      </c>
      <c r="N54" s="223">
        <v>1.0000000000000001E-5</v>
      </c>
      <c r="O54" s="223">
        <f>ROUND(E54*N54,5)</f>
        <v>6.0000000000000002E-5</v>
      </c>
      <c r="P54" s="223">
        <v>0</v>
      </c>
      <c r="Q54" s="223">
        <f>ROUND(E54*P54,5)</f>
        <v>0</v>
      </c>
      <c r="R54" s="223"/>
      <c r="S54" s="223"/>
      <c r="T54" s="224">
        <v>6.2E-2</v>
      </c>
      <c r="U54" s="223">
        <f>ROUND(E54*T54,2)</f>
        <v>0.37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119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2.5" outlineLevel="1" x14ac:dyDescent="0.2">
      <c r="A55" s="214">
        <v>32</v>
      </c>
      <c r="B55" s="221" t="s">
        <v>189</v>
      </c>
      <c r="C55" s="264" t="s">
        <v>190</v>
      </c>
      <c r="D55" s="223" t="s">
        <v>138</v>
      </c>
      <c r="E55" s="228">
        <v>12</v>
      </c>
      <c r="F55" s="231">
        <f>H55+J55</f>
        <v>0</v>
      </c>
      <c r="G55" s="232">
        <f>ROUND(E55*F55,2)</f>
        <v>0</v>
      </c>
      <c r="H55" s="232"/>
      <c r="I55" s="232">
        <f>ROUND(E55*H55,2)</f>
        <v>0</v>
      </c>
      <c r="J55" s="232"/>
      <c r="K55" s="232">
        <f>ROUND(E55*J55,2)</f>
        <v>0</v>
      </c>
      <c r="L55" s="232">
        <v>21</v>
      </c>
      <c r="M55" s="232">
        <f>G55*(1+L55/100)</f>
        <v>0</v>
      </c>
      <c r="N55" s="223">
        <v>4.2999999999999999E-4</v>
      </c>
      <c r="O55" s="223">
        <f>ROUND(E55*N55,5)</f>
        <v>5.1599999999999997E-3</v>
      </c>
      <c r="P55" s="223">
        <v>0</v>
      </c>
      <c r="Q55" s="223">
        <f>ROUND(E55*P55,5)</f>
        <v>0</v>
      </c>
      <c r="R55" s="223"/>
      <c r="S55" s="223"/>
      <c r="T55" s="224">
        <v>0.27889999999999998</v>
      </c>
      <c r="U55" s="223">
        <f>ROUND(E55*T55,2)</f>
        <v>3.35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119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14">
        <v>33</v>
      </c>
      <c r="B56" s="221" t="s">
        <v>191</v>
      </c>
      <c r="C56" s="264" t="s">
        <v>173</v>
      </c>
      <c r="D56" s="223" t="s">
        <v>142</v>
      </c>
      <c r="E56" s="228">
        <v>1</v>
      </c>
      <c r="F56" s="231">
        <f>H56+J56</f>
        <v>0</v>
      </c>
      <c r="G56" s="232">
        <f>ROUND(E56*F56,2)</f>
        <v>0</v>
      </c>
      <c r="H56" s="232"/>
      <c r="I56" s="232">
        <f>ROUND(E56*H56,2)</f>
        <v>0</v>
      </c>
      <c r="J56" s="232"/>
      <c r="K56" s="232">
        <f>ROUND(E56*J56,2)</f>
        <v>0</v>
      </c>
      <c r="L56" s="232">
        <v>21</v>
      </c>
      <c r="M56" s="232">
        <f>G56*(1+L56/100)</f>
        <v>0</v>
      </c>
      <c r="N56" s="223">
        <v>7.2999999999999996E-4</v>
      </c>
      <c r="O56" s="223">
        <f>ROUND(E56*N56,5)</f>
        <v>7.2999999999999996E-4</v>
      </c>
      <c r="P56" s="223">
        <v>0</v>
      </c>
      <c r="Q56" s="223">
        <f>ROUND(E56*P56,5)</f>
        <v>0</v>
      </c>
      <c r="R56" s="223"/>
      <c r="S56" s="223"/>
      <c r="T56" s="224">
        <v>0.33279999999999998</v>
      </c>
      <c r="U56" s="223">
        <f>ROUND(E56*T56,2)</f>
        <v>0.33</v>
      </c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119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14">
        <v>34</v>
      </c>
      <c r="B57" s="221" t="s">
        <v>192</v>
      </c>
      <c r="C57" s="264" t="s">
        <v>193</v>
      </c>
      <c r="D57" s="223" t="s">
        <v>118</v>
      </c>
      <c r="E57" s="228">
        <v>2</v>
      </c>
      <c r="F57" s="231">
        <f>H57+J57</f>
        <v>0</v>
      </c>
      <c r="G57" s="232">
        <f>ROUND(E57*F57,2)</f>
        <v>0</v>
      </c>
      <c r="H57" s="232"/>
      <c r="I57" s="232">
        <f>ROUND(E57*H57,2)</f>
        <v>0</v>
      </c>
      <c r="J57" s="232"/>
      <c r="K57" s="232">
        <f>ROUND(E57*J57,2)</f>
        <v>0</v>
      </c>
      <c r="L57" s="232">
        <v>21</v>
      </c>
      <c r="M57" s="232">
        <f>G57*(1+L57/100)</f>
        <v>0</v>
      </c>
      <c r="N57" s="223">
        <v>1.6000000000000001E-4</v>
      </c>
      <c r="O57" s="223">
        <f>ROUND(E57*N57,5)</f>
        <v>3.2000000000000003E-4</v>
      </c>
      <c r="P57" s="223">
        <v>0</v>
      </c>
      <c r="Q57" s="223">
        <f>ROUND(E57*P57,5)</f>
        <v>0</v>
      </c>
      <c r="R57" s="223"/>
      <c r="S57" s="223"/>
      <c r="T57" s="224">
        <v>0.16500000000000001</v>
      </c>
      <c r="U57" s="223">
        <f>ROUND(E57*T57,2)</f>
        <v>0.33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119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x14ac:dyDescent="0.2">
      <c r="A58" s="215" t="s">
        <v>110</v>
      </c>
      <c r="B58" s="222" t="s">
        <v>77</v>
      </c>
      <c r="C58" s="265" t="s">
        <v>78</v>
      </c>
      <c r="D58" s="225"/>
      <c r="E58" s="229"/>
      <c r="F58" s="233"/>
      <c r="G58" s="233">
        <f>SUMIF(AE59:AE77,"&lt;&gt;NOR",G59:G77)</f>
        <v>0</v>
      </c>
      <c r="H58" s="233"/>
      <c r="I58" s="233">
        <f>SUM(I59:I77)</f>
        <v>0</v>
      </c>
      <c r="J58" s="233"/>
      <c r="K58" s="233">
        <f>SUM(K59:K77)</f>
        <v>0</v>
      </c>
      <c r="L58" s="233"/>
      <c r="M58" s="233">
        <f>SUM(M59:M77)</f>
        <v>0</v>
      </c>
      <c r="N58" s="225"/>
      <c r="O58" s="225">
        <f>SUM(O59:O77)</f>
        <v>9.2340000000000033E-2</v>
      </c>
      <c r="P58" s="225"/>
      <c r="Q58" s="225">
        <f>SUM(Q59:Q77)</f>
        <v>0.57533999999999996</v>
      </c>
      <c r="R58" s="225"/>
      <c r="S58" s="225"/>
      <c r="T58" s="226"/>
      <c r="U58" s="225">
        <f>SUM(U59:U77)</f>
        <v>13.77</v>
      </c>
      <c r="AE58" t="s">
        <v>111</v>
      </c>
    </row>
    <row r="59" spans="1:60" outlineLevel="1" x14ac:dyDescent="0.2">
      <c r="A59" s="214">
        <v>35</v>
      </c>
      <c r="B59" s="221" t="s">
        <v>194</v>
      </c>
      <c r="C59" s="264" t="s">
        <v>195</v>
      </c>
      <c r="D59" s="223" t="s">
        <v>196</v>
      </c>
      <c r="E59" s="228">
        <v>6</v>
      </c>
      <c r="F59" s="231">
        <f>H59+J59</f>
        <v>0</v>
      </c>
      <c r="G59" s="232">
        <f>ROUND(E59*F59,2)</f>
        <v>0</v>
      </c>
      <c r="H59" s="232"/>
      <c r="I59" s="232">
        <f>ROUND(E59*H59,2)</f>
        <v>0</v>
      </c>
      <c r="J59" s="232"/>
      <c r="K59" s="232">
        <f>ROUND(E59*J59,2)</f>
        <v>0</v>
      </c>
      <c r="L59" s="232">
        <v>21</v>
      </c>
      <c r="M59" s="232">
        <f>G59*(1+L59/100)</f>
        <v>0</v>
      </c>
      <c r="N59" s="223">
        <v>0</v>
      </c>
      <c r="O59" s="223">
        <f>ROUND(E59*N59,5)</f>
        <v>0</v>
      </c>
      <c r="P59" s="223">
        <v>4.0500000000000001E-2</v>
      </c>
      <c r="Q59" s="223">
        <f>ROUND(E59*P59,5)</f>
        <v>0.24299999999999999</v>
      </c>
      <c r="R59" s="223"/>
      <c r="S59" s="223"/>
      <c r="T59" s="224">
        <v>0.20699999999999999</v>
      </c>
      <c r="U59" s="223">
        <f>ROUND(E59*T59,2)</f>
        <v>1.24</v>
      </c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119</v>
      </c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14">
        <v>36</v>
      </c>
      <c r="B60" s="221" t="s">
        <v>197</v>
      </c>
      <c r="C60" s="264" t="s">
        <v>198</v>
      </c>
      <c r="D60" s="223" t="s">
        <v>118</v>
      </c>
      <c r="E60" s="228">
        <v>4</v>
      </c>
      <c r="F60" s="231">
        <f>H60+J60</f>
        <v>0</v>
      </c>
      <c r="G60" s="232">
        <f>ROUND(E60*F60,2)</f>
        <v>0</v>
      </c>
      <c r="H60" s="232"/>
      <c r="I60" s="232">
        <f>ROUND(E60*H60,2)</f>
        <v>0</v>
      </c>
      <c r="J60" s="232"/>
      <c r="K60" s="232">
        <f>ROUND(E60*J60,2)</f>
        <v>0</v>
      </c>
      <c r="L60" s="232">
        <v>21</v>
      </c>
      <c r="M60" s="232">
        <f>G60*(1+L60/100)</f>
        <v>0</v>
      </c>
      <c r="N60" s="223">
        <v>1.042E-2</v>
      </c>
      <c r="O60" s="223">
        <f>ROUND(E60*N60,5)</f>
        <v>4.1680000000000002E-2</v>
      </c>
      <c r="P60" s="223">
        <v>0</v>
      </c>
      <c r="Q60" s="223">
        <f>ROUND(E60*P60,5)</f>
        <v>0</v>
      </c>
      <c r="R60" s="223"/>
      <c r="S60" s="223"/>
      <c r="T60" s="224">
        <v>0</v>
      </c>
      <c r="U60" s="223">
        <f>ROUND(E60*T60,2)</f>
        <v>0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125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14">
        <v>37</v>
      </c>
      <c r="B61" s="221" t="s">
        <v>197</v>
      </c>
      <c r="C61" s="264" t="s">
        <v>199</v>
      </c>
      <c r="D61" s="223" t="s">
        <v>118</v>
      </c>
      <c r="E61" s="228">
        <v>1</v>
      </c>
      <c r="F61" s="231">
        <f>H61+J61</f>
        <v>0</v>
      </c>
      <c r="G61" s="232">
        <f>ROUND(E61*F61,2)</f>
        <v>0</v>
      </c>
      <c r="H61" s="232"/>
      <c r="I61" s="232">
        <f>ROUND(E61*H61,2)</f>
        <v>0</v>
      </c>
      <c r="J61" s="232"/>
      <c r="K61" s="232">
        <f>ROUND(E61*J61,2)</f>
        <v>0</v>
      </c>
      <c r="L61" s="232">
        <v>21</v>
      </c>
      <c r="M61" s="232">
        <f>G61*(1+L61/100)</f>
        <v>0</v>
      </c>
      <c r="N61" s="223">
        <v>1.042E-2</v>
      </c>
      <c r="O61" s="223">
        <f>ROUND(E61*N61,5)</f>
        <v>1.042E-2</v>
      </c>
      <c r="P61" s="223">
        <v>0</v>
      </c>
      <c r="Q61" s="223">
        <f>ROUND(E61*P61,5)</f>
        <v>0</v>
      </c>
      <c r="R61" s="223"/>
      <c r="S61" s="223"/>
      <c r="T61" s="224">
        <v>0</v>
      </c>
      <c r="U61" s="223">
        <f>ROUND(E61*T61,2)</f>
        <v>0</v>
      </c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125</v>
      </c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ht="22.5" outlineLevel="1" x14ac:dyDescent="0.2">
      <c r="A62" s="214">
        <v>38</v>
      </c>
      <c r="B62" s="221" t="s">
        <v>200</v>
      </c>
      <c r="C62" s="264" t="s">
        <v>201</v>
      </c>
      <c r="D62" s="223" t="s">
        <v>118</v>
      </c>
      <c r="E62" s="228">
        <v>1</v>
      </c>
      <c r="F62" s="231">
        <f>H62+J62</f>
        <v>0</v>
      </c>
      <c r="G62" s="232">
        <f>ROUND(E62*F62,2)</f>
        <v>0</v>
      </c>
      <c r="H62" s="232"/>
      <c r="I62" s="232">
        <f>ROUND(E62*H62,2)</f>
        <v>0</v>
      </c>
      <c r="J62" s="232"/>
      <c r="K62" s="232">
        <f>ROUND(E62*J62,2)</f>
        <v>0</v>
      </c>
      <c r="L62" s="232">
        <v>21</v>
      </c>
      <c r="M62" s="232">
        <f>G62*(1+L62/100)</f>
        <v>0</v>
      </c>
      <c r="N62" s="223">
        <v>1.72E-3</v>
      </c>
      <c r="O62" s="223">
        <f>ROUND(E62*N62,5)</f>
        <v>1.72E-3</v>
      </c>
      <c r="P62" s="223">
        <v>0</v>
      </c>
      <c r="Q62" s="223">
        <f>ROUND(E62*P62,5)</f>
        <v>0</v>
      </c>
      <c r="R62" s="223"/>
      <c r="S62" s="223"/>
      <c r="T62" s="224">
        <v>0.47599999999999998</v>
      </c>
      <c r="U62" s="223">
        <f>ROUND(E62*T62,2)</f>
        <v>0.48</v>
      </c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119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14">
        <v>39</v>
      </c>
      <c r="B63" s="221" t="s">
        <v>202</v>
      </c>
      <c r="C63" s="264" t="s">
        <v>203</v>
      </c>
      <c r="D63" s="223" t="s">
        <v>196</v>
      </c>
      <c r="E63" s="228">
        <v>4</v>
      </c>
      <c r="F63" s="231">
        <f>H63+J63</f>
        <v>0</v>
      </c>
      <c r="G63" s="232">
        <f>ROUND(E63*F63,2)</f>
        <v>0</v>
      </c>
      <c r="H63" s="232"/>
      <c r="I63" s="232">
        <f>ROUND(E63*H63,2)</f>
        <v>0</v>
      </c>
      <c r="J63" s="232"/>
      <c r="K63" s="232">
        <f>ROUND(E63*J63,2)</f>
        <v>0</v>
      </c>
      <c r="L63" s="232">
        <v>21</v>
      </c>
      <c r="M63" s="232">
        <f>G63*(1+L63/100)</f>
        <v>0</v>
      </c>
      <c r="N63" s="223">
        <v>0</v>
      </c>
      <c r="O63" s="223">
        <f>ROUND(E63*N63,5)</f>
        <v>0</v>
      </c>
      <c r="P63" s="223">
        <v>1.9460000000000002E-2</v>
      </c>
      <c r="Q63" s="223">
        <f>ROUND(E63*P63,5)</f>
        <v>7.7840000000000006E-2</v>
      </c>
      <c r="R63" s="223"/>
      <c r="S63" s="223"/>
      <c r="T63" s="224">
        <v>0.38200000000000001</v>
      </c>
      <c r="U63" s="223">
        <f>ROUND(E63*T63,2)</f>
        <v>1.53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119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14">
        <v>40</v>
      </c>
      <c r="B64" s="221" t="s">
        <v>204</v>
      </c>
      <c r="C64" s="264" t="s">
        <v>205</v>
      </c>
      <c r="D64" s="223" t="s">
        <v>196</v>
      </c>
      <c r="E64" s="228">
        <v>1</v>
      </c>
      <c r="F64" s="231">
        <f>H64+J64</f>
        <v>0</v>
      </c>
      <c r="G64" s="232">
        <f>ROUND(E64*F64,2)</f>
        <v>0</v>
      </c>
      <c r="H64" s="232"/>
      <c r="I64" s="232">
        <f>ROUND(E64*H64,2)</f>
        <v>0</v>
      </c>
      <c r="J64" s="232"/>
      <c r="K64" s="232">
        <f>ROUND(E64*J64,2)</f>
        <v>0</v>
      </c>
      <c r="L64" s="232">
        <v>21</v>
      </c>
      <c r="M64" s="232">
        <f>G64*(1+L64/100)</f>
        <v>0</v>
      </c>
      <c r="N64" s="223">
        <v>0</v>
      </c>
      <c r="O64" s="223">
        <f>ROUND(E64*N64,5)</f>
        <v>0</v>
      </c>
      <c r="P64" s="223">
        <v>3.4700000000000002E-2</v>
      </c>
      <c r="Q64" s="223">
        <f>ROUND(E64*P64,5)</f>
        <v>3.4700000000000002E-2</v>
      </c>
      <c r="R64" s="223"/>
      <c r="S64" s="223"/>
      <c r="T64" s="224">
        <v>0.56899999999999995</v>
      </c>
      <c r="U64" s="223">
        <f>ROUND(E64*T64,2)</f>
        <v>0.56999999999999995</v>
      </c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119</v>
      </c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14">
        <v>41</v>
      </c>
      <c r="B65" s="221" t="s">
        <v>206</v>
      </c>
      <c r="C65" s="264" t="s">
        <v>207</v>
      </c>
      <c r="D65" s="223" t="s">
        <v>196</v>
      </c>
      <c r="E65" s="228">
        <v>1</v>
      </c>
      <c r="F65" s="231">
        <f>H65+J65</f>
        <v>0</v>
      </c>
      <c r="G65" s="232">
        <f>ROUND(E65*F65,2)</f>
        <v>0</v>
      </c>
      <c r="H65" s="232"/>
      <c r="I65" s="232">
        <f>ROUND(E65*H65,2)</f>
        <v>0</v>
      </c>
      <c r="J65" s="232"/>
      <c r="K65" s="232">
        <f>ROUND(E65*J65,2)</f>
        <v>0</v>
      </c>
      <c r="L65" s="232">
        <v>21</v>
      </c>
      <c r="M65" s="232">
        <f>G65*(1+L65/100)</f>
        <v>0</v>
      </c>
      <c r="N65" s="223">
        <v>0</v>
      </c>
      <c r="O65" s="223">
        <f>ROUND(E65*N65,5)</f>
        <v>0</v>
      </c>
      <c r="P65" s="223">
        <v>1.8800000000000001E-2</v>
      </c>
      <c r="Q65" s="223">
        <f>ROUND(E65*P65,5)</f>
        <v>1.8800000000000001E-2</v>
      </c>
      <c r="R65" s="223"/>
      <c r="S65" s="223"/>
      <c r="T65" s="224">
        <v>0.57899999999999996</v>
      </c>
      <c r="U65" s="223">
        <f>ROUND(E65*T65,2)</f>
        <v>0.57999999999999996</v>
      </c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119</v>
      </c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14">
        <v>42</v>
      </c>
      <c r="B66" s="221" t="s">
        <v>208</v>
      </c>
      <c r="C66" s="264" t="s">
        <v>209</v>
      </c>
      <c r="D66" s="223" t="s">
        <v>196</v>
      </c>
      <c r="E66" s="228">
        <v>1</v>
      </c>
      <c r="F66" s="231">
        <f>H66+J66</f>
        <v>0</v>
      </c>
      <c r="G66" s="232">
        <f>ROUND(E66*F66,2)</f>
        <v>0</v>
      </c>
      <c r="H66" s="232"/>
      <c r="I66" s="232">
        <f>ROUND(E66*H66,2)</f>
        <v>0</v>
      </c>
      <c r="J66" s="232"/>
      <c r="K66" s="232">
        <f>ROUND(E66*J66,2)</f>
        <v>0</v>
      </c>
      <c r="L66" s="232">
        <v>21</v>
      </c>
      <c r="M66" s="232">
        <f>G66*(1+L66/100)</f>
        <v>0</v>
      </c>
      <c r="N66" s="223">
        <v>0</v>
      </c>
      <c r="O66" s="223">
        <f>ROUND(E66*N66,5)</f>
        <v>0</v>
      </c>
      <c r="P66" s="223">
        <v>6.7000000000000004E-2</v>
      </c>
      <c r="Q66" s="223">
        <f>ROUND(E66*P66,5)</f>
        <v>6.7000000000000004E-2</v>
      </c>
      <c r="R66" s="223"/>
      <c r="S66" s="223"/>
      <c r="T66" s="224">
        <v>0.31</v>
      </c>
      <c r="U66" s="223">
        <f>ROUND(E66*T66,2)</f>
        <v>0.31</v>
      </c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119</v>
      </c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14">
        <v>43</v>
      </c>
      <c r="B67" s="221" t="s">
        <v>210</v>
      </c>
      <c r="C67" s="264" t="s">
        <v>211</v>
      </c>
      <c r="D67" s="223" t="s">
        <v>196</v>
      </c>
      <c r="E67" s="228">
        <v>1</v>
      </c>
      <c r="F67" s="231">
        <f>H67+J67</f>
        <v>0</v>
      </c>
      <c r="G67" s="232">
        <f>ROUND(E67*F67,2)</f>
        <v>0</v>
      </c>
      <c r="H67" s="232"/>
      <c r="I67" s="232">
        <f>ROUND(E67*H67,2)</f>
        <v>0</v>
      </c>
      <c r="J67" s="232"/>
      <c r="K67" s="232">
        <f>ROUND(E67*J67,2)</f>
        <v>0</v>
      </c>
      <c r="L67" s="232">
        <v>21</v>
      </c>
      <c r="M67" s="232">
        <f>G67*(1+L67/100)</f>
        <v>0</v>
      </c>
      <c r="N67" s="223">
        <v>0</v>
      </c>
      <c r="O67" s="223">
        <f>ROUND(E67*N67,5)</f>
        <v>0</v>
      </c>
      <c r="P67" s="223">
        <v>6.7000000000000004E-2</v>
      </c>
      <c r="Q67" s="223">
        <f>ROUND(E67*P67,5)</f>
        <v>6.7000000000000004E-2</v>
      </c>
      <c r="R67" s="223"/>
      <c r="S67" s="223"/>
      <c r="T67" s="224">
        <v>0.31</v>
      </c>
      <c r="U67" s="223">
        <f>ROUND(E67*T67,2)</f>
        <v>0.31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119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14">
        <v>44</v>
      </c>
      <c r="B68" s="221" t="s">
        <v>210</v>
      </c>
      <c r="C68" s="264" t="s">
        <v>212</v>
      </c>
      <c r="D68" s="223" t="s">
        <v>196</v>
      </c>
      <c r="E68" s="228">
        <v>1</v>
      </c>
      <c r="F68" s="231">
        <f>H68+J68</f>
        <v>0</v>
      </c>
      <c r="G68" s="232">
        <f>ROUND(E68*F68,2)</f>
        <v>0</v>
      </c>
      <c r="H68" s="232"/>
      <c r="I68" s="232">
        <f>ROUND(E68*H68,2)</f>
        <v>0</v>
      </c>
      <c r="J68" s="232"/>
      <c r="K68" s="232">
        <f>ROUND(E68*J68,2)</f>
        <v>0</v>
      </c>
      <c r="L68" s="232">
        <v>21</v>
      </c>
      <c r="M68" s="232">
        <f>G68*(1+L68/100)</f>
        <v>0</v>
      </c>
      <c r="N68" s="223">
        <v>0</v>
      </c>
      <c r="O68" s="223">
        <f>ROUND(E68*N68,5)</f>
        <v>0</v>
      </c>
      <c r="P68" s="223">
        <v>6.7000000000000004E-2</v>
      </c>
      <c r="Q68" s="223">
        <f>ROUND(E68*P68,5)</f>
        <v>6.7000000000000004E-2</v>
      </c>
      <c r="R68" s="223"/>
      <c r="S68" s="223"/>
      <c r="T68" s="224">
        <v>0.31</v>
      </c>
      <c r="U68" s="223">
        <f>ROUND(E68*T68,2)</f>
        <v>0.31</v>
      </c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119</v>
      </c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14">
        <v>45</v>
      </c>
      <c r="B69" s="221" t="s">
        <v>213</v>
      </c>
      <c r="C69" s="264" t="s">
        <v>214</v>
      </c>
      <c r="D69" s="223" t="s">
        <v>196</v>
      </c>
      <c r="E69" s="228">
        <v>2</v>
      </c>
      <c r="F69" s="231">
        <f>H69+J69</f>
        <v>0</v>
      </c>
      <c r="G69" s="232">
        <f>ROUND(E69*F69,2)</f>
        <v>0</v>
      </c>
      <c r="H69" s="232"/>
      <c r="I69" s="232">
        <f>ROUND(E69*H69,2)</f>
        <v>0</v>
      </c>
      <c r="J69" s="232"/>
      <c r="K69" s="232">
        <f>ROUND(E69*J69,2)</f>
        <v>0</v>
      </c>
      <c r="L69" s="232">
        <v>21</v>
      </c>
      <c r="M69" s="232">
        <f>G69*(1+L69/100)</f>
        <v>0</v>
      </c>
      <c r="N69" s="223">
        <v>1.4420000000000001E-2</v>
      </c>
      <c r="O69" s="223">
        <f>ROUND(E69*N69,5)</f>
        <v>2.8840000000000001E-2</v>
      </c>
      <c r="P69" s="223">
        <v>0</v>
      </c>
      <c r="Q69" s="223">
        <f>ROUND(E69*P69,5)</f>
        <v>0</v>
      </c>
      <c r="R69" s="223"/>
      <c r="S69" s="223"/>
      <c r="T69" s="224">
        <v>1.25</v>
      </c>
      <c r="U69" s="223">
        <f>ROUND(E69*T69,2)</f>
        <v>2.5</v>
      </c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119</v>
      </c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ht="22.5" outlineLevel="1" x14ac:dyDescent="0.2">
      <c r="A70" s="214">
        <v>46</v>
      </c>
      <c r="B70" s="221" t="s">
        <v>215</v>
      </c>
      <c r="C70" s="264" t="s">
        <v>216</v>
      </c>
      <c r="D70" s="223" t="s">
        <v>196</v>
      </c>
      <c r="E70" s="228">
        <v>1</v>
      </c>
      <c r="F70" s="231">
        <f>H70+J70</f>
        <v>0</v>
      </c>
      <c r="G70" s="232">
        <f>ROUND(E70*F70,2)</f>
        <v>0</v>
      </c>
      <c r="H70" s="232"/>
      <c r="I70" s="232">
        <f>ROUND(E70*H70,2)</f>
        <v>0</v>
      </c>
      <c r="J70" s="232"/>
      <c r="K70" s="232">
        <f>ROUND(E70*J70,2)</f>
        <v>0</v>
      </c>
      <c r="L70" s="232">
        <v>21</v>
      </c>
      <c r="M70" s="232">
        <f>G70*(1+L70/100)</f>
        <v>0</v>
      </c>
      <c r="N70" s="223">
        <v>1.5299999999999999E-3</v>
      </c>
      <c r="O70" s="223">
        <f>ROUND(E70*N70,5)</f>
        <v>1.5299999999999999E-3</v>
      </c>
      <c r="P70" s="223">
        <v>0</v>
      </c>
      <c r="Q70" s="223">
        <f>ROUND(E70*P70,5)</f>
        <v>0</v>
      </c>
      <c r="R70" s="223"/>
      <c r="S70" s="223"/>
      <c r="T70" s="224">
        <v>0.65500000000000003</v>
      </c>
      <c r="U70" s="223">
        <f>ROUND(E70*T70,2)</f>
        <v>0.66</v>
      </c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119</v>
      </c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14">
        <v>47</v>
      </c>
      <c r="B71" s="221" t="s">
        <v>217</v>
      </c>
      <c r="C71" s="264" t="s">
        <v>218</v>
      </c>
      <c r="D71" s="223" t="s">
        <v>196</v>
      </c>
      <c r="E71" s="228">
        <v>1</v>
      </c>
      <c r="F71" s="231">
        <f>H71+J71</f>
        <v>0</v>
      </c>
      <c r="G71" s="232">
        <f>ROUND(E71*F71,2)</f>
        <v>0</v>
      </c>
      <c r="H71" s="232"/>
      <c r="I71" s="232">
        <f>ROUND(E71*H71,2)</f>
        <v>0</v>
      </c>
      <c r="J71" s="232"/>
      <c r="K71" s="232">
        <f>ROUND(E71*J71,2)</f>
        <v>0</v>
      </c>
      <c r="L71" s="232">
        <v>21</v>
      </c>
      <c r="M71" s="232">
        <f>G71*(1+L71/100)</f>
        <v>0</v>
      </c>
      <c r="N71" s="223">
        <v>1.5299999999999999E-3</v>
      </c>
      <c r="O71" s="223">
        <f>ROUND(E71*N71,5)</f>
        <v>1.5299999999999999E-3</v>
      </c>
      <c r="P71" s="223">
        <v>0</v>
      </c>
      <c r="Q71" s="223">
        <f>ROUND(E71*P71,5)</f>
        <v>0</v>
      </c>
      <c r="R71" s="223"/>
      <c r="S71" s="223"/>
      <c r="T71" s="224">
        <v>0.65500000000000003</v>
      </c>
      <c r="U71" s="223">
        <f>ROUND(E71*T71,2)</f>
        <v>0.66</v>
      </c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119</v>
      </c>
      <c r="AF71" s="213"/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14">
        <v>48</v>
      </c>
      <c r="B72" s="221" t="s">
        <v>217</v>
      </c>
      <c r="C72" s="264" t="s">
        <v>219</v>
      </c>
      <c r="D72" s="223" t="s">
        <v>196</v>
      </c>
      <c r="E72" s="228">
        <v>1</v>
      </c>
      <c r="F72" s="231">
        <f>H72+J72</f>
        <v>0</v>
      </c>
      <c r="G72" s="232">
        <f>ROUND(E72*F72,2)</f>
        <v>0</v>
      </c>
      <c r="H72" s="232"/>
      <c r="I72" s="232">
        <f>ROUND(E72*H72,2)</f>
        <v>0</v>
      </c>
      <c r="J72" s="232"/>
      <c r="K72" s="232">
        <f>ROUND(E72*J72,2)</f>
        <v>0</v>
      </c>
      <c r="L72" s="232">
        <v>21</v>
      </c>
      <c r="M72" s="232">
        <f>G72*(1+L72/100)</f>
        <v>0</v>
      </c>
      <c r="N72" s="223">
        <v>1.5299999999999999E-3</v>
      </c>
      <c r="O72" s="223">
        <f>ROUND(E72*N72,5)</f>
        <v>1.5299999999999999E-3</v>
      </c>
      <c r="P72" s="223">
        <v>0</v>
      </c>
      <c r="Q72" s="223">
        <f>ROUND(E72*P72,5)</f>
        <v>0</v>
      </c>
      <c r="R72" s="223"/>
      <c r="S72" s="223"/>
      <c r="T72" s="224">
        <v>0.65500000000000003</v>
      </c>
      <c r="U72" s="223">
        <f>ROUND(E72*T72,2)</f>
        <v>0.66</v>
      </c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119</v>
      </c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14">
        <v>49</v>
      </c>
      <c r="B73" s="221" t="s">
        <v>220</v>
      </c>
      <c r="C73" s="264" t="s">
        <v>221</v>
      </c>
      <c r="D73" s="223" t="s">
        <v>118</v>
      </c>
      <c r="E73" s="228">
        <v>4</v>
      </c>
      <c r="F73" s="231">
        <f>H73+J73</f>
        <v>0</v>
      </c>
      <c r="G73" s="232">
        <f>ROUND(E73*F73,2)</f>
        <v>0</v>
      </c>
      <c r="H73" s="232"/>
      <c r="I73" s="232">
        <f>ROUND(E73*H73,2)</f>
        <v>0</v>
      </c>
      <c r="J73" s="232"/>
      <c r="K73" s="232">
        <f>ROUND(E73*J73,2)</f>
        <v>0</v>
      </c>
      <c r="L73" s="232">
        <v>21</v>
      </c>
      <c r="M73" s="232">
        <f>G73*(1+L73/100)</f>
        <v>0</v>
      </c>
      <c r="N73" s="223">
        <v>4.0000000000000002E-4</v>
      </c>
      <c r="O73" s="223">
        <f>ROUND(E73*N73,5)</f>
        <v>1.6000000000000001E-3</v>
      </c>
      <c r="P73" s="223">
        <v>0</v>
      </c>
      <c r="Q73" s="223">
        <f>ROUND(E73*P73,5)</f>
        <v>0</v>
      </c>
      <c r="R73" s="223"/>
      <c r="S73" s="223"/>
      <c r="T73" s="224">
        <v>0.246</v>
      </c>
      <c r="U73" s="223">
        <f>ROUND(E73*T73,2)</f>
        <v>0.98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119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14">
        <v>50</v>
      </c>
      <c r="B74" s="221" t="s">
        <v>222</v>
      </c>
      <c r="C74" s="264" t="s">
        <v>223</v>
      </c>
      <c r="D74" s="223" t="s">
        <v>118</v>
      </c>
      <c r="E74" s="228">
        <v>4</v>
      </c>
      <c r="F74" s="231">
        <f>H74+J74</f>
        <v>0</v>
      </c>
      <c r="G74" s="232">
        <f>ROUND(E74*F74,2)</f>
        <v>0</v>
      </c>
      <c r="H74" s="232"/>
      <c r="I74" s="232">
        <f>ROUND(E74*H74,2)</f>
        <v>0</v>
      </c>
      <c r="J74" s="232"/>
      <c r="K74" s="232">
        <f>ROUND(E74*J74,2)</f>
        <v>0</v>
      </c>
      <c r="L74" s="232">
        <v>21</v>
      </c>
      <c r="M74" s="232">
        <f>G74*(1+L74/100)</f>
        <v>0</v>
      </c>
      <c r="N74" s="223">
        <v>2.2000000000000001E-4</v>
      </c>
      <c r="O74" s="223">
        <f>ROUND(E74*N74,5)</f>
        <v>8.8000000000000003E-4</v>
      </c>
      <c r="P74" s="223">
        <v>0</v>
      </c>
      <c r="Q74" s="223">
        <f>ROUND(E74*P74,5)</f>
        <v>0</v>
      </c>
      <c r="R74" s="223"/>
      <c r="S74" s="223"/>
      <c r="T74" s="224">
        <v>0.246</v>
      </c>
      <c r="U74" s="223">
        <f>ROUND(E74*T74,2)</f>
        <v>0.98</v>
      </c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119</v>
      </c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14">
        <v>51</v>
      </c>
      <c r="B75" s="221" t="s">
        <v>224</v>
      </c>
      <c r="C75" s="264" t="s">
        <v>225</v>
      </c>
      <c r="D75" s="223" t="s">
        <v>118</v>
      </c>
      <c r="E75" s="228">
        <v>2</v>
      </c>
      <c r="F75" s="231">
        <f>H75+J75</f>
        <v>0</v>
      </c>
      <c r="G75" s="232">
        <f>ROUND(E75*F75,2)</f>
        <v>0</v>
      </c>
      <c r="H75" s="232"/>
      <c r="I75" s="232">
        <f>ROUND(E75*H75,2)</f>
        <v>0</v>
      </c>
      <c r="J75" s="232"/>
      <c r="K75" s="232">
        <f>ROUND(E75*J75,2)</f>
        <v>0</v>
      </c>
      <c r="L75" s="232">
        <v>21</v>
      </c>
      <c r="M75" s="232">
        <f>G75*(1+L75/100)</f>
        <v>0</v>
      </c>
      <c r="N75" s="223">
        <v>2.5999999999999998E-4</v>
      </c>
      <c r="O75" s="223">
        <f>ROUND(E75*N75,5)</f>
        <v>5.1999999999999995E-4</v>
      </c>
      <c r="P75" s="223">
        <v>0</v>
      </c>
      <c r="Q75" s="223">
        <f>ROUND(E75*P75,5)</f>
        <v>0</v>
      </c>
      <c r="R75" s="223"/>
      <c r="S75" s="223"/>
      <c r="T75" s="224">
        <v>0.246</v>
      </c>
      <c r="U75" s="223">
        <f>ROUND(E75*T75,2)</f>
        <v>0.49</v>
      </c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119</v>
      </c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14">
        <v>52</v>
      </c>
      <c r="B76" s="221" t="s">
        <v>226</v>
      </c>
      <c r="C76" s="264" t="s">
        <v>227</v>
      </c>
      <c r="D76" s="223" t="s">
        <v>118</v>
      </c>
      <c r="E76" s="228">
        <v>1</v>
      </c>
      <c r="F76" s="231">
        <f>H76+J76</f>
        <v>0</v>
      </c>
      <c r="G76" s="232">
        <f>ROUND(E76*F76,2)</f>
        <v>0</v>
      </c>
      <c r="H76" s="232"/>
      <c r="I76" s="232">
        <f>ROUND(E76*H76,2)</f>
        <v>0</v>
      </c>
      <c r="J76" s="232"/>
      <c r="K76" s="232">
        <f>ROUND(E76*J76,2)</f>
        <v>0</v>
      </c>
      <c r="L76" s="232">
        <v>21</v>
      </c>
      <c r="M76" s="232">
        <f>G76*(1+L76/100)</f>
        <v>0</v>
      </c>
      <c r="N76" s="223">
        <v>2.7999999999999998E-4</v>
      </c>
      <c r="O76" s="223">
        <f>ROUND(E76*N76,5)</f>
        <v>2.7999999999999998E-4</v>
      </c>
      <c r="P76" s="223">
        <v>0</v>
      </c>
      <c r="Q76" s="223">
        <f>ROUND(E76*P76,5)</f>
        <v>0</v>
      </c>
      <c r="R76" s="223"/>
      <c r="S76" s="223"/>
      <c r="T76" s="224">
        <v>0.246</v>
      </c>
      <c r="U76" s="223">
        <f>ROUND(E76*T76,2)</f>
        <v>0.25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119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14">
        <v>53</v>
      </c>
      <c r="B77" s="221" t="s">
        <v>228</v>
      </c>
      <c r="C77" s="264" t="s">
        <v>229</v>
      </c>
      <c r="D77" s="223" t="s">
        <v>118</v>
      </c>
      <c r="E77" s="228">
        <v>1</v>
      </c>
      <c r="F77" s="231">
        <f>H77+J77</f>
        <v>0</v>
      </c>
      <c r="G77" s="232">
        <f>ROUND(E77*F77,2)</f>
        <v>0</v>
      </c>
      <c r="H77" s="232"/>
      <c r="I77" s="232">
        <f>ROUND(E77*H77,2)</f>
        <v>0</v>
      </c>
      <c r="J77" s="232"/>
      <c r="K77" s="232">
        <f>ROUND(E77*J77,2)</f>
        <v>0</v>
      </c>
      <c r="L77" s="232">
        <v>21</v>
      </c>
      <c r="M77" s="232">
        <f>G77*(1+L77/100)</f>
        <v>0</v>
      </c>
      <c r="N77" s="223">
        <v>1.81E-3</v>
      </c>
      <c r="O77" s="223">
        <f>ROUND(E77*N77,5)</f>
        <v>1.81E-3</v>
      </c>
      <c r="P77" s="223">
        <v>0</v>
      </c>
      <c r="Q77" s="223">
        <f>ROUND(E77*P77,5)</f>
        <v>0</v>
      </c>
      <c r="R77" s="223"/>
      <c r="S77" s="223"/>
      <c r="T77" s="224">
        <v>1.262</v>
      </c>
      <c r="U77" s="223">
        <f>ROUND(E77*T77,2)</f>
        <v>1.26</v>
      </c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119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x14ac:dyDescent="0.2">
      <c r="A78" s="215" t="s">
        <v>110</v>
      </c>
      <c r="B78" s="222" t="s">
        <v>79</v>
      </c>
      <c r="C78" s="265" t="s">
        <v>80</v>
      </c>
      <c r="D78" s="225"/>
      <c r="E78" s="229"/>
      <c r="F78" s="233"/>
      <c r="G78" s="233">
        <f>SUMIF(AE79:AE80,"&lt;&gt;NOR",G79:G80)</f>
        <v>0</v>
      </c>
      <c r="H78" s="233"/>
      <c r="I78" s="233">
        <f>SUM(I79:I80)</f>
        <v>0</v>
      </c>
      <c r="J78" s="233"/>
      <c r="K78" s="233">
        <f>SUM(K79:K80)</f>
        <v>0</v>
      </c>
      <c r="L78" s="233"/>
      <c r="M78" s="233">
        <f>SUM(M79:M80)</f>
        <v>0</v>
      </c>
      <c r="N78" s="225"/>
      <c r="O78" s="225">
        <f>SUM(O79:O80)</f>
        <v>0.37219999999999998</v>
      </c>
      <c r="P78" s="225"/>
      <c r="Q78" s="225">
        <f>SUM(Q79:Q80)</f>
        <v>1.36</v>
      </c>
      <c r="R78" s="225"/>
      <c r="S78" s="225"/>
      <c r="T78" s="226"/>
      <c r="U78" s="225">
        <f>SUM(U79:U80)</f>
        <v>36.659999999999997</v>
      </c>
      <c r="AE78" t="s">
        <v>111</v>
      </c>
    </row>
    <row r="79" spans="1:60" outlineLevel="1" x14ac:dyDescent="0.2">
      <c r="A79" s="214">
        <v>54</v>
      </c>
      <c r="B79" s="221" t="s">
        <v>230</v>
      </c>
      <c r="C79" s="264" t="s">
        <v>231</v>
      </c>
      <c r="D79" s="223" t="s">
        <v>114</v>
      </c>
      <c r="E79" s="228">
        <v>20</v>
      </c>
      <c r="F79" s="231">
        <f>H79+J79</f>
        <v>0</v>
      </c>
      <c r="G79" s="232">
        <f>ROUND(E79*F79,2)</f>
        <v>0</v>
      </c>
      <c r="H79" s="232"/>
      <c r="I79" s="232">
        <f>ROUND(E79*H79,2)</f>
        <v>0</v>
      </c>
      <c r="J79" s="232"/>
      <c r="K79" s="232">
        <f>ROUND(E79*J79,2)</f>
        <v>0</v>
      </c>
      <c r="L79" s="232">
        <v>21</v>
      </c>
      <c r="M79" s="232">
        <f>G79*(1+L79/100)</f>
        <v>0</v>
      </c>
      <c r="N79" s="223">
        <v>0</v>
      </c>
      <c r="O79" s="223">
        <f>ROUND(E79*N79,5)</f>
        <v>0</v>
      </c>
      <c r="P79" s="223">
        <v>6.8000000000000005E-2</v>
      </c>
      <c r="Q79" s="223">
        <f>ROUND(E79*P79,5)</f>
        <v>1.36</v>
      </c>
      <c r="R79" s="223"/>
      <c r="S79" s="223"/>
      <c r="T79" s="224">
        <v>0.66937999999999998</v>
      </c>
      <c r="U79" s="223">
        <f>ROUND(E79*T79,2)</f>
        <v>13.39</v>
      </c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115</v>
      </c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14">
        <v>55</v>
      </c>
      <c r="B80" s="221" t="s">
        <v>232</v>
      </c>
      <c r="C80" s="264" t="s">
        <v>233</v>
      </c>
      <c r="D80" s="223" t="s">
        <v>114</v>
      </c>
      <c r="E80" s="228">
        <v>20</v>
      </c>
      <c r="F80" s="231">
        <f>H80+J80</f>
        <v>0</v>
      </c>
      <c r="G80" s="232">
        <f>ROUND(E80*F80,2)</f>
        <v>0</v>
      </c>
      <c r="H80" s="232"/>
      <c r="I80" s="232">
        <f>ROUND(E80*H80,2)</f>
        <v>0</v>
      </c>
      <c r="J80" s="232"/>
      <c r="K80" s="232">
        <f>ROUND(E80*J80,2)</f>
        <v>0</v>
      </c>
      <c r="L80" s="232">
        <v>21</v>
      </c>
      <c r="M80" s="232">
        <f>G80*(1+L80/100)</f>
        <v>0</v>
      </c>
      <c r="N80" s="223">
        <v>1.8610000000000002E-2</v>
      </c>
      <c r="O80" s="223">
        <f>ROUND(E80*N80,5)</f>
        <v>0.37219999999999998</v>
      </c>
      <c r="P80" s="223">
        <v>0</v>
      </c>
      <c r="Q80" s="223">
        <f>ROUND(E80*P80,5)</f>
        <v>0</v>
      </c>
      <c r="R80" s="223"/>
      <c r="S80" s="223"/>
      <c r="T80" s="224">
        <v>1.1635500000000001</v>
      </c>
      <c r="U80" s="223">
        <f>ROUND(E80*T80,2)</f>
        <v>23.27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115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x14ac:dyDescent="0.2">
      <c r="A81" s="215" t="s">
        <v>110</v>
      </c>
      <c r="B81" s="222" t="s">
        <v>81</v>
      </c>
      <c r="C81" s="265" t="s">
        <v>82</v>
      </c>
      <c r="D81" s="225"/>
      <c r="E81" s="229"/>
      <c r="F81" s="233"/>
      <c r="G81" s="233">
        <f>SUMIF(AE82:AE83,"&lt;&gt;NOR",G82:G83)</f>
        <v>0</v>
      </c>
      <c r="H81" s="233"/>
      <c r="I81" s="233">
        <f>SUM(I82:I83)</f>
        <v>0</v>
      </c>
      <c r="J81" s="233"/>
      <c r="K81" s="233">
        <f>SUM(K82:K83)</f>
        <v>0</v>
      </c>
      <c r="L81" s="233"/>
      <c r="M81" s="233">
        <f>SUM(M82:M83)</f>
        <v>0</v>
      </c>
      <c r="N81" s="225"/>
      <c r="O81" s="225">
        <f>SUM(O82:O83)</f>
        <v>0</v>
      </c>
      <c r="P81" s="225"/>
      <c r="Q81" s="225">
        <f>SUM(Q82:Q83)</f>
        <v>0</v>
      </c>
      <c r="R81" s="225"/>
      <c r="S81" s="225"/>
      <c r="T81" s="226"/>
      <c r="U81" s="225">
        <f>SUM(U82:U83)</f>
        <v>0</v>
      </c>
      <c r="AE81" t="s">
        <v>111</v>
      </c>
    </row>
    <row r="82" spans="1:60" ht="22.5" outlineLevel="1" x14ac:dyDescent="0.2">
      <c r="A82" s="214">
        <v>56</v>
      </c>
      <c r="B82" s="221" t="s">
        <v>234</v>
      </c>
      <c r="C82" s="264" t="s">
        <v>235</v>
      </c>
      <c r="D82" s="223" t="s">
        <v>145</v>
      </c>
      <c r="E82" s="228">
        <v>1.3445400000000001</v>
      </c>
      <c r="F82" s="231">
        <f>H82+J82</f>
        <v>0</v>
      </c>
      <c r="G82" s="232">
        <f>ROUND(E82*F82,2)</f>
        <v>0</v>
      </c>
      <c r="H82" s="232"/>
      <c r="I82" s="232">
        <f>ROUND(E82*H82,2)</f>
        <v>0</v>
      </c>
      <c r="J82" s="232"/>
      <c r="K82" s="232">
        <f>ROUND(E82*J82,2)</f>
        <v>0</v>
      </c>
      <c r="L82" s="232">
        <v>21</v>
      </c>
      <c r="M82" s="232">
        <f>G82*(1+L82/100)</f>
        <v>0</v>
      </c>
      <c r="N82" s="223">
        <v>0</v>
      </c>
      <c r="O82" s="223">
        <f>ROUND(E82*N82,5)</f>
        <v>0</v>
      </c>
      <c r="P82" s="223">
        <v>0</v>
      </c>
      <c r="Q82" s="223">
        <f>ROUND(E82*P82,5)</f>
        <v>0</v>
      </c>
      <c r="R82" s="223"/>
      <c r="S82" s="223"/>
      <c r="T82" s="224">
        <v>0</v>
      </c>
      <c r="U82" s="223">
        <f>ROUND(E82*T82,2)</f>
        <v>0</v>
      </c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236</v>
      </c>
      <c r="AF82" s="213"/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ht="22.5" outlineLevel="1" x14ac:dyDescent="0.2">
      <c r="A83" s="214">
        <v>57</v>
      </c>
      <c r="B83" s="221" t="s">
        <v>237</v>
      </c>
      <c r="C83" s="264" t="s">
        <v>238</v>
      </c>
      <c r="D83" s="223" t="s">
        <v>145</v>
      </c>
      <c r="E83" s="228">
        <v>1.3445400000000001</v>
      </c>
      <c r="F83" s="231">
        <f>H83+J83</f>
        <v>0</v>
      </c>
      <c r="G83" s="232">
        <f>ROUND(E83*F83,2)</f>
        <v>0</v>
      </c>
      <c r="H83" s="232"/>
      <c r="I83" s="232">
        <f>ROUND(E83*H83,2)</f>
        <v>0</v>
      </c>
      <c r="J83" s="232"/>
      <c r="K83" s="232">
        <f>ROUND(E83*J83,2)</f>
        <v>0</v>
      </c>
      <c r="L83" s="232">
        <v>21</v>
      </c>
      <c r="M83" s="232">
        <f>G83*(1+L83/100)</f>
        <v>0</v>
      </c>
      <c r="N83" s="223">
        <v>0</v>
      </c>
      <c r="O83" s="223">
        <f>ROUND(E83*N83,5)</f>
        <v>0</v>
      </c>
      <c r="P83" s="223">
        <v>0</v>
      </c>
      <c r="Q83" s="223">
        <f>ROUND(E83*P83,5)</f>
        <v>0</v>
      </c>
      <c r="R83" s="223"/>
      <c r="S83" s="223"/>
      <c r="T83" s="224">
        <v>0</v>
      </c>
      <c r="U83" s="223">
        <f>ROUND(E83*T83,2)</f>
        <v>0</v>
      </c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236</v>
      </c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x14ac:dyDescent="0.2">
      <c r="A84" s="215" t="s">
        <v>110</v>
      </c>
      <c r="B84" s="222" t="s">
        <v>83</v>
      </c>
      <c r="C84" s="265" t="s">
        <v>27</v>
      </c>
      <c r="D84" s="225"/>
      <c r="E84" s="229"/>
      <c r="F84" s="233"/>
      <c r="G84" s="233">
        <f>SUMIF(AE85:AE87,"&lt;&gt;NOR",G85:G87)</f>
        <v>0</v>
      </c>
      <c r="H84" s="233"/>
      <c r="I84" s="233">
        <f>SUM(I85:I87)</f>
        <v>0</v>
      </c>
      <c r="J84" s="233"/>
      <c r="K84" s="233">
        <f>SUM(K85:K87)</f>
        <v>0</v>
      </c>
      <c r="L84" s="233"/>
      <c r="M84" s="233">
        <f>SUM(M85:M87)</f>
        <v>0</v>
      </c>
      <c r="N84" s="225"/>
      <c r="O84" s="225">
        <f>SUM(O85:O87)</f>
        <v>0</v>
      </c>
      <c r="P84" s="225"/>
      <c r="Q84" s="225">
        <f>SUM(Q85:Q87)</f>
        <v>0</v>
      </c>
      <c r="R84" s="225"/>
      <c r="S84" s="225"/>
      <c r="T84" s="226"/>
      <c r="U84" s="225">
        <f>SUM(U85:U87)</f>
        <v>0</v>
      </c>
      <c r="AE84" t="s">
        <v>111</v>
      </c>
    </row>
    <row r="85" spans="1:60" outlineLevel="1" x14ac:dyDescent="0.2">
      <c r="A85" s="214">
        <v>58</v>
      </c>
      <c r="B85" s="221" t="s">
        <v>239</v>
      </c>
      <c r="C85" s="264" t="s">
        <v>240</v>
      </c>
      <c r="D85" s="223" t="s">
        <v>241</v>
      </c>
      <c r="E85" s="228">
        <v>1</v>
      </c>
      <c r="F85" s="231">
        <f>H85+J85</f>
        <v>0</v>
      </c>
      <c r="G85" s="232">
        <f>ROUND(E85*F85,2)</f>
        <v>0</v>
      </c>
      <c r="H85" s="232"/>
      <c r="I85" s="232">
        <f>ROUND(E85*H85,2)</f>
        <v>0</v>
      </c>
      <c r="J85" s="232"/>
      <c r="K85" s="232">
        <f>ROUND(E85*J85,2)</f>
        <v>0</v>
      </c>
      <c r="L85" s="232">
        <v>21</v>
      </c>
      <c r="M85" s="232">
        <f>G85*(1+L85/100)</f>
        <v>0</v>
      </c>
      <c r="N85" s="223">
        <v>0</v>
      </c>
      <c r="O85" s="223">
        <f>ROUND(E85*N85,5)</f>
        <v>0</v>
      </c>
      <c r="P85" s="223">
        <v>0</v>
      </c>
      <c r="Q85" s="223">
        <f>ROUND(E85*P85,5)</f>
        <v>0</v>
      </c>
      <c r="R85" s="223"/>
      <c r="S85" s="223"/>
      <c r="T85" s="224">
        <v>0</v>
      </c>
      <c r="U85" s="223">
        <f>ROUND(E85*T85,2)</f>
        <v>0</v>
      </c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242</v>
      </c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14">
        <v>59</v>
      </c>
      <c r="B86" s="221" t="s">
        <v>243</v>
      </c>
      <c r="C86" s="264" t="s">
        <v>244</v>
      </c>
      <c r="D86" s="223" t="s">
        <v>241</v>
      </c>
      <c r="E86" s="228">
        <v>1</v>
      </c>
      <c r="F86" s="231">
        <f>H86+J86</f>
        <v>0</v>
      </c>
      <c r="G86" s="232">
        <f>ROUND(E86*F86,2)</f>
        <v>0</v>
      </c>
      <c r="H86" s="232"/>
      <c r="I86" s="232">
        <f>ROUND(E86*H86,2)</f>
        <v>0</v>
      </c>
      <c r="J86" s="232"/>
      <c r="K86" s="232">
        <f>ROUND(E86*J86,2)</f>
        <v>0</v>
      </c>
      <c r="L86" s="232">
        <v>21</v>
      </c>
      <c r="M86" s="232">
        <f>G86*(1+L86/100)</f>
        <v>0</v>
      </c>
      <c r="N86" s="223">
        <v>0</v>
      </c>
      <c r="O86" s="223">
        <f>ROUND(E86*N86,5)</f>
        <v>0</v>
      </c>
      <c r="P86" s="223">
        <v>0</v>
      </c>
      <c r="Q86" s="223">
        <f>ROUND(E86*P86,5)</f>
        <v>0</v>
      </c>
      <c r="R86" s="223"/>
      <c r="S86" s="223"/>
      <c r="T86" s="224">
        <v>0</v>
      </c>
      <c r="U86" s="223">
        <f>ROUND(E86*T86,2)</f>
        <v>0</v>
      </c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242</v>
      </c>
      <c r="AF86" s="213"/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14">
        <v>60</v>
      </c>
      <c r="B87" s="221" t="s">
        <v>245</v>
      </c>
      <c r="C87" s="264" t="s">
        <v>246</v>
      </c>
      <c r="D87" s="223" t="s">
        <v>241</v>
      </c>
      <c r="E87" s="228">
        <v>1</v>
      </c>
      <c r="F87" s="231">
        <f>H87+J87</f>
        <v>0</v>
      </c>
      <c r="G87" s="232">
        <f>ROUND(E87*F87,2)</f>
        <v>0</v>
      </c>
      <c r="H87" s="232"/>
      <c r="I87" s="232">
        <f>ROUND(E87*H87,2)</f>
        <v>0</v>
      </c>
      <c r="J87" s="232"/>
      <c r="K87" s="232">
        <f>ROUND(E87*J87,2)</f>
        <v>0</v>
      </c>
      <c r="L87" s="232">
        <v>21</v>
      </c>
      <c r="M87" s="232">
        <f>G87*(1+L87/100)</f>
        <v>0</v>
      </c>
      <c r="N87" s="223">
        <v>0</v>
      </c>
      <c r="O87" s="223">
        <f>ROUND(E87*N87,5)</f>
        <v>0</v>
      </c>
      <c r="P87" s="223">
        <v>0</v>
      </c>
      <c r="Q87" s="223">
        <f>ROUND(E87*P87,5)</f>
        <v>0</v>
      </c>
      <c r="R87" s="223"/>
      <c r="S87" s="223"/>
      <c r="T87" s="224">
        <v>0</v>
      </c>
      <c r="U87" s="223">
        <f>ROUND(E87*T87,2)</f>
        <v>0</v>
      </c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242</v>
      </c>
      <c r="AF87" s="213"/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x14ac:dyDescent="0.2">
      <c r="A88" s="215" t="s">
        <v>110</v>
      </c>
      <c r="B88" s="222" t="s">
        <v>84</v>
      </c>
      <c r="C88" s="265" t="s">
        <v>26</v>
      </c>
      <c r="D88" s="225"/>
      <c r="E88" s="229"/>
      <c r="F88" s="233"/>
      <c r="G88" s="233">
        <f>SUMIF(AE89:AE92,"&lt;&gt;NOR",G89:G92)</f>
        <v>0</v>
      </c>
      <c r="H88" s="233"/>
      <c r="I88" s="233">
        <f>SUM(I89:I92)</f>
        <v>0</v>
      </c>
      <c r="J88" s="233"/>
      <c r="K88" s="233">
        <f>SUM(K89:K92)</f>
        <v>0</v>
      </c>
      <c r="L88" s="233"/>
      <c r="M88" s="233">
        <f>SUM(M89:M92)</f>
        <v>0</v>
      </c>
      <c r="N88" s="225"/>
      <c r="O88" s="225">
        <f>SUM(O89:O92)</f>
        <v>0</v>
      </c>
      <c r="P88" s="225"/>
      <c r="Q88" s="225">
        <f>SUM(Q89:Q92)</f>
        <v>0</v>
      </c>
      <c r="R88" s="225"/>
      <c r="S88" s="225"/>
      <c r="T88" s="226"/>
      <c r="U88" s="225">
        <f>SUM(U89:U92)</f>
        <v>0</v>
      </c>
      <c r="AE88" t="s">
        <v>111</v>
      </c>
    </row>
    <row r="89" spans="1:60" outlineLevel="1" x14ac:dyDescent="0.2">
      <c r="A89" s="214">
        <v>61</v>
      </c>
      <c r="B89" s="221" t="s">
        <v>247</v>
      </c>
      <c r="C89" s="264" t="s">
        <v>248</v>
      </c>
      <c r="D89" s="223" t="s">
        <v>241</v>
      </c>
      <c r="E89" s="228">
        <v>1</v>
      </c>
      <c r="F89" s="231">
        <f>H89+J89</f>
        <v>0</v>
      </c>
      <c r="G89" s="232">
        <f>ROUND(E89*F89,2)</f>
        <v>0</v>
      </c>
      <c r="H89" s="232"/>
      <c r="I89" s="232">
        <f>ROUND(E89*H89,2)</f>
        <v>0</v>
      </c>
      <c r="J89" s="232"/>
      <c r="K89" s="232">
        <f>ROUND(E89*J89,2)</f>
        <v>0</v>
      </c>
      <c r="L89" s="232">
        <v>21</v>
      </c>
      <c r="M89" s="232">
        <f>G89*(1+L89/100)</f>
        <v>0</v>
      </c>
      <c r="N89" s="223">
        <v>0</v>
      </c>
      <c r="O89" s="223">
        <f>ROUND(E89*N89,5)</f>
        <v>0</v>
      </c>
      <c r="P89" s="223">
        <v>0</v>
      </c>
      <c r="Q89" s="223">
        <f>ROUND(E89*P89,5)</f>
        <v>0</v>
      </c>
      <c r="R89" s="223"/>
      <c r="S89" s="223"/>
      <c r="T89" s="224">
        <v>0</v>
      </c>
      <c r="U89" s="223">
        <f>ROUND(E89*T89,2)</f>
        <v>0</v>
      </c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242</v>
      </c>
      <c r="AF89" s="213"/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14">
        <v>62</v>
      </c>
      <c r="B90" s="221" t="s">
        <v>249</v>
      </c>
      <c r="C90" s="264" t="s">
        <v>250</v>
      </c>
      <c r="D90" s="223" t="s">
        <v>241</v>
      </c>
      <c r="E90" s="228">
        <v>1</v>
      </c>
      <c r="F90" s="231">
        <f>H90+J90</f>
        <v>0</v>
      </c>
      <c r="G90" s="232">
        <f>ROUND(E90*F90,2)</f>
        <v>0</v>
      </c>
      <c r="H90" s="232"/>
      <c r="I90" s="232">
        <f>ROUND(E90*H90,2)</f>
        <v>0</v>
      </c>
      <c r="J90" s="232"/>
      <c r="K90" s="232">
        <f>ROUND(E90*J90,2)</f>
        <v>0</v>
      </c>
      <c r="L90" s="232">
        <v>21</v>
      </c>
      <c r="M90" s="232">
        <f>G90*(1+L90/100)</f>
        <v>0</v>
      </c>
      <c r="N90" s="223">
        <v>0</v>
      </c>
      <c r="O90" s="223">
        <f>ROUND(E90*N90,5)</f>
        <v>0</v>
      </c>
      <c r="P90" s="223">
        <v>0</v>
      </c>
      <c r="Q90" s="223">
        <f>ROUND(E90*P90,5)</f>
        <v>0</v>
      </c>
      <c r="R90" s="223"/>
      <c r="S90" s="223"/>
      <c r="T90" s="224">
        <v>0</v>
      </c>
      <c r="U90" s="223">
        <f>ROUND(E90*T90,2)</f>
        <v>0</v>
      </c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242</v>
      </c>
      <c r="AF90" s="213"/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14">
        <v>63</v>
      </c>
      <c r="B91" s="221" t="s">
        <v>251</v>
      </c>
      <c r="C91" s="264" t="s">
        <v>252</v>
      </c>
      <c r="D91" s="223" t="s">
        <v>241</v>
      </c>
      <c r="E91" s="228">
        <v>1</v>
      </c>
      <c r="F91" s="231">
        <f>H91+J91</f>
        <v>0</v>
      </c>
      <c r="G91" s="232">
        <f>ROUND(E91*F91,2)</f>
        <v>0</v>
      </c>
      <c r="H91" s="232"/>
      <c r="I91" s="232">
        <f>ROUND(E91*H91,2)</f>
        <v>0</v>
      </c>
      <c r="J91" s="232"/>
      <c r="K91" s="232">
        <f>ROUND(E91*J91,2)</f>
        <v>0</v>
      </c>
      <c r="L91" s="232">
        <v>21</v>
      </c>
      <c r="M91" s="232">
        <f>G91*(1+L91/100)</f>
        <v>0</v>
      </c>
      <c r="N91" s="223">
        <v>0</v>
      </c>
      <c r="O91" s="223">
        <f>ROUND(E91*N91,5)</f>
        <v>0</v>
      </c>
      <c r="P91" s="223">
        <v>0</v>
      </c>
      <c r="Q91" s="223">
        <f>ROUND(E91*P91,5)</f>
        <v>0</v>
      </c>
      <c r="R91" s="223"/>
      <c r="S91" s="223"/>
      <c r="T91" s="224">
        <v>0</v>
      </c>
      <c r="U91" s="223">
        <f>ROUND(E91*T91,2)</f>
        <v>0</v>
      </c>
      <c r="V91" s="213"/>
      <c r="W91" s="213"/>
      <c r="X91" s="213"/>
      <c r="Y91" s="213"/>
      <c r="Z91" s="213"/>
      <c r="AA91" s="213"/>
      <c r="AB91" s="213"/>
      <c r="AC91" s="213"/>
      <c r="AD91" s="213"/>
      <c r="AE91" s="213" t="s">
        <v>242</v>
      </c>
      <c r="AF91" s="213"/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43">
        <v>64</v>
      </c>
      <c r="B92" s="244" t="s">
        <v>253</v>
      </c>
      <c r="C92" s="267" t="s">
        <v>254</v>
      </c>
      <c r="D92" s="245" t="s">
        <v>241</v>
      </c>
      <c r="E92" s="246">
        <v>1</v>
      </c>
      <c r="F92" s="247">
        <f>H92+J92</f>
        <v>0</v>
      </c>
      <c r="G92" s="248">
        <f>ROUND(E92*F92,2)</f>
        <v>0</v>
      </c>
      <c r="H92" s="248"/>
      <c r="I92" s="248">
        <f>ROUND(E92*H92,2)</f>
        <v>0</v>
      </c>
      <c r="J92" s="248"/>
      <c r="K92" s="248">
        <f>ROUND(E92*J92,2)</f>
        <v>0</v>
      </c>
      <c r="L92" s="248">
        <v>21</v>
      </c>
      <c r="M92" s="248">
        <f>G92*(1+L92/100)</f>
        <v>0</v>
      </c>
      <c r="N92" s="245">
        <v>0</v>
      </c>
      <c r="O92" s="245">
        <f>ROUND(E92*N92,5)</f>
        <v>0</v>
      </c>
      <c r="P92" s="245">
        <v>0</v>
      </c>
      <c r="Q92" s="245">
        <f>ROUND(E92*P92,5)</f>
        <v>0</v>
      </c>
      <c r="R92" s="245"/>
      <c r="S92" s="245"/>
      <c r="T92" s="249">
        <v>0</v>
      </c>
      <c r="U92" s="245">
        <f>ROUND(E92*T92,2)</f>
        <v>0</v>
      </c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242</v>
      </c>
      <c r="AF92" s="213"/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x14ac:dyDescent="0.2">
      <c r="A93" s="6"/>
      <c r="B93" s="7" t="s">
        <v>255</v>
      </c>
      <c r="C93" s="268" t="s">
        <v>255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C93">
        <v>12</v>
      </c>
      <c r="AD93">
        <v>21</v>
      </c>
    </row>
    <row r="94" spans="1:60" x14ac:dyDescent="0.2">
      <c r="A94" s="250"/>
      <c r="B94" s="251" t="s">
        <v>28</v>
      </c>
      <c r="C94" s="269" t="s">
        <v>255</v>
      </c>
      <c r="D94" s="252"/>
      <c r="E94" s="252"/>
      <c r="F94" s="252"/>
      <c r="G94" s="263">
        <f>G8+G10+G15+G17+G23+G27+G29+G50+G58+G78+G81+G84+G88</f>
        <v>0</v>
      </c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AC94">
        <f>SUMIF(L7:L92,AC93,G7:G92)</f>
        <v>0</v>
      </c>
      <c r="AD94">
        <f>SUMIF(L7:L92,AD93,G7:G92)</f>
        <v>0</v>
      </c>
      <c r="AE94" t="s">
        <v>256</v>
      </c>
    </row>
    <row r="95" spans="1:60" x14ac:dyDescent="0.2">
      <c r="A95" s="6"/>
      <c r="B95" s="7" t="s">
        <v>255</v>
      </c>
      <c r="C95" s="268" t="s">
        <v>255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6"/>
      <c r="B96" s="7" t="s">
        <v>255</v>
      </c>
      <c r="C96" s="268" t="s">
        <v>255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253" t="s">
        <v>257</v>
      </c>
      <c r="B97" s="253"/>
      <c r="C97" s="270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A98" s="254"/>
      <c r="B98" s="255"/>
      <c r="C98" s="271"/>
      <c r="D98" s="255"/>
      <c r="E98" s="255"/>
      <c r="F98" s="255"/>
      <c r="G98" s="25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E98" t="s">
        <v>258</v>
      </c>
    </row>
    <row r="99" spans="1:31" x14ac:dyDescent="0.2">
      <c r="A99" s="257"/>
      <c r="B99" s="258"/>
      <c r="C99" s="272"/>
      <c r="D99" s="258"/>
      <c r="E99" s="258"/>
      <c r="F99" s="258"/>
      <c r="G99" s="259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257"/>
      <c r="B100" s="258"/>
      <c r="C100" s="272"/>
      <c r="D100" s="258"/>
      <c r="E100" s="258"/>
      <c r="F100" s="258"/>
      <c r="G100" s="259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A101" s="257"/>
      <c r="B101" s="258"/>
      <c r="C101" s="272"/>
      <c r="D101" s="258"/>
      <c r="E101" s="258"/>
      <c r="F101" s="258"/>
      <c r="G101" s="259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">
      <c r="A102" s="260"/>
      <c r="B102" s="261"/>
      <c r="C102" s="273"/>
      <c r="D102" s="261"/>
      <c r="E102" s="261"/>
      <c r="F102" s="261"/>
      <c r="G102" s="262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">
      <c r="A103" s="6"/>
      <c r="B103" s="7" t="s">
        <v>255</v>
      </c>
      <c r="C103" s="268" t="s">
        <v>255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 x14ac:dyDescent="0.2">
      <c r="C104" s="274"/>
      <c r="AE104" t="s">
        <v>259</v>
      </c>
    </row>
  </sheetData>
  <mergeCells count="14">
    <mergeCell ref="A97:C97"/>
    <mergeCell ref="A98:G102"/>
    <mergeCell ref="C19:G19"/>
    <mergeCell ref="C20:G20"/>
    <mergeCell ref="C21:G21"/>
    <mergeCell ref="C40:G40"/>
    <mergeCell ref="C41:G41"/>
    <mergeCell ref="C42:G42"/>
    <mergeCell ref="A1:G1"/>
    <mergeCell ref="C2:G2"/>
    <mergeCell ref="C3:G3"/>
    <mergeCell ref="C4:G4"/>
    <mergeCell ref="C12:G12"/>
    <mergeCell ref="C13:G13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Bareš</dc:creator>
  <cp:lastModifiedBy>Petr Bareš</cp:lastModifiedBy>
  <cp:lastPrinted>2014-02-28T09:52:57Z</cp:lastPrinted>
  <dcterms:created xsi:type="dcterms:W3CDTF">2009-04-08T07:15:50Z</dcterms:created>
  <dcterms:modified xsi:type="dcterms:W3CDTF">2025-05-29T16:49:28Z</dcterms:modified>
</cp:coreProperties>
</file>