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Kolektor" sheetId="2" r:id="rId2"/>
    <sheet name="IO 201 - Přeložka parovodu" sheetId="3" r:id="rId3"/>
    <sheet name="IO 203 - Přeložka VO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 01 - Kolektor'!$C$90:$K$549</definedName>
    <definedName name="_xlnm.Print_Area" localSheetId="1">'SO 01 - Kolektor'!$C$4:$J$39,'SO 01 - Kolektor'!$C$45:$J$72,'SO 01 - Kolektor'!$C$78:$K$549</definedName>
    <definedName name="_xlnm.Print_Titles" localSheetId="1">'SO 01 - Kolektor'!$90:$90</definedName>
    <definedName name="_xlnm._FilterDatabase" localSheetId="2" hidden="1">'IO 201 - Přeložka parovodu'!$C$85:$K$153</definedName>
    <definedName name="_xlnm.Print_Area" localSheetId="2">'IO 201 - Přeložka parovodu'!$C$4:$J$39,'IO 201 - Přeložka parovodu'!$C$45:$J$67,'IO 201 - Přeložka parovodu'!$C$73:$K$153</definedName>
    <definedName name="_xlnm.Print_Titles" localSheetId="2">'IO 201 - Přeložka parovodu'!$85:$85</definedName>
    <definedName name="_xlnm._FilterDatabase" localSheetId="3" hidden="1">'IO 203 - Přeložka VO'!$C$81:$K$194</definedName>
    <definedName name="_xlnm.Print_Area" localSheetId="3">'IO 203 - Přeložka VO'!$C$4:$J$39,'IO 203 - Přeložka VO'!$C$45:$J$63,'IO 203 - Přeložka VO'!$C$69:$K$194</definedName>
    <definedName name="_xlnm.Print_Titles" localSheetId="3">'IO 203 - Přeložka VO'!$81:$81</definedName>
    <definedName name="_xlnm.Print_Area" localSheetId="4">'Seznam figur'!$C$4:$G$139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57"/>
  <c i="4" r="J35"/>
  <c i="1" r="AX57"/>
  <c i="4"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3" r="J37"/>
  <c r="J36"/>
  <c i="1" r="AY56"/>
  <c i="3" r="J35"/>
  <c i="1" r="AX56"/>
  <c i="3"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3"/>
  <c r="J82"/>
  <c r="F82"/>
  <c r="F80"/>
  <c r="E78"/>
  <c r="J55"/>
  <c r="J54"/>
  <c r="F54"/>
  <c r="F52"/>
  <c r="E50"/>
  <c r="J18"/>
  <c r="E18"/>
  <c r="F55"/>
  <c r="J17"/>
  <c r="J12"/>
  <c r="J52"/>
  <c r="E7"/>
  <c r="E76"/>
  <c i="2" r="J37"/>
  <c r="J36"/>
  <c i="1" r="AY55"/>
  <c i="2" r="J35"/>
  <c i="1" r="AX55"/>
  <c i="2" r="BI547"/>
  <c r="BH547"/>
  <c r="BG547"/>
  <c r="BF547"/>
  <c r="T547"/>
  <c r="R547"/>
  <c r="P547"/>
  <c r="BI544"/>
  <c r="BH544"/>
  <c r="BG544"/>
  <c r="BF544"/>
  <c r="T544"/>
  <c r="R544"/>
  <c r="P544"/>
  <c r="BI538"/>
  <c r="BH538"/>
  <c r="BG538"/>
  <c r="BF538"/>
  <c r="T538"/>
  <c r="R538"/>
  <c r="P538"/>
  <c r="BI535"/>
  <c r="BH535"/>
  <c r="BG535"/>
  <c r="BF535"/>
  <c r="T535"/>
  <c r="R535"/>
  <c r="P535"/>
  <c r="BI529"/>
  <c r="BH529"/>
  <c r="BG529"/>
  <c r="BF529"/>
  <c r="T529"/>
  <c r="R529"/>
  <c r="P529"/>
  <c r="BI526"/>
  <c r="BH526"/>
  <c r="BG526"/>
  <c r="BF526"/>
  <c r="T526"/>
  <c r="R526"/>
  <c r="P526"/>
  <c r="BI520"/>
  <c r="BH520"/>
  <c r="BG520"/>
  <c r="BF520"/>
  <c r="T520"/>
  <c r="R520"/>
  <c r="P520"/>
  <c r="BI517"/>
  <c r="BH517"/>
  <c r="BG517"/>
  <c r="BF517"/>
  <c r="T517"/>
  <c r="R517"/>
  <c r="P517"/>
  <c r="BI511"/>
  <c r="BH511"/>
  <c r="BG511"/>
  <c r="BF511"/>
  <c r="T511"/>
  <c r="R511"/>
  <c r="P511"/>
  <c r="BI506"/>
  <c r="BH506"/>
  <c r="BG506"/>
  <c r="BF506"/>
  <c r="T506"/>
  <c r="T505"/>
  <c r="R506"/>
  <c r="R505"/>
  <c r="P506"/>
  <c r="P505"/>
  <c r="BI502"/>
  <c r="BH502"/>
  <c r="BG502"/>
  <c r="BF502"/>
  <c r="T502"/>
  <c r="R502"/>
  <c r="P502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80"/>
  <c r="BH480"/>
  <c r="BG480"/>
  <c r="BF480"/>
  <c r="T480"/>
  <c r="R480"/>
  <c r="P480"/>
  <c r="BI477"/>
  <c r="BH477"/>
  <c r="BG477"/>
  <c r="BF477"/>
  <c r="T477"/>
  <c r="R477"/>
  <c r="P477"/>
  <c r="BI470"/>
  <c r="BH470"/>
  <c r="BG470"/>
  <c r="BF470"/>
  <c r="T470"/>
  <c r="R470"/>
  <c r="P470"/>
  <c r="BI464"/>
  <c r="BH464"/>
  <c r="BG464"/>
  <c r="BF464"/>
  <c r="T464"/>
  <c r="R464"/>
  <c r="P464"/>
  <c r="BI458"/>
  <c r="BH458"/>
  <c r="BG458"/>
  <c r="BF458"/>
  <c r="T458"/>
  <c r="R458"/>
  <c r="P458"/>
  <c r="BI455"/>
  <c r="BH455"/>
  <c r="BG455"/>
  <c r="BF455"/>
  <c r="T455"/>
  <c r="R455"/>
  <c r="P455"/>
  <c r="BI449"/>
  <c r="BH449"/>
  <c r="BG449"/>
  <c r="BF449"/>
  <c r="T449"/>
  <c r="R449"/>
  <c r="P449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2"/>
  <c r="BH432"/>
  <c r="BG432"/>
  <c r="BF432"/>
  <c r="T432"/>
  <c r="T431"/>
  <c r="R432"/>
  <c r="R431"/>
  <c r="P432"/>
  <c r="P431"/>
  <c r="BI414"/>
  <c r="BH414"/>
  <c r="BG414"/>
  <c r="BF414"/>
  <c r="T414"/>
  <c r="R414"/>
  <c r="P414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2"/>
  <c r="BH382"/>
  <c r="BG382"/>
  <c r="BF382"/>
  <c r="T382"/>
  <c r="R382"/>
  <c r="P382"/>
  <c r="BI378"/>
  <c r="BH378"/>
  <c r="BG378"/>
  <c r="BF378"/>
  <c r="T378"/>
  <c r="R378"/>
  <c r="P378"/>
  <c r="BI372"/>
  <c r="BH372"/>
  <c r="BG372"/>
  <c r="BF372"/>
  <c r="T372"/>
  <c r="R372"/>
  <c r="P372"/>
  <c r="BI369"/>
  <c r="BH369"/>
  <c r="BG369"/>
  <c r="BF369"/>
  <c r="T369"/>
  <c r="R369"/>
  <c r="P369"/>
  <c r="BI363"/>
  <c r="BH363"/>
  <c r="BG363"/>
  <c r="BF363"/>
  <c r="T363"/>
  <c r="R363"/>
  <c r="P363"/>
  <c r="BI354"/>
  <c r="BH354"/>
  <c r="BG354"/>
  <c r="BF354"/>
  <c r="T354"/>
  <c r="R354"/>
  <c r="P354"/>
  <c r="BI348"/>
  <c r="BH348"/>
  <c r="BG348"/>
  <c r="BF348"/>
  <c r="T348"/>
  <c r="R348"/>
  <c r="P348"/>
  <c r="BI342"/>
  <c r="BH342"/>
  <c r="BG342"/>
  <c r="BF342"/>
  <c r="T342"/>
  <c r="R342"/>
  <c r="P342"/>
  <c r="BI336"/>
  <c r="BH336"/>
  <c r="BG336"/>
  <c r="BF336"/>
  <c r="T336"/>
  <c r="R336"/>
  <c r="P336"/>
  <c r="BI330"/>
  <c r="BH330"/>
  <c r="BG330"/>
  <c r="BF330"/>
  <c r="T330"/>
  <c r="R330"/>
  <c r="P330"/>
  <c r="BI324"/>
  <c r="BH324"/>
  <c r="BG324"/>
  <c r="BF324"/>
  <c r="T324"/>
  <c r="R324"/>
  <c r="P324"/>
  <c r="BI318"/>
  <c r="BH318"/>
  <c r="BG318"/>
  <c r="BF318"/>
  <c r="T318"/>
  <c r="R318"/>
  <c r="P318"/>
  <c r="BI310"/>
  <c r="BH310"/>
  <c r="BG310"/>
  <c r="BF310"/>
  <c r="T310"/>
  <c r="R310"/>
  <c r="P310"/>
  <c r="BI302"/>
  <c r="BH302"/>
  <c r="BG302"/>
  <c r="BF302"/>
  <c r="T302"/>
  <c r="R302"/>
  <c r="P302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3"/>
  <c r="BH243"/>
  <c r="BG243"/>
  <c r="BF243"/>
  <c r="T243"/>
  <c r="R243"/>
  <c r="P243"/>
  <c r="BI237"/>
  <c r="BH237"/>
  <c r="BG237"/>
  <c r="BF237"/>
  <c r="T237"/>
  <c r="R237"/>
  <c r="P23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05"/>
  <c r="BH205"/>
  <c r="BG205"/>
  <c r="BF205"/>
  <c r="T205"/>
  <c r="R205"/>
  <c r="P205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3"/>
  <c r="BH173"/>
  <c r="BG173"/>
  <c r="BF173"/>
  <c r="T173"/>
  <c r="R173"/>
  <c r="P173"/>
  <c r="BI145"/>
  <c r="BH145"/>
  <c r="BG145"/>
  <c r="BF145"/>
  <c r="T145"/>
  <c r="R145"/>
  <c r="P145"/>
  <c r="BI139"/>
  <c r="BH139"/>
  <c r="BG139"/>
  <c r="BF139"/>
  <c r="T139"/>
  <c r="R139"/>
  <c r="P139"/>
  <c r="BI133"/>
  <c r="BH133"/>
  <c r="BG133"/>
  <c r="BF133"/>
  <c r="T133"/>
  <c r="R133"/>
  <c r="P133"/>
  <c r="BI127"/>
  <c r="BH127"/>
  <c r="BG127"/>
  <c r="BF127"/>
  <c r="T127"/>
  <c r="R127"/>
  <c r="P127"/>
  <c r="BI121"/>
  <c r="BH121"/>
  <c r="BG121"/>
  <c r="BF121"/>
  <c r="T121"/>
  <c r="R121"/>
  <c r="P121"/>
  <c r="BI115"/>
  <c r="BH115"/>
  <c r="BG115"/>
  <c r="BF115"/>
  <c r="T115"/>
  <c r="R115"/>
  <c r="P115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1" r="L50"/>
  <c r="AM50"/>
  <c r="AM49"/>
  <c r="L49"/>
  <c r="AM47"/>
  <c r="L47"/>
  <c r="L45"/>
  <c r="L44"/>
  <c i="2" r="J547"/>
  <c r="BK538"/>
  <c r="BK517"/>
  <c r="J506"/>
  <c r="BK493"/>
  <c r="J487"/>
  <c r="J470"/>
  <c r="BK363"/>
  <c r="J354"/>
  <c r="BK324"/>
  <c r="BK292"/>
  <c r="BK243"/>
  <c r="J187"/>
  <c r="BK121"/>
  <c r="J445"/>
  <c r="BK414"/>
  <c r="BK391"/>
  <c r="BK372"/>
  <c r="BK318"/>
  <c r="BK269"/>
  <c r="BK217"/>
  <c r="BK94"/>
  <c r="BK260"/>
  <c i="1" r="AS54"/>
  <c i="4" r="J158"/>
  <c r="J132"/>
  <c r="BK115"/>
  <c r="BK85"/>
  <c r="BK132"/>
  <c r="BK113"/>
  <c r="J93"/>
  <c r="J162"/>
  <c r="J123"/>
  <c r="BK88"/>
  <c i="2" r="J544"/>
  <c r="BK529"/>
  <c r="BK535"/>
  <c r="BK526"/>
  <c r="J520"/>
  <c r="J517"/>
  <c r="BK506"/>
  <c r="J502"/>
  <c r="J493"/>
  <c r="BK487"/>
  <c r="BK484"/>
  <c r="J480"/>
  <c r="J477"/>
  <c r="BK464"/>
  <c r="J458"/>
  <c r="BK354"/>
  <c r="BK342"/>
  <c r="J330"/>
  <c r="J302"/>
  <c r="BK280"/>
  <c r="J248"/>
  <c r="J221"/>
  <c r="J181"/>
  <c r="BK133"/>
  <c r="J106"/>
  <c r="BK449"/>
  <c r="BK442"/>
  <c r="J439"/>
  <c r="J414"/>
  <c r="J394"/>
  <c r="J389"/>
  <c r="J378"/>
  <c r="J369"/>
  <c r="J342"/>
  <c r="BK310"/>
  <c r="J284"/>
  <c r="BK263"/>
  <c r="BK225"/>
  <c r="J205"/>
  <c r="J121"/>
  <c r="J529"/>
  <c r="BK276"/>
  <c r="J97"/>
  <c r="J243"/>
  <c r="J109"/>
  <c i="3" r="J102"/>
  <c r="BK150"/>
  <c r="J106"/>
  <c r="BK113"/>
  <c r="J135"/>
  <c r="J113"/>
  <c r="BK96"/>
  <c r="J115"/>
  <c r="BK104"/>
  <c r="J133"/>
  <c r="J104"/>
  <c i="4" r="BK165"/>
  <c r="J125"/>
  <c r="J187"/>
  <c r="J149"/>
  <c r="J95"/>
  <c r="BK127"/>
  <c r="BK100"/>
  <c r="J127"/>
  <c i="2" r="F35"/>
  <c i="3" r="J96"/>
  <c i="4" r="J171"/>
  <c r="J130"/>
  <c r="J85"/>
  <c r="J168"/>
  <c r="BK108"/>
  <c r="J152"/>
  <c r="J88"/>
  <c r="J103"/>
  <c i="2" r="BK544"/>
  <c r="BK511"/>
  <c r="J496"/>
  <c r="J484"/>
  <c r="BK458"/>
  <c r="J318"/>
  <c r="J263"/>
  <c r="BK145"/>
  <c r="BK445"/>
  <c r="J397"/>
  <c r="BK369"/>
  <c r="J276"/>
  <c r="J219"/>
  <c r="J217"/>
  <c r="BK109"/>
  <c r="BK254"/>
  <c i="3" r="J150"/>
  <c r="BK115"/>
  <c r="J126"/>
  <c r="J119"/>
  <c r="BK121"/>
  <c r="BK94"/>
  <c r="J100"/>
  <c i="4" r="J174"/>
  <c r="BK98"/>
  <c r="BK138"/>
  <c r="BK171"/>
  <c r="J108"/>
  <c i="2" r="F36"/>
  <c r="BK397"/>
  <c r="BK378"/>
  <c r="BK348"/>
  <c r="BK302"/>
  <c r="J254"/>
  <c r="BK193"/>
  <c r="J391"/>
  <c r="BK181"/>
  <c r="BK455"/>
  <c r="J269"/>
  <c r="BK219"/>
  <c i="3" r="BK152"/>
  <c r="BK126"/>
  <c r="BK140"/>
  <c r="J148"/>
  <c r="J146"/>
  <c r="J128"/>
  <c r="BK100"/>
  <c r="BK119"/>
  <c r="J138"/>
  <c r="BK102"/>
  <c r="J94"/>
  <c i="4" r="BK180"/>
  <c r="J138"/>
  <c r="BK93"/>
  <c r="J177"/>
  <c r="J135"/>
  <c r="J90"/>
  <c r="BK103"/>
  <c r="BK155"/>
  <c i="2" r="J535"/>
  <c r="J526"/>
  <c r="J511"/>
  <c r="BK496"/>
  <c r="BK490"/>
  <c r="BK480"/>
  <c r="BK477"/>
  <c r="J464"/>
  <c r="J336"/>
  <c r="J310"/>
  <c r="J272"/>
  <c r="BK205"/>
  <c r="BK139"/>
  <c r="BK97"/>
  <c r="BK439"/>
  <c r="BK394"/>
  <c r="J382"/>
  <c r="J363"/>
  <c r="J288"/>
  <c r="BK248"/>
  <c r="J139"/>
  <c r="J292"/>
  <c r="BK127"/>
  <c r="J237"/>
  <c r="J199"/>
  <c r="F37"/>
  <c r="J145"/>
  <c r="J449"/>
  <c r="BK187"/>
  <c i="3" r="BK148"/>
  <c r="J124"/>
  <c r="BK135"/>
  <c r="BK142"/>
  <c r="BK144"/>
  <c r="J108"/>
  <c r="BK128"/>
  <c r="J140"/>
  <c r="BK110"/>
  <c r="J121"/>
  <c r="BK92"/>
  <c i="4" r="BK187"/>
  <c r="BK135"/>
  <c r="BK95"/>
  <c r="J165"/>
  <c r="BK125"/>
  <c r="BK158"/>
  <c r="BK110"/>
  <c r="J183"/>
  <c r="J98"/>
  <c i="2" r="BK330"/>
  <c r="BK296"/>
  <c r="BK272"/>
  <c r="J260"/>
  <c r="BK223"/>
  <c r="BK199"/>
  <c r="F34"/>
  <c i="3" r="J98"/>
  <c i="4" r="BK189"/>
  <c r="BK149"/>
  <c r="J115"/>
  <c r="J189"/>
  <c r="BK145"/>
  <c r="BK174"/>
  <c r="BK123"/>
  <c r="BK130"/>
  <c i="2" r="J538"/>
  <c r="BK520"/>
  <c r="BK502"/>
  <c r="J490"/>
  <c r="BK470"/>
  <c r="J348"/>
  <c r="J296"/>
  <c r="BK237"/>
  <c r="BK115"/>
  <c r="BK432"/>
  <c r="BK382"/>
  <c r="J324"/>
  <c r="J257"/>
  <c r="J103"/>
  <c r="J455"/>
  <c r="J133"/>
  <c i="3" r="J152"/>
  <c r="J130"/>
  <c r="BK146"/>
  <c r="BK106"/>
  <c r="J92"/>
  <c r="BK138"/>
  <c r="BK98"/>
  <c i="4" r="J145"/>
  <c r="J180"/>
  <c r="J113"/>
  <c r="BK90"/>
  <c r="J110"/>
  <c i="2" r="BK106"/>
  <c r="BK284"/>
  <c r="BK173"/>
  <c r="BK547"/>
  <c r="J223"/>
  <c r="J34"/>
  <c i="4" r="J192"/>
  <c r="BK142"/>
  <c r="J100"/>
  <c r="BK183"/>
  <c r="J142"/>
  <c r="BK105"/>
  <c r="J155"/>
  <c r="J105"/>
  <c r="BK168"/>
  <c i="2" r="BK288"/>
  <c r="BK257"/>
  <c r="J225"/>
  <c r="J193"/>
  <c r="J173"/>
  <c r="J127"/>
  <c r="BK100"/>
  <c r="J94"/>
  <c r="J442"/>
  <c r="J432"/>
  <c r="BK389"/>
  <c r="J372"/>
  <c r="J280"/>
  <c r="J266"/>
  <c r="BK221"/>
  <c r="J100"/>
  <c r="BK266"/>
  <c r="BK103"/>
  <c r="BK336"/>
  <c r="J115"/>
  <c i="3" r="J144"/>
  <c r="J117"/>
  <c r="BK124"/>
  <c r="BK117"/>
  <c r="J142"/>
  <c r="J110"/>
  <c r="BK133"/>
  <c r="BK108"/>
  <c r="J90"/>
  <c r="BK130"/>
  <c r="BK90"/>
  <c i="4" r="BK162"/>
  <c r="BK118"/>
  <c r="BK192"/>
  <c r="BK152"/>
  <c r="BK120"/>
  <c r="J120"/>
  <c r="BK177"/>
  <c r="J118"/>
  <c i="2" l="1" r="R396"/>
  <c r="P396"/>
  <c r="T396"/>
  <c r="BK371"/>
  <c r="J371"/>
  <c r="J62"/>
  <c r="BK381"/>
  <c r="J381"/>
  <c r="J63"/>
  <c r="R381"/>
  <c r="R438"/>
  <c r="R444"/>
  <c r="P510"/>
  <c r="P509"/>
  <c r="BK93"/>
  <c r="J93"/>
  <c r="J61"/>
  <c r="BK438"/>
  <c r="J438"/>
  <c r="J66"/>
  <c r="T476"/>
  <c i="3" r="BK89"/>
  <c r="J89"/>
  <c r="J62"/>
  <c r="R123"/>
  <c i="2" r="R93"/>
  <c r="P438"/>
  <c r="P476"/>
  <c i="3" r="P89"/>
  <c r="R132"/>
  <c i="2" r="T93"/>
  <c r="R371"/>
  <c r="BK444"/>
  <c r="J444"/>
  <c r="J67"/>
  <c r="BK476"/>
  <c r="J476"/>
  <c r="J68"/>
  <c r="R510"/>
  <c r="R509"/>
  <c i="3" r="BK112"/>
  <c r="J112"/>
  <c r="J63"/>
  <c r="P123"/>
  <c r="T132"/>
  <c r="P137"/>
  <c i="4" r="BK84"/>
  <c i="2" r="P93"/>
  <c r="T371"/>
  <c r="P444"/>
  <c r="R476"/>
  <c r="T510"/>
  <c r="T509"/>
  <c i="3" r="R89"/>
  <c r="T112"/>
  <c r="BK132"/>
  <c r="J132"/>
  <c r="J65"/>
  <c r="T137"/>
  <c i="4" r="P84"/>
  <c r="BK161"/>
  <c r="J161"/>
  <c r="J62"/>
  <c r="R161"/>
  <c i="2" r="P371"/>
  <c r="P381"/>
  <c r="T381"/>
  <c r="T438"/>
  <c r="T444"/>
  <c r="BK510"/>
  <c r="J510"/>
  <c r="J71"/>
  <c i="3" r="P112"/>
  <c r="BK123"/>
  <c r="J123"/>
  <c r="J64"/>
  <c r="P132"/>
  <c r="R137"/>
  <c i="4" r="T84"/>
  <c r="T83"/>
  <c r="T82"/>
  <c r="T161"/>
  <c i="3" r="T89"/>
  <c r="R112"/>
  <c r="T123"/>
  <c r="BK137"/>
  <c r="J137"/>
  <c r="J66"/>
  <c i="4" r="R84"/>
  <c r="R83"/>
  <c r="R82"/>
  <c r="P161"/>
  <c i="2" r="BK431"/>
  <c r="J431"/>
  <c r="J65"/>
  <c r="BK505"/>
  <c r="J505"/>
  <c r="J69"/>
  <c r="BK396"/>
  <c r="J396"/>
  <c r="J64"/>
  <c i="4" r="E48"/>
  <c r="J76"/>
  <c r="BE85"/>
  <c r="BE93"/>
  <c r="BE113"/>
  <c r="BE130"/>
  <c r="BE132"/>
  <c r="BE135"/>
  <c r="BE138"/>
  <c r="BE145"/>
  <c r="BE149"/>
  <c r="BE162"/>
  <c i="3" r="BK88"/>
  <c r="BK87"/>
  <c r="J87"/>
  <c r="J60"/>
  <c i="4" r="F55"/>
  <c r="BE105"/>
  <c r="BE118"/>
  <c r="BE142"/>
  <c r="BE152"/>
  <c r="BE165"/>
  <c r="BE171"/>
  <c r="BE177"/>
  <c r="BE88"/>
  <c r="BE90"/>
  <c r="BE95"/>
  <c r="BE98"/>
  <c r="BE103"/>
  <c r="BE115"/>
  <c r="BE125"/>
  <c r="BE127"/>
  <c r="BE180"/>
  <c r="BE192"/>
  <c r="BE100"/>
  <c r="BE108"/>
  <c r="BE110"/>
  <c r="BE120"/>
  <c r="BE123"/>
  <c r="BE155"/>
  <c r="BE158"/>
  <c r="BE168"/>
  <c r="BE174"/>
  <c r="BE183"/>
  <c r="BE187"/>
  <c r="BE189"/>
  <c i="2" r="BK92"/>
  <c r="J92"/>
  <c r="J60"/>
  <c i="3" r="BE113"/>
  <c r="F83"/>
  <c r="BE96"/>
  <c r="BE108"/>
  <c r="BE115"/>
  <c r="BE119"/>
  <c r="BE144"/>
  <c r="BE98"/>
  <c r="BE106"/>
  <c r="BE130"/>
  <c r="BE133"/>
  <c r="BE135"/>
  <c i="2" r="BK509"/>
  <c r="J509"/>
  <c r="J70"/>
  <c i="3" r="E48"/>
  <c r="J80"/>
  <c r="BE110"/>
  <c r="BE117"/>
  <c r="BE140"/>
  <c r="BE92"/>
  <c r="BE94"/>
  <c r="BE121"/>
  <c r="BE124"/>
  <c r="BE126"/>
  <c r="BE102"/>
  <c r="BE142"/>
  <c r="BE146"/>
  <c r="BE100"/>
  <c r="BE148"/>
  <c r="BE128"/>
  <c r="BE152"/>
  <c r="BE90"/>
  <c r="BE104"/>
  <c r="BE138"/>
  <c r="BE150"/>
  <c i="2" r="F55"/>
  <c r="BE127"/>
  <c r="BE181"/>
  <c r="BE193"/>
  <c r="BE217"/>
  <c r="BE223"/>
  <c r="BE225"/>
  <c r="BE248"/>
  <c r="BE263"/>
  <c r="BE266"/>
  <c r="BE342"/>
  <c r="BE449"/>
  <c r="BE547"/>
  <c r="BE94"/>
  <c r="BE106"/>
  <c r="BE133"/>
  <c r="BE139"/>
  <c r="BE205"/>
  <c r="BE257"/>
  <c r="BE272"/>
  <c r="BE389"/>
  <c r="BE526"/>
  <c i="1" r="AW55"/>
  <c i="2" r="E48"/>
  <c r="BE100"/>
  <c r="BE115"/>
  <c r="BE121"/>
  <c r="BE145"/>
  <c r="BE173"/>
  <c r="BE324"/>
  <c r="BE330"/>
  <c r="BE336"/>
  <c r="BE369"/>
  <c r="BE372"/>
  <c r="BE378"/>
  <c r="BE382"/>
  <c r="BE391"/>
  <c r="BE394"/>
  <c r="BE397"/>
  <c r="BE414"/>
  <c r="BE432"/>
  <c r="BE439"/>
  <c r="BE442"/>
  <c r="BE445"/>
  <c i="1" r="BC55"/>
  <c i="2" r="J52"/>
  <c r="BE97"/>
  <c r="BE103"/>
  <c r="BE109"/>
  <c r="BE187"/>
  <c r="BE199"/>
  <c r="BE219"/>
  <c r="BE221"/>
  <c r="BE237"/>
  <c r="BE243"/>
  <c r="BE254"/>
  <c r="BE260"/>
  <c r="BE269"/>
  <c r="BE276"/>
  <c r="BE280"/>
  <c r="BE284"/>
  <c r="BE288"/>
  <c r="BE292"/>
  <c r="BE296"/>
  <c r="BE302"/>
  <c r="BE310"/>
  <c r="BE318"/>
  <c r="BE348"/>
  <c r="BE354"/>
  <c r="BE363"/>
  <c r="BE455"/>
  <c r="BE458"/>
  <c r="BE464"/>
  <c r="BE470"/>
  <c r="BE477"/>
  <c r="BE480"/>
  <c r="BE484"/>
  <c r="BE487"/>
  <c r="BE490"/>
  <c r="BE493"/>
  <c r="BE496"/>
  <c r="BE502"/>
  <c r="BE506"/>
  <c r="BE511"/>
  <c r="BE517"/>
  <c r="BE520"/>
  <c r="BE529"/>
  <c r="BE535"/>
  <c r="BE538"/>
  <c i="1" r="BA55"/>
  <c i="2" r="BE544"/>
  <c i="1" r="BB55"/>
  <c r="BD55"/>
  <c i="4" r="F37"/>
  <c i="1" r="BD57"/>
  <c i="3" r="F37"/>
  <c i="1" r="BD56"/>
  <c i="4" r="J34"/>
  <c i="1" r="AW57"/>
  <c i="3" r="F35"/>
  <c i="1" r="BB56"/>
  <c i="3" r="F36"/>
  <c i="1" r="BC56"/>
  <c i="4" r="F34"/>
  <c i="1" r="BA57"/>
  <c i="3" r="F34"/>
  <c i="1" r="BA56"/>
  <c i="3" r="J34"/>
  <c i="1" r="AW56"/>
  <c i="4" r="F36"/>
  <c i="1" r="BC57"/>
  <c i="4" r="F35"/>
  <c i="1" r="BB57"/>
  <c i="3" l="1" r="T88"/>
  <c r="T87"/>
  <c r="T86"/>
  <c i="2" r="R92"/>
  <c r="R91"/>
  <c i="4" r="P83"/>
  <c r="P82"/>
  <c i="1" r="AU57"/>
  <c i="3" r="R88"/>
  <c r="R87"/>
  <c r="R86"/>
  <c i="4" r="BK83"/>
  <c r="J83"/>
  <c r="J60"/>
  <c i="3" r="P88"/>
  <c r="P87"/>
  <c r="P86"/>
  <c i="1" r="AU56"/>
  <c i="2" r="P92"/>
  <c r="P91"/>
  <c i="1" r="AU55"/>
  <c i="2" r="T92"/>
  <c r="T91"/>
  <c i="4" r="J84"/>
  <c r="J61"/>
  <c i="3" r="BK86"/>
  <c r="J86"/>
  <c r="J59"/>
  <c r="J88"/>
  <c r="J61"/>
  <c i="2" r="BK91"/>
  <c r="J91"/>
  <c r="F33"/>
  <c i="1" r="AZ55"/>
  <c i="3" r="J33"/>
  <c i="1" r="AV56"/>
  <c r="AT56"/>
  <c i="2" r="J30"/>
  <c i="1" r="AG55"/>
  <c r="BC54"/>
  <c r="AY54"/>
  <c i="2" r="J33"/>
  <c i="1" r="AV55"/>
  <c r="AT55"/>
  <c r="BB54"/>
  <c r="W31"/>
  <c r="BA54"/>
  <c r="AW54"/>
  <c r="AK30"/>
  <c i="3" r="F33"/>
  <c i="1" r="AZ56"/>
  <c i="4" r="F33"/>
  <c i="1" r="AZ57"/>
  <c i="4" r="J33"/>
  <c i="1" r="AV57"/>
  <c r="AT57"/>
  <c r="BD54"/>
  <c r="W33"/>
  <c i="4" l="1" r="BK82"/>
  <c r="J82"/>
  <c r="J59"/>
  <c i="1" r="AN55"/>
  <c i="2" r="J59"/>
  <c r="J39"/>
  <c i="1" r="AU54"/>
  <c i="3" r="J30"/>
  <c i="1" r="AG56"/>
  <c r="W30"/>
  <c r="AZ54"/>
  <c r="AV54"/>
  <c r="AK29"/>
  <c r="W32"/>
  <c r="AX54"/>
  <c i="3" l="1" r="J39"/>
  <c i="1" r="AN56"/>
  <c r="AT54"/>
  <c i="4" r="J30"/>
  <c i="1" r="AG57"/>
  <c r="W29"/>
  <c i="4" l="1" r="J39"/>
  <c i="1" r="AN57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<sst xmlns="http://schemas.openxmlformats.org/spreadsheetml/2006/main">
  <si>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</si>
  <si>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</si>
  <si>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</si>
  <si>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</si>
  <si>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</si>
  <si>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{a13d24a0-83c2-46d1-a179-8c315239d749}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</si>
  <si>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</si>
  <si>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</si>
  <si>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</si>
  <si>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</si>
  <si>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</si>
  <si>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</si>
  <si>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</si>
  <si>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</si>
  <si>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</si>
  <si>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</si>
  <si>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</si>
  <si>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PARKOVACÍ DŮM V KOLÍNĚ</t>
  </si>
  <si>
    <t>KSO:</t>
  </si>
  <si>
    <t/>
  </si>
  <si>
    <t>CC-CZ:</t>
  </si>
  <si>
    <t>Místo:</t>
  </si>
  <si>
    <t>město Kolín</t>
  </si>
  <si>
    <t>Datum:</t>
  </si>
  <si>
    <t>8. 4. 2025</t>
  </si>
  <si>
    <t>Zadavatel:</t>
  </si>
  <si>
    <t>IČ:</t>
  </si>
  <si>
    <t>002 35 440</t>
  </si>
  <si>
    <t>DIČ:</t>
  </si>
  <si>
    <t>CZ00235440</t>
  </si>
  <si>
    <t>Účastník:</t>
  </si>
  <si>
    <t>Vyplň údaj</t>
  </si>
  <si>
    <t>Projektant:</t>
  </si>
  <si>
    <t>Projekt Haly s.r.o.</t>
  </si>
  <si>
    <t>True</t>
  </si>
  <si>
    <t>Zpracovatel:</t>
  </si>
  <si>
    <t>057 33 171</t>
  </si>
  <si>
    <t>TMI Building s.r.o.</t>
  </si>
  <si>
    <t>CZ05733171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</si>
  <si>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</si>
  <si>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</si>
  <si>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</si>
  <si>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</si>
  <si>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</si>
  <si>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</si>
  <si>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</si>
  <si>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</si>
  <si>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</si>
  <si>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</si>
  <si>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</si>
  <si>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</si>
  <si>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</si>
  <si>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</si>
  <si>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</si>
  <si>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</si>
  <si>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</si>
  <si>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</si>
  <si>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</si>
  <si>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</si>
  <si>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</si>
  <si>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</si>
  <si>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</si>
  <si>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</si>
  <si>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</si>
  <si>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</si>
  <si>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</si>
  <si>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</si>
  <si>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</si>
  <si>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</si>
  <si>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</si>
  <si>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</si>
  <si>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</si>
  <si>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</si>
  <si>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</si>
  <si>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</si>
  <si>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</si>
  <si>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</si>
  <si>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</si>
  <si>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</si>
  <si>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</si>
  <si>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</si>
  <si>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Kolektor</t>
  </si>
  <si>
    <t>STA</t>
  </si>
  <si>
    <t>{c1c1ddd2-4d32-4f04-afa6-006dfe65ced2}</t>
  </si>
  <si>
    <t>2</t>
  </si>
  <si>
    <t>IO 201</t>
  </si>
  <si>
    <t>Přeložka parovodu</t>
  </si>
  <si>
    <t>{4a4017d4-8ae8-43ed-943f-8f98f6f70449}</t>
  </si>
  <si>
    <t>IO 203</t>
  </si>
  <si>
    <t>Přeložka VO</t>
  </si>
  <si>
    <t>{b70af02b-4a69-4c6a-9e60-ba477bcd66e1}</t>
  </si>
  <si>
    <t>Hloubení</t>
  </si>
  <si>
    <t>m3</t>
  </si>
  <si>
    <t>1429,448</t>
  </si>
  <si>
    <t>Zásyp</t>
  </si>
  <si>
    <t>1032,015</t>
  </si>
  <si>
    <t>KRYCÍ LIST SOUPISU PRACÍ</t>
  </si>
  <si>
    <t>Lože</t>
  </si>
  <si>
    <t>Lože pod potrubí</t>
  </si>
  <si>
    <t>75,636</t>
  </si>
  <si>
    <t>Podkladní_deska</t>
  </si>
  <si>
    <t>Podkladní deska</t>
  </si>
  <si>
    <t>37,818</t>
  </si>
  <si>
    <t>Mazanina</t>
  </si>
  <si>
    <t>7,434</t>
  </si>
  <si>
    <t>Objekt:</t>
  </si>
  <si>
    <t>SO 01 - Kolektor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</si>
  <si>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</si>
  <si>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</si>
  <si>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</si>
  <si>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</si>
  <si>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</si>
  <si>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</si>
  <si>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</si>
  <si>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</si>
  <si>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</si>
  <si>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</si>
  <si>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</si>
  <si>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</si>
  <si>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</si>
  <si>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</si>
  <si>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</si>
  <si>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</si>
  <si>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</si>
  <si>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</si>
  <si>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</si>
  <si>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</si>
  <si>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</si>
  <si>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</si>
  <si>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</si>
  <si>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</si>
  <si>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</si>
  <si>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</si>
  <si>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</si>
  <si>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</si>
  <si>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</si>
  <si>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</si>
  <si>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</si>
  <si>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</si>
  <si>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</si>
  <si>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</si>
  <si>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112151312</t>
  </si>
  <si>
    <t>Kácení stromu bez postupného spouštění koruny a kmene D přes 0,2 do 0,3 m</t>
  </si>
  <si>
    <t>kus</t>
  </si>
  <si>
    <t>CS ÚRS 2025 01</t>
  </si>
  <si>
    <t>4</t>
  </si>
  <si>
    <t>1195677784</t>
  </si>
  <si>
    <t>PP</t>
  </si>
  <si>
    <t>Pokácení stromu postupné bez spouštění částí kmene a koruny o průměru na řezné ploše pařezu přes 200 do 300 mm</t>
  </si>
  <si>
    <t>Online PSC</t>
  </si>
  <si>
    <t>https://podminky.urs.cz/item/CS_URS_2025_01/112151312</t>
  </si>
  <si>
    <t>112151313</t>
  </si>
  <si>
    <t>Kácení stromu bez postupného spouštění koruny a kmene D přes 0,3 do 0,4 m</t>
  </si>
  <si>
    <t>-1231243334</t>
  </si>
  <si>
    <t>Pokácení stromu postupné bez spouštění částí kmene a koruny o průměru na řezné ploše pařezu přes 300 do 400 mm</t>
  </si>
  <si>
    <t>https://podminky.urs.cz/item/CS_URS_2025_01/112151313</t>
  </si>
  <si>
    <t>3</t>
  </si>
  <si>
    <t>112151314</t>
  </si>
  <si>
    <t>Kácení stromu bez postupného spouštění koruny a kmene D přes 0,4 do 0,5 m</t>
  </si>
  <si>
    <t>1272450468</t>
  </si>
  <si>
    <t>Pokácení stromu postupné bez spouštění částí kmene a koruny o průměru na řezné ploše pařezu přes 400 do 500 mm</t>
  </si>
  <si>
    <t>https://podminky.urs.cz/item/CS_URS_2025_01/112151314</t>
  </si>
  <si>
    <t>112251101</t>
  </si>
  <si>
    <t>Odstranění pařezů průměru přes 100 do 300 mm</t>
  </si>
  <si>
    <t>-1443572861</t>
  </si>
  <si>
    <t>Odstranění pařezů strojně s jejich vykopáním nebo vytrháním průměru přes 100 do 300 mm</t>
  </si>
  <si>
    <t>https://podminky.urs.cz/item/CS_URS_2025_01/112251101</t>
  </si>
  <si>
    <t>5</t>
  </si>
  <si>
    <t>112251102</t>
  </si>
  <si>
    <t>Odstranění pařezů průměru přes 300 do 500 mm</t>
  </si>
  <si>
    <t>888317036</t>
  </si>
  <si>
    <t>Odstranění pařezů strojně s jejich vykopáním nebo vytrháním průměru přes 300 do 500 mm</t>
  </si>
  <si>
    <t>https://podminky.urs.cz/item/CS_URS_2025_01/112251102</t>
  </si>
  <si>
    <t>6</t>
  </si>
  <si>
    <t>113107162</t>
  </si>
  <si>
    <t>Odstranění podkladu z kameniva drceného tl přes 100 do 200 mm strojně pl přes 50 do 200 m2</t>
  </si>
  <si>
    <t>m2</t>
  </si>
  <si>
    <t>1761017550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</si>
  <si>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</si>
  <si>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https://podminky.urs.cz/item/CS_URS_2025_01/113107162</t>
  </si>
  <si>
    <t>VV</t>
  </si>
  <si>
    <t>Předpokládaná mocnost 150mm</t>
  </si>
  <si>
    <t>192,1300</t>
  </si>
  <si>
    <t>Součet</t>
  </si>
  <si>
    <t>7</t>
  </si>
  <si>
    <t>113107170</t>
  </si>
  <si>
    <t>Odstranění podkladu z betonu prostého tl do 100 mm strojně pl přes 50 do 200 m2</t>
  </si>
  <si>
    <t>-1149984251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</si>
  <si>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</si>
  <si>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https://podminky.urs.cz/item/CS_URS_2025_01/113107170</t>
  </si>
  <si>
    <t>Předpokládaná mocnost 90mm</t>
  </si>
  <si>
    <t>8</t>
  </si>
  <si>
    <t>113107182</t>
  </si>
  <si>
    <t>Odstranění podkladu živičného tl přes 50 do 100 mm strojně pl přes 50 do 200 m2</t>
  </si>
  <si>
    <t>-1296140920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</si>
  <si>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</si>
  <si>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https://podminky.urs.cz/item/CS_URS_2025_01/113107182</t>
  </si>
  <si>
    <t>Předpokládaná mocnost 75mm</t>
  </si>
  <si>
    <t>9</t>
  </si>
  <si>
    <t>113202111</t>
  </si>
  <si>
    <t>Vytrhání obrub krajníků obrubníků stojatých</t>
  </si>
  <si>
    <t>m</t>
  </si>
  <si>
    <t>-508301664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</si>
  <si>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</si>
  <si>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</si>
  <si>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Předpoklad betonových silniční obrubník stojatý</t>
  </si>
  <si>
    <t>38,400</t>
  </si>
  <si>
    <t>10</t>
  </si>
  <si>
    <t>131251205</t>
  </si>
  <si>
    <t>Hloubení jam zapažených v hornině třídy těžitelnosti I skupiny 3 objem do 1000 m3 strojně</t>
  </si>
  <si>
    <t>-377734067</t>
  </si>
  <si>
    <t>Hloubení zapažených jam a zářezů strojně s urovnáním dna do předepsaného profilu a spádu v hornině třídy těžitelnosti I skupiny 3 přes 500 do 1 000 m3</t>
  </si>
  <si>
    <t>https://podminky.urs.cz/item/CS_URS_2025_01/131251205</t>
  </si>
  <si>
    <t>Zatřídění zeminy dle IGP</t>
  </si>
  <si>
    <t>Hloubení*0,99</t>
  </si>
  <si>
    <t>11</t>
  </si>
  <si>
    <t>131313712</t>
  </si>
  <si>
    <t>Hloubení zapažených jam v nesoudržných horninách třídy těžitelnosti II skupiny 4 ručně</t>
  </si>
  <si>
    <t>-80490934</t>
  </si>
  <si>
    <t>Hloubení zapažených jam ručně s urovnáním dna do předepsaného profilu a spádu v hornině třídy těžitelnosti II skupiny 4 nesoudržných</t>
  </si>
  <si>
    <t>https://podminky.urs.cz/item/CS_URS_2025_01/131313712</t>
  </si>
  <si>
    <t>Hloubení*0,01</t>
  </si>
  <si>
    <t>139001101</t>
  </si>
  <si>
    <t>Příplatek za ztížení vykopávky v blízkosti podzemního vedení</t>
  </si>
  <si>
    <t>547108343</t>
  </si>
  <si>
    <t>Příplatek k cenám hloubených vykopávek za ztížení vykopávky v blízkosti podzemního vedení nebo výbušnin pro jakoukoliv třídu horniny</t>
  </si>
  <si>
    <t>https://podminky.urs.cz/item/CS_URS_2025_01/139001101</t>
  </si>
  <si>
    <t>"Předpokládaná hloubka výkopu v místě řezu 1A" 201,500-195,280</t>
  </si>
  <si>
    <t>"Předpokládaná hloubka výkopu v místě řezu 2A=2B" 199,100-195,170</t>
  </si>
  <si>
    <t>"Předpokládaná hloubka výkopu v místě řezu 3A" 198,700-194,880</t>
  </si>
  <si>
    <t>"Předpokládaná hloubka výkopu v místě řezu 3C" 198,000-194,580</t>
  </si>
  <si>
    <t>"Předpokládaná hloubka výkopu v místě řezu 4" 198,160-194,580</t>
  </si>
  <si>
    <t>Šířka výkopku je uvažována 3,700m v řezu 1A (předpoklad výkop jam)</t>
  </si>
  <si>
    <t>Šířka výkopku je uvažována 3,100m v řezu 3A, 3B (předpoklad výkop jam)</t>
  </si>
  <si>
    <t>Šířka výkopku je uvažována 2,500m v ostatních řezích (předpoklad výkop jam)</t>
  </si>
  <si>
    <t>Hloubení v místě stávajícího kolektoru (S1) včetně svahování</t>
  </si>
  <si>
    <t>18,980*6,220+30,000</t>
  </si>
  <si>
    <t>Hloubení v místě řezu "1A"</t>
  </si>
  <si>
    <t>(3,000+1,800+2,000)*3,700*6,220</t>
  </si>
  <si>
    <t>Hloubení v místě řezu "2A=2B"</t>
  </si>
  <si>
    <t>13,480*2,500*3,930</t>
  </si>
  <si>
    <t>Hloubení v místě řezu "3A"</t>
  </si>
  <si>
    <t>26,400*3,100*3,820</t>
  </si>
  <si>
    <t>Hloubení v místě řezu "3B"</t>
  </si>
  <si>
    <t>27,000*3,100*3,420</t>
  </si>
  <si>
    <t>Hloubení v místě stávajícího kolektoru (S2) včetně svahování</t>
  </si>
  <si>
    <t>134,800*3,580-80,000</t>
  </si>
  <si>
    <t>"Odpočet bourání stávajícího kolektoru - viz. objem bourání kolektoru" -9,011</t>
  </si>
  <si>
    <t>"Příplatek za ztížené vykopávky - předpoklad 20%" Hloubení*0,100</t>
  </si>
  <si>
    <t>13</t>
  </si>
  <si>
    <t>139951123</t>
  </si>
  <si>
    <t>Bourání kcí v hloubených vykopávkách ze zdiva ze ŽB nebo předpjatého strojně</t>
  </si>
  <si>
    <t>1388533939</t>
  </si>
  <si>
    <t>Bourání konstrukcí v hloubených vykopávkách strojně s přemístěním suti na hromady na vzdálenost do 20 m nebo s naložením na dopravní prostředek z betonu železového nebo předpjatého</t>
  </si>
  <si>
    <t>https://podminky.urs.cz/item/CS_URS_2025_01/139951123</t>
  </si>
  <si>
    <t>Hloubení v místě řezu "A" viz. výkres bourání kolektoru</t>
  </si>
  <si>
    <t>"Bourání stávajícího kolektoru" (6,300+3,300+6,300+3,300)*0,150*1,865</t>
  </si>
  <si>
    <t>Hloubení v místě řezu "F" - viz. výkres bourání kolektoru</t>
  </si>
  <si>
    <t>"Bourání stávajícího kolektoru" (4,405+2,100+4,405+2,100)*0,150*1,865</t>
  </si>
  <si>
    <t>14</t>
  </si>
  <si>
    <t>153112111</t>
  </si>
  <si>
    <t>Nastražení ocelových štětovnic dl do 10 m ve standardních podmínkách z terénu</t>
  </si>
  <si>
    <t>-1171452684</t>
  </si>
  <si>
    <t>Zřízení beraněných stěn z ocelových štětovnic z terénu nastražení štětovnic ve standardních podmínkách, délky do 10 m</t>
  </si>
  <si>
    <t>https://podminky.urs.cz/item/CS_URS_2025_01/153112111</t>
  </si>
  <si>
    <t>Předpoklad délky štětovnic 5,050m</t>
  </si>
  <si>
    <t>"Délka štětovnic dle tabulky prvků" 1014,000</t>
  </si>
  <si>
    <t>15</t>
  </si>
  <si>
    <t>153112122</t>
  </si>
  <si>
    <t>Zaberanění ocelových štětovnic na dl do 8 m ve standardních podmínkách z terénu</t>
  </si>
  <si>
    <t>-2055577943</t>
  </si>
  <si>
    <t>Zřízení beraněných stěn z ocelových štětovnic z terénu zaberanění štětovnic ve standardních podmínkách, délky do 8 m</t>
  </si>
  <si>
    <t>https://podminky.urs.cz/item/CS_URS_2025_01/153112122</t>
  </si>
  <si>
    <t>16</t>
  </si>
  <si>
    <t>M</t>
  </si>
  <si>
    <t>15920311</t>
  </si>
  <si>
    <t xml:space="preserve">štětovnice ocelová </t>
  </si>
  <si>
    <t>t</t>
  </si>
  <si>
    <t>569079141</t>
  </si>
  <si>
    <t>štětovnice ocelová</t>
  </si>
  <si>
    <t>P</t>
  </si>
  <si>
    <t>Poznámka k položce:_x000d_
například VL 604</t>
  </si>
  <si>
    <t>Předpoklad 5x obrátkovost</t>
  </si>
  <si>
    <t>123,500/5</t>
  </si>
  <si>
    <t>17</t>
  </si>
  <si>
    <t>153113112</t>
  </si>
  <si>
    <t>Vytažení ocelových štětovnic dl do 12 m zaberaněných do hl 8 m z terénu ve standardnich podmínkách</t>
  </si>
  <si>
    <t>-1810537140</t>
  </si>
  <si>
    <t>Vytažení stěn z ocelových štětovnic zaberaněných z terénu délky do 12 m ve standardních podmínkách, zaberaněných na hloubku do 8 m</t>
  </si>
  <si>
    <t>https://podminky.urs.cz/item/CS_URS_2025_01/153113112</t>
  </si>
  <si>
    <t>18</t>
  </si>
  <si>
    <t>153116112</t>
  </si>
  <si>
    <t>Montáž ocelových kleštin nebo převázek hradicích stěn z terénu</t>
  </si>
  <si>
    <t>1044039359</t>
  </si>
  <si>
    <t>Kleštiny nebo převázky pro hradící stěny beraněné, nasazené, tabulové z oceli jakéhokoliv druhu z terénu montáž</t>
  </si>
  <si>
    <t>https://podminky.urs.cz/item/CS_URS_2025_01/153116112</t>
  </si>
  <si>
    <t>Převázky dle tabulky prvků</t>
  </si>
  <si>
    <t>"U300, S355" 4,948</t>
  </si>
  <si>
    <t>"U220, S235" 6,407</t>
  </si>
  <si>
    <t>Mezisoučet</t>
  </si>
  <si>
    <t>Rozpěry</t>
  </si>
  <si>
    <t>"TR 168/10, S355" 0,693</t>
  </si>
  <si>
    <t>"TR 108/10, S235" 0,784</t>
  </si>
  <si>
    <t>19</t>
  </si>
  <si>
    <t>13411004</t>
  </si>
  <si>
    <t>tyč ocelová kruhová jakost S355J2 (11 503) D 170mm</t>
  </si>
  <si>
    <t>1077090167</t>
  </si>
  <si>
    <t>20</t>
  </si>
  <si>
    <t>13010828</t>
  </si>
  <si>
    <t>ocel profilová jakost S235JR (11 375) průřez U (UPN) 220</t>
  </si>
  <si>
    <t>-1334306485</t>
  </si>
  <si>
    <t>13010836</t>
  </si>
  <si>
    <t>ocel profilová jakost S235JR (11 375) průřez U (UPN) 300</t>
  </si>
  <si>
    <t>878201721</t>
  </si>
  <si>
    <t>22</t>
  </si>
  <si>
    <t>13011038</t>
  </si>
  <si>
    <t>tyč ocelová kruhová jakost S235JR (11 375) D 110mm</t>
  </si>
  <si>
    <t>-48833750</t>
  </si>
  <si>
    <t>23</t>
  </si>
  <si>
    <t>153116113</t>
  </si>
  <si>
    <t>Demontáž ocelových kleštin nebo převázek hradicích stěn z terénu</t>
  </si>
  <si>
    <t>462762437</t>
  </si>
  <si>
    <t>Kleštiny nebo převázky pro hradící stěny beraněné, nasazené, tabulové z oceli jakéhokoliv druhu z terénu demontáž</t>
  </si>
  <si>
    <t>https://podminky.urs.cz/item/CS_URS_2025_01/153116113</t>
  </si>
  <si>
    <t>24</t>
  </si>
  <si>
    <t>153122112</t>
  </si>
  <si>
    <t>Beraněni dřevěných štětových stěn na délku do 5 m z terénu</t>
  </si>
  <si>
    <t>-54981357</t>
  </si>
  <si>
    <t>Zaberanění štětových stěn ze dřeva z terénu na délku zaberanění do 5 m</t>
  </si>
  <si>
    <t>https://podminky.urs.cz/item/CS_URS_2025_01/153122112</t>
  </si>
  <si>
    <t>Dle příčných řezu 2B</t>
  </si>
  <si>
    <t>"Předpoklad" 6,00*4,50</t>
  </si>
  <si>
    <t>25</t>
  </si>
  <si>
    <t>60512125</t>
  </si>
  <si>
    <t>hranol stavební řezivo průřezu do 120cm2 do dl 6m</t>
  </si>
  <si>
    <t>909177316</t>
  </si>
  <si>
    <t>Předpoklad obrátkovosti 2x</t>
  </si>
  <si>
    <t>27,000/2</t>
  </si>
  <si>
    <t>26</t>
  </si>
  <si>
    <t>153123112</t>
  </si>
  <si>
    <t>Odstranění štětových stěn dřevěných zaberaněných do 5 m z terénu</t>
  </si>
  <si>
    <t>488537690</t>
  </si>
  <si>
    <t>Odstranění štětových stěn ze dřeva zaberaněných z terénu při délce zaberanění do 5 m</t>
  </si>
  <si>
    <t>https://podminky.urs.cz/item/CS_URS_2025_01/153123112</t>
  </si>
  <si>
    <t>27</t>
  </si>
  <si>
    <t>162201401</t>
  </si>
  <si>
    <t>Vodorovné přemístění větví stromů listnatých do 1 km D kmene přes 100 do 300 mm</t>
  </si>
  <si>
    <t>-1847588734</t>
  </si>
  <si>
    <t>Vodorovné přemístění větví, kmenů nebo pařezů s naložením, složením a dopravou do 1000 m větví stromů listnatých, průměru kmene přes 100 do 300 mm</t>
  </si>
  <si>
    <t>https://podminky.urs.cz/item/CS_URS_2025_01/162201401</t>
  </si>
  <si>
    <t>28</t>
  </si>
  <si>
    <t>162201402</t>
  </si>
  <si>
    <t>Vodorovné přemístění větví stromů listnatých do 1 km D kmene přes 300 do 500 mm</t>
  </si>
  <si>
    <t>24385493</t>
  </si>
  <si>
    <t>Vodorovné přemístění větví, kmenů nebo pařezů s naložením, složením a dopravou do 1000 m větví stromů listnatých, průměru kmene přes 300 do 500 mm</t>
  </si>
  <si>
    <t>https://podminky.urs.cz/item/CS_URS_2025_01/162201402</t>
  </si>
  <si>
    <t>29</t>
  </si>
  <si>
    <t>162201411</t>
  </si>
  <si>
    <t>Vodorovné přemístění kmenů stromů listnatých do 1 km D kmene přes 100 do 300 mm</t>
  </si>
  <si>
    <t>1865042324</t>
  </si>
  <si>
    <t>Vodorovné přemístění větví, kmenů nebo pařezů s naložením, složením a dopravou do 1000 m kmenů stromů listnatých, průměru přes 100 do 300 mm</t>
  </si>
  <si>
    <t>https://podminky.urs.cz/item/CS_URS_2025_01/162201411</t>
  </si>
  <si>
    <t>30</t>
  </si>
  <si>
    <t>162201412</t>
  </si>
  <si>
    <t>Vodorovné přemístění kmenů stromů listnatých do 1 km D kmene přes 300 do 500 mm</t>
  </si>
  <si>
    <t>-666690480</t>
  </si>
  <si>
    <t>Vodorovné přemístění větví, kmenů nebo pařezů s naložením, složením a dopravou do 1000 m kmenů stromů listnatých, průměru přes 300 do 500 mm</t>
  </si>
  <si>
    <t>https://podminky.urs.cz/item/CS_URS_2025_01/162201412</t>
  </si>
  <si>
    <t>31</t>
  </si>
  <si>
    <t>162201421</t>
  </si>
  <si>
    <t>Vodorovné přemístění pařezů do 1 km D přes 100 do 300 mm</t>
  </si>
  <si>
    <t>-442096395</t>
  </si>
  <si>
    <t>Vodorovné přemístění větví, kmenů nebo pařezů s naložením, složením a dopravou do 1000 m pařezů kmenů, průměru přes 100 do 300 mm</t>
  </si>
  <si>
    <t>https://podminky.urs.cz/item/CS_URS_2025_01/162201421</t>
  </si>
  <si>
    <t>32</t>
  </si>
  <si>
    <t>162201422</t>
  </si>
  <si>
    <t>Vodorovné přemístění pařezů do 1 km D přes 300 do 500 mm</t>
  </si>
  <si>
    <t>1224303621</t>
  </si>
  <si>
    <t>Vodorovné přemístění větví, kmenů nebo pařezů s naložením, složením a dopravou do 1000 m pařezů kmenů, průměru přes 300 do 500 mm</t>
  </si>
  <si>
    <t>https://podminky.urs.cz/item/CS_URS_2025_01/162201422</t>
  </si>
  <si>
    <t>33</t>
  </si>
  <si>
    <t>162301931</t>
  </si>
  <si>
    <t>Příplatek k vodorovnému přemístění větví stromů listnatých D kmene přes 100 do 300 mm ZKD 1 km</t>
  </si>
  <si>
    <t>306599639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</si>
  <si>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</si>
  <si>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https://podminky.urs.cz/item/CS_URS_2025_01/162301931</t>
  </si>
  <si>
    <t>4*19 'Přepočtené koeficientem množství</t>
  </si>
  <si>
    <t>34</t>
  </si>
  <si>
    <t>162301932</t>
  </si>
  <si>
    <t>Příplatek k vodorovnému přemístění větví stromů listnatých D kmene přes 300 do 500 mm ZKD 1 km</t>
  </si>
  <si>
    <t>314254790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</si>
  <si>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</si>
  <si>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https://podminky.urs.cz/item/CS_URS_2025_01/162301932</t>
  </si>
  <si>
    <t>3*19 'Přepočtené koeficientem množství</t>
  </si>
  <si>
    <t>35</t>
  </si>
  <si>
    <t>162301951</t>
  </si>
  <si>
    <t>Příplatek k vodorovnému přemístění kmenů stromů listnatých D kmene přes 100 do 300 mm ZKD 1 km</t>
  </si>
  <si>
    <t>-1454912704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</si>
  <si>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</si>
  <si>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https://podminky.urs.cz/item/CS_URS_2025_01/162301951</t>
  </si>
  <si>
    <t>36</t>
  </si>
  <si>
    <t>162301952</t>
  </si>
  <si>
    <t>Příplatek k vodorovnému přemístění kmenů stromů listnatých D kmene přes 300 do 500 mm ZKD 1 km</t>
  </si>
  <si>
    <t>-517350464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</si>
  <si>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</si>
  <si>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https://podminky.urs.cz/item/CS_URS_2025_01/162301952</t>
  </si>
  <si>
    <t>37</t>
  </si>
  <si>
    <t>162301971</t>
  </si>
  <si>
    <t>Příplatek k vodorovnému přemístění pařezů D přes 100 do 300 mm ZKD 1 km</t>
  </si>
  <si>
    <t>-1123476348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</si>
  <si>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</si>
  <si>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https://podminky.urs.cz/item/CS_URS_2025_01/162301971</t>
  </si>
  <si>
    <t>38</t>
  </si>
  <si>
    <t>162301972</t>
  </si>
  <si>
    <t>Příplatek k vodorovnému přemístění pařezů D přes 300 do 500 mm ZKD 1 km</t>
  </si>
  <si>
    <t>-808657853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</si>
  <si>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</si>
  <si>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https://podminky.urs.cz/item/CS_URS_2025_01/162301972</t>
  </si>
  <si>
    <t>39</t>
  </si>
  <si>
    <t>162351103</t>
  </si>
  <si>
    <t>Vodorovné přemístění přes 50 do 500 m výkopku/sypaniny z horniny třídy těžitelnosti I skupiny 1 až 3</t>
  </si>
  <si>
    <t>520348908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</si>
  <si>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</si>
  <si>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</si>
  <si>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Přesun zásypového materiálu na mezideponii a zpět v místě stavby</t>
  </si>
  <si>
    <t>Zásyp*2</t>
  </si>
  <si>
    <t>40</t>
  </si>
  <si>
    <t>162751117</t>
  </si>
  <si>
    <t>Vodorovné přemístění přes 9 000 do 10000 m výkopku/sypaniny z horniny třídy těžitelnosti I skupiny 1 až 3</t>
  </si>
  <si>
    <t>-1430316144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</si>
  <si>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</si>
  <si>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</si>
  <si>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Odvoz kontaminované zeminy na skládku ve vzdálenosti do 30km</t>
  </si>
  <si>
    <t>Hloubení*0,25</t>
  </si>
  <si>
    <t>Přesun nekontaminované zeminy na skládku ve vzdálenosti do 20km</t>
  </si>
  <si>
    <t>Hloubení-357,362-Zásyp</t>
  </si>
  <si>
    <t>41</t>
  </si>
  <si>
    <t>162751119</t>
  </si>
  <si>
    <t>Příplatek k vodorovnému přemístění výkopku/sypaniny z horniny třídy těžitelnosti I skupiny 1 až 3 ZKD 1000 m přes 10000 m</t>
  </si>
  <si>
    <t>1690470769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</si>
  <si>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</si>
  <si>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</si>
  <si>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Hloubení*0,25*20</t>
  </si>
  <si>
    <t>(Hloubení-357,362-Zásyp)*10</t>
  </si>
  <si>
    <t>42</t>
  </si>
  <si>
    <t>162751157</t>
  </si>
  <si>
    <t>Vodorovné přemístění přes 9 000 do 10000 m výkopku/sypaniny z horniny třídy těžitelnosti III skupiny 6 a 7</t>
  </si>
  <si>
    <t>1081305314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</si>
  <si>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</si>
  <si>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https://podminky.urs.cz/item/CS_URS_2025_01/162751157</t>
  </si>
  <si>
    <t>Odvoz vybouraného materiálu z kolektoru na skládku do vzdálenosti 20km</t>
  </si>
  <si>
    <t>9,011</t>
  </si>
  <si>
    <t>43</t>
  </si>
  <si>
    <t>162751159</t>
  </si>
  <si>
    <t>Příplatek k vodorovnému přemístění výkopku/sypaniny z horniny třídy těžitelnosti III skupiny 6 a 7 ZKD 1000 m přes 10000 m</t>
  </si>
  <si>
    <t>-748299535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</si>
  <si>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</si>
  <si>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https://podminky.urs.cz/item/CS_URS_2025_01/162751159</t>
  </si>
  <si>
    <t>9,011*10</t>
  </si>
  <si>
    <t>44</t>
  </si>
  <si>
    <t>167151111</t>
  </si>
  <si>
    <t>Nakládání výkopku z hornin třídy těžitelnosti I skupiny 1 až 3 přes 100 m3</t>
  </si>
  <si>
    <t>-1492803833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</si>
  <si>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</si>
  <si>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</si>
  <si>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Nakládání zásypového materiálu na meziskládce v místě stavby</t>
  </si>
  <si>
    <t>45</t>
  </si>
  <si>
    <t>171201221</t>
  </si>
  <si>
    <t>Poplatek za uložení na skládce (skládkovné) zeminy a kamení kód odpadu 17 05 04</t>
  </si>
  <si>
    <t>917327495</t>
  </si>
  <si>
    <t>Poplatek za uložení stavebního odpadu na skládce (skládkovné) zeminy a kamení zatříděného do Katalogu odpadů pod kódem 17 05 04</t>
  </si>
  <si>
    <t>https://podminky.urs.cz/item/CS_URS_2025_01/171201221</t>
  </si>
  <si>
    <t xml:space="preserve">Kontaminovaná zemina </t>
  </si>
  <si>
    <t>Hloubení*0,30*1,80</t>
  </si>
  <si>
    <t>46</t>
  </si>
  <si>
    <t>171201231</t>
  </si>
  <si>
    <t>Poplatek za uložení zeminy a kamení na recyklační skládce (skládkovné) kód odpadu 17 05 04</t>
  </si>
  <si>
    <t>-1904929048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</si>
  <si>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</si>
  <si>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</si>
  <si>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Nekontaminovaná zemina</t>
  </si>
  <si>
    <t>(Hloubení-357,362-Zásyp)*1,80</t>
  </si>
  <si>
    <t>47</t>
  </si>
  <si>
    <t>171251201</t>
  </si>
  <si>
    <t>Uložení sypaniny na skládky nebo meziskládky</t>
  </si>
  <si>
    <t>-1147624459</t>
  </si>
  <si>
    <t>Uložení sypaniny na skládky nebo meziskládky bez hutnění s upravením uložené sypaniny do předepsaného tvaru</t>
  </si>
  <si>
    <t>https://podminky.urs.cz/item/CS_URS_2025_01/171251201</t>
  </si>
  <si>
    <t>Uložení zásypového materiálu (výkopku) na mezideponii</t>
  </si>
  <si>
    <t>48</t>
  </si>
  <si>
    <t>174151101</t>
  </si>
  <si>
    <t>Zásyp jam, šachet rýh nebo kolem objektů sypaninou se zhutněním</t>
  </si>
  <si>
    <t>-1537587680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</si>
  <si>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</si>
  <si>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</si>
  <si>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-Lože</t>
  </si>
  <si>
    <t>-Podkladní_deska</t>
  </si>
  <si>
    <t>-Mazanina</t>
  </si>
  <si>
    <t>"Odpočet kolektor" -70,800*2,100*1,860</t>
  </si>
  <si>
    <t>49</t>
  </si>
  <si>
    <t>184818231</t>
  </si>
  <si>
    <t>Ochrana kmene průměru do 300 mm bedněním výšky do 2 m</t>
  </si>
  <si>
    <t>-254309906</t>
  </si>
  <si>
    <t>Ochrana kmene bedněním před poškozením stavebním provozem zřízení včetně odstranění výšky bednění do 2 m průměru kmene do 300 mm</t>
  </si>
  <si>
    <t>https://podminky.urs.cz/item/CS_URS_2025_01/184818231</t>
  </si>
  <si>
    <t>Předpoklad</t>
  </si>
  <si>
    <t>3,000</t>
  </si>
  <si>
    <t>50</t>
  </si>
  <si>
    <t>184888928R</t>
  </si>
  <si>
    <t>kpl</t>
  </si>
  <si>
    <t>-2060537645</t>
  </si>
  <si>
    <t>Zabezpeční kořenového systému stromů při realizaci stavebních prací</t>
  </si>
  <si>
    <t>Zakládání</t>
  </si>
  <si>
    <t>51</t>
  </si>
  <si>
    <t>213141111</t>
  </si>
  <si>
    <t>Zřízení vrstvy z geotextilie v rovině nebo ve sklonu do 1:5 š do 3 m</t>
  </si>
  <si>
    <t>345902794</t>
  </si>
  <si>
    <t>Zřízení vrstvy z geotextilie filtrační, separační, odvodňovací, ochranné, výztužné nebo protierozní v rovině nebo ve sklonu do 1:5, šířky do 3 m</t>
  </si>
  <si>
    <t>https://podminky.urs.cz/item/CS_URS_2025_01/213141111</t>
  </si>
  <si>
    <t>Ochranná geotextílie pro kolektor</t>
  </si>
  <si>
    <t>71,500*2,100</t>
  </si>
  <si>
    <t>52</t>
  </si>
  <si>
    <t>69311081</t>
  </si>
  <si>
    <t>geotextilie netkaná separační, ochranná, filtrační, drenážní PES 300g/m2</t>
  </si>
  <si>
    <t>-810969273</t>
  </si>
  <si>
    <t>150,15*1,1845 'Přepočtené koeficientem množství</t>
  </si>
  <si>
    <t>Svislé a kompletní konstrukce</t>
  </si>
  <si>
    <t>53</t>
  </si>
  <si>
    <t>388129230</t>
  </si>
  <si>
    <t>Montáž ŽB dílců prefabrikovaných kanálů pro rozvody tvaru U hmotnosti přes 2,5 do 5 t</t>
  </si>
  <si>
    <t>1444021636</t>
  </si>
  <si>
    <t>Montáž dílců prefabrikovaných kanálů ze železobetonu pro rozvody se zalitím spár šířky do 30 mm tvaru U, hmotnosti přes 2,5 do 5 t</t>
  </si>
  <si>
    <t>https://podminky.urs.cz/item/CS_URS_2025_01/388129230</t>
  </si>
  <si>
    <t>Předpokládaná délka jednoho kusu je 2,00m</t>
  </si>
  <si>
    <t>Délka kolektoru cca je 71,50m</t>
  </si>
  <si>
    <t>36,000</t>
  </si>
  <si>
    <t>54</t>
  </si>
  <si>
    <t>5245547R</t>
  </si>
  <si>
    <t>kolektor ze ŽB o vnějších rozměrech 2,10x1,65m</t>
  </si>
  <si>
    <t>-1857093282</t>
  </si>
  <si>
    <t>55</t>
  </si>
  <si>
    <t>388129720</t>
  </si>
  <si>
    <t>Montáž ŽB krycích desek prefabrikovaných kanálů pro rozvody hmotnosti do 1 t</t>
  </si>
  <si>
    <t>-1728320643</t>
  </si>
  <si>
    <t>Montáž dílců prefabrikovaných kanálů ze železobetonu pro rozvody se zalitím spár šířky do 30 mm krycích desek, hmotnosti do 1 t</t>
  </si>
  <si>
    <t>https://podminky.urs.cz/item/CS_URS_2025_01/388129720</t>
  </si>
  <si>
    <t>56</t>
  </si>
  <si>
    <t>5249589R</t>
  </si>
  <si>
    <t>krycí deska ze ŽB pro kolektory délky 1,0m, šířka 2,1m</t>
  </si>
  <si>
    <t>1824261987</t>
  </si>
  <si>
    <t>Vodorovné konstrukce</t>
  </si>
  <si>
    <t>57</t>
  </si>
  <si>
    <t>451541111</t>
  </si>
  <si>
    <t>Lože pod potrubí otevřený výkop ze štěrkodrtě</t>
  </si>
  <si>
    <t>-1589849479</t>
  </si>
  <si>
    <t>Lože pod potrubí, stoky a drobné objekty v otevřeném výkopu ze štěrkodrtě 0-63 mm</t>
  </si>
  <si>
    <t>https://podminky.urs.cz/item/CS_URS_2025_01/451541111</t>
  </si>
  <si>
    <t>Ložed pod betonovou podkladní desku pod kolektorem tl. 200mm viz. výkres Řezy kolektorem</t>
  </si>
  <si>
    <t>18,980*0,200</t>
  </si>
  <si>
    <t>(3,000+1,800+2,000)*3,700*0,200</t>
  </si>
  <si>
    <t>13,480*2,500*0,200</t>
  </si>
  <si>
    <t>26,400*3,100*0,200</t>
  </si>
  <si>
    <t>27,000*3,100*0,200</t>
  </si>
  <si>
    <t>134,800*0,200</t>
  </si>
  <si>
    <t>58</t>
  </si>
  <si>
    <t>452311141</t>
  </si>
  <si>
    <t>Podkladní desky z betonu prostého bez zvýšených nároků na prostředí tř. C 16/20 otevřený výkop</t>
  </si>
  <si>
    <t>-673092607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</si>
  <si>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</si>
  <si>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https://podminky.urs.cz/item/CS_URS_2025_01/452311141</t>
  </si>
  <si>
    <t>Betonová podkladní deska pod kolektorem tl. 100mm viz. výkres Řezy kolektorem</t>
  </si>
  <si>
    <t>18,980*0,100</t>
  </si>
  <si>
    <t>(3,000+1,800+2,000)*3,700*0,100</t>
  </si>
  <si>
    <t>13,480*2,500*0,100</t>
  </si>
  <si>
    <t>26,400*3,100*0,100</t>
  </si>
  <si>
    <t>27,000*3,100*0,100</t>
  </si>
  <si>
    <t>134,800*0,100</t>
  </si>
  <si>
    <t>Úpravy povrchů, podlahy a osazování výplní</t>
  </si>
  <si>
    <t>59</t>
  </si>
  <si>
    <t>631311114</t>
  </si>
  <si>
    <t>Mazanina tl přes 50 do 80 mm z betonu prostého bez zvýšených nároků na prostředí tř. C 16/20</t>
  </si>
  <si>
    <t>870740975</t>
  </si>
  <si>
    <t>Mazanina z betonu prostého bez zvýšených nároků na prostředí tl. přes 50 do 80 mm tř. C 16/20</t>
  </si>
  <si>
    <t>https://podminky.urs.cz/item/CS_URS_2025_01/631311114</t>
  </si>
  <si>
    <t>Betonová krycí vrstva stropní desky kolektoru cca tl. 50mm</t>
  </si>
  <si>
    <t>70,80*2,100*0,05</t>
  </si>
  <si>
    <t>Vedení trubní dálková a přípojná</t>
  </si>
  <si>
    <t>60</t>
  </si>
  <si>
    <t>89566241R</t>
  </si>
  <si>
    <t>Zřízení šachty Š1N</t>
  </si>
  <si>
    <t>929115237</t>
  </si>
  <si>
    <t>Poznámka k položce:_x000d_
Součástí položky je realizace nové šachty Š1N včetně zemních prací, pažení, dodávky materiálu a poklopů (2x vstup) - litinový poklop o rozměrech 900x600mm. Součástí šachty budou schodnice na dno kolektoru. Poklopy budou jištěny pantem a nerezovým šroubem. Budou osazeny EPDM těsněním proti zatékání vody a tlumení nárazů. Poklopy musí být certifikované pro třídu zatížení D 400.</t>
  </si>
  <si>
    <t>61</t>
  </si>
  <si>
    <t>89956524R</t>
  </si>
  <si>
    <t>Demontáž stávajících potrubí v kolektoru včetně jejich odvozu do skladu investora</t>
  </si>
  <si>
    <t>-321272648</t>
  </si>
  <si>
    <t>Ostatní konstrukce a práce, bourání</t>
  </si>
  <si>
    <t>62</t>
  </si>
  <si>
    <t>895774517R</t>
  </si>
  <si>
    <t>Zazdění stávajícího kolektoru cihlou plnou pálenou</t>
  </si>
  <si>
    <t>-1011642966</t>
  </si>
  <si>
    <t>2,000*2,100*2</t>
  </si>
  <si>
    <t>63</t>
  </si>
  <si>
    <t>916131213</t>
  </si>
  <si>
    <t>Osazení silničního obrubníku betonového stojatého s boční opěrou do lože z betonu prostého</t>
  </si>
  <si>
    <t>-49366294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</si>
  <si>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</si>
  <si>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</si>
  <si>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Obruby (včetně osazení do betonového lože s opěrou)</t>
  </si>
  <si>
    <t>"ABO 2-15, přímá" 38,400</t>
  </si>
  <si>
    <t>64</t>
  </si>
  <si>
    <t>59217031</t>
  </si>
  <si>
    <t>obrubník silniční betonový 1000x150x250mm</t>
  </si>
  <si>
    <t>1289716126</t>
  </si>
  <si>
    <t>38,4*1,02 'Přepočtené koeficientem množství</t>
  </si>
  <si>
    <t>65</t>
  </si>
  <si>
    <t>916991121</t>
  </si>
  <si>
    <t>Lože pod obrubníky, krajníky nebo obruby z dlažebních kostek z betonu prostého</t>
  </si>
  <si>
    <t>1899188135</t>
  </si>
  <si>
    <t>https://podminky.urs.cz/item/CS_URS_2025_01/916991121</t>
  </si>
  <si>
    <t>"Betonové lože C16/20 pod silniční obrubu (250x250mm)" 0,25*0,25*(38,40)</t>
  </si>
  <si>
    <t>66</t>
  </si>
  <si>
    <t>919732211</t>
  </si>
  <si>
    <t>Styčná spára napojení nového živičného povrchu na stávající za tepla š 15 mm hl 25 mm s prořezáním</t>
  </si>
  <si>
    <t>-1674116706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</si>
  <si>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</si>
  <si>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</si>
  <si>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"Proříznutí drážky + zalití modifikovanou asfaltovou zálivkou" 45,000</t>
  </si>
  <si>
    <t>67</t>
  </si>
  <si>
    <t>919735112</t>
  </si>
  <si>
    <t>Řezání stávajícího živičného krytu hl přes 50 do 100 mm</t>
  </si>
  <si>
    <t>2133873465</t>
  </si>
  <si>
    <t>Řezání stávajícího živičného krytu nebo podkladu hloubky přes 50 do 100 mm</t>
  </si>
  <si>
    <t>https://podminky.urs.cz/item/CS_URS_2025_01/919735112</t>
  </si>
  <si>
    <t>45,000</t>
  </si>
  <si>
    <t>997</t>
  </si>
  <si>
    <t>Doprava suti a vybouraných hmot</t>
  </si>
  <si>
    <t>68</t>
  </si>
  <si>
    <t>997002511</t>
  </si>
  <si>
    <t>Vodorovné přemístění suti a vybouraných hmot bez naložení ale se složením a urovnáním do 1 km</t>
  </si>
  <si>
    <t>916859175</t>
  </si>
  <si>
    <t>Vodorovné přemístění suti a vybouraných hmot bez naložení, se složením a hrubým urovnáním na vzdálenost do 1 km</t>
  </si>
  <si>
    <t>https://podminky.urs.cz/item/CS_URS_2025_01/997002511</t>
  </si>
  <si>
    <t>69</t>
  </si>
  <si>
    <t>997002519</t>
  </si>
  <si>
    <t>Příplatek ZKD 1 km přemístění suti a vybouraných hmot</t>
  </si>
  <si>
    <t>-977283696</t>
  </si>
  <si>
    <t>Vodorovné přemístění suti a vybouraných hmot bez naložení, se složením a hrubým urovnáním Příplatek k ceně za každý další započatý 1 km přes 1 km</t>
  </si>
  <si>
    <t>https://podminky.urs.cz/item/CS_URS_2025_01/997002519</t>
  </si>
  <si>
    <t>151,97*19 'Přepočtené koeficientem množství</t>
  </si>
  <si>
    <t>70</t>
  </si>
  <si>
    <t>997002611</t>
  </si>
  <si>
    <t>Nakládání suti a vybouraných hmot</t>
  </si>
  <si>
    <t>1625629790</t>
  </si>
  <si>
    <t>Nakládání suti a vybouraných hmot na dopravní prostředek pro vodorovné přemístění</t>
  </si>
  <si>
    <t>https://podminky.urs.cz/item/CS_URS_2025_01/997002611</t>
  </si>
  <si>
    <t>71</t>
  </si>
  <si>
    <t>997013811</t>
  </si>
  <si>
    <t>Poplatek za uložení na skládce (skládkovné) stavebního odpadu dřevěného kód odpadu 17 02 01</t>
  </si>
  <si>
    <t>1216978324</t>
  </si>
  <si>
    <t>Poplatek za uložení stavebního odpadu na skládce (skládkovné) dřevěného zatříděného do Katalogu odpadů pod kódem 17 02 01</t>
  </si>
  <si>
    <t>https://podminky.urs.cz/item/CS_URS_2025_01/997013811</t>
  </si>
  <si>
    <t>72</t>
  </si>
  <si>
    <t>997013861</t>
  </si>
  <si>
    <t>Poplatek za uložení stavebního odpadu na recyklační skládce (skládkovné) z prostého betonu kód odpadu 17 01 01</t>
  </si>
  <si>
    <t>-722980262</t>
  </si>
  <si>
    <t>Poplatek za uložení stavebního odpadu na recyklační skládce (skládkovné) z prostého betonu zatříděného do Katalogu odpadů pod kódem 17 01 01</t>
  </si>
  <si>
    <t>https://podminky.urs.cz/item/CS_URS_2025_01/997013861</t>
  </si>
  <si>
    <t>73</t>
  </si>
  <si>
    <t>997013875</t>
  </si>
  <si>
    <t>Poplatek za uložení stavebního odpadu na recyklační skládce (skládkovné) asfaltového bez obsahu dehtu zatříděného do Katalogu odpadů pod kódem 17 03 02</t>
  </si>
  <si>
    <t>1469492671</t>
  </si>
  <si>
    <t>https://podminky.urs.cz/item/CS_URS_2025_01/997013875</t>
  </si>
  <si>
    <t>74</t>
  </si>
  <si>
    <t>997221625</t>
  </si>
  <si>
    <t>Poplatek za uložení na skládce (skládkovné) stavebního odpadu železobetonového kód odpadu 17 01 01</t>
  </si>
  <si>
    <t>968787031</t>
  </si>
  <si>
    <t>Poplatek za uložení stavebního odpadu na skládce (skládkovné) z armovaného betonu zatříděného do Katalogu odpadů pod kódem 17 01 01</t>
  </si>
  <si>
    <t>https://podminky.urs.cz/item/CS_URS_2025_01/997221625</t>
  </si>
  <si>
    <t>Vybouraný materiál z kolektoru na skládku do vzdálenosti 20km</t>
  </si>
  <si>
    <t>9,011*2,50</t>
  </si>
  <si>
    <t>75</t>
  </si>
  <si>
    <t>997221873</t>
  </si>
  <si>
    <t>Poplatek za uložení na recyklační skládce (skládkovné) stavebního odpadu zeminy a kamení zatříděného do Katalogu odpadů pod kódem 17 05 04</t>
  </si>
  <si>
    <t>365293571</t>
  </si>
  <si>
    <t>https://podminky.urs.cz/item/CS_URS_2025_01/997221873</t>
  </si>
  <si>
    <t>998</t>
  </si>
  <si>
    <t>Přesun hmot</t>
  </si>
  <si>
    <t>76</t>
  </si>
  <si>
    <t>998253010</t>
  </si>
  <si>
    <t>Přesun hmot pro montované ŽB kolektory a kanály</t>
  </si>
  <si>
    <t>1155578140</t>
  </si>
  <si>
    <t>Přesun hmot pro kolektory a kanály pro vedení montované železobetonové jakéhokoliv rozsahu a hloubky dopravní vzdálenost do 10 m</t>
  </si>
  <si>
    <t>https://podminky.urs.cz/item/CS_URS_2025_01/998253010</t>
  </si>
  <si>
    <t>PSV</t>
  </si>
  <si>
    <t>Práce a dodávky PSV</t>
  </si>
  <si>
    <t>711</t>
  </si>
  <si>
    <t>Izolace proti vodě, vlhkosti a plynům</t>
  </si>
  <si>
    <t>77</t>
  </si>
  <si>
    <t>711111001</t>
  </si>
  <si>
    <t>Provedení izolace proti zemní vlhkosti vodorovné za studena nátěrem penetračním</t>
  </si>
  <si>
    <t>1551543512</t>
  </si>
  <si>
    <t>Provedení izolace proti zemní vlhkosti natěradly a tmely za studena na ploše vodorovné V nátěrem penetračním</t>
  </si>
  <si>
    <t>https://podminky.urs.cz/item/CS_URS_2025_01/711111001</t>
  </si>
  <si>
    <t>Hydroizolace stropní části kolektoru</t>
  </si>
  <si>
    <t>78</t>
  </si>
  <si>
    <t>11163150</t>
  </si>
  <si>
    <t>lak penetrační asfaltový</t>
  </si>
  <si>
    <t>1637757639</t>
  </si>
  <si>
    <t>150,15*0,0003 'Přepočtené koeficientem množství</t>
  </si>
  <si>
    <t>79</t>
  </si>
  <si>
    <t>711112001</t>
  </si>
  <si>
    <t>Provedení izolace proti zemní vlhkosti svislé za studena nátěrem penetračním</t>
  </si>
  <si>
    <t>-338334036</t>
  </si>
  <si>
    <t>Provedení izolace proti zemní vlhkosti natěradly a tmely za studena na ploše svislé S nátěrem penetračním</t>
  </si>
  <si>
    <t>https://podminky.urs.cz/item/CS_URS_2025_01/711112001</t>
  </si>
  <si>
    <t>Hydroizolace stropní části kolektoru - přesah 500mm na každou stranu svislou</t>
  </si>
  <si>
    <t>71,500*0,500*2</t>
  </si>
  <si>
    <t>80</t>
  </si>
  <si>
    <t>470083514</t>
  </si>
  <si>
    <t>71,5*0,00034 'Přepočtené koeficientem množství</t>
  </si>
  <si>
    <t>81</t>
  </si>
  <si>
    <t>711141559</t>
  </si>
  <si>
    <t>Provedení izolace proti zemní vlhkosti pásy přitavením vodorovné NAIP</t>
  </si>
  <si>
    <t>-696775157</t>
  </si>
  <si>
    <t>Provedení izolace proti zemní vlhkosti pásy přitavením NAIP na ploše vodorovné V</t>
  </si>
  <si>
    <t>https://podminky.urs.cz/item/CS_URS_2025_01/711141559</t>
  </si>
  <si>
    <t>82</t>
  </si>
  <si>
    <t>62832001</t>
  </si>
  <si>
    <t>pás asfaltový natavitelný oxidovaný s vložkou ze skleněné rohože typu V60 s jemnozrnným minerálním posypem tl 3,5mm</t>
  </si>
  <si>
    <t>354078764</t>
  </si>
  <si>
    <t>150,15*1,1655 'Přepočtené koeficientem množství</t>
  </si>
  <si>
    <t>83</t>
  </si>
  <si>
    <t>711142559</t>
  </si>
  <si>
    <t>Provedení izolace proti zemní vlhkosti pásy přitavením svislé NAIP</t>
  </si>
  <si>
    <t>1277786469</t>
  </si>
  <si>
    <t>Provedení izolace proti zemní vlhkosti pásy přitavením NAIP na ploše svislé S</t>
  </si>
  <si>
    <t>https://podminky.urs.cz/item/CS_URS_2025_01/711142559</t>
  </si>
  <si>
    <t>84</t>
  </si>
  <si>
    <t>-365376445</t>
  </si>
  <si>
    <t>71,5*1,221 'Přepočtené koeficientem množství</t>
  </si>
  <si>
    <t>85</t>
  </si>
  <si>
    <t>998711101</t>
  </si>
  <si>
    <t>Přesun hmot tonážní pro izolace proti vodě, vlhkosti a plynům v objektech v do 6 m</t>
  </si>
  <si>
    <t>-1368580615</t>
  </si>
  <si>
    <t>Přesun hmot pro izolace proti vodě, vlhkosti a plynům stanovený z hmotnosti přesunovaného materiálu vodorovná dopravní vzdálenost do 50 m základní v objektech výšky do 6 m</t>
  </si>
  <si>
    <t>https://podminky.urs.cz/item/CS_URS_2025_01/998711101</t>
  </si>
  <si>
    <t>IO 201 - Přeložka parovodu</t>
  </si>
  <si>
    <t>M - Práce a dodávky M</t>
  </si>
  <si>
    <t xml:space="preserve">    23-M - Montáže potrubí</t>
  </si>
  <si>
    <t xml:space="preserve">      D1 - Potrubí</t>
  </si>
  <si>
    <t xml:space="preserve">      D2 - Nátěry</t>
  </si>
  <si>
    <t xml:space="preserve">      D3 - Izolace</t>
  </si>
  <si>
    <t xml:space="preserve">      D4 - Montážní práce</t>
  </si>
  <si>
    <t xml:space="preserve">      D5 - Ostatní</t>
  </si>
  <si>
    <t>Práce a dodávky M</t>
  </si>
  <si>
    <t>23-M</t>
  </si>
  <si>
    <t>Montáže potrubí</t>
  </si>
  <si>
    <t>D1</t>
  </si>
  <si>
    <t>Potrubí</t>
  </si>
  <si>
    <t>Pol1</t>
  </si>
  <si>
    <t>Ocel DN200 (219,1x9), PN40</t>
  </si>
  <si>
    <t>-69199195</t>
  </si>
  <si>
    <t>Pol2</t>
  </si>
  <si>
    <t>Ocel DN400 (406,4x8,8), PN40, materiál P235GH</t>
  </si>
  <si>
    <t>-277573744</t>
  </si>
  <si>
    <t>Pol3</t>
  </si>
  <si>
    <t>Přechod asymetrický DN500/400</t>
  </si>
  <si>
    <t>ks</t>
  </si>
  <si>
    <t>1428407701</t>
  </si>
  <si>
    <t>Pol4</t>
  </si>
  <si>
    <t>Koleno DN200, 105°</t>
  </si>
  <si>
    <t>-1483842315</t>
  </si>
  <si>
    <t>Pol5</t>
  </si>
  <si>
    <t>Koleno DN400, 105°</t>
  </si>
  <si>
    <t>71611989</t>
  </si>
  <si>
    <t>Pol6</t>
  </si>
  <si>
    <t>Koleno DN200, 111°</t>
  </si>
  <si>
    <t>-1544313701</t>
  </si>
  <si>
    <t>Pol7</t>
  </si>
  <si>
    <t>Koleno DN400, 111°</t>
  </si>
  <si>
    <t>-1129423100</t>
  </si>
  <si>
    <t>Pol8</t>
  </si>
  <si>
    <t>Koleno DN200, 120°</t>
  </si>
  <si>
    <t>-1214266852</t>
  </si>
  <si>
    <t>Pol9</t>
  </si>
  <si>
    <t>Koleno DN400, 120°</t>
  </si>
  <si>
    <t>-595104551</t>
  </si>
  <si>
    <t>Pol10</t>
  </si>
  <si>
    <t>Koleno DN200, 100°</t>
  </si>
  <si>
    <t>1488776093</t>
  </si>
  <si>
    <t>Pol11</t>
  </si>
  <si>
    <t>Koleno DN400, 100°</t>
  </si>
  <si>
    <t>-203641251</t>
  </si>
  <si>
    <t>D2</t>
  </si>
  <si>
    <t>Nátěry</t>
  </si>
  <si>
    <t>Pol12</t>
  </si>
  <si>
    <t>Potrubí DN200</t>
  </si>
  <si>
    <t>-1828453928</t>
  </si>
  <si>
    <t>Pol13</t>
  </si>
  <si>
    <t>Potrubí DN400</t>
  </si>
  <si>
    <t>2012798390</t>
  </si>
  <si>
    <t>Pol14</t>
  </si>
  <si>
    <t>Koleno DN200</t>
  </si>
  <si>
    <t>-101688106</t>
  </si>
  <si>
    <t>Pol15</t>
  </si>
  <si>
    <t>Koleno DN400</t>
  </si>
  <si>
    <t>-1313431958</t>
  </si>
  <si>
    <t>Pol16</t>
  </si>
  <si>
    <t>Přechod DN500/400</t>
  </si>
  <si>
    <t>-1744598161</t>
  </si>
  <si>
    <t>D3</t>
  </si>
  <si>
    <t>Izolace</t>
  </si>
  <si>
    <t>Pol17</t>
  </si>
  <si>
    <t>Izolační pouzdro tl. 80 mm pr. 219 mm</t>
  </si>
  <si>
    <t>-1718665888</t>
  </si>
  <si>
    <t>Pol18</t>
  </si>
  <si>
    <t>Minerální vata tl. 100 mm, součinitel tepelné vodivosti 0.032 W/m2K, teoplotní odolnost do 640°C</t>
  </si>
  <si>
    <t>-914295022</t>
  </si>
  <si>
    <t>Pol19</t>
  </si>
  <si>
    <t>Minerální vata tl. 80 mm, součinitel tepelné vodivosti 0.032 W/m2K, teoplotní odolnost do 640°C</t>
  </si>
  <si>
    <t>-1329258793</t>
  </si>
  <si>
    <t>Pol20</t>
  </si>
  <si>
    <t>Hliníková folie vyztužená pozinkovaným šestihranným pletivem (např. Flexipan PZ 20)</t>
  </si>
  <si>
    <t>-617186166</t>
  </si>
  <si>
    <t>D4</t>
  </si>
  <si>
    <t>Montážní práce</t>
  </si>
  <si>
    <t>Pol21</t>
  </si>
  <si>
    <t>Montáž rozvodů</t>
  </si>
  <si>
    <t>-1109730799</t>
  </si>
  <si>
    <t>Pol22</t>
  </si>
  <si>
    <t>Montáž tvarovek</t>
  </si>
  <si>
    <t>-958698118</t>
  </si>
  <si>
    <t>D5</t>
  </si>
  <si>
    <t>Ostatní</t>
  </si>
  <si>
    <t>Pol23</t>
  </si>
  <si>
    <t>Pevný bod DN400 včetně kotvení do podlahy</t>
  </si>
  <si>
    <t>1442071549</t>
  </si>
  <si>
    <t>Pol24</t>
  </si>
  <si>
    <t>Pevný bod DN200 včetně kotvení do podlahy</t>
  </si>
  <si>
    <t>2011944090</t>
  </si>
  <si>
    <t>Pol25</t>
  </si>
  <si>
    <t>Kluzný bod DN400 včetně kotvení do podlahy</t>
  </si>
  <si>
    <t>-1649139886</t>
  </si>
  <si>
    <t>Pol26</t>
  </si>
  <si>
    <t>Kluzný bod DN200 včetně kotvení do podlahy</t>
  </si>
  <si>
    <t>1623038478</t>
  </si>
  <si>
    <t>Pol27</t>
  </si>
  <si>
    <t>Proplach systému</t>
  </si>
  <si>
    <t>1176120185</t>
  </si>
  <si>
    <t>Pol28</t>
  </si>
  <si>
    <t>Tlaková zkouška</t>
  </si>
  <si>
    <t>-1842946636</t>
  </si>
  <si>
    <t>Pol29</t>
  </si>
  <si>
    <t>Provozní zkouška</t>
  </si>
  <si>
    <t>-1339810481</t>
  </si>
  <si>
    <t>Pol30</t>
  </si>
  <si>
    <t>Topná zkouška, uvedení do provozu</t>
  </si>
  <si>
    <t>2142180275</t>
  </si>
  <si>
    <t>IO 203 - Přeložka VO</t>
  </si>
  <si>
    <t xml:space="preserve">    21-M - Elektromontáže</t>
  </si>
  <si>
    <t xml:space="preserve">    46-M - Zemní práce při extr.mont.pracích</t>
  </si>
  <si>
    <t>21-M</t>
  </si>
  <si>
    <t>Elektromontáže</t>
  </si>
  <si>
    <t>210120101</t>
  </si>
  <si>
    <t>Montáž pojistkových patron do 60 A se styčným kroužkem</t>
  </si>
  <si>
    <t>664179875</t>
  </si>
  <si>
    <t>Montáž pojistek se zapojením vodičů závitových pojistkových částí pojistkových patron do 60 A se styčným kroužkem</t>
  </si>
  <si>
    <t>https://podminky.urs.cz/item/CS_URS_2025_01/210120101</t>
  </si>
  <si>
    <t>RMAT0002</t>
  </si>
  <si>
    <t>pojistková patrona 6A</t>
  </si>
  <si>
    <t>256</t>
  </si>
  <si>
    <t>-641982969</t>
  </si>
  <si>
    <t>210203901</t>
  </si>
  <si>
    <t>Montáž svítidel LED se zapojením vodičů průmyslových nebo venkovních na výložník nebo dřík</t>
  </si>
  <si>
    <t>-880984893</t>
  </si>
  <si>
    <t>https://podminky.urs.cz/item/CS_URS_2025_01/210203901</t>
  </si>
  <si>
    <t>RMAT0001</t>
  </si>
  <si>
    <t>svítidlo veřejného osvětlení LED 50-60W 7200lm 3000K</t>
  </si>
  <si>
    <t>2141387145</t>
  </si>
  <si>
    <t>210204011</t>
  </si>
  <si>
    <t>Montáž stožárů osvětlení ocelových samostatně stojících délky do 12 m</t>
  </si>
  <si>
    <t>224563248</t>
  </si>
  <si>
    <t>Montáž stožárů osvětlení samostatně stojících ocelových, délky do 12 m</t>
  </si>
  <si>
    <t>https://podminky.urs.cz/item/CS_URS_2025_01/210204011</t>
  </si>
  <si>
    <t>31674107</t>
  </si>
  <si>
    <t>stožár osvětlovací uliční Pz 159/133/114 v 8,2m</t>
  </si>
  <si>
    <t>1777327833</t>
  </si>
  <si>
    <t>210204201</t>
  </si>
  <si>
    <t>Montáž elektrovýzbroje stožárů osvětlení 1 okruh</t>
  </si>
  <si>
    <t>-1467520268</t>
  </si>
  <si>
    <t>https://podminky.urs.cz/item/CS_URS_2025_01/210204201</t>
  </si>
  <si>
    <t>31674134</t>
  </si>
  <si>
    <t>výzbroj stožárová SV 9.16.4</t>
  </si>
  <si>
    <t>-307232470</t>
  </si>
  <si>
    <t>210204222</t>
  </si>
  <si>
    <t>Montáž manžety stožárové průměru přes 150 mm</t>
  </si>
  <si>
    <t>2126410085</t>
  </si>
  <si>
    <t>Montáž ostatních doplňků osvětlení manžety stožárové, průměru přes 150 mm</t>
  </si>
  <si>
    <t>https://podminky.urs.cz/item/CS_URS_2025_01/210204222</t>
  </si>
  <si>
    <t>31674126</t>
  </si>
  <si>
    <t>manžeta plastová ochranná na stožár d=159mm</t>
  </si>
  <si>
    <t>1905145351</t>
  </si>
  <si>
    <t>210220020</t>
  </si>
  <si>
    <t>Montáž uzemňovacího vedení vodičů FeZn pomocí svorek v zemi páskou do 120 mm2 ve městské zástavbě</t>
  </si>
  <si>
    <t>957408500</t>
  </si>
  <si>
    <t>Montáž uzemňovacího vedení s upevněním, propojením a připojením pomocí svorek v zemi s izolací spojů vodičů FeZn páskou průřezu do 120 mm2 v městské zástavbě</t>
  </si>
  <si>
    <t>https://podminky.urs.cz/item/CS_URS_2025_01/210220020</t>
  </si>
  <si>
    <t>35442062</t>
  </si>
  <si>
    <t>pás zemnící 30x4mm FeZn</t>
  </si>
  <si>
    <t>kg</t>
  </si>
  <si>
    <t>672799583</t>
  </si>
  <si>
    <t>210220022</t>
  </si>
  <si>
    <t>Montáž uzemňovacího vedení vodičů FeZn pomocí svorek v zemi drátem průměru do 10 mm ve městské zástavbě</t>
  </si>
  <si>
    <t>1244889274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</si>
  <si>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</si>
  <si>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https://podminky.urs.cz/item/CS_URS_2025_01/210220022</t>
  </si>
  <si>
    <t>35441073</t>
  </si>
  <si>
    <t>drát D 10mm FeZn</t>
  </si>
  <si>
    <t>2044028054</t>
  </si>
  <si>
    <t>210220300</t>
  </si>
  <si>
    <t>Montáž svorka hromosvodná s jedním šroubem</t>
  </si>
  <si>
    <t>2031694179</t>
  </si>
  <si>
    <t>Montáž hromosvodného vedení svorek s jedním šroubem</t>
  </si>
  <si>
    <t>https://podminky.urs.cz/item/CS_URS_2025_01/210220300</t>
  </si>
  <si>
    <t>RMAT0003</t>
  </si>
  <si>
    <t>svorka připojovací SP1</t>
  </si>
  <si>
    <t>1982525457</t>
  </si>
  <si>
    <t>RMAT0004</t>
  </si>
  <si>
    <t>svorka páska drát SR03</t>
  </si>
  <si>
    <t>1885767959</t>
  </si>
  <si>
    <t>210220302</t>
  </si>
  <si>
    <t>Montáž svorek hromosvodných se 3 a více šrouby</t>
  </si>
  <si>
    <t>-411525680</t>
  </si>
  <si>
    <t>Montáž hromosvodného vedení svorek se 3 a více šrouby</t>
  </si>
  <si>
    <t>https://podminky.urs.cz/item/CS_URS_2025_01/210220302</t>
  </si>
  <si>
    <t>RMAT0005</t>
  </si>
  <si>
    <t>svorka pas./pas. SR02</t>
  </si>
  <si>
    <t>-222251735</t>
  </si>
  <si>
    <t>210280001</t>
  </si>
  <si>
    <t>Zkoušky a prohlídky el rozvodů a zařízení celková prohlídka pro objem montážních prací do 100 tis Kč</t>
  </si>
  <si>
    <t>-731385948</t>
  </si>
  <si>
    <t>Zkoušky a prohlídky elektrických rozvodů a zařízení celková prohlídka, zkoušení, měření a vyhotovení revizní zprávy pro objem montážních prací do 100 tisíc Kč</t>
  </si>
  <si>
    <t>https://podminky.urs.cz/item/CS_URS_2025_01/210280001</t>
  </si>
  <si>
    <t>210812011</t>
  </si>
  <si>
    <t>Montáž kabelu Cu plného nebo laněného do 1 kV žíly 3x1,5 až 6 mm2 (např. CYKY) bez ukončení uloženého volně nebo v liště</t>
  </si>
  <si>
    <t>-357796542</t>
  </si>
  <si>
    <t>Montáž izolovaných kabelů měděných do 1 kV bez ukončení plných nebo laněných kulatých (např. CYKY, CHKE-R) uložených volně nebo v liště počtu a průřezu žil 3x1,5 až 6 mm2</t>
  </si>
  <si>
    <t>https://podminky.urs.cz/item/CS_URS_2025_01/210812011</t>
  </si>
  <si>
    <t>34111030</t>
  </si>
  <si>
    <t>kabel instalační jádro Cu plné izolace PVC plášť PVC 450/750V (CYKY) 3x1,5mm2</t>
  </si>
  <si>
    <t>133575225</t>
  </si>
  <si>
    <t>9*1,15 "Přepočtené koeficientem množství</t>
  </si>
  <si>
    <t>210902012</t>
  </si>
  <si>
    <t>Montáž kabelu Al do 1 kV plného nebo laněného kulatého žíly 4x25 mm2 (např. AYKY) bez ukončení uloženého volně</t>
  </si>
  <si>
    <t>1893225915</t>
  </si>
  <si>
    <t>Montáž izolovaných kabelů hliníkových do 1 kV bez ukončení plných nebo laněných kulatých (např. AYKY) uložených volně počtu a průřezu žil 4x25 mm2</t>
  </si>
  <si>
    <t>https://podminky.urs.cz/item/CS_URS_2025_01/210902012</t>
  </si>
  <si>
    <t>34113120</t>
  </si>
  <si>
    <t>kabel silový jádro Al izolace PVC plášť PVC 0,6/1kV (1-AYKY) 4x25mm2</t>
  </si>
  <si>
    <t>-19704221</t>
  </si>
  <si>
    <t>78*1,15 "Přepočtené koeficientem množství</t>
  </si>
  <si>
    <t>218100003</t>
  </si>
  <si>
    <t>Odpojení vodičů z rozváděče nebo přístroje průřezu žíly do 16 mm2</t>
  </si>
  <si>
    <t>526899285</t>
  </si>
  <si>
    <t>Odpojení vodičů izolovaných z rozváděče nebo přístroje průřezu žíly do 16 mm2</t>
  </si>
  <si>
    <t>https://podminky.urs.cz/item/CS_URS_2025_01/218100003</t>
  </si>
  <si>
    <t>218204002</t>
  </si>
  <si>
    <t>Demontáž stožárů osvětlení parkových ocelových</t>
  </si>
  <si>
    <t>1538164765</t>
  </si>
  <si>
    <t>https://podminky.urs.cz/item/CS_URS_2025_01/218204002</t>
  </si>
  <si>
    <t>218204201</t>
  </si>
  <si>
    <t>Demontáž elektrovýzbroje stožárů osvětlení 1 okruh</t>
  </si>
  <si>
    <t>-1345553982</t>
  </si>
  <si>
    <t>https://podminky.urs.cz/item/CS_URS_2025_01/218204201</t>
  </si>
  <si>
    <t>218220002</t>
  </si>
  <si>
    <t>Demontáž uzemňovacích vedení vodičů FeZn upevněného na povrchu drátem nebo lanem do průměru 10 mm</t>
  </si>
  <si>
    <t>1653612597</t>
  </si>
  <si>
    <t>Demontáž uzemňovacího vedení připojeného pomocí svorek na povrchu vodičů FeZn drátem nebo lanem průměru do 10 mm</t>
  </si>
  <si>
    <t>https://podminky.urs.cz/item/CS_URS_2025_01/218220002</t>
  </si>
  <si>
    <t>46-M</t>
  </si>
  <si>
    <t>Zemní práce při extr.mont.pracích</t>
  </si>
  <si>
    <t>460141112</t>
  </si>
  <si>
    <t>Hloubení nezapažených jam při elektromontážích strojně v hornině tř I skupiny 3</t>
  </si>
  <si>
    <t>424028275</t>
  </si>
  <si>
    <t>Hloubení jam strojně včetně urovnáním dna s přemístěním výkopku do vzdálenosti 3 m od okraje jámy nebo s naložením na dopravní prostředek v hornině třídy těžitelnosti I skupiny 3</t>
  </si>
  <si>
    <t>https://podminky.urs.cz/item/CS_URS_2025_01/460141112</t>
  </si>
  <si>
    <t>460171312</t>
  </si>
  <si>
    <t>Hloubení kabelových nezapažených rýh strojně š 50 cm hl 110 cm v hornině tř I skupiny 3</t>
  </si>
  <si>
    <t>1947233788</t>
  </si>
  <si>
    <t>Hloubení kabelových rýh strojně včetně urovnání dna s přemístěním výkopku do vzdálenosti 3 m od okraje jámy nebo s naložením na dopravní prostředek šířky 50 cm hloubky 110 cm v hornině třídy těžitelnosti I skupiny 3</t>
  </si>
  <si>
    <t>https://podminky.urs.cz/item/CS_URS_2025_01/460171312</t>
  </si>
  <si>
    <t>460411122</t>
  </si>
  <si>
    <t>Zásyp jam při elektromontážích strojně včetně zhutnění v hornině tř I skupiny 3</t>
  </si>
  <si>
    <t>-211550038</t>
  </si>
  <si>
    <t>Zásyp jam strojně s uložením výkopku ve vrstvách a urovnáním povrchu s přemístění sypaniny ze vzdálenosti do 10 m se zhutněním z horniny třídy těžitelnosti I skupiny 3</t>
  </si>
  <si>
    <t>https://podminky.urs.cz/item/CS_URS_2025_01/460411122</t>
  </si>
  <si>
    <t>460451322</t>
  </si>
  <si>
    <t>Zásyp kabelových rýh strojně se zhutněním š 50 cm hl 110 cm z horniny tř I skupiny 3</t>
  </si>
  <si>
    <t>-1273988915</t>
  </si>
  <si>
    <t>Zásyp kabelových rýh strojně s přemístěním sypaniny ze vzdálenosti do 10 m, s uložením výkopku ve vrstvách včetně zhutnění a urovnání povrchu šířky 50 cm hloubky 110 cm z horniny třídy těžitelnosti I skupiny 3</t>
  </si>
  <si>
    <t>https://podminky.urs.cz/item/CS_URS_2025_01/460451322</t>
  </si>
  <si>
    <t>460641113</t>
  </si>
  <si>
    <t>Základové konstrukce při elektromontážích z monolitického betonu tř. C 16/20</t>
  </si>
  <si>
    <t>526912552</t>
  </si>
  <si>
    <t>Základové konstrukce základ bez bednění do rostlé zeminy z monolitického betonu tř. C 16/20</t>
  </si>
  <si>
    <t>https://podminky.urs.cz/item/CS_URS_2025_01/460641113</t>
  </si>
  <si>
    <t>460661512</t>
  </si>
  <si>
    <t>Kabelové lože z písku pro kabely nn kryté plastovou fólií š lože přes 25 do 50 cm</t>
  </si>
  <si>
    <t>1638504423</t>
  </si>
  <si>
    <t>Kabelové lože z písku včetně podsypu, zhutnění a urovnání povrchu pro kabely nn zakryté plastovou fólií, šířky přes 25 do 50 cm</t>
  </si>
  <si>
    <t>https://podminky.urs.cz/item/CS_URS_2025_01/460661512</t>
  </si>
  <si>
    <t>460791112</t>
  </si>
  <si>
    <t>Montáž trubek ochranných plastových uložených volně do rýhy tuhých D přes 32 do 50 mm</t>
  </si>
  <si>
    <t>-689180887</t>
  </si>
  <si>
    <t>Montáž trubek ochranných uložených volně do rýhy plastových tuhých, vnitřního průměru přes 32 do 50 mm</t>
  </si>
  <si>
    <t>https://podminky.urs.cz/item/CS_URS_2025_01/460791112</t>
  </si>
  <si>
    <t>34571361</t>
  </si>
  <si>
    <t>trubka elektroinstalační HDPE tuhá dvouplášťová korugovaná D 41/50mm</t>
  </si>
  <si>
    <t>1654075113</t>
  </si>
  <si>
    <t>78*1,05 "Přepočtené koeficientem množství</t>
  </si>
  <si>
    <t>SMB.900999030</t>
  </si>
  <si>
    <t>PÍSEK 0,3 - 0,8, 25kg</t>
  </si>
  <si>
    <t>518610021</t>
  </si>
  <si>
    <t>468041124</t>
  </si>
  <si>
    <t>Řezání živičného podkladu nebo krytu při elektromontážích hl přes 15 do 20 cm</t>
  </si>
  <si>
    <t>1119739513</t>
  </si>
  <si>
    <t>Řezání spár v podkladu nebo krytu živičném, tloušťky přes 15 do 20 cm</t>
  </si>
  <si>
    <t>https://podminky.urs.cz/item/CS_URS_2025_01/468041124</t>
  </si>
  <si>
    <t>469981111</t>
  </si>
  <si>
    <t>Přesun hmot pro pomocné stavební práce při elektromotážích</t>
  </si>
  <si>
    <t>-1629720835</t>
  </si>
  <si>
    <t>Přesun hmot pro pomocné stavební práce při elektromontážích dopravní vzdálenost do 1 000 m</t>
  </si>
  <si>
    <t>https://podminky.urs.cz/item/CS_URS_2025_01/469981111</t>
  </si>
  <si>
    <t>SEZNAM FIGUR</t>
  </si>
  <si>
    <t>Výměra</t>
  </si>
  <si>
    <t>Použití figury:</t>
  </si>
  <si>
    <t>Předpokládaná hloubka výkopu v místě řezu "A" je 3,930m</t>
  </si>
  <si>
    <t>Předpokládaná hloubka výkopu v místě řezu "B" je 3,970m</t>
  </si>
  <si>
    <t>Předpokládaná hloubka výkopu v místě řezu "C" je 3,800m</t>
  </si>
  <si>
    <t>Předpokládaná hloubka výkopu v místě řezu "D" je 3,620m</t>
  </si>
  <si>
    <t>Předpokládaná hloubka výkopu v místě řezu "E" je 3,435m</t>
  </si>
  <si>
    <t>Předpokládaná hloubka výkopu v místě řezu "F" je 3,420m</t>
  </si>
  <si>
    <t>Šířka výkopku je uvažována 2,400m (předpoklad výkop jam)</t>
  </si>
  <si>
    <t>Hloubení v místě řezu "A" včetně místa stávajícího kolektoru</t>
  </si>
  <si>
    <t>10,358*2,400*3,930</t>
  </si>
  <si>
    <t>"Svahování v místě stávajícího kolektoru - předpoklad" 25,000</t>
  </si>
  <si>
    <t>"Odpočet bourání stávajícího kolektoru" -2,100*1,860*3,769</t>
  </si>
  <si>
    <t>Hloubení v místě řezu "B" - úsek svahován, průřezová plocha výkopu 20,69m2 (viz. výkres řezy kolektorem)</t>
  </si>
  <si>
    <t>20,690*3,430</t>
  </si>
  <si>
    <t>Hloubení v místě řezu "C"</t>
  </si>
  <si>
    <t>16,433*2,400*3,800</t>
  </si>
  <si>
    <t>Hloubení v místě řezu "D"</t>
  </si>
  <si>
    <t>20,256*2,400*3,620</t>
  </si>
  <si>
    <t>Hloubení v místě řezu "E"</t>
  </si>
  <si>
    <t>(59,001-16,433-20,256-2,587)*2,400*3,435</t>
  </si>
  <si>
    <t>Hloubení v místě řezu "F" - úsek pažen pouze z jedné strany a částečně svahován, průřezová plocha výkopu 11,36m2 (viz. výkres řezy kolektorem)</t>
  </si>
  <si>
    <t>11,360*7,870</t>
  </si>
  <si>
    <t>"Odpočet bourání stávajícího kolektoru" -2,100*1,860*2,600</t>
  </si>
  <si>
    <t>2,400*70,800*0,200</t>
  </si>
  <si>
    <t>2,400*70,800*0,100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</si>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</sst>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2151312" TargetMode="External" /><Relationship Id="rId2" Type="http://schemas.openxmlformats.org/officeDocument/2006/relationships/hyperlink" Target="https://podminky.urs.cz/item/CS_URS_2025_01/112151313" TargetMode="External" /><Relationship Id="rId3" Type="http://schemas.openxmlformats.org/officeDocument/2006/relationships/hyperlink" Target="https://podminky.urs.cz/item/CS_URS_2025_01/112151314" TargetMode="External" /><Relationship Id="rId4" Type="http://schemas.openxmlformats.org/officeDocument/2006/relationships/hyperlink" Target="https://podminky.urs.cz/item/CS_URS_2025_01/112251101" TargetMode="External" /><Relationship Id="rId5" Type="http://schemas.openxmlformats.org/officeDocument/2006/relationships/hyperlink" Target="https://podminky.urs.cz/item/CS_URS_2025_01/112251102" TargetMode="External" /><Relationship Id="rId6" Type="http://schemas.openxmlformats.org/officeDocument/2006/relationships/hyperlink" Target="https://podminky.urs.cz/item/CS_URS_2025_01/113107162" TargetMode="External" /><Relationship Id="rId7" Type="http://schemas.openxmlformats.org/officeDocument/2006/relationships/hyperlink" Target="https://podminky.urs.cz/item/CS_URS_2025_01/113107170" TargetMode="External" /><Relationship Id="rId8" Type="http://schemas.openxmlformats.org/officeDocument/2006/relationships/hyperlink" Target="https://podminky.urs.cz/item/CS_URS_2025_01/113107182" TargetMode="External" /><Relationship Id="rId9" Type="http://schemas.openxmlformats.org/officeDocument/2006/relationships/hyperlink" Target="https://podminky.urs.cz/item/CS_URS_2025_01/113202111" TargetMode="External" /><Relationship Id="rId10" Type="http://schemas.openxmlformats.org/officeDocument/2006/relationships/hyperlink" Target="https://podminky.urs.cz/item/CS_URS_2025_01/131251205" TargetMode="External" /><Relationship Id="rId11" Type="http://schemas.openxmlformats.org/officeDocument/2006/relationships/hyperlink" Target="https://podminky.urs.cz/item/CS_URS_2025_01/131313712" TargetMode="External" /><Relationship Id="rId12" Type="http://schemas.openxmlformats.org/officeDocument/2006/relationships/hyperlink" Target="https://podminky.urs.cz/item/CS_URS_2025_01/139001101" TargetMode="External" /><Relationship Id="rId13" Type="http://schemas.openxmlformats.org/officeDocument/2006/relationships/hyperlink" Target="https://podminky.urs.cz/item/CS_URS_2025_01/139951123" TargetMode="External" /><Relationship Id="rId14" Type="http://schemas.openxmlformats.org/officeDocument/2006/relationships/hyperlink" Target="https://podminky.urs.cz/item/CS_URS_2025_01/153112111" TargetMode="External" /><Relationship Id="rId15" Type="http://schemas.openxmlformats.org/officeDocument/2006/relationships/hyperlink" Target="https://podminky.urs.cz/item/CS_URS_2025_01/153112122" TargetMode="External" /><Relationship Id="rId16" Type="http://schemas.openxmlformats.org/officeDocument/2006/relationships/hyperlink" Target="https://podminky.urs.cz/item/CS_URS_2025_01/153113112" TargetMode="External" /><Relationship Id="rId17" Type="http://schemas.openxmlformats.org/officeDocument/2006/relationships/hyperlink" Target="https://podminky.urs.cz/item/CS_URS_2025_01/153116112" TargetMode="External" /><Relationship Id="rId18" Type="http://schemas.openxmlformats.org/officeDocument/2006/relationships/hyperlink" Target="https://podminky.urs.cz/item/CS_URS_2025_01/153116113" TargetMode="External" /><Relationship Id="rId19" Type="http://schemas.openxmlformats.org/officeDocument/2006/relationships/hyperlink" Target="https://podminky.urs.cz/item/CS_URS_2025_01/153122112" TargetMode="External" /><Relationship Id="rId20" Type="http://schemas.openxmlformats.org/officeDocument/2006/relationships/hyperlink" Target="https://podminky.urs.cz/item/CS_URS_2025_01/153123112" TargetMode="External" /><Relationship Id="rId21" Type="http://schemas.openxmlformats.org/officeDocument/2006/relationships/hyperlink" Target="https://podminky.urs.cz/item/CS_URS_2025_01/162201401" TargetMode="External" /><Relationship Id="rId22" Type="http://schemas.openxmlformats.org/officeDocument/2006/relationships/hyperlink" Target="https://podminky.urs.cz/item/CS_URS_2025_01/162201402" TargetMode="External" /><Relationship Id="rId23" Type="http://schemas.openxmlformats.org/officeDocument/2006/relationships/hyperlink" Target="https://podminky.urs.cz/item/CS_URS_2025_01/162201411" TargetMode="External" /><Relationship Id="rId24" Type="http://schemas.openxmlformats.org/officeDocument/2006/relationships/hyperlink" Target="https://podminky.urs.cz/item/CS_URS_2025_01/162201412" TargetMode="External" /><Relationship Id="rId25" Type="http://schemas.openxmlformats.org/officeDocument/2006/relationships/hyperlink" Target="https://podminky.urs.cz/item/CS_URS_2025_01/162201421" TargetMode="External" /><Relationship Id="rId26" Type="http://schemas.openxmlformats.org/officeDocument/2006/relationships/hyperlink" Target="https://podminky.urs.cz/item/CS_URS_2025_01/162201422" TargetMode="External" /><Relationship Id="rId27" Type="http://schemas.openxmlformats.org/officeDocument/2006/relationships/hyperlink" Target="https://podminky.urs.cz/item/CS_URS_2025_01/162301931" TargetMode="External" /><Relationship Id="rId28" Type="http://schemas.openxmlformats.org/officeDocument/2006/relationships/hyperlink" Target="https://podminky.urs.cz/item/CS_URS_2025_01/162301932" TargetMode="External" /><Relationship Id="rId29" Type="http://schemas.openxmlformats.org/officeDocument/2006/relationships/hyperlink" Target="https://podminky.urs.cz/item/CS_URS_2025_01/162301951" TargetMode="External" /><Relationship Id="rId30" Type="http://schemas.openxmlformats.org/officeDocument/2006/relationships/hyperlink" Target="https://podminky.urs.cz/item/CS_URS_2025_01/162301952" TargetMode="External" /><Relationship Id="rId31" Type="http://schemas.openxmlformats.org/officeDocument/2006/relationships/hyperlink" Target="https://podminky.urs.cz/item/CS_URS_2025_01/162301971" TargetMode="External" /><Relationship Id="rId32" Type="http://schemas.openxmlformats.org/officeDocument/2006/relationships/hyperlink" Target="https://podminky.urs.cz/item/CS_URS_2025_01/162301972" TargetMode="External" /><Relationship Id="rId33" Type="http://schemas.openxmlformats.org/officeDocument/2006/relationships/hyperlink" Target="https://podminky.urs.cz/item/CS_URS_2025_01/162351103" TargetMode="External" /><Relationship Id="rId34" Type="http://schemas.openxmlformats.org/officeDocument/2006/relationships/hyperlink" Target="https://podminky.urs.cz/item/CS_URS_2025_01/162751117" TargetMode="External" /><Relationship Id="rId35" Type="http://schemas.openxmlformats.org/officeDocument/2006/relationships/hyperlink" Target="https://podminky.urs.cz/item/CS_URS_2025_01/162751119" TargetMode="External" /><Relationship Id="rId36" Type="http://schemas.openxmlformats.org/officeDocument/2006/relationships/hyperlink" Target="https://podminky.urs.cz/item/CS_URS_2025_01/162751157" TargetMode="External" /><Relationship Id="rId37" Type="http://schemas.openxmlformats.org/officeDocument/2006/relationships/hyperlink" Target="https://podminky.urs.cz/item/CS_URS_2025_01/162751159" TargetMode="External" /><Relationship Id="rId38" Type="http://schemas.openxmlformats.org/officeDocument/2006/relationships/hyperlink" Target="https://podminky.urs.cz/item/CS_URS_2025_01/167151111" TargetMode="External" /><Relationship Id="rId39" Type="http://schemas.openxmlformats.org/officeDocument/2006/relationships/hyperlink" Target="https://podminky.urs.cz/item/CS_URS_2025_01/171201221" TargetMode="External" /><Relationship Id="rId40" Type="http://schemas.openxmlformats.org/officeDocument/2006/relationships/hyperlink" Target="https://podminky.urs.cz/item/CS_URS_2025_01/171201231" TargetMode="External" /><Relationship Id="rId41" Type="http://schemas.openxmlformats.org/officeDocument/2006/relationships/hyperlink" Target="https://podminky.urs.cz/item/CS_URS_2025_01/171251201" TargetMode="External" /><Relationship Id="rId42" Type="http://schemas.openxmlformats.org/officeDocument/2006/relationships/hyperlink" Target="https://podminky.urs.cz/item/CS_URS_2025_01/174151101" TargetMode="External" /><Relationship Id="rId43" Type="http://schemas.openxmlformats.org/officeDocument/2006/relationships/hyperlink" Target="https://podminky.urs.cz/item/CS_URS_2025_01/184818231" TargetMode="External" /><Relationship Id="rId44" Type="http://schemas.openxmlformats.org/officeDocument/2006/relationships/hyperlink" Target="https://podminky.urs.cz/item/CS_URS_2025_01/213141111" TargetMode="External" /><Relationship Id="rId45" Type="http://schemas.openxmlformats.org/officeDocument/2006/relationships/hyperlink" Target="https://podminky.urs.cz/item/CS_URS_2025_01/388129230" TargetMode="External" /><Relationship Id="rId46" Type="http://schemas.openxmlformats.org/officeDocument/2006/relationships/hyperlink" Target="https://podminky.urs.cz/item/CS_URS_2025_01/388129720" TargetMode="External" /><Relationship Id="rId47" Type="http://schemas.openxmlformats.org/officeDocument/2006/relationships/hyperlink" Target="https://podminky.urs.cz/item/CS_URS_2025_01/451541111" TargetMode="External" /><Relationship Id="rId48" Type="http://schemas.openxmlformats.org/officeDocument/2006/relationships/hyperlink" Target="https://podminky.urs.cz/item/CS_URS_2025_01/452311141" TargetMode="External" /><Relationship Id="rId49" Type="http://schemas.openxmlformats.org/officeDocument/2006/relationships/hyperlink" Target="https://podminky.urs.cz/item/CS_URS_2025_01/631311114" TargetMode="External" /><Relationship Id="rId50" Type="http://schemas.openxmlformats.org/officeDocument/2006/relationships/hyperlink" Target="https://podminky.urs.cz/item/CS_URS_2025_01/916131213" TargetMode="External" /><Relationship Id="rId51" Type="http://schemas.openxmlformats.org/officeDocument/2006/relationships/hyperlink" Target="https://podminky.urs.cz/item/CS_URS_2025_01/916991121" TargetMode="External" /><Relationship Id="rId52" Type="http://schemas.openxmlformats.org/officeDocument/2006/relationships/hyperlink" Target="https://podminky.urs.cz/item/CS_URS_2025_01/919732211" TargetMode="External" /><Relationship Id="rId53" Type="http://schemas.openxmlformats.org/officeDocument/2006/relationships/hyperlink" Target="https://podminky.urs.cz/item/CS_URS_2025_01/919735112" TargetMode="External" /><Relationship Id="rId54" Type="http://schemas.openxmlformats.org/officeDocument/2006/relationships/hyperlink" Target="https://podminky.urs.cz/item/CS_URS_2025_01/997002511" TargetMode="External" /><Relationship Id="rId55" Type="http://schemas.openxmlformats.org/officeDocument/2006/relationships/hyperlink" Target="https://podminky.urs.cz/item/CS_URS_2025_01/997002519" TargetMode="External" /><Relationship Id="rId56" Type="http://schemas.openxmlformats.org/officeDocument/2006/relationships/hyperlink" Target="https://podminky.urs.cz/item/CS_URS_2025_01/997002611" TargetMode="External" /><Relationship Id="rId57" Type="http://schemas.openxmlformats.org/officeDocument/2006/relationships/hyperlink" Target="https://podminky.urs.cz/item/CS_URS_2025_01/997013811" TargetMode="External" /><Relationship Id="rId58" Type="http://schemas.openxmlformats.org/officeDocument/2006/relationships/hyperlink" Target="https://podminky.urs.cz/item/CS_URS_2025_01/997013861" TargetMode="External" /><Relationship Id="rId59" Type="http://schemas.openxmlformats.org/officeDocument/2006/relationships/hyperlink" Target="https://podminky.urs.cz/item/CS_URS_2025_01/997013875" TargetMode="External" /><Relationship Id="rId60" Type="http://schemas.openxmlformats.org/officeDocument/2006/relationships/hyperlink" Target="https://podminky.urs.cz/item/CS_URS_2025_01/997221625" TargetMode="External" /><Relationship Id="rId61" Type="http://schemas.openxmlformats.org/officeDocument/2006/relationships/hyperlink" Target="https://podminky.urs.cz/item/CS_URS_2025_01/997221873" TargetMode="External" /><Relationship Id="rId62" Type="http://schemas.openxmlformats.org/officeDocument/2006/relationships/hyperlink" Target="https://podminky.urs.cz/item/CS_URS_2025_01/998253010" TargetMode="External" /><Relationship Id="rId63" Type="http://schemas.openxmlformats.org/officeDocument/2006/relationships/hyperlink" Target="https://podminky.urs.cz/item/CS_URS_2025_01/711111001" TargetMode="External" /><Relationship Id="rId64" Type="http://schemas.openxmlformats.org/officeDocument/2006/relationships/hyperlink" Target="https://podminky.urs.cz/item/CS_URS_2025_01/711112001" TargetMode="External" /><Relationship Id="rId65" Type="http://schemas.openxmlformats.org/officeDocument/2006/relationships/hyperlink" Target="https://podminky.urs.cz/item/CS_URS_2025_01/711141559" TargetMode="External" /><Relationship Id="rId66" Type="http://schemas.openxmlformats.org/officeDocument/2006/relationships/hyperlink" Target="https://podminky.urs.cz/item/CS_URS_2025_01/711142559" TargetMode="External" /><Relationship Id="rId67" Type="http://schemas.openxmlformats.org/officeDocument/2006/relationships/hyperlink" Target="https://podminky.urs.cz/item/CS_URS_2025_01/998711101" TargetMode="External" /><Relationship Id="rId6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120101" TargetMode="External" /><Relationship Id="rId2" Type="http://schemas.openxmlformats.org/officeDocument/2006/relationships/hyperlink" Target="https://podminky.urs.cz/item/CS_URS_2025_01/210203901" TargetMode="External" /><Relationship Id="rId3" Type="http://schemas.openxmlformats.org/officeDocument/2006/relationships/hyperlink" Target="https://podminky.urs.cz/item/CS_URS_2025_01/210204011" TargetMode="External" /><Relationship Id="rId4" Type="http://schemas.openxmlformats.org/officeDocument/2006/relationships/hyperlink" Target="https://podminky.urs.cz/item/CS_URS_2025_01/210204201" TargetMode="External" /><Relationship Id="rId5" Type="http://schemas.openxmlformats.org/officeDocument/2006/relationships/hyperlink" Target="https://podminky.urs.cz/item/CS_URS_2025_01/210204222" TargetMode="External" /><Relationship Id="rId6" Type="http://schemas.openxmlformats.org/officeDocument/2006/relationships/hyperlink" Target="https://podminky.urs.cz/item/CS_URS_2025_01/210220020" TargetMode="External" /><Relationship Id="rId7" Type="http://schemas.openxmlformats.org/officeDocument/2006/relationships/hyperlink" Target="https://podminky.urs.cz/item/CS_URS_2025_01/210220022" TargetMode="External" /><Relationship Id="rId8" Type="http://schemas.openxmlformats.org/officeDocument/2006/relationships/hyperlink" Target="https://podminky.urs.cz/item/CS_URS_2025_01/210220300" TargetMode="External" /><Relationship Id="rId9" Type="http://schemas.openxmlformats.org/officeDocument/2006/relationships/hyperlink" Target="https://podminky.urs.cz/item/CS_URS_2025_01/210220302" TargetMode="External" /><Relationship Id="rId10" Type="http://schemas.openxmlformats.org/officeDocument/2006/relationships/hyperlink" Target="https://podminky.urs.cz/item/CS_URS_2025_01/210280001" TargetMode="External" /><Relationship Id="rId11" Type="http://schemas.openxmlformats.org/officeDocument/2006/relationships/hyperlink" Target="https://podminky.urs.cz/item/CS_URS_2025_01/210812011" TargetMode="External" /><Relationship Id="rId12" Type="http://schemas.openxmlformats.org/officeDocument/2006/relationships/hyperlink" Target="https://podminky.urs.cz/item/CS_URS_2025_01/210902012" TargetMode="External" /><Relationship Id="rId13" Type="http://schemas.openxmlformats.org/officeDocument/2006/relationships/hyperlink" Target="https://podminky.urs.cz/item/CS_URS_2025_01/218100003" TargetMode="External" /><Relationship Id="rId14" Type="http://schemas.openxmlformats.org/officeDocument/2006/relationships/hyperlink" Target="https://podminky.urs.cz/item/CS_URS_2025_01/218204002" TargetMode="External" /><Relationship Id="rId15" Type="http://schemas.openxmlformats.org/officeDocument/2006/relationships/hyperlink" Target="https://podminky.urs.cz/item/CS_URS_2025_01/218204201" TargetMode="External" /><Relationship Id="rId16" Type="http://schemas.openxmlformats.org/officeDocument/2006/relationships/hyperlink" Target="https://podminky.urs.cz/item/CS_URS_2025_01/218220002" TargetMode="External" /><Relationship Id="rId17" Type="http://schemas.openxmlformats.org/officeDocument/2006/relationships/hyperlink" Target="https://podminky.urs.cz/item/CS_URS_2025_01/460141112" TargetMode="External" /><Relationship Id="rId18" Type="http://schemas.openxmlformats.org/officeDocument/2006/relationships/hyperlink" Target="https://podminky.urs.cz/item/CS_URS_2025_01/460171312" TargetMode="External" /><Relationship Id="rId19" Type="http://schemas.openxmlformats.org/officeDocument/2006/relationships/hyperlink" Target="https://podminky.urs.cz/item/CS_URS_2025_01/460411122" TargetMode="External" /><Relationship Id="rId20" Type="http://schemas.openxmlformats.org/officeDocument/2006/relationships/hyperlink" Target="https://podminky.urs.cz/item/CS_URS_2025_01/460451322" TargetMode="External" /><Relationship Id="rId21" Type="http://schemas.openxmlformats.org/officeDocument/2006/relationships/hyperlink" Target="https://podminky.urs.cz/item/CS_URS_2025_01/460641113" TargetMode="External" /><Relationship Id="rId22" Type="http://schemas.openxmlformats.org/officeDocument/2006/relationships/hyperlink" Target="https://podminky.urs.cz/item/CS_URS_2025_01/460661512" TargetMode="External" /><Relationship Id="rId23" Type="http://schemas.openxmlformats.org/officeDocument/2006/relationships/hyperlink" Target="https://podminky.urs.cz/item/CS_URS_2025_01/460791112" TargetMode="External" /><Relationship Id="rId24" Type="http://schemas.openxmlformats.org/officeDocument/2006/relationships/hyperlink" Target="https://podminky.urs.cz/item/CS_URS_2025_01/468041124" TargetMode="External" /><Relationship Id="rId25" Type="http://schemas.openxmlformats.org/officeDocument/2006/relationships/hyperlink" Target="https://podminky.urs.cz/item/CS_URS_2025_01/469981111" TargetMode="External" /><Relationship Id="rId2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29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34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36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38</v>
      </c>
      <c r="AO20" s="25"/>
      <c r="AP20" s="25"/>
      <c r="AQ20" s="25"/>
      <c r="AR20" s="23"/>
      <c r="BE20" s="34"/>
      <c r="BS20" s="20" t="s">
        <v>34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PARKOVACÍ DŮM V KOLÍNĚ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město Kolín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8. 4. 2025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Kolín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Projekt Haly s.r.o.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35</v>
      </c>
      <c r="AJ50" s="43"/>
      <c r="AK50" s="43"/>
      <c r="AL50" s="43"/>
      <c r="AM50" s="76" t="str">
        <f>IF(E20="","",E20)</f>
        <v>TMI Building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01 - Kolektor'!J30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'SO 01 - Kolektor'!P91</f>
        <v>0</v>
      </c>
      <c r="AV55" s="123">
        <f>'SO 01 - Kolektor'!J33</f>
        <v>0</v>
      </c>
      <c r="AW55" s="123">
        <f>'SO 01 - Kolektor'!J34</f>
        <v>0</v>
      </c>
      <c r="AX55" s="123">
        <f>'SO 01 - Kolektor'!J35</f>
        <v>0</v>
      </c>
      <c r="AY55" s="123">
        <f>'SO 01 - Kolektor'!J36</f>
        <v>0</v>
      </c>
      <c r="AZ55" s="123">
        <f>'SO 01 - Kolektor'!F33</f>
        <v>0</v>
      </c>
      <c r="BA55" s="123">
        <f>'SO 01 - Kolektor'!F34</f>
        <v>0</v>
      </c>
      <c r="BB55" s="123">
        <f>'SO 01 - Kolektor'!F35</f>
        <v>0</v>
      </c>
      <c r="BC55" s="123">
        <f>'SO 01 - Kolektor'!F36</f>
        <v>0</v>
      </c>
      <c r="BD55" s="125">
        <f>'SO 01 - Kolektor'!F37</f>
        <v>0</v>
      </c>
      <c r="BE55" s="7"/>
      <c r="BT55" s="126" t="s">
        <v>14</v>
      </c>
      <c r="BV55" s="126" t="s">
        <v>77</v>
      </c>
      <c r="BW55" s="126" t="s">
        <v>83</v>
      </c>
      <c r="BX55" s="126" t="s">
        <v>5</v>
      </c>
      <c r="CL55" s="126" t="s">
        <v>19</v>
      </c>
      <c r="CM55" s="126" t="s">
        <v>84</v>
      </c>
    </row>
    <row r="56" s="7" customFormat="1" ht="16.5" customHeight="1">
      <c r="A56" s="114" t="s">
        <v>79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201 - Přeložka parovodu'!J30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'IO 201 - Přeložka parovodu'!P86</f>
        <v>0</v>
      </c>
      <c r="AV56" s="123">
        <f>'IO 201 - Přeložka parovodu'!J33</f>
        <v>0</v>
      </c>
      <c r="AW56" s="123">
        <f>'IO 201 - Přeložka parovodu'!J34</f>
        <v>0</v>
      </c>
      <c r="AX56" s="123">
        <f>'IO 201 - Přeložka parovodu'!J35</f>
        <v>0</v>
      </c>
      <c r="AY56" s="123">
        <f>'IO 201 - Přeložka parovodu'!J36</f>
        <v>0</v>
      </c>
      <c r="AZ56" s="123">
        <f>'IO 201 - Přeložka parovodu'!F33</f>
        <v>0</v>
      </c>
      <c r="BA56" s="123">
        <f>'IO 201 - Přeložka parovodu'!F34</f>
        <v>0</v>
      </c>
      <c r="BB56" s="123">
        <f>'IO 201 - Přeložka parovodu'!F35</f>
        <v>0</v>
      </c>
      <c r="BC56" s="123">
        <f>'IO 201 - Přeložka parovodu'!F36</f>
        <v>0</v>
      </c>
      <c r="BD56" s="125">
        <f>'IO 201 - Přeložka parovodu'!F37</f>
        <v>0</v>
      </c>
      <c r="BE56" s="7"/>
      <c r="BT56" s="126" t="s">
        <v>14</v>
      </c>
      <c r="BV56" s="126" t="s">
        <v>77</v>
      </c>
      <c r="BW56" s="126" t="s">
        <v>87</v>
      </c>
      <c r="BX56" s="126" t="s">
        <v>5</v>
      </c>
      <c r="CL56" s="126" t="s">
        <v>19</v>
      </c>
      <c r="CM56" s="126" t="s">
        <v>84</v>
      </c>
    </row>
    <row r="57" s="7" customFormat="1" ht="16.5" customHeight="1">
      <c r="A57" s="114" t="s">
        <v>79</v>
      </c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'IO 203 - Přeložka VO'!J30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7">
        <v>0</v>
      </c>
      <c r="AT57" s="128">
        <f>ROUND(SUM(AV57:AW57),2)</f>
        <v>0</v>
      </c>
      <c r="AU57" s="129">
        <f>'IO 203 - Přeložka VO'!P82</f>
        <v>0</v>
      </c>
      <c r="AV57" s="128">
        <f>'IO 203 - Přeložka VO'!J33</f>
        <v>0</v>
      </c>
      <c r="AW57" s="128">
        <f>'IO 203 - Přeložka VO'!J34</f>
        <v>0</v>
      </c>
      <c r="AX57" s="128">
        <f>'IO 203 - Přeložka VO'!J35</f>
        <v>0</v>
      </c>
      <c r="AY57" s="128">
        <f>'IO 203 - Přeložka VO'!J36</f>
        <v>0</v>
      </c>
      <c r="AZ57" s="128">
        <f>'IO 203 - Přeložka VO'!F33</f>
        <v>0</v>
      </c>
      <c r="BA57" s="128">
        <f>'IO 203 - Přeložka VO'!F34</f>
        <v>0</v>
      </c>
      <c r="BB57" s="128">
        <f>'IO 203 - Přeložka VO'!F35</f>
        <v>0</v>
      </c>
      <c r="BC57" s="128">
        <f>'IO 203 - Přeložka VO'!F36</f>
        <v>0</v>
      </c>
      <c r="BD57" s="130">
        <f>'IO 203 - Přeložka VO'!F37</f>
        <v>0</v>
      </c>
      <c r="BE57" s="7"/>
      <c r="BT57" s="126" t="s">
        <v>14</v>
      </c>
      <c r="BV57" s="126" t="s">
        <v>77</v>
      </c>
      <c r="BW57" s="126" t="s">
        <v>90</v>
      </c>
      <c r="BX57" s="126" t="s">
        <v>5</v>
      </c>
      <c r="CL57" s="126" t="s">
        <v>19</v>
      </c>
      <c r="CM57" s="126" t="s">
        <v>84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BFX/3axBy7fXxMiCaP2Bi+fiKk7vkTCvvy4GQmSfFb7u3jBZ3zj/GAPmFzNbJi2WJ/KCEZwF/hy5yP0pnvaulA==" hashValue="eFqzad3nbHEx2jluYQ7V8is6c7Q6SKFm3s6n83KwIubunwmMNDA7q8Cpx+LYfEyyfcc5JvrVrNff8O9VDnRnIw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 01 - Kolektor'!C2" display="/"/>
    <hyperlink ref="A56" location="'IO 201 - Přeložka parovodu'!C2" display="/"/>
    <hyperlink ref="A57" location="'IO 203 - Přeložka VO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  <c r="AZ2" s="131" t="s">
        <v>91</v>
      </c>
      <c r="BA2" s="131" t="s">
        <v>91</v>
      </c>
      <c r="BB2" s="131" t="s">
        <v>92</v>
      </c>
      <c r="BC2" s="131" t="s">
        <v>93</v>
      </c>
      <c r="BD2" s="131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  <c r="AZ3" s="131" t="s">
        <v>94</v>
      </c>
      <c r="BA3" s="131" t="s">
        <v>94</v>
      </c>
      <c r="BB3" s="131" t="s">
        <v>92</v>
      </c>
      <c r="BC3" s="131" t="s">
        <v>95</v>
      </c>
      <c r="BD3" s="131" t="s">
        <v>84</v>
      </c>
    </row>
    <row r="4" s="1" customFormat="1" ht="24.96" customHeight="1">
      <c r="B4" s="23"/>
      <c r="D4" s="134" t="s">
        <v>96</v>
      </c>
      <c r="L4" s="23"/>
      <c r="M4" s="135" t="s">
        <v>10</v>
      </c>
      <c r="AT4" s="20" t="s">
        <v>4</v>
      </c>
      <c r="AZ4" s="131" t="s">
        <v>97</v>
      </c>
      <c r="BA4" s="131" t="s">
        <v>98</v>
      </c>
      <c r="BB4" s="131" t="s">
        <v>92</v>
      </c>
      <c r="BC4" s="131" t="s">
        <v>99</v>
      </c>
      <c r="BD4" s="131" t="s">
        <v>84</v>
      </c>
    </row>
    <row r="5" s="1" customFormat="1" ht="6.96" customHeight="1">
      <c r="B5" s="23"/>
      <c r="L5" s="23"/>
      <c r="AZ5" s="131" t="s">
        <v>100</v>
      </c>
      <c r="BA5" s="131" t="s">
        <v>101</v>
      </c>
      <c r="BB5" s="131" t="s">
        <v>92</v>
      </c>
      <c r="BC5" s="131" t="s">
        <v>102</v>
      </c>
      <c r="BD5" s="131" t="s">
        <v>84</v>
      </c>
    </row>
    <row r="6" s="1" customFormat="1" ht="12" customHeight="1">
      <c r="B6" s="23"/>
      <c r="D6" s="136" t="s">
        <v>16</v>
      </c>
      <c r="L6" s="23"/>
      <c r="AZ6" s="131" t="s">
        <v>103</v>
      </c>
      <c r="BA6" s="131" t="s">
        <v>103</v>
      </c>
      <c r="BB6" s="131" t="s">
        <v>92</v>
      </c>
      <c r="BC6" s="131" t="s">
        <v>104</v>
      </c>
      <c r="BD6" s="131" t="s">
        <v>84</v>
      </c>
    </row>
    <row r="7" s="1" customFormat="1" ht="16.5" customHeight="1">
      <c r="B7" s="23"/>
      <c r="E7" s="137" t="str">
        <f>'Rekapitulace stavby'!K6</f>
        <v>PARKOVACÍ DŮM V KOLÍNĚ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105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106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8. 4. 2025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22</v>
      </c>
      <c r="F15" s="41"/>
      <c r="G15" s="41"/>
      <c r="H15" s="41"/>
      <c r="I15" s="136" t="s">
        <v>28</v>
      </c>
      <c r="J15" s="140" t="s">
        <v>29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30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32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33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35</v>
      </c>
      <c r="E23" s="41"/>
      <c r="F23" s="41"/>
      <c r="G23" s="41"/>
      <c r="H23" s="41"/>
      <c r="I23" s="136" t="s">
        <v>26</v>
      </c>
      <c r="J23" s="140" t="s">
        <v>36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28</v>
      </c>
      <c r="J24" s="140" t="s">
        <v>38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39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41</v>
      </c>
      <c r="E30" s="41"/>
      <c r="F30" s="41"/>
      <c r="G30" s="41"/>
      <c r="H30" s="41"/>
      <c r="I30" s="41"/>
      <c r="J30" s="148">
        <f>ROUND(J91,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43</v>
      </c>
      <c r="G32" s="41"/>
      <c r="H32" s="41"/>
      <c r="I32" s="149" t="s">
        <v>42</v>
      </c>
      <c r="J32" s="149" t="s">
        <v>44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45</v>
      </c>
      <c r="E33" s="136" t="s">
        <v>46</v>
      </c>
      <c r="F33" s="151">
        <f>ROUND((SUM(BE91:BE549)),  2)</f>
        <v>0</v>
      </c>
      <c r="G33" s="41"/>
      <c r="H33" s="41"/>
      <c r="I33" s="152">
        <v>0.20999999999999999</v>
      </c>
      <c r="J33" s="151">
        <f>ROUND(((SUM(BE91:BE549))*I33),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47</v>
      </c>
      <c r="F34" s="151">
        <f>ROUND((SUM(BF91:BF549)),  2)</f>
        <v>0</v>
      </c>
      <c r="G34" s="41"/>
      <c r="H34" s="41"/>
      <c r="I34" s="152">
        <v>0.12</v>
      </c>
      <c r="J34" s="151">
        <f>ROUND(((SUM(BF91:BF549))*I34),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48</v>
      </c>
      <c r="F35" s="151">
        <f>ROUND((SUM(BG91:BG549)),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49</v>
      </c>
      <c r="F36" s="151">
        <f>ROUND((SUM(BH91:BH549)),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50</v>
      </c>
      <c r="F37" s="151">
        <f>ROUND((SUM(BI91:BI549)),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51</v>
      </c>
      <c r="E39" s="155"/>
      <c r="F39" s="155"/>
      <c r="G39" s="156" t="s">
        <v>52</v>
      </c>
      <c r="H39" s="157" t="s">
        <v>53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PARKOVACÍ DŮM V KOLÍNĚ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01 - Kolektor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Kolín</v>
      </c>
      <c r="G52" s="43"/>
      <c r="H52" s="43"/>
      <c r="I52" s="35" t="s">
        <v>23</v>
      </c>
      <c r="J52" s="75" t="str">
        <f>IF(J12="","",J12)</f>
        <v>8. 4. 2025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Kolín</v>
      </c>
      <c r="G54" s="43"/>
      <c r="H54" s="43"/>
      <c r="I54" s="35" t="s">
        <v>32</v>
      </c>
      <c r="J54" s="39" t="str">
        <f>E21</f>
        <v>Projekt Haly s.r.o.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TMI Building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73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69"/>
      <c r="C60" s="170"/>
      <c r="D60" s="171" t="s">
        <v>111</v>
      </c>
      <c r="E60" s="172"/>
      <c r="F60" s="172"/>
      <c r="G60" s="172"/>
      <c r="H60" s="172"/>
      <c r="I60" s="172"/>
      <c r="J60" s="173">
        <f>J92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112</v>
      </c>
      <c r="E61" s="178"/>
      <c r="F61" s="178"/>
      <c r="G61" s="178"/>
      <c r="H61" s="178"/>
      <c r="I61" s="178"/>
      <c r="J61" s="179">
        <f>J93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113</v>
      </c>
      <c r="E62" s="178"/>
      <c r="F62" s="178"/>
      <c r="G62" s="178"/>
      <c r="H62" s="178"/>
      <c r="I62" s="178"/>
      <c r="J62" s="179">
        <f>J371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5"/>
      <c r="C63" s="176"/>
      <c r="D63" s="177" t="s">
        <v>114</v>
      </c>
      <c r="E63" s="178"/>
      <c r="F63" s="178"/>
      <c r="G63" s="178"/>
      <c r="H63" s="178"/>
      <c r="I63" s="178"/>
      <c r="J63" s="179">
        <f>J381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5"/>
      <c r="C64" s="176"/>
      <c r="D64" s="177" t="s">
        <v>115</v>
      </c>
      <c r="E64" s="178"/>
      <c r="F64" s="178"/>
      <c r="G64" s="178"/>
      <c r="H64" s="178"/>
      <c r="I64" s="178"/>
      <c r="J64" s="179">
        <f>J396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5"/>
      <c r="C65" s="176"/>
      <c r="D65" s="177" t="s">
        <v>116</v>
      </c>
      <c r="E65" s="178"/>
      <c r="F65" s="178"/>
      <c r="G65" s="178"/>
      <c r="H65" s="178"/>
      <c r="I65" s="178"/>
      <c r="J65" s="179">
        <f>J431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5"/>
      <c r="C66" s="176"/>
      <c r="D66" s="177" t="s">
        <v>117</v>
      </c>
      <c r="E66" s="178"/>
      <c r="F66" s="178"/>
      <c r="G66" s="178"/>
      <c r="H66" s="178"/>
      <c r="I66" s="178"/>
      <c r="J66" s="179">
        <f>J438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5"/>
      <c r="C67" s="176"/>
      <c r="D67" s="177" t="s">
        <v>118</v>
      </c>
      <c r="E67" s="178"/>
      <c r="F67" s="178"/>
      <c r="G67" s="178"/>
      <c r="H67" s="178"/>
      <c r="I67" s="178"/>
      <c r="J67" s="179">
        <f>J444</f>
        <v>0</v>
      </c>
      <c r="K67" s="176"/>
      <c r="L67" s="18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5"/>
      <c r="C68" s="176"/>
      <c r="D68" s="177" t="s">
        <v>119</v>
      </c>
      <c r="E68" s="178"/>
      <c r="F68" s="178"/>
      <c r="G68" s="178"/>
      <c r="H68" s="178"/>
      <c r="I68" s="178"/>
      <c r="J68" s="179">
        <f>J476</f>
        <v>0</v>
      </c>
      <c r="K68" s="176"/>
      <c r="L68" s="18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5"/>
      <c r="C69" s="176"/>
      <c r="D69" s="177" t="s">
        <v>120</v>
      </c>
      <c r="E69" s="178"/>
      <c r="F69" s="178"/>
      <c r="G69" s="178"/>
      <c r="H69" s="178"/>
      <c r="I69" s="178"/>
      <c r="J69" s="179">
        <f>J505</f>
        <v>0</v>
      </c>
      <c r="K69" s="176"/>
      <c r="L69" s="18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9"/>
      <c r="C70" s="170"/>
      <c r="D70" s="171" t="s">
        <v>121</v>
      </c>
      <c r="E70" s="172"/>
      <c r="F70" s="172"/>
      <c r="G70" s="172"/>
      <c r="H70" s="172"/>
      <c r="I70" s="172"/>
      <c r="J70" s="173">
        <f>J509</f>
        <v>0</v>
      </c>
      <c r="K70" s="170"/>
      <c r="L70" s="17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5"/>
      <c r="C71" s="176"/>
      <c r="D71" s="177" t="s">
        <v>122</v>
      </c>
      <c r="E71" s="178"/>
      <c r="F71" s="178"/>
      <c r="G71" s="178"/>
      <c r="H71" s="178"/>
      <c r="I71" s="178"/>
      <c r="J71" s="179">
        <f>J510</f>
        <v>0</v>
      </c>
      <c r="K71" s="176"/>
      <c r="L71" s="18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123</v>
      </c>
      <c r="D78" s="43"/>
      <c r="E78" s="43"/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4" t="str">
        <f>E7</f>
        <v>PARKOVACÍ DŮM V KOLÍNĚ</v>
      </c>
      <c r="F81" s="35"/>
      <c r="G81" s="35"/>
      <c r="H81" s="35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105</v>
      </c>
      <c r="D82" s="43"/>
      <c r="E82" s="43"/>
      <c r="F82" s="43"/>
      <c r="G82" s="43"/>
      <c r="H82" s="43"/>
      <c r="I82" s="43"/>
      <c r="J82" s="43"/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01 - Kolektor</v>
      </c>
      <c r="F83" s="43"/>
      <c r="G83" s="43"/>
      <c r="H83" s="43"/>
      <c r="I83" s="43"/>
      <c r="J83" s="43"/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město Kolín</v>
      </c>
      <c r="G85" s="43"/>
      <c r="H85" s="43"/>
      <c r="I85" s="35" t="s">
        <v>23</v>
      </c>
      <c r="J85" s="75" t="str">
        <f>IF(J12="","",J12)</f>
        <v>8. 4. 2025</v>
      </c>
      <c r="K85" s="43"/>
      <c r="L85" s="138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8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E15</f>
        <v>město Kolín</v>
      </c>
      <c r="G87" s="43"/>
      <c r="H87" s="43"/>
      <c r="I87" s="35" t="s">
        <v>32</v>
      </c>
      <c r="J87" s="39" t="str">
        <f>E21</f>
        <v>Projekt Haly s.r.o.</v>
      </c>
      <c r="K87" s="43"/>
      <c r="L87" s="138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30</v>
      </c>
      <c r="D88" s="43"/>
      <c r="E88" s="43"/>
      <c r="F88" s="30" t="str">
        <f>IF(E18="","",E18)</f>
        <v>Vyplň údaj</v>
      </c>
      <c r="G88" s="43"/>
      <c r="H88" s="43"/>
      <c r="I88" s="35" t="s">
        <v>35</v>
      </c>
      <c r="J88" s="39" t="str">
        <f>E24</f>
        <v>TMI Building s.r.o.</v>
      </c>
      <c r="K88" s="43"/>
      <c r="L88" s="138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8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1"/>
      <c r="B90" s="182"/>
      <c r="C90" s="183" t="s">
        <v>124</v>
      </c>
      <c r="D90" s="184" t="s">
        <v>60</v>
      </c>
      <c r="E90" s="184" t="s">
        <v>56</v>
      </c>
      <c r="F90" s="184" t="s">
        <v>57</v>
      </c>
      <c r="G90" s="184" t="s">
        <v>125</v>
      </c>
      <c r="H90" s="184" t="s">
        <v>126</v>
      </c>
      <c r="I90" s="184" t="s">
        <v>127</v>
      </c>
      <c r="J90" s="184" t="s">
        <v>109</v>
      </c>
      <c r="K90" s="185" t="s">
        <v>128</v>
      </c>
      <c r="L90" s="186"/>
      <c r="M90" s="95" t="s">
        <v>19</v>
      </c>
      <c r="N90" s="96" t="s">
        <v>45</v>
      </c>
      <c r="O90" s="96" t="s">
        <v>129</v>
      </c>
      <c r="P90" s="96" t="s">
        <v>130</v>
      </c>
      <c r="Q90" s="96" t="s">
        <v>131</v>
      </c>
      <c r="R90" s="96" t="s">
        <v>132</v>
      </c>
      <c r="S90" s="96" t="s">
        <v>133</v>
      </c>
      <c r="T90" s="97" t="s">
        <v>134</v>
      </c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</row>
    <row r="91" s="2" customFormat="1" ht="22.8" customHeight="1">
      <c r="A91" s="41"/>
      <c r="B91" s="42"/>
      <c r="C91" s="102" t="s">
        <v>135</v>
      </c>
      <c r="D91" s="43"/>
      <c r="E91" s="43"/>
      <c r="F91" s="43"/>
      <c r="G91" s="43"/>
      <c r="H91" s="43"/>
      <c r="I91" s="43"/>
      <c r="J91" s="187">
        <f>BK91</f>
        <v>0</v>
      </c>
      <c r="K91" s="43"/>
      <c r="L91" s="47"/>
      <c r="M91" s="98"/>
      <c r="N91" s="188"/>
      <c r="O91" s="99"/>
      <c r="P91" s="189">
        <f>P92+P509</f>
        <v>0</v>
      </c>
      <c r="Q91" s="99"/>
      <c r="R91" s="189">
        <f>R92+R509</f>
        <v>340.88829886000002</v>
      </c>
      <c r="S91" s="99"/>
      <c r="T91" s="190">
        <f>T92+T509</f>
        <v>151.96949999999998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74</v>
      </c>
      <c r="AU91" s="20" t="s">
        <v>110</v>
      </c>
      <c r="BK91" s="191">
        <f>BK92+BK509</f>
        <v>0</v>
      </c>
    </row>
    <row r="92" s="12" customFormat="1" ht="25.92" customHeight="1">
      <c r="A92" s="12"/>
      <c r="B92" s="192"/>
      <c r="C92" s="193"/>
      <c r="D92" s="194" t="s">
        <v>74</v>
      </c>
      <c r="E92" s="195" t="s">
        <v>136</v>
      </c>
      <c r="F92" s="195" t="s">
        <v>137</v>
      </c>
      <c r="G92" s="193"/>
      <c r="H92" s="193"/>
      <c r="I92" s="196"/>
      <c r="J92" s="197">
        <f>BK92</f>
        <v>0</v>
      </c>
      <c r="K92" s="193"/>
      <c r="L92" s="198"/>
      <c r="M92" s="199"/>
      <c r="N92" s="200"/>
      <c r="O92" s="200"/>
      <c r="P92" s="201">
        <f>P93+P371+P381+P396+P431+P438+P444+P476+P505</f>
        <v>0</v>
      </c>
      <c r="Q92" s="200"/>
      <c r="R92" s="201">
        <f>R93+R371+R381+R396+R431+R438+R444+R476+R505</f>
        <v>339.47158926000003</v>
      </c>
      <c r="S92" s="200"/>
      <c r="T92" s="202">
        <f>T93+T371+T381+T396+T431+T438+T444+T476+T505</f>
        <v>151.96949999999998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3" t="s">
        <v>14</v>
      </c>
      <c r="AT92" s="204" t="s">
        <v>74</v>
      </c>
      <c r="AU92" s="204" t="s">
        <v>75</v>
      </c>
      <c r="AY92" s="203" t="s">
        <v>138</v>
      </c>
      <c r="BK92" s="205">
        <f>BK93+BK371+BK381+BK396+BK431+BK438+BK444+BK476+BK505</f>
        <v>0</v>
      </c>
    </row>
    <row r="93" s="12" customFormat="1" ht="22.8" customHeight="1">
      <c r="A93" s="12"/>
      <c r="B93" s="192"/>
      <c r="C93" s="193"/>
      <c r="D93" s="194" t="s">
        <v>74</v>
      </c>
      <c r="E93" s="206" t="s">
        <v>14</v>
      </c>
      <c r="F93" s="206" t="s">
        <v>139</v>
      </c>
      <c r="G93" s="193"/>
      <c r="H93" s="193"/>
      <c r="I93" s="196"/>
      <c r="J93" s="207">
        <f>BK93</f>
        <v>0</v>
      </c>
      <c r="K93" s="193"/>
      <c r="L93" s="198"/>
      <c r="M93" s="199"/>
      <c r="N93" s="200"/>
      <c r="O93" s="200"/>
      <c r="P93" s="201">
        <f>SUM(P94:P370)</f>
        <v>0</v>
      </c>
      <c r="Q93" s="200"/>
      <c r="R93" s="201">
        <f>SUM(R94:R370)</f>
        <v>45.23080968</v>
      </c>
      <c r="S93" s="200"/>
      <c r="T93" s="202">
        <f>SUM(T94:T370)</f>
        <v>151.96949999999998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3" t="s">
        <v>14</v>
      </c>
      <c r="AT93" s="204" t="s">
        <v>74</v>
      </c>
      <c r="AU93" s="204" t="s">
        <v>14</v>
      </c>
      <c r="AY93" s="203" t="s">
        <v>138</v>
      </c>
      <c r="BK93" s="205">
        <f>SUM(BK94:BK370)</f>
        <v>0</v>
      </c>
    </row>
    <row r="94" s="2" customFormat="1" ht="16.5" customHeight="1">
      <c r="A94" s="41"/>
      <c r="B94" s="42"/>
      <c r="C94" s="208" t="s">
        <v>14</v>
      </c>
      <c r="D94" s="208" t="s">
        <v>140</v>
      </c>
      <c r="E94" s="209" t="s">
        <v>141</v>
      </c>
      <c r="F94" s="210" t="s">
        <v>142</v>
      </c>
      <c r="G94" s="211" t="s">
        <v>143</v>
      </c>
      <c r="H94" s="212">
        <v>4</v>
      </c>
      <c r="I94" s="213"/>
      <c r="J94" s="214">
        <f>ROUND(I94*H94,2)</f>
        <v>0</v>
      </c>
      <c r="K94" s="210" t="s">
        <v>144</v>
      </c>
      <c r="L94" s="47"/>
      <c r="M94" s="215" t="s">
        <v>19</v>
      </c>
      <c r="N94" s="216" t="s">
        <v>46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145</v>
      </c>
      <c r="AT94" s="219" t="s">
        <v>140</v>
      </c>
      <c r="AU94" s="219" t="s">
        <v>84</v>
      </c>
      <c r="AY94" s="20" t="s">
        <v>138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14</v>
      </c>
      <c r="BK94" s="220">
        <f>ROUND(I94*H94,2)</f>
        <v>0</v>
      </c>
      <c r="BL94" s="20" t="s">
        <v>145</v>
      </c>
      <c r="BM94" s="219" t="s">
        <v>146</v>
      </c>
    </row>
    <row r="95" s="2" customFormat="1">
      <c r="A95" s="41"/>
      <c r="B95" s="42"/>
      <c r="C95" s="43"/>
      <c r="D95" s="221" t="s">
        <v>147</v>
      </c>
      <c r="E95" s="43"/>
      <c r="F95" s="222" t="s">
        <v>148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147</v>
      </c>
      <c r="AU95" s="20" t="s">
        <v>84</v>
      </c>
    </row>
    <row r="96" s="2" customFormat="1">
      <c r="A96" s="41"/>
      <c r="B96" s="42"/>
      <c r="C96" s="43"/>
      <c r="D96" s="226" t="s">
        <v>149</v>
      </c>
      <c r="E96" s="43"/>
      <c r="F96" s="227" t="s">
        <v>150</v>
      </c>
      <c r="G96" s="43"/>
      <c r="H96" s="43"/>
      <c r="I96" s="223"/>
      <c r="J96" s="43"/>
      <c r="K96" s="43"/>
      <c r="L96" s="47"/>
      <c r="M96" s="224"/>
      <c r="N96" s="225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149</v>
      </c>
      <c r="AU96" s="20" t="s">
        <v>84</v>
      </c>
    </row>
    <row r="97" s="2" customFormat="1" ht="16.5" customHeight="1">
      <c r="A97" s="41"/>
      <c r="B97" s="42"/>
      <c r="C97" s="208" t="s">
        <v>84</v>
      </c>
      <c r="D97" s="208" t="s">
        <v>140</v>
      </c>
      <c r="E97" s="209" t="s">
        <v>151</v>
      </c>
      <c r="F97" s="210" t="s">
        <v>152</v>
      </c>
      <c r="G97" s="211" t="s">
        <v>143</v>
      </c>
      <c r="H97" s="212">
        <v>2</v>
      </c>
      <c r="I97" s="213"/>
      <c r="J97" s="214">
        <f>ROUND(I97*H97,2)</f>
        <v>0</v>
      </c>
      <c r="K97" s="210" t="s">
        <v>144</v>
      </c>
      <c r="L97" s="47"/>
      <c r="M97" s="215" t="s">
        <v>19</v>
      </c>
      <c r="N97" s="216" t="s">
        <v>46</v>
      </c>
      <c r="O97" s="87"/>
      <c r="P97" s="217">
        <f>O97*H97</f>
        <v>0</v>
      </c>
      <c r="Q97" s="217">
        <v>0</v>
      </c>
      <c r="R97" s="217">
        <f>Q97*H97</f>
        <v>0</v>
      </c>
      <c r="S97" s="217">
        <v>0</v>
      </c>
      <c r="T97" s="218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9" t="s">
        <v>145</v>
      </c>
      <c r="AT97" s="219" t="s">
        <v>140</v>
      </c>
      <c r="AU97" s="219" t="s">
        <v>84</v>
      </c>
      <c r="AY97" s="20" t="s">
        <v>138</v>
      </c>
      <c r="BE97" s="220">
        <f>IF(N97="základní",J97,0)</f>
        <v>0</v>
      </c>
      <c r="BF97" s="220">
        <f>IF(N97="snížená",J97,0)</f>
        <v>0</v>
      </c>
      <c r="BG97" s="220">
        <f>IF(N97="zákl. přenesená",J97,0)</f>
        <v>0</v>
      </c>
      <c r="BH97" s="220">
        <f>IF(N97="sníž. přenesená",J97,0)</f>
        <v>0</v>
      </c>
      <c r="BI97" s="220">
        <f>IF(N97="nulová",J97,0)</f>
        <v>0</v>
      </c>
      <c r="BJ97" s="20" t="s">
        <v>14</v>
      </c>
      <c r="BK97" s="220">
        <f>ROUND(I97*H97,2)</f>
        <v>0</v>
      </c>
      <c r="BL97" s="20" t="s">
        <v>145</v>
      </c>
      <c r="BM97" s="219" t="s">
        <v>153</v>
      </c>
    </row>
    <row r="98" s="2" customFormat="1">
      <c r="A98" s="41"/>
      <c r="B98" s="42"/>
      <c r="C98" s="43"/>
      <c r="D98" s="221" t="s">
        <v>147</v>
      </c>
      <c r="E98" s="43"/>
      <c r="F98" s="222" t="s">
        <v>154</v>
      </c>
      <c r="G98" s="43"/>
      <c r="H98" s="43"/>
      <c r="I98" s="223"/>
      <c r="J98" s="43"/>
      <c r="K98" s="43"/>
      <c r="L98" s="47"/>
      <c r="M98" s="224"/>
      <c r="N98" s="225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147</v>
      </c>
      <c r="AU98" s="20" t="s">
        <v>84</v>
      </c>
    </row>
    <row r="99" s="2" customFormat="1">
      <c r="A99" s="41"/>
      <c r="B99" s="42"/>
      <c r="C99" s="43"/>
      <c r="D99" s="226" t="s">
        <v>149</v>
      </c>
      <c r="E99" s="43"/>
      <c r="F99" s="227" t="s">
        <v>155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149</v>
      </c>
      <c r="AU99" s="20" t="s">
        <v>84</v>
      </c>
    </row>
    <row r="100" s="2" customFormat="1" ht="16.5" customHeight="1">
      <c r="A100" s="41"/>
      <c r="B100" s="42"/>
      <c r="C100" s="208" t="s">
        <v>156</v>
      </c>
      <c r="D100" s="208" t="s">
        <v>140</v>
      </c>
      <c r="E100" s="209" t="s">
        <v>157</v>
      </c>
      <c r="F100" s="210" t="s">
        <v>158</v>
      </c>
      <c r="G100" s="211" t="s">
        <v>143</v>
      </c>
      <c r="H100" s="212">
        <v>1</v>
      </c>
      <c r="I100" s="213"/>
      <c r="J100" s="214">
        <f>ROUND(I100*H100,2)</f>
        <v>0</v>
      </c>
      <c r="K100" s="210" t="s">
        <v>144</v>
      </c>
      <c r="L100" s="47"/>
      <c r="M100" s="215" t="s">
        <v>19</v>
      </c>
      <c r="N100" s="216" t="s">
        <v>46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145</v>
      </c>
      <c r="AT100" s="219" t="s">
        <v>140</v>
      </c>
      <c r="AU100" s="219" t="s">
        <v>84</v>
      </c>
      <c r="AY100" s="20" t="s">
        <v>138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14</v>
      </c>
      <c r="BK100" s="220">
        <f>ROUND(I100*H100,2)</f>
        <v>0</v>
      </c>
      <c r="BL100" s="20" t="s">
        <v>145</v>
      </c>
      <c r="BM100" s="219" t="s">
        <v>159</v>
      </c>
    </row>
    <row r="101" s="2" customFormat="1">
      <c r="A101" s="41"/>
      <c r="B101" s="42"/>
      <c r="C101" s="43"/>
      <c r="D101" s="221" t="s">
        <v>147</v>
      </c>
      <c r="E101" s="43"/>
      <c r="F101" s="222" t="s">
        <v>160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84</v>
      </c>
    </row>
    <row r="102" s="2" customFormat="1">
      <c r="A102" s="41"/>
      <c r="B102" s="42"/>
      <c r="C102" s="43"/>
      <c r="D102" s="226" t="s">
        <v>149</v>
      </c>
      <c r="E102" s="43"/>
      <c r="F102" s="227" t="s">
        <v>161</v>
      </c>
      <c r="G102" s="43"/>
      <c r="H102" s="43"/>
      <c r="I102" s="223"/>
      <c r="J102" s="43"/>
      <c r="K102" s="43"/>
      <c r="L102" s="47"/>
      <c r="M102" s="224"/>
      <c r="N102" s="22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149</v>
      </c>
      <c r="AU102" s="20" t="s">
        <v>84</v>
      </c>
    </row>
    <row r="103" s="2" customFormat="1" ht="16.5" customHeight="1">
      <c r="A103" s="41"/>
      <c r="B103" s="42"/>
      <c r="C103" s="208" t="s">
        <v>145</v>
      </c>
      <c r="D103" s="208" t="s">
        <v>140</v>
      </c>
      <c r="E103" s="209" t="s">
        <v>162</v>
      </c>
      <c r="F103" s="210" t="s">
        <v>163</v>
      </c>
      <c r="G103" s="211" t="s">
        <v>143</v>
      </c>
      <c r="H103" s="212">
        <v>4</v>
      </c>
      <c r="I103" s="213"/>
      <c r="J103" s="214">
        <f>ROUND(I103*H103,2)</f>
        <v>0</v>
      </c>
      <c r="K103" s="210" t="s">
        <v>144</v>
      </c>
      <c r="L103" s="47"/>
      <c r="M103" s="215" t="s">
        <v>19</v>
      </c>
      <c r="N103" s="216" t="s">
        <v>46</v>
      </c>
      <c r="O103" s="87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145</v>
      </c>
      <c r="AT103" s="219" t="s">
        <v>140</v>
      </c>
      <c r="AU103" s="219" t="s">
        <v>84</v>
      </c>
      <c r="AY103" s="20" t="s">
        <v>138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14</v>
      </c>
      <c r="BK103" s="220">
        <f>ROUND(I103*H103,2)</f>
        <v>0</v>
      </c>
      <c r="BL103" s="20" t="s">
        <v>145</v>
      </c>
      <c r="BM103" s="219" t="s">
        <v>164</v>
      </c>
    </row>
    <row r="104" s="2" customFormat="1">
      <c r="A104" s="41"/>
      <c r="B104" s="42"/>
      <c r="C104" s="43"/>
      <c r="D104" s="221" t="s">
        <v>147</v>
      </c>
      <c r="E104" s="43"/>
      <c r="F104" s="222" t="s">
        <v>165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147</v>
      </c>
      <c r="AU104" s="20" t="s">
        <v>84</v>
      </c>
    </row>
    <row r="105" s="2" customFormat="1">
      <c r="A105" s="41"/>
      <c r="B105" s="42"/>
      <c r="C105" s="43"/>
      <c r="D105" s="226" t="s">
        <v>149</v>
      </c>
      <c r="E105" s="43"/>
      <c r="F105" s="227" t="s">
        <v>166</v>
      </c>
      <c r="G105" s="43"/>
      <c r="H105" s="43"/>
      <c r="I105" s="223"/>
      <c r="J105" s="43"/>
      <c r="K105" s="43"/>
      <c r="L105" s="47"/>
      <c r="M105" s="224"/>
      <c r="N105" s="225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149</v>
      </c>
      <c r="AU105" s="20" t="s">
        <v>84</v>
      </c>
    </row>
    <row r="106" s="2" customFormat="1" ht="16.5" customHeight="1">
      <c r="A106" s="41"/>
      <c r="B106" s="42"/>
      <c r="C106" s="208" t="s">
        <v>167</v>
      </c>
      <c r="D106" s="208" t="s">
        <v>140</v>
      </c>
      <c r="E106" s="209" t="s">
        <v>168</v>
      </c>
      <c r="F106" s="210" t="s">
        <v>169</v>
      </c>
      <c r="G106" s="211" t="s">
        <v>143</v>
      </c>
      <c r="H106" s="212">
        <v>3</v>
      </c>
      <c r="I106" s="213"/>
      <c r="J106" s="214">
        <f>ROUND(I106*H106,2)</f>
        <v>0</v>
      </c>
      <c r="K106" s="210" t="s">
        <v>144</v>
      </c>
      <c r="L106" s="47"/>
      <c r="M106" s="215" t="s">
        <v>19</v>
      </c>
      <c r="N106" s="216" t="s">
        <v>46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145</v>
      </c>
      <c r="AT106" s="219" t="s">
        <v>140</v>
      </c>
      <c r="AU106" s="219" t="s">
        <v>84</v>
      </c>
      <c r="AY106" s="20" t="s">
        <v>138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14</v>
      </c>
      <c r="BK106" s="220">
        <f>ROUND(I106*H106,2)</f>
        <v>0</v>
      </c>
      <c r="BL106" s="20" t="s">
        <v>145</v>
      </c>
      <c r="BM106" s="219" t="s">
        <v>170</v>
      </c>
    </row>
    <row r="107" s="2" customFormat="1">
      <c r="A107" s="41"/>
      <c r="B107" s="42"/>
      <c r="C107" s="43"/>
      <c r="D107" s="221" t="s">
        <v>147</v>
      </c>
      <c r="E107" s="43"/>
      <c r="F107" s="222" t="s">
        <v>171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147</v>
      </c>
      <c r="AU107" s="20" t="s">
        <v>84</v>
      </c>
    </row>
    <row r="108" s="2" customFormat="1">
      <c r="A108" s="41"/>
      <c r="B108" s="42"/>
      <c r="C108" s="43"/>
      <c r="D108" s="226" t="s">
        <v>149</v>
      </c>
      <c r="E108" s="43"/>
      <c r="F108" s="227" t="s">
        <v>172</v>
      </c>
      <c r="G108" s="43"/>
      <c r="H108" s="43"/>
      <c r="I108" s="223"/>
      <c r="J108" s="43"/>
      <c r="K108" s="43"/>
      <c r="L108" s="47"/>
      <c r="M108" s="224"/>
      <c r="N108" s="225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149</v>
      </c>
      <c r="AU108" s="20" t="s">
        <v>84</v>
      </c>
    </row>
    <row r="109" s="2" customFormat="1" ht="21.75" customHeight="1">
      <c r="A109" s="41"/>
      <c r="B109" s="42"/>
      <c r="C109" s="208" t="s">
        <v>173</v>
      </c>
      <c r="D109" s="208" t="s">
        <v>140</v>
      </c>
      <c r="E109" s="209" t="s">
        <v>174</v>
      </c>
      <c r="F109" s="210" t="s">
        <v>175</v>
      </c>
      <c r="G109" s="211" t="s">
        <v>176</v>
      </c>
      <c r="H109" s="212">
        <v>192.13</v>
      </c>
      <c r="I109" s="213"/>
      <c r="J109" s="214">
        <f>ROUND(I109*H109,2)</f>
        <v>0</v>
      </c>
      <c r="K109" s="210" t="s">
        <v>144</v>
      </c>
      <c r="L109" s="47"/>
      <c r="M109" s="215" t="s">
        <v>19</v>
      </c>
      <c r="N109" s="216" t="s">
        <v>46</v>
      </c>
      <c r="O109" s="87"/>
      <c r="P109" s="217">
        <f>O109*H109</f>
        <v>0</v>
      </c>
      <c r="Q109" s="217">
        <v>0</v>
      </c>
      <c r="R109" s="217">
        <f>Q109*H109</f>
        <v>0</v>
      </c>
      <c r="S109" s="217">
        <v>0.28999999999999998</v>
      </c>
      <c r="T109" s="218">
        <f>S109*H109</f>
        <v>55.717699999999994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9" t="s">
        <v>145</v>
      </c>
      <c r="AT109" s="219" t="s">
        <v>140</v>
      </c>
      <c r="AU109" s="219" t="s">
        <v>84</v>
      </c>
      <c r="AY109" s="20" t="s">
        <v>138</v>
      </c>
      <c r="BE109" s="220">
        <f>IF(N109="základní",J109,0)</f>
        <v>0</v>
      </c>
      <c r="BF109" s="220">
        <f>IF(N109="snížená",J109,0)</f>
        <v>0</v>
      </c>
      <c r="BG109" s="220">
        <f>IF(N109="zákl. přenesená",J109,0)</f>
        <v>0</v>
      </c>
      <c r="BH109" s="220">
        <f>IF(N109="sníž. přenesená",J109,0)</f>
        <v>0</v>
      </c>
      <c r="BI109" s="220">
        <f>IF(N109="nulová",J109,0)</f>
        <v>0</v>
      </c>
      <c r="BJ109" s="20" t="s">
        <v>14</v>
      </c>
      <c r="BK109" s="220">
        <f>ROUND(I109*H109,2)</f>
        <v>0</v>
      </c>
      <c r="BL109" s="20" t="s">
        <v>145</v>
      </c>
      <c r="BM109" s="219" t="s">
        <v>177</v>
      </c>
    </row>
    <row r="110" s="2" customFormat="1">
      <c r="A110" s="41"/>
      <c r="B110" s="42"/>
      <c r="C110" s="43"/>
      <c r="D110" s="221" t="s">
        <v>147</v>
      </c>
      <c r="E110" s="43"/>
      <c r="F110" s="222" t="s">
        <v>178</v>
      </c>
      <c r="G110" s="43"/>
      <c r="H110" s="43"/>
      <c r="I110" s="223"/>
      <c r="J110" s="43"/>
      <c r="K110" s="43"/>
      <c r="L110" s="47"/>
      <c r="M110" s="224"/>
      <c r="N110" s="225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147</v>
      </c>
      <c r="AU110" s="20" t="s">
        <v>84</v>
      </c>
    </row>
    <row r="111" s="2" customFormat="1">
      <c r="A111" s="41"/>
      <c r="B111" s="42"/>
      <c r="C111" s="43"/>
      <c r="D111" s="226" t="s">
        <v>149</v>
      </c>
      <c r="E111" s="43"/>
      <c r="F111" s="227" t="s">
        <v>179</v>
      </c>
      <c r="G111" s="43"/>
      <c r="H111" s="43"/>
      <c r="I111" s="223"/>
      <c r="J111" s="43"/>
      <c r="K111" s="43"/>
      <c r="L111" s="47"/>
      <c r="M111" s="224"/>
      <c r="N111" s="225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149</v>
      </c>
      <c r="AU111" s="20" t="s">
        <v>84</v>
      </c>
    </row>
    <row r="112" s="13" customFormat="1">
      <c r="A112" s="13"/>
      <c r="B112" s="228"/>
      <c r="C112" s="229"/>
      <c r="D112" s="221" t="s">
        <v>180</v>
      </c>
      <c r="E112" s="230" t="s">
        <v>19</v>
      </c>
      <c r="F112" s="231" t="s">
        <v>181</v>
      </c>
      <c r="G112" s="229"/>
      <c r="H112" s="230" t="s">
        <v>19</v>
      </c>
      <c r="I112" s="232"/>
      <c r="J112" s="229"/>
      <c r="K112" s="229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180</v>
      </c>
      <c r="AU112" s="237" t="s">
        <v>84</v>
      </c>
      <c r="AV112" s="13" t="s">
        <v>14</v>
      </c>
      <c r="AW112" s="13" t="s">
        <v>34</v>
      </c>
      <c r="AX112" s="13" t="s">
        <v>75</v>
      </c>
      <c r="AY112" s="237" t="s">
        <v>138</v>
      </c>
    </row>
    <row r="113" s="14" customFormat="1">
      <c r="A113" s="14"/>
      <c r="B113" s="238"/>
      <c r="C113" s="239"/>
      <c r="D113" s="221" t="s">
        <v>180</v>
      </c>
      <c r="E113" s="240" t="s">
        <v>19</v>
      </c>
      <c r="F113" s="241" t="s">
        <v>182</v>
      </c>
      <c r="G113" s="239"/>
      <c r="H113" s="242">
        <v>192.13</v>
      </c>
      <c r="I113" s="243"/>
      <c r="J113" s="239"/>
      <c r="K113" s="239"/>
      <c r="L113" s="244"/>
      <c r="M113" s="245"/>
      <c r="N113" s="246"/>
      <c r="O113" s="246"/>
      <c r="P113" s="246"/>
      <c r="Q113" s="246"/>
      <c r="R113" s="246"/>
      <c r="S113" s="246"/>
      <c r="T113" s="247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8" t="s">
        <v>180</v>
      </c>
      <c r="AU113" s="248" t="s">
        <v>84</v>
      </c>
      <c r="AV113" s="14" t="s">
        <v>84</v>
      </c>
      <c r="AW113" s="14" t="s">
        <v>34</v>
      </c>
      <c r="AX113" s="14" t="s">
        <v>75</v>
      </c>
      <c r="AY113" s="248" t="s">
        <v>138</v>
      </c>
    </row>
    <row r="114" s="15" customFormat="1">
      <c r="A114" s="15"/>
      <c r="B114" s="249"/>
      <c r="C114" s="250"/>
      <c r="D114" s="221" t="s">
        <v>180</v>
      </c>
      <c r="E114" s="251" t="s">
        <v>19</v>
      </c>
      <c r="F114" s="252" t="s">
        <v>183</v>
      </c>
      <c r="G114" s="250"/>
      <c r="H114" s="253">
        <v>192.13</v>
      </c>
      <c r="I114" s="254"/>
      <c r="J114" s="250"/>
      <c r="K114" s="250"/>
      <c r="L114" s="255"/>
      <c r="M114" s="256"/>
      <c r="N114" s="257"/>
      <c r="O114" s="257"/>
      <c r="P114" s="257"/>
      <c r="Q114" s="257"/>
      <c r="R114" s="257"/>
      <c r="S114" s="257"/>
      <c r="T114" s="25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9" t="s">
        <v>180</v>
      </c>
      <c r="AU114" s="259" t="s">
        <v>84</v>
      </c>
      <c r="AV114" s="15" t="s">
        <v>145</v>
      </c>
      <c r="AW114" s="15" t="s">
        <v>34</v>
      </c>
      <c r="AX114" s="15" t="s">
        <v>14</v>
      </c>
      <c r="AY114" s="259" t="s">
        <v>138</v>
      </c>
    </row>
    <row r="115" s="2" customFormat="1" ht="16.5" customHeight="1">
      <c r="A115" s="41"/>
      <c r="B115" s="42"/>
      <c r="C115" s="208" t="s">
        <v>184</v>
      </c>
      <c r="D115" s="208" t="s">
        <v>140</v>
      </c>
      <c r="E115" s="209" t="s">
        <v>185</v>
      </c>
      <c r="F115" s="210" t="s">
        <v>186</v>
      </c>
      <c r="G115" s="211" t="s">
        <v>176</v>
      </c>
      <c r="H115" s="212">
        <v>192.13</v>
      </c>
      <c r="I115" s="213"/>
      <c r="J115" s="214">
        <f>ROUND(I115*H115,2)</f>
        <v>0</v>
      </c>
      <c r="K115" s="210" t="s">
        <v>144</v>
      </c>
      <c r="L115" s="47"/>
      <c r="M115" s="215" t="s">
        <v>19</v>
      </c>
      <c r="N115" s="216" t="s">
        <v>46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0.23999999999999999</v>
      </c>
      <c r="T115" s="218">
        <f>S115*H115</f>
        <v>46.111199999999997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145</v>
      </c>
      <c r="AT115" s="219" t="s">
        <v>140</v>
      </c>
      <c r="AU115" s="219" t="s">
        <v>84</v>
      </c>
      <c r="AY115" s="20" t="s">
        <v>138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14</v>
      </c>
      <c r="BK115" s="220">
        <f>ROUND(I115*H115,2)</f>
        <v>0</v>
      </c>
      <c r="BL115" s="20" t="s">
        <v>145</v>
      </c>
      <c r="BM115" s="219" t="s">
        <v>187</v>
      </c>
    </row>
    <row r="116" s="2" customFormat="1">
      <c r="A116" s="41"/>
      <c r="B116" s="42"/>
      <c r="C116" s="43"/>
      <c r="D116" s="221" t="s">
        <v>147</v>
      </c>
      <c r="E116" s="43"/>
      <c r="F116" s="222" t="s">
        <v>188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84</v>
      </c>
    </row>
    <row r="117" s="2" customFormat="1">
      <c r="A117" s="41"/>
      <c r="B117" s="42"/>
      <c r="C117" s="43"/>
      <c r="D117" s="226" t="s">
        <v>149</v>
      </c>
      <c r="E117" s="43"/>
      <c r="F117" s="227" t="s">
        <v>189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84</v>
      </c>
    </row>
    <row r="118" s="13" customFormat="1">
      <c r="A118" s="13"/>
      <c r="B118" s="228"/>
      <c r="C118" s="229"/>
      <c r="D118" s="221" t="s">
        <v>180</v>
      </c>
      <c r="E118" s="230" t="s">
        <v>19</v>
      </c>
      <c r="F118" s="231" t="s">
        <v>190</v>
      </c>
      <c r="G118" s="229"/>
      <c r="H118" s="230" t="s">
        <v>19</v>
      </c>
      <c r="I118" s="232"/>
      <c r="J118" s="229"/>
      <c r="K118" s="229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180</v>
      </c>
      <c r="AU118" s="237" t="s">
        <v>84</v>
      </c>
      <c r="AV118" s="13" t="s">
        <v>14</v>
      </c>
      <c r="AW118" s="13" t="s">
        <v>34</v>
      </c>
      <c r="AX118" s="13" t="s">
        <v>75</v>
      </c>
      <c r="AY118" s="237" t="s">
        <v>138</v>
      </c>
    </row>
    <row r="119" s="14" customFormat="1">
      <c r="A119" s="14"/>
      <c r="B119" s="238"/>
      <c r="C119" s="239"/>
      <c r="D119" s="221" t="s">
        <v>180</v>
      </c>
      <c r="E119" s="240" t="s">
        <v>19</v>
      </c>
      <c r="F119" s="241" t="s">
        <v>182</v>
      </c>
      <c r="G119" s="239"/>
      <c r="H119" s="242">
        <v>192.13</v>
      </c>
      <c r="I119" s="243"/>
      <c r="J119" s="239"/>
      <c r="K119" s="239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180</v>
      </c>
      <c r="AU119" s="248" t="s">
        <v>84</v>
      </c>
      <c r="AV119" s="14" t="s">
        <v>84</v>
      </c>
      <c r="AW119" s="14" t="s">
        <v>34</v>
      </c>
      <c r="AX119" s="14" t="s">
        <v>75</v>
      </c>
      <c r="AY119" s="248" t="s">
        <v>138</v>
      </c>
    </row>
    <row r="120" s="15" customFormat="1">
      <c r="A120" s="15"/>
      <c r="B120" s="249"/>
      <c r="C120" s="250"/>
      <c r="D120" s="221" t="s">
        <v>180</v>
      </c>
      <c r="E120" s="251" t="s">
        <v>19</v>
      </c>
      <c r="F120" s="252" t="s">
        <v>183</v>
      </c>
      <c r="G120" s="250"/>
      <c r="H120" s="253">
        <v>192.13</v>
      </c>
      <c r="I120" s="254"/>
      <c r="J120" s="250"/>
      <c r="K120" s="250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180</v>
      </c>
      <c r="AU120" s="259" t="s">
        <v>84</v>
      </c>
      <c r="AV120" s="15" t="s">
        <v>145</v>
      </c>
      <c r="AW120" s="15" t="s">
        <v>34</v>
      </c>
      <c r="AX120" s="15" t="s">
        <v>14</v>
      </c>
      <c r="AY120" s="259" t="s">
        <v>138</v>
      </c>
    </row>
    <row r="121" s="2" customFormat="1" ht="16.5" customHeight="1">
      <c r="A121" s="41"/>
      <c r="B121" s="42"/>
      <c r="C121" s="208" t="s">
        <v>191</v>
      </c>
      <c r="D121" s="208" t="s">
        <v>140</v>
      </c>
      <c r="E121" s="209" t="s">
        <v>192</v>
      </c>
      <c r="F121" s="210" t="s">
        <v>193</v>
      </c>
      <c r="G121" s="211" t="s">
        <v>176</v>
      </c>
      <c r="H121" s="212">
        <v>192.13</v>
      </c>
      <c r="I121" s="213"/>
      <c r="J121" s="214">
        <f>ROUND(I121*H121,2)</f>
        <v>0</v>
      </c>
      <c r="K121" s="210" t="s">
        <v>144</v>
      </c>
      <c r="L121" s="47"/>
      <c r="M121" s="215" t="s">
        <v>19</v>
      </c>
      <c r="N121" s="216" t="s">
        <v>46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0.22</v>
      </c>
      <c r="T121" s="218">
        <f>S121*H121</f>
        <v>42.268599999999999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145</v>
      </c>
      <c r="AT121" s="219" t="s">
        <v>140</v>
      </c>
      <c r="AU121" s="219" t="s">
        <v>84</v>
      </c>
      <c r="AY121" s="20" t="s">
        <v>138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14</v>
      </c>
      <c r="BK121" s="220">
        <f>ROUND(I121*H121,2)</f>
        <v>0</v>
      </c>
      <c r="BL121" s="20" t="s">
        <v>145</v>
      </c>
      <c r="BM121" s="219" t="s">
        <v>194</v>
      </c>
    </row>
    <row r="122" s="2" customFormat="1">
      <c r="A122" s="41"/>
      <c r="B122" s="42"/>
      <c r="C122" s="43"/>
      <c r="D122" s="221" t="s">
        <v>147</v>
      </c>
      <c r="E122" s="43"/>
      <c r="F122" s="222" t="s">
        <v>195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147</v>
      </c>
      <c r="AU122" s="20" t="s">
        <v>84</v>
      </c>
    </row>
    <row r="123" s="2" customFormat="1">
      <c r="A123" s="41"/>
      <c r="B123" s="42"/>
      <c r="C123" s="43"/>
      <c r="D123" s="226" t="s">
        <v>149</v>
      </c>
      <c r="E123" s="43"/>
      <c r="F123" s="227" t="s">
        <v>196</v>
      </c>
      <c r="G123" s="43"/>
      <c r="H123" s="43"/>
      <c r="I123" s="223"/>
      <c r="J123" s="43"/>
      <c r="K123" s="43"/>
      <c r="L123" s="47"/>
      <c r="M123" s="224"/>
      <c r="N123" s="225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149</v>
      </c>
      <c r="AU123" s="20" t="s">
        <v>84</v>
      </c>
    </row>
    <row r="124" s="13" customFormat="1">
      <c r="A124" s="13"/>
      <c r="B124" s="228"/>
      <c r="C124" s="229"/>
      <c r="D124" s="221" t="s">
        <v>180</v>
      </c>
      <c r="E124" s="230" t="s">
        <v>19</v>
      </c>
      <c r="F124" s="231" t="s">
        <v>197</v>
      </c>
      <c r="G124" s="229"/>
      <c r="H124" s="230" t="s">
        <v>19</v>
      </c>
      <c r="I124" s="232"/>
      <c r="J124" s="229"/>
      <c r="K124" s="229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180</v>
      </c>
      <c r="AU124" s="237" t="s">
        <v>84</v>
      </c>
      <c r="AV124" s="13" t="s">
        <v>14</v>
      </c>
      <c r="AW124" s="13" t="s">
        <v>34</v>
      </c>
      <c r="AX124" s="13" t="s">
        <v>75</v>
      </c>
      <c r="AY124" s="237" t="s">
        <v>138</v>
      </c>
    </row>
    <row r="125" s="14" customFormat="1">
      <c r="A125" s="14"/>
      <c r="B125" s="238"/>
      <c r="C125" s="239"/>
      <c r="D125" s="221" t="s">
        <v>180</v>
      </c>
      <c r="E125" s="240" t="s">
        <v>19</v>
      </c>
      <c r="F125" s="241" t="s">
        <v>182</v>
      </c>
      <c r="G125" s="239"/>
      <c r="H125" s="242">
        <v>192.13</v>
      </c>
      <c r="I125" s="243"/>
      <c r="J125" s="239"/>
      <c r="K125" s="239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180</v>
      </c>
      <c r="AU125" s="248" t="s">
        <v>84</v>
      </c>
      <c r="AV125" s="14" t="s">
        <v>84</v>
      </c>
      <c r="AW125" s="14" t="s">
        <v>34</v>
      </c>
      <c r="AX125" s="14" t="s">
        <v>75</v>
      </c>
      <c r="AY125" s="248" t="s">
        <v>138</v>
      </c>
    </row>
    <row r="126" s="15" customFormat="1">
      <c r="A126" s="15"/>
      <c r="B126" s="249"/>
      <c r="C126" s="250"/>
      <c r="D126" s="221" t="s">
        <v>180</v>
      </c>
      <c r="E126" s="251" t="s">
        <v>19</v>
      </c>
      <c r="F126" s="252" t="s">
        <v>183</v>
      </c>
      <c r="G126" s="250"/>
      <c r="H126" s="253">
        <v>192.13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180</v>
      </c>
      <c r="AU126" s="259" t="s">
        <v>84</v>
      </c>
      <c r="AV126" s="15" t="s">
        <v>145</v>
      </c>
      <c r="AW126" s="15" t="s">
        <v>34</v>
      </c>
      <c r="AX126" s="15" t="s">
        <v>14</v>
      </c>
      <c r="AY126" s="259" t="s">
        <v>138</v>
      </c>
    </row>
    <row r="127" s="2" customFormat="1" ht="16.5" customHeight="1">
      <c r="A127" s="41"/>
      <c r="B127" s="42"/>
      <c r="C127" s="208" t="s">
        <v>198</v>
      </c>
      <c r="D127" s="208" t="s">
        <v>140</v>
      </c>
      <c r="E127" s="209" t="s">
        <v>199</v>
      </c>
      <c r="F127" s="210" t="s">
        <v>200</v>
      </c>
      <c r="G127" s="211" t="s">
        <v>201</v>
      </c>
      <c r="H127" s="212">
        <v>38.399999999999999</v>
      </c>
      <c r="I127" s="213"/>
      <c r="J127" s="214">
        <f>ROUND(I127*H127,2)</f>
        <v>0</v>
      </c>
      <c r="K127" s="210" t="s">
        <v>144</v>
      </c>
      <c r="L127" s="47"/>
      <c r="M127" s="215" t="s">
        <v>19</v>
      </c>
      <c r="N127" s="216" t="s">
        <v>46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0.20499999999999999</v>
      </c>
      <c r="T127" s="218">
        <f>S127*H127</f>
        <v>7.871999999999999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145</v>
      </c>
      <c r="AT127" s="219" t="s">
        <v>140</v>
      </c>
      <c r="AU127" s="219" t="s">
        <v>84</v>
      </c>
      <c r="AY127" s="20" t="s">
        <v>138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14</v>
      </c>
      <c r="BK127" s="220">
        <f>ROUND(I127*H127,2)</f>
        <v>0</v>
      </c>
      <c r="BL127" s="20" t="s">
        <v>145</v>
      </c>
      <c r="BM127" s="219" t="s">
        <v>202</v>
      </c>
    </row>
    <row r="128" s="2" customFormat="1">
      <c r="A128" s="41"/>
      <c r="B128" s="42"/>
      <c r="C128" s="43"/>
      <c r="D128" s="221" t="s">
        <v>147</v>
      </c>
      <c r="E128" s="43"/>
      <c r="F128" s="222" t="s">
        <v>203</v>
      </c>
      <c r="G128" s="43"/>
      <c r="H128" s="43"/>
      <c r="I128" s="223"/>
      <c r="J128" s="43"/>
      <c r="K128" s="43"/>
      <c r="L128" s="47"/>
      <c r="M128" s="224"/>
      <c r="N128" s="22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147</v>
      </c>
      <c r="AU128" s="20" t="s">
        <v>84</v>
      </c>
    </row>
    <row r="129" s="2" customFormat="1">
      <c r="A129" s="41"/>
      <c r="B129" s="42"/>
      <c r="C129" s="43"/>
      <c r="D129" s="226" t="s">
        <v>149</v>
      </c>
      <c r="E129" s="43"/>
      <c r="F129" s="227" t="s">
        <v>204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149</v>
      </c>
      <c r="AU129" s="20" t="s">
        <v>84</v>
      </c>
    </row>
    <row r="130" s="13" customFormat="1">
      <c r="A130" s="13"/>
      <c r="B130" s="228"/>
      <c r="C130" s="229"/>
      <c r="D130" s="221" t="s">
        <v>180</v>
      </c>
      <c r="E130" s="230" t="s">
        <v>19</v>
      </c>
      <c r="F130" s="231" t="s">
        <v>205</v>
      </c>
      <c r="G130" s="229"/>
      <c r="H130" s="230" t="s">
        <v>19</v>
      </c>
      <c r="I130" s="232"/>
      <c r="J130" s="229"/>
      <c r="K130" s="229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180</v>
      </c>
      <c r="AU130" s="237" t="s">
        <v>84</v>
      </c>
      <c r="AV130" s="13" t="s">
        <v>14</v>
      </c>
      <c r="AW130" s="13" t="s">
        <v>34</v>
      </c>
      <c r="AX130" s="13" t="s">
        <v>75</v>
      </c>
      <c r="AY130" s="237" t="s">
        <v>138</v>
      </c>
    </row>
    <row r="131" s="14" customFormat="1">
      <c r="A131" s="14"/>
      <c r="B131" s="238"/>
      <c r="C131" s="239"/>
      <c r="D131" s="221" t="s">
        <v>180</v>
      </c>
      <c r="E131" s="240" t="s">
        <v>19</v>
      </c>
      <c r="F131" s="241" t="s">
        <v>206</v>
      </c>
      <c r="G131" s="239"/>
      <c r="H131" s="242">
        <v>38.399999999999999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8" t="s">
        <v>180</v>
      </c>
      <c r="AU131" s="248" t="s">
        <v>84</v>
      </c>
      <c r="AV131" s="14" t="s">
        <v>84</v>
      </c>
      <c r="AW131" s="14" t="s">
        <v>34</v>
      </c>
      <c r="AX131" s="14" t="s">
        <v>75</v>
      </c>
      <c r="AY131" s="248" t="s">
        <v>138</v>
      </c>
    </row>
    <row r="132" s="15" customFormat="1">
      <c r="A132" s="15"/>
      <c r="B132" s="249"/>
      <c r="C132" s="250"/>
      <c r="D132" s="221" t="s">
        <v>180</v>
      </c>
      <c r="E132" s="251" t="s">
        <v>19</v>
      </c>
      <c r="F132" s="252" t="s">
        <v>183</v>
      </c>
      <c r="G132" s="250"/>
      <c r="H132" s="253">
        <v>38.399999999999999</v>
      </c>
      <c r="I132" s="254"/>
      <c r="J132" s="250"/>
      <c r="K132" s="250"/>
      <c r="L132" s="255"/>
      <c r="M132" s="256"/>
      <c r="N132" s="257"/>
      <c r="O132" s="257"/>
      <c r="P132" s="257"/>
      <c r="Q132" s="257"/>
      <c r="R132" s="257"/>
      <c r="S132" s="257"/>
      <c r="T132" s="258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9" t="s">
        <v>180</v>
      </c>
      <c r="AU132" s="259" t="s">
        <v>84</v>
      </c>
      <c r="AV132" s="15" t="s">
        <v>145</v>
      </c>
      <c r="AW132" s="15" t="s">
        <v>34</v>
      </c>
      <c r="AX132" s="15" t="s">
        <v>14</v>
      </c>
      <c r="AY132" s="259" t="s">
        <v>138</v>
      </c>
    </row>
    <row r="133" s="2" customFormat="1" ht="16.5" customHeight="1">
      <c r="A133" s="41"/>
      <c r="B133" s="42"/>
      <c r="C133" s="208" t="s">
        <v>207</v>
      </c>
      <c r="D133" s="208" t="s">
        <v>140</v>
      </c>
      <c r="E133" s="209" t="s">
        <v>208</v>
      </c>
      <c r="F133" s="210" t="s">
        <v>209</v>
      </c>
      <c r="G133" s="211" t="s">
        <v>92</v>
      </c>
      <c r="H133" s="212">
        <v>1415.154</v>
      </c>
      <c r="I133" s="213"/>
      <c r="J133" s="214">
        <f>ROUND(I133*H133,2)</f>
        <v>0</v>
      </c>
      <c r="K133" s="210" t="s">
        <v>144</v>
      </c>
      <c r="L133" s="47"/>
      <c r="M133" s="215" t="s">
        <v>19</v>
      </c>
      <c r="N133" s="216" t="s">
        <v>46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145</v>
      </c>
      <c r="AT133" s="219" t="s">
        <v>140</v>
      </c>
      <c r="AU133" s="219" t="s">
        <v>84</v>
      </c>
      <c r="AY133" s="20" t="s">
        <v>138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14</v>
      </c>
      <c r="BK133" s="220">
        <f>ROUND(I133*H133,2)</f>
        <v>0</v>
      </c>
      <c r="BL133" s="20" t="s">
        <v>145</v>
      </c>
      <c r="BM133" s="219" t="s">
        <v>210</v>
      </c>
    </row>
    <row r="134" s="2" customFormat="1">
      <c r="A134" s="41"/>
      <c r="B134" s="42"/>
      <c r="C134" s="43"/>
      <c r="D134" s="221" t="s">
        <v>147</v>
      </c>
      <c r="E134" s="43"/>
      <c r="F134" s="222" t="s">
        <v>211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147</v>
      </c>
      <c r="AU134" s="20" t="s">
        <v>84</v>
      </c>
    </row>
    <row r="135" s="2" customFormat="1">
      <c r="A135" s="41"/>
      <c r="B135" s="42"/>
      <c r="C135" s="43"/>
      <c r="D135" s="226" t="s">
        <v>149</v>
      </c>
      <c r="E135" s="43"/>
      <c r="F135" s="227" t="s">
        <v>212</v>
      </c>
      <c r="G135" s="43"/>
      <c r="H135" s="43"/>
      <c r="I135" s="223"/>
      <c r="J135" s="43"/>
      <c r="K135" s="43"/>
      <c r="L135" s="47"/>
      <c r="M135" s="224"/>
      <c r="N135" s="225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149</v>
      </c>
      <c r="AU135" s="20" t="s">
        <v>84</v>
      </c>
    </row>
    <row r="136" s="13" customFormat="1">
      <c r="A136" s="13"/>
      <c r="B136" s="228"/>
      <c r="C136" s="229"/>
      <c r="D136" s="221" t="s">
        <v>180</v>
      </c>
      <c r="E136" s="230" t="s">
        <v>19</v>
      </c>
      <c r="F136" s="231" t="s">
        <v>213</v>
      </c>
      <c r="G136" s="229"/>
      <c r="H136" s="230" t="s">
        <v>19</v>
      </c>
      <c r="I136" s="232"/>
      <c r="J136" s="229"/>
      <c r="K136" s="229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180</v>
      </c>
      <c r="AU136" s="237" t="s">
        <v>84</v>
      </c>
      <c r="AV136" s="13" t="s">
        <v>14</v>
      </c>
      <c r="AW136" s="13" t="s">
        <v>34</v>
      </c>
      <c r="AX136" s="13" t="s">
        <v>75</v>
      </c>
      <c r="AY136" s="237" t="s">
        <v>138</v>
      </c>
    </row>
    <row r="137" s="14" customFormat="1">
      <c r="A137" s="14"/>
      <c r="B137" s="238"/>
      <c r="C137" s="239"/>
      <c r="D137" s="221" t="s">
        <v>180</v>
      </c>
      <c r="E137" s="240" t="s">
        <v>19</v>
      </c>
      <c r="F137" s="241" t="s">
        <v>214</v>
      </c>
      <c r="G137" s="239"/>
      <c r="H137" s="242">
        <v>1415.154</v>
      </c>
      <c r="I137" s="243"/>
      <c r="J137" s="239"/>
      <c r="K137" s="239"/>
      <c r="L137" s="244"/>
      <c r="M137" s="245"/>
      <c r="N137" s="246"/>
      <c r="O137" s="246"/>
      <c r="P137" s="246"/>
      <c r="Q137" s="246"/>
      <c r="R137" s="246"/>
      <c r="S137" s="246"/>
      <c r="T137" s="24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8" t="s">
        <v>180</v>
      </c>
      <c r="AU137" s="248" t="s">
        <v>84</v>
      </c>
      <c r="AV137" s="14" t="s">
        <v>84</v>
      </c>
      <c r="AW137" s="14" t="s">
        <v>34</v>
      </c>
      <c r="AX137" s="14" t="s">
        <v>75</v>
      </c>
      <c r="AY137" s="248" t="s">
        <v>138</v>
      </c>
    </row>
    <row r="138" s="15" customFormat="1">
      <c r="A138" s="15"/>
      <c r="B138" s="249"/>
      <c r="C138" s="250"/>
      <c r="D138" s="221" t="s">
        <v>180</v>
      </c>
      <c r="E138" s="251" t="s">
        <v>19</v>
      </c>
      <c r="F138" s="252" t="s">
        <v>183</v>
      </c>
      <c r="G138" s="250"/>
      <c r="H138" s="253">
        <v>1415.154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9" t="s">
        <v>180</v>
      </c>
      <c r="AU138" s="259" t="s">
        <v>84</v>
      </c>
      <c r="AV138" s="15" t="s">
        <v>145</v>
      </c>
      <c r="AW138" s="15" t="s">
        <v>34</v>
      </c>
      <c r="AX138" s="15" t="s">
        <v>14</v>
      </c>
      <c r="AY138" s="259" t="s">
        <v>138</v>
      </c>
    </row>
    <row r="139" s="2" customFormat="1" ht="16.5" customHeight="1">
      <c r="A139" s="41"/>
      <c r="B139" s="42"/>
      <c r="C139" s="208" t="s">
        <v>215</v>
      </c>
      <c r="D139" s="208" t="s">
        <v>140</v>
      </c>
      <c r="E139" s="209" t="s">
        <v>216</v>
      </c>
      <c r="F139" s="210" t="s">
        <v>217</v>
      </c>
      <c r="G139" s="211" t="s">
        <v>92</v>
      </c>
      <c r="H139" s="212">
        <v>14.294000000000001</v>
      </c>
      <c r="I139" s="213"/>
      <c r="J139" s="214">
        <f>ROUND(I139*H139,2)</f>
        <v>0</v>
      </c>
      <c r="K139" s="210" t="s">
        <v>144</v>
      </c>
      <c r="L139" s="47"/>
      <c r="M139" s="215" t="s">
        <v>19</v>
      </c>
      <c r="N139" s="216" t="s">
        <v>46</v>
      </c>
      <c r="O139" s="87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9" t="s">
        <v>145</v>
      </c>
      <c r="AT139" s="219" t="s">
        <v>140</v>
      </c>
      <c r="AU139" s="219" t="s">
        <v>84</v>
      </c>
      <c r="AY139" s="20" t="s">
        <v>138</v>
      </c>
      <c r="BE139" s="220">
        <f>IF(N139="základní",J139,0)</f>
        <v>0</v>
      </c>
      <c r="BF139" s="220">
        <f>IF(N139="snížená",J139,0)</f>
        <v>0</v>
      </c>
      <c r="BG139" s="220">
        <f>IF(N139="zákl. přenesená",J139,0)</f>
        <v>0</v>
      </c>
      <c r="BH139" s="220">
        <f>IF(N139="sníž. přenesená",J139,0)</f>
        <v>0</v>
      </c>
      <c r="BI139" s="220">
        <f>IF(N139="nulová",J139,0)</f>
        <v>0</v>
      </c>
      <c r="BJ139" s="20" t="s">
        <v>14</v>
      </c>
      <c r="BK139" s="220">
        <f>ROUND(I139*H139,2)</f>
        <v>0</v>
      </c>
      <c r="BL139" s="20" t="s">
        <v>145</v>
      </c>
      <c r="BM139" s="219" t="s">
        <v>218</v>
      </c>
    </row>
    <row r="140" s="2" customFormat="1">
      <c r="A140" s="41"/>
      <c r="B140" s="42"/>
      <c r="C140" s="43"/>
      <c r="D140" s="221" t="s">
        <v>147</v>
      </c>
      <c r="E140" s="43"/>
      <c r="F140" s="222" t="s">
        <v>219</v>
      </c>
      <c r="G140" s="43"/>
      <c r="H140" s="43"/>
      <c r="I140" s="223"/>
      <c r="J140" s="43"/>
      <c r="K140" s="43"/>
      <c r="L140" s="47"/>
      <c r="M140" s="224"/>
      <c r="N140" s="225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147</v>
      </c>
      <c r="AU140" s="20" t="s">
        <v>84</v>
      </c>
    </row>
    <row r="141" s="2" customFormat="1">
      <c r="A141" s="41"/>
      <c r="B141" s="42"/>
      <c r="C141" s="43"/>
      <c r="D141" s="226" t="s">
        <v>149</v>
      </c>
      <c r="E141" s="43"/>
      <c r="F141" s="227" t="s">
        <v>220</v>
      </c>
      <c r="G141" s="43"/>
      <c r="H141" s="43"/>
      <c r="I141" s="223"/>
      <c r="J141" s="43"/>
      <c r="K141" s="43"/>
      <c r="L141" s="47"/>
      <c r="M141" s="224"/>
      <c r="N141" s="225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149</v>
      </c>
      <c r="AU141" s="20" t="s">
        <v>84</v>
      </c>
    </row>
    <row r="142" s="13" customFormat="1">
      <c r="A142" s="13"/>
      <c r="B142" s="228"/>
      <c r="C142" s="229"/>
      <c r="D142" s="221" t="s">
        <v>180</v>
      </c>
      <c r="E142" s="230" t="s">
        <v>19</v>
      </c>
      <c r="F142" s="231" t="s">
        <v>213</v>
      </c>
      <c r="G142" s="229"/>
      <c r="H142" s="230" t="s">
        <v>19</v>
      </c>
      <c r="I142" s="232"/>
      <c r="J142" s="229"/>
      <c r="K142" s="229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180</v>
      </c>
      <c r="AU142" s="237" t="s">
        <v>84</v>
      </c>
      <c r="AV142" s="13" t="s">
        <v>14</v>
      </c>
      <c r="AW142" s="13" t="s">
        <v>34</v>
      </c>
      <c r="AX142" s="13" t="s">
        <v>75</v>
      </c>
      <c r="AY142" s="237" t="s">
        <v>138</v>
      </c>
    </row>
    <row r="143" s="14" customFormat="1">
      <c r="A143" s="14"/>
      <c r="B143" s="238"/>
      <c r="C143" s="239"/>
      <c r="D143" s="221" t="s">
        <v>180</v>
      </c>
      <c r="E143" s="240" t="s">
        <v>19</v>
      </c>
      <c r="F143" s="241" t="s">
        <v>221</v>
      </c>
      <c r="G143" s="239"/>
      <c r="H143" s="242">
        <v>14.294000000000001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180</v>
      </c>
      <c r="AU143" s="248" t="s">
        <v>84</v>
      </c>
      <c r="AV143" s="14" t="s">
        <v>84</v>
      </c>
      <c r="AW143" s="14" t="s">
        <v>34</v>
      </c>
      <c r="AX143" s="14" t="s">
        <v>75</v>
      </c>
      <c r="AY143" s="248" t="s">
        <v>138</v>
      </c>
    </row>
    <row r="144" s="15" customFormat="1">
      <c r="A144" s="15"/>
      <c r="B144" s="249"/>
      <c r="C144" s="250"/>
      <c r="D144" s="221" t="s">
        <v>180</v>
      </c>
      <c r="E144" s="251" t="s">
        <v>19</v>
      </c>
      <c r="F144" s="252" t="s">
        <v>183</v>
      </c>
      <c r="G144" s="250"/>
      <c r="H144" s="253">
        <v>14.294000000000001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59" t="s">
        <v>180</v>
      </c>
      <c r="AU144" s="259" t="s">
        <v>84</v>
      </c>
      <c r="AV144" s="15" t="s">
        <v>145</v>
      </c>
      <c r="AW144" s="15" t="s">
        <v>34</v>
      </c>
      <c r="AX144" s="15" t="s">
        <v>14</v>
      </c>
      <c r="AY144" s="259" t="s">
        <v>138</v>
      </c>
    </row>
    <row r="145" s="2" customFormat="1" ht="16.5" customHeight="1">
      <c r="A145" s="41"/>
      <c r="B145" s="42"/>
      <c r="C145" s="208" t="s">
        <v>8</v>
      </c>
      <c r="D145" s="208" t="s">
        <v>140</v>
      </c>
      <c r="E145" s="209" t="s">
        <v>222</v>
      </c>
      <c r="F145" s="210" t="s">
        <v>223</v>
      </c>
      <c r="G145" s="211" t="s">
        <v>92</v>
      </c>
      <c r="H145" s="212">
        <v>142.94499999999999</v>
      </c>
      <c r="I145" s="213"/>
      <c r="J145" s="214">
        <f>ROUND(I145*H145,2)</f>
        <v>0</v>
      </c>
      <c r="K145" s="210" t="s">
        <v>144</v>
      </c>
      <c r="L145" s="47"/>
      <c r="M145" s="215" t="s">
        <v>19</v>
      </c>
      <c r="N145" s="216" t="s">
        <v>46</v>
      </c>
      <c r="O145" s="87"/>
      <c r="P145" s="217">
        <f>O145*H145</f>
        <v>0</v>
      </c>
      <c r="Q145" s="217">
        <v>0</v>
      </c>
      <c r="R145" s="217">
        <f>Q145*H145</f>
        <v>0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145</v>
      </c>
      <c r="AT145" s="219" t="s">
        <v>140</v>
      </c>
      <c r="AU145" s="219" t="s">
        <v>84</v>
      </c>
      <c r="AY145" s="20" t="s">
        <v>138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14</v>
      </c>
      <c r="BK145" s="220">
        <f>ROUND(I145*H145,2)</f>
        <v>0</v>
      </c>
      <c r="BL145" s="20" t="s">
        <v>145</v>
      </c>
      <c r="BM145" s="219" t="s">
        <v>224</v>
      </c>
    </row>
    <row r="146" s="2" customFormat="1">
      <c r="A146" s="41"/>
      <c r="B146" s="42"/>
      <c r="C146" s="43"/>
      <c r="D146" s="221" t="s">
        <v>147</v>
      </c>
      <c r="E146" s="43"/>
      <c r="F146" s="222" t="s">
        <v>225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147</v>
      </c>
      <c r="AU146" s="20" t="s">
        <v>84</v>
      </c>
    </row>
    <row r="147" s="2" customFormat="1">
      <c r="A147" s="41"/>
      <c r="B147" s="42"/>
      <c r="C147" s="43"/>
      <c r="D147" s="226" t="s">
        <v>149</v>
      </c>
      <c r="E147" s="43"/>
      <c r="F147" s="227" t="s">
        <v>226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149</v>
      </c>
      <c r="AU147" s="20" t="s">
        <v>84</v>
      </c>
    </row>
    <row r="148" s="14" customFormat="1">
      <c r="A148" s="14"/>
      <c r="B148" s="238"/>
      <c r="C148" s="239"/>
      <c r="D148" s="221" t="s">
        <v>180</v>
      </c>
      <c r="E148" s="240" t="s">
        <v>19</v>
      </c>
      <c r="F148" s="241" t="s">
        <v>227</v>
      </c>
      <c r="G148" s="239"/>
      <c r="H148" s="242">
        <v>6.2199999999999998</v>
      </c>
      <c r="I148" s="243"/>
      <c r="J148" s="239"/>
      <c r="K148" s="239"/>
      <c r="L148" s="244"/>
      <c r="M148" s="245"/>
      <c r="N148" s="246"/>
      <c r="O148" s="246"/>
      <c r="P148" s="246"/>
      <c r="Q148" s="246"/>
      <c r="R148" s="246"/>
      <c r="S148" s="246"/>
      <c r="T148" s="24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8" t="s">
        <v>180</v>
      </c>
      <c r="AU148" s="248" t="s">
        <v>84</v>
      </c>
      <c r="AV148" s="14" t="s">
        <v>84</v>
      </c>
      <c r="AW148" s="14" t="s">
        <v>34</v>
      </c>
      <c r="AX148" s="14" t="s">
        <v>75</v>
      </c>
      <c r="AY148" s="248" t="s">
        <v>138</v>
      </c>
    </row>
    <row r="149" s="14" customFormat="1">
      <c r="A149" s="14"/>
      <c r="B149" s="238"/>
      <c r="C149" s="239"/>
      <c r="D149" s="221" t="s">
        <v>180</v>
      </c>
      <c r="E149" s="240" t="s">
        <v>19</v>
      </c>
      <c r="F149" s="241" t="s">
        <v>228</v>
      </c>
      <c r="G149" s="239"/>
      <c r="H149" s="242">
        <v>3.9300000000000002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180</v>
      </c>
      <c r="AU149" s="248" t="s">
        <v>84</v>
      </c>
      <c r="AV149" s="14" t="s">
        <v>84</v>
      </c>
      <c r="AW149" s="14" t="s">
        <v>34</v>
      </c>
      <c r="AX149" s="14" t="s">
        <v>75</v>
      </c>
      <c r="AY149" s="248" t="s">
        <v>138</v>
      </c>
    </row>
    <row r="150" s="14" customFormat="1">
      <c r="A150" s="14"/>
      <c r="B150" s="238"/>
      <c r="C150" s="239"/>
      <c r="D150" s="221" t="s">
        <v>180</v>
      </c>
      <c r="E150" s="240" t="s">
        <v>19</v>
      </c>
      <c r="F150" s="241" t="s">
        <v>229</v>
      </c>
      <c r="G150" s="239"/>
      <c r="H150" s="242">
        <v>3.8199999999999998</v>
      </c>
      <c r="I150" s="243"/>
      <c r="J150" s="239"/>
      <c r="K150" s="239"/>
      <c r="L150" s="244"/>
      <c r="M150" s="245"/>
      <c r="N150" s="246"/>
      <c r="O150" s="246"/>
      <c r="P150" s="246"/>
      <c r="Q150" s="246"/>
      <c r="R150" s="246"/>
      <c r="S150" s="246"/>
      <c r="T150" s="24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8" t="s">
        <v>180</v>
      </c>
      <c r="AU150" s="248" t="s">
        <v>84</v>
      </c>
      <c r="AV150" s="14" t="s">
        <v>84</v>
      </c>
      <c r="AW150" s="14" t="s">
        <v>34</v>
      </c>
      <c r="AX150" s="14" t="s">
        <v>75</v>
      </c>
      <c r="AY150" s="248" t="s">
        <v>138</v>
      </c>
    </row>
    <row r="151" s="14" customFormat="1">
      <c r="A151" s="14"/>
      <c r="B151" s="238"/>
      <c r="C151" s="239"/>
      <c r="D151" s="221" t="s">
        <v>180</v>
      </c>
      <c r="E151" s="240" t="s">
        <v>19</v>
      </c>
      <c r="F151" s="241" t="s">
        <v>230</v>
      </c>
      <c r="G151" s="239"/>
      <c r="H151" s="242">
        <v>3.4199999999999999</v>
      </c>
      <c r="I151" s="243"/>
      <c r="J151" s="239"/>
      <c r="K151" s="239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180</v>
      </c>
      <c r="AU151" s="248" t="s">
        <v>84</v>
      </c>
      <c r="AV151" s="14" t="s">
        <v>84</v>
      </c>
      <c r="AW151" s="14" t="s">
        <v>34</v>
      </c>
      <c r="AX151" s="14" t="s">
        <v>75</v>
      </c>
      <c r="AY151" s="248" t="s">
        <v>138</v>
      </c>
    </row>
    <row r="152" s="14" customFormat="1">
      <c r="A152" s="14"/>
      <c r="B152" s="238"/>
      <c r="C152" s="239"/>
      <c r="D152" s="221" t="s">
        <v>180</v>
      </c>
      <c r="E152" s="240" t="s">
        <v>19</v>
      </c>
      <c r="F152" s="241" t="s">
        <v>231</v>
      </c>
      <c r="G152" s="239"/>
      <c r="H152" s="242">
        <v>3.5800000000000001</v>
      </c>
      <c r="I152" s="243"/>
      <c r="J152" s="239"/>
      <c r="K152" s="239"/>
      <c r="L152" s="244"/>
      <c r="M152" s="245"/>
      <c r="N152" s="246"/>
      <c r="O152" s="246"/>
      <c r="P152" s="246"/>
      <c r="Q152" s="246"/>
      <c r="R152" s="246"/>
      <c r="S152" s="246"/>
      <c r="T152" s="24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8" t="s">
        <v>180</v>
      </c>
      <c r="AU152" s="248" t="s">
        <v>84</v>
      </c>
      <c r="AV152" s="14" t="s">
        <v>84</v>
      </c>
      <c r="AW152" s="14" t="s">
        <v>34</v>
      </c>
      <c r="AX152" s="14" t="s">
        <v>75</v>
      </c>
      <c r="AY152" s="248" t="s">
        <v>138</v>
      </c>
    </row>
    <row r="153" s="15" customFormat="1">
      <c r="A153" s="15"/>
      <c r="B153" s="249"/>
      <c r="C153" s="250"/>
      <c r="D153" s="221" t="s">
        <v>180</v>
      </c>
      <c r="E153" s="251" t="s">
        <v>19</v>
      </c>
      <c r="F153" s="252" t="s">
        <v>183</v>
      </c>
      <c r="G153" s="250"/>
      <c r="H153" s="253">
        <v>20.969999999999999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59" t="s">
        <v>180</v>
      </c>
      <c r="AU153" s="259" t="s">
        <v>84</v>
      </c>
      <c r="AV153" s="15" t="s">
        <v>145</v>
      </c>
      <c r="AW153" s="15" t="s">
        <v>34</v>
      </c>
      <c r="AX153" s="15" t="s">
        <v>75</v>
      </c>
      <c r="AY153" s="259" t="s">
        <v>138</v>
      </c>
    </row>
    <row r="154" s="13" customFormat="1">
      <c r="A154" s="13"/>
      <c r="B154" s="228"/>
      <c r="C154" s="229"/>
      <c r="D154" s="221" t="s">
        <v>180</v>
      </c>
      <c r="E154" s="230" t="s">
        <v>19</v>
      </c>
      <c r="F154" s="231" t="s">
        <v>232</v>
      </c>
      <c r="G154" s="229"/>
      <c r="H154" s="230" t="s">
        <v>19</v>
      </c>
      <c r="I154" s="232"/>
      <c r="J154" s="229"/>
      <c r="K154" s="229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180</v>
      </c>
      <c r="AU154" s="237" t="s">
        <v>84</v>
      </c>
      <c r="AV154" s="13" t="s">
        <v>14</v>
      </c>
      <c r="AW154" s="13" t="s">
        <v>34</v>
      </c>
      <c r="AX154" s="13" t="s">
        <v>75</v>
      </c>
      <c r="AY154" s="237" t="s">
        <v>138</v>
      </c>
    </row>
    <row r="155" s="13" customFormat="1">
      <c r="A155" s="13"/>
      <c r="B155" s="228"/>
      <c r="C155" s="229"/>
      <c r="D155" s="221" t="s">
        <v>180</v>
      </c>
      <c r="E155" s="230" t="s">
        <v>19</v>
      </c>
      <c r="F155" s="231" t="s">
        <v>233</v>
      </c>
      <c r="G155" s="229"/>
      <c r="H155" s="230" t="s">
        <v>19</v>
      </c>
      <c r="I155" s="232"/>
      <c r="J155" s="229"/>
      <c r="K155" s="229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180</v>
      </c>
      <c r="AU155" s="237" t="s">
        <v>84</v>
      </c>
      <c r="AV155" s="13" t="s">
        <v>14</v>
      </c>
      <c r="AW155" s="13" t="s">
        <v>34</v>
      </c>
      <c r="AX155" s="13" t="s">
        <v>75</v>
      </c>
      <c r="AY155" s="237" t="s">
        <v>138</v>
      </c>
    </row>
    <row r="156" s="13" customFormat="1">
      <c r="A156" s="13"/>
      <c r="B156" s="228"/>
      <c r="C156" s="229"/>
      <c r="D156" s="221" t="s">
        <v>180</v>
      </c>
      <c r="E156" s="230" t="s">
        <v>19</v>
      </c>
      <c r="F156" s="231" t="s">
        <v>234</v>
      </c>
      <c r="G156" s="229"/>
      <c r="H156" s="230" t="s">
        <v>19</v>
      </c>
      <c r="I156" s="232"/>
      <c r="J156" s="229"/>
      <c r="K156" s="229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180</v>
      </c>
      <c r="AU156" s="237" t="s">
        <v>84</v>
      </c>
      <c r="AV156" s="13" t="s">
        <v>14</v>
      </c>
      <c r="AW156" s="13" t="s">
        <v>34</v>
      </c>
      <c r="AX156" s="13" t="s">
        <v>75</v>
      </c>
      <c r="AY156" s="237" t="s">
        <v>138</v>
      </c>
    </row>
    <row r="157" s="13" customFormat="1">
      <c r="A157" s="13"/>
      <c r="B157" s="228"/>
      <c r="C157" s="229"/>
      <c r="D157" s="221" t="s">
        <v>180</v>
      </c>
      <c r="E157" s="230" t="s">
        <v>19</v>
      </c>
      <c r="F157" s="231" t="s">
        <v>235</v>
      </c>
      <c r="G157" s="229"/>
      <c r="H157" s="230" t="s">
        <v>19</v>
      </c>
      <c r="I157" s="232"/>
      <c r="J157" s="229"/>
      <c r="K157" s="229"/>
      <c r="L157" s="233"/>
      <c r="M157" s="234"/>
      <c r="N157" s="235"/>
      <c r="O157" s="235"/>
      <c r="P157" s="235"/>
      <c r="Q157" s="235"/>
      <c r="R157" s="235"/>
      <c r="S157" s="235"/>
      <c r="T157" s="23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7" t="s">
        <v>180</v>
      </c>
      <c r="AU157" s="237" t="s">
        <v>84</v>
      </c>
      <c r="AV157" s="13" t="s">
        <v>14</v>
      </c>
      <c r="AW157" s="13" t="s">
        <v>34</v>
      </c>
      <c r="AX157" s="13" t="s">
        <v>75</v>
      </c>
      <c r="AY157" s="237" t="s">
        <v>138</v>
      </c>
    </row>
    <row r="158" s="14" customFormat="1">
      <c r="A158" s="14"/>
      <c r="B158" s="238"/>
      <c r="C158" s="239"/>
      <c r="D158" s="221" t="s">
        <v>180</v>
      </c>
      <c r="E158" s="240" t="s">
        <v>19</v>
      </c>
      <c r="F158" s="241" t="s">
        <v>236</v>
      </c>
      <c r="G158" s="239"/>
      <c r="H158" s="242">
        <v>148.05600000000001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8" t="s">
        <v>180</v>
      </c>
      <c r="AU158" s="248" t="s">
        <v>84</v>
      </c>
      <c r="AV158" s="14" t="s">
        <v>84</v>
      </c>
      <c r="AW158" s="14" t="s">
        <v>34</v>
      </c>
      <c r="AX158" s="14" t="s">
        <v>75</v>
      </c>
      <c r="AY158" s="248" t="s">
        <v>138</v>
      </c>
    </row>
    <row r="159" s="13" customFormat="1">
      <c r="A159" s="13"/>
      <c r="B159" s="228"/>
      <c r="C159" s="229"/>
      <c r="D159" s="221" t="s">
        <v>180</v>
      </c>
      <c r="E159" s="230" t="s">
        <v>19</v>
      </c>
      <c r="F159" s="231" t="s">
        <v>237</v>
      </c>
      <c r="G159" s="229"/>
      <c r="H159" s="230" t="s">
        <v>19</v>
      </c>
      <c r="I159" s="232"/>
      <c r="J159" s="229"/>
      <c r="K159" s="229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180</v>
      </c>
      <c r="AU159" s="237" t="s">
        <v>84</v>
      </c>
      <c r="AV159" s="13" t="s">
        <v>14</v>
      </c>
      <c r="AW159" s="13" t="s">
        <v>34</v>
      </c>
      <c r="AX159" s="13" t="s">
        <v>75</v>
      </c>
      <c r="AY159" s="237" t="s">
        <v>138</v>
      </c>
    </row>
    <row r="160" s="14" customFormat="1">
      <c r="A160" s="14"/>
      <c r="B160" s="238"/>
      <c r="C160" s="239"/>
      <c r="D160" s="221" t="s">
        <v>180</v>
      </c>
      <c r="E160" s="240" t="s">
        <v>19</v>
      </c>
      <c r="F160" s="241" t="s">
        <v>238</v>
      </c>
      <c r="G160" s="239"/>
      <c r="H160" s="242">
        <v>156.49500000000001</v>
      </c>
      <c r="I160" s="243"/>
      <c r="J160" s="239"/>
      <c r="K160" s="239"/>
      <c r="L160" s="244"/>
      <c r="M160" s="245"/>
      <c r="N160" s="246"/>
      <c r="O160" s="246"/>
      <c r="P160" s="246"/>
      <c r="Q160" s="246"/>
      <c r="R160" s="246"/>
      <c r="S160" s="246"/>
      <c r="T160" s="24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8" t="s">
        <v>180</v>
      </c>
      <c r="AU160" s="248" t="s">
        <v>84</v>
      </c>
      <c r="AV160" s="14" t="s">
        <v>84</v>
      </c>
      <c r="AW160" s="14" t="s">
        <v>34</v>
      </c>
      <c r="AX160" s="14" t="s">
        <v>75</v>
      </c>
      <c r="AY160" s="248" t="s">
        <v>138</v>
      </c>
    </row>
    <row r="161" s="13" customFormat="1">
      <c r="A161" s="13"/>
      <c r="B161" s="228"/>
      <c r="C161" s="229"/>
      <c r="D161" s="221" t="s">
        <v>180</v>
      </c>
      <c r="E161" s="230" t="s">
        <v>19</v>
      </c>
      <c r="F161" s="231" t="s">
        <v>239</v>
      </c>
      <c r="G161" s="229"/>
      <c r="H161" s="230" t="s">
        <v>19</v>
      </c>
      <c r="I161" s="232"/>
      <c r="J161" s="229"/>
      <c r="K161" s="229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180</v>
      </c>
      <c r="AU161" s="237" t="s">
        <v>84</v>
      </c>
      <c r="AV161" s="13" t="s">
        <v>14</v>
      </c>
      <c r="AW161" s="13" t="s">
        <v>34</v>
      </c>
      <c r="AX161" s="13" t="s">
        <v>75</v>
      </c>
      <c r="AY161" s="237" t="s">
        <v>138</v>
      </c>
    </row>
    <row r="162" s="14" customFormat="1">
      <c r="A162" s="14"/>
      <c r="B162" s="238"/>
      <c r="C162" s="239"/>
      <c r="D162" s="221" t="s">
        <v>180</v>
      </c>
      <c r="E162" s="240" t="s">
        <v>19</v>
      </c>
      <c r="F162" s="241" t="s">
        <v>240</v>
      </c>
      <c r="G162" s="239"/>
      <c r="H162" s="242">
        <v>132.441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180</v>
      </c>
      <c r="AU162" s="248" t="s">
        <v>84</v>
      </c>
      <c r="AV162" s="14" t="s">
        <v>84</v>
      </c>
      <c r="AW162" s="14" t="s">
        <v>34</v>
      </c>
      <c r="AX162" s="14" t="s">
        <v>75</v>
      </c>
      <c r="AY162" s="248" t="s">
        <v>138</v>
      </c>
    </row>
    <row r="163" s="13" customFormat="1">
      <c r="A163" s="13"/>
      <c r="B163" s="228"/>
      <c r="C163" s="229"/>
      <c r="D163" s="221" t="s">
        <v>180</v>
      </c>
      <c r="E163" s="230" t="s">
        <v>19</v>
      </c>
      <c r="F163" s="231" t="s">
        <v>241</v>
      </c>
      <c r="G163" s="229"/>
      <c r="H163" s="230" t="s">
        <v>19</v>
      </c>
      <c r="I163" s="232"/>
      <c r="J163" s="229"/>
      <c r="K163" s="229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180</v>
      </c>
      <c r="AU163" s="237" t="s">
        <v>84</v>
      </c>
      <c r="AV163" s="13" t="s">
        <v>14</v>
      </c>
      <c r="AW163" s="13" t="s">
        <v>34</v>
      </c>
      <c r="AX163" s="13" t="s">
        <v>75</v>
      </c>
      <c r="AY163" s="237" t="s">
        <v>138</v>
      </c>
    </row>
    <row r="164" s="14" customFormat="1">
      <c r="A164" s="14"/>
      <c r="B164" s="238"/>
      <c r="C164" s="239"/>
      <c r="D164" s="221" t="s">
        <v>180</v>
      </c>
      <c r="E164" s="240" t="s">
        <v>19</v>
      </c>
      <c r="F164" s="241" t="s">
        <v>242</v>
      </c>
      <c r="G164" s="239"/>
      <c r="H164" s="242">
        <v>312.62900000000002</v>
      </c>
      <c r="I164" s="243"/>
      <c r="J164" s="239"/>
      <c r="K164" s="239"/>
      <c r="L164" s="244"/>
      <c r="M164" s="245"/>
      <c r="N164" s="246"/>
      <c r="O164" s="246"/>
      <c r="P164" s="246"/>
      <c r="Q164" s="246"/>
      <c r="R164" s="246"/>
      <c r="S164" s="246"/>
      <c r="T164" s="24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8" t="s">
        <v>180</v>
      </c>
      <c r="AU164" s="248" t="s">
        <v>84</v>
      </c>
      <c r="AV164" s="14" t="s">
        <v>84</v>
      </c>
      <c r="AW164" s="14" t="s">
        <v>34</v>
      </c>
      <c r="AX164" s="14" t="s">
        <v>75</v>
      </c>
      <c r="AY164" s="248" t="s">
        <v>138</v>
      </c>
    </row>
    <row r="165" s="13" customFormat="1">
      <c r="A165" s="13"/>
      <c r="B165" s="228"/>
      <c r="C165" s="229"/>
      <c r="D165" s="221" t="s">
        <v>180</v>
      </c>
      <c r="E165" s="230" t="s">
        <v>19</v>
      </c>
      <c r="F165" s="231" t="s">
        <v>243</v>
      </c>
      <c r="G165" s="229"/>
      <c r="H165" s="230" t="s">
        <v>19</v>
      </c>
      <c r="I165" s="232"/>
      <c r="J165" s="229"/>
      <c r="K165" s="229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180</v>
      </c>
      <c r="AU165" s="237" t="s">
        <v>84</v>
      </c>
      <c r="AV165" s="13" t="s">
        <v>14</v>
      </c>
      <c r="AW165" s="13" t="s">
        <v>34</v>
      </c>
      <c r="AX165" s="13" t="s">
        <v>75</v>
      </c>
      <c r="AY165" s="237" t="s">
        <v>138</v>
      </c>
    </row>
    <row r="166" s="14" customFormat="1">
      <c r="A166" s="14"/>
      <c r="B166" s="238"/>
      <c r="C166" s="239"/>
      <c r="D166" s="221" t="s">
        <v>180</v>
      </c>
      <c r="E166" s="240" t="s">
        <v>19</v>
      </c>
      <c r="F166" s="241" t="s">
        <v>244</v>
      </c>
      <c r="G166" s="239"/>
      <c r="H166" s="242">
        <v>286.25400000000002</v>
      </c>
      <c r="I166" s="243"/>
      <c r="J166" s="239"/>
      <c r="K166" s="239"/>
      <c r="L166" s="244"/>
      <c r="M166" s="245"/>
      <c r="N166" s="246"/>
      <c r="O166" s="246"/>
      <c r="P166" s="246"/>
      <c r="Q166" s="246"/>
      <c r="R166" s="246"/>
      <c r="S166" s="246"/>
      <c r="T166" s="24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8" t="s">
        <v>180</v>
      </c>
      <c r="AU166" s="248" t="s">
        <v>84</v>
      </c>
      <c r="AV166" s="14" t="s">
        <v>84</v>
      </c>
      <c r="AW166" s="14" t="s">
        <v>34</v>
      </c>
      <c r="AX166" s="14" t="s">
        <v>75</v>
      </c>
      <c r="AY166" s="248" t="s">
        <v>138</v>
      </c>
    </row>
    <row r="167" s="13" customFormat="1">
      <c r="A167" s="13"/>
      <c r="B167" s="228"/>
      <c r="C167" s="229"/>
      <c r="D167" s="221" t="s">
        <v>180</v>
      </c>
      <c r="E167" s="230" t="s">
        <v>19</v>
      </c>
      <c r="F167" s="231" t="s">
        <v>245</v>
      </c>
      <c r="G167" s="229"/>
      <c r="H167" s="230" t="s">
        <v>19</v>
      </c>
      <c r="I167" s="232"/>
      <c r="J167" s="229"/>
      <c r="K167" s="229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180</v>
      </c>
      <c r="AU167" s="237" t="s">
        <v>84</v>
      </c>
      <c r="AV167" s="13" t="s">
        <v>14</v>
      </c>
      <c r="AW167" s="13" t="s">
        <v>34</v>
      </c>
      <c r="AX167" s="13" t="s">
        <v>75</v>
      </c>
      <c r="AY167" s="237" t="s">
        <v>138</v>
      </c>
    </row>
    <row r="168" s="14" customFormat="1">
      <c r="A168" s="14"/>
      <c r="B168" s="238"/>
      <c r="C168" s="239"/>
      <c r="D168" s="221" t="s">
        <v>180</v>
      </c>
      <c r="E168" s="240" t="s">
        <v>19</v>
      </c>
      <c r="F168" s="241" t="s">
        <v>246</v>
      </c>
      <c r="G168" s="239"/>
      <c r="H168" s="242">
        <v>402.584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8" t="s">
        <v>180</v>
      </c>
      <c r="AU168" s="248" t="s">
        <v>84</v>
      </c>
      <c r="AV168" s="14" t="s">
        <v>84</v>
      </c>
      <c r="AW168" s="14" t="s">
        <v>34</v>
      </c>
      <c r="AX168" s="14" t="s">
        <v>75</v>
      </c>
      <c r="AY168" s="248" t="s">
        <v>138</v>
      </c>
    </row>
    <row r="169" s="14" customFormat="1">
      <c r="A169" s="14"/>
      <c r="B169" s="238"/>
      <c r="C169" s="239"/>
      <c r="D169" s="221" t="s">
        <v>180</v>
      </c>
      <c r="E169" s="240" t="s">
        <v>19</v>
      </c>
      <c r="F169" s="241" t="s">
        <v>247</v>
      </c>
      <c r="G169" s="239"/>
      <c r="H169" s="242">
        <v>-9.0109999999999992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8" t="s">
        <v>180</v>
      </c>
      <c r="AU169" s="248" t="s">
        <v>84</v>
      </c>
      <c r="AV169" s="14" t="s">
        <v>84</v>
      </c>
      <c r="AW169" s="14" t="s">
        <v>34</v>
      </c>
      <c r="AX169" s="14" t="s">
        <v>75</v>
      </c>
      <c r="AY169" s="248" t="s">
        <v>138</v>
      </c>
    </row>
    <row r="170" s="15" customFormat="1">
      <c r="A170" s="15"/>
      <c r="B170" s="249"/>
      <c r="C170" s="250"/>
      <c r="D170" s="221" t="s">
        <v>180</v>
      </c>
      <c r="E170" s="251" t="s">
        <v>91</v>
      </c>
      <c r="F170" s="252" t="s">
        <v>183</v>
      </c>
      <c r="G170" s="250"/>
      <c r="H170" s="253">
        <v>1429.4480000000001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9" t="s">
        <v>180</v>
      </c>
      <c r="AU170" s="259" t="s">
        <v>84</v>
      </c>
      <c r="AV170" s="15" t="s">
        <v>145</v>
      </c>
      <c r="AW170" s="15" t="s">
        <v>34</v>
      </c>
      <c r="AX170" s="15" t="s">
        <v>75</v>
      </c>
      <c r="AY170" s="259" t="s">
        <v>138</v>
      </c>
    </row>
    <row r="171" s="14" customFormat="1">
      <c r="A171" s="14"/>
      <c r="B171" s="238"/>
      <c r="C171" s="239"/>
      <c r="D171" s="221" t="s">
        <v>180</v>
      </c>
      <c r="E171" s="240" t="s">
        <v>19</v>
      </c>
      <c r="F171" s="241" t="s">
        <v>248</v>
      </c>
      <c r="G171" s="239"/>
      <c r="H171" s="242">
        <v>142.94499999999999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8" t="s">
        <v>180</v>
      </c>
      <c r="AU171" s="248" t="s">
        <v>84</v>
      </c>
      <c r="AV171" s="14" t="s">
        <v>84</v>
      </c>
      <c r="AW171" s="14" t="s">
        <v>34</v>
      </c>
      <c r="AX171" s="14" t="s">
        <v>75</v>
      </c>
      <c r="AY171" s="248" t="s">
        <v>138</v>
      </c>
    </row>
    <row r="172" s="15" customFormat="1">
      <c r="A172" s="15"/>
      <c r="B172" s="249"/>
      <c r="C172" s="250"/>
      <c r="D172" s="221" t="s">
        <v>180</v>
      </c>
      <c r="E172" s="251" t="s">
        <v>19</v>
      </c>
      <c r="F172" s="252" t="s">
        <v>183</v>
      </c>
      <c r="G172" s="250"/>
      <c r="H172" s="253">
        <v>142.94499999999999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9" t="s">
        <v>180</v>
      </c>
      <c r="AU172" s="259" t="s">
        <v>84</v>
      </c>
      <c r="AV172" s="15" t="s">
        <v>145</v>
      </c>
      <c r="AW172" s="15" t="s">
        <v>34</v>
      </c>
      <c r="AX172" s="15" t="s">
        <v>14</v>
      </c>
      <c r="AY172" s="259" t="s">
        <v>138</v>
      </c>
    </row>
    <row r="173" s="2" customFormat="1" ht="16.5" customHeight="1">
      <c r="A173" s="41"/>
      <c r="B173" s="42"/>
      <c r="C173" s="208" t="s">
        <v>249</v>
      </c>
      <c r="D173" s="208" t="s">
        <v>140</v>
      </c>
      <c r="E173" s="209" t="s">
        <v>250</v>
      </c>
      <c r="F173" s="210" t="s">
        <v>251</v>
      </c>
      <c r="G173" s="211" t="s">
        <v>92</v>
      </c>
      <c r="H173" s="212">
        <v>9.0109999999999992</v>
      </c>
      <c r="I173" s="213"/>
      <c r="J173" s="214">
        <f>ROUND(I173*H173,2)</f>
        <v>0</v>
      </c>
      <c r="K173" s="210" t="s">
        <v>144</v>
      </c>
      <c r="L173" s="47"/>
      <c r="M173" s="215" t="s">
        <v>19</v>
      </c>
      <c r="N173" s="216" t="s">
        <v>46</v>
      </c>
      <c r="O173" s="87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9" t="s">
        <v>145</v>
      </c>
      <c r="AT173" s="219" t="s">
        <v>140</v>
      </c>
      <c r="AU173" s="219" t="s">
        <v>84</v>
      </c>
      <c r="AY173" s="20" t="s">
        <v>138</v>
      </c>
      <c r="BE173" s="220">
        <f>IF(N173="základní",J173,0)</f>
        <v>0</v>
      </c>
      <c r="BF173" s="220">
        <f>IF(N173="snížená",J173,0)</f>
        <v>0</v>
      </c>
      <c r="BG173" s="220">
        <f>IF(N173="zákl. přenesená",J173,0)</f>
        <v>0</v>
      </c>
      <c r="BH173" s="220">
        <f>IF(N173="sníž. přenesená",J173,0)</f>
        <v>0</v>
      </c>
      <c r="BI173" s="220">
        <f>IF(N173="nulová",J173,0)</f>
        <v>0</v>
      </c>
      <c r="BJ173" s="20" t="s">
        <v>14</v>
      </c>
      <c r="BK173" s="220">
        <f>ROUND(I173*H173,2)</f>
        <v>0</v>
      </c>
      <c r="BL173" s="20" t="s">
        <v>145</v>
      </c>
      <c r="BM173" s="219" t="s">
        <v>252</v>
      </c>
    </row>
    <row r="174" s="2" customFormat="1">
      <c r="A174" s="41"/>
      <c r="B174" s="42"/>
      <c r="C174" s="43"/>
      <c r="D174" s="221" t="s">
        <v>147</v>
      </c>
      <c r="E174" s="43"/>
      <c r="F174" s="222" t="s">
        <v>253</v>
      </c>
      <c r="G174" s="43"/>
      <c r="H174" s="43"/>
      <c r="I174" s="223"/>
      <c r="J174" s="43"/>
      <c r="K174" s="43"/>
      <c r="L174" s="47"/>
      <c r="M174" s="224"/>
      <c r="N174" s="225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147</v>
      </c>
      <c r="AU174" s="20" t="s">
        <v>84</v>
      </c>
    </row>
    <row r="175" s="2" customFormat="1">
      <c r="A175" s="41"/>
      <c r="B175" s="42"/>
      <c r="C175" s="43"/>
      <c r="D175" s="226" t="s">
        <v>149</v>
      </c>
      <c r="E175" s="43"/>
      <c r="F175" s="227" t="s">
        <v>254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149</v>
      </c>
      <c r="AU175" s="20" t="s">
        <v>84</v>
      </c>
    </row>
    <row r="176" s="13" customFormat="1">
      <c r="A176" s="13"/>
      <c r="B176" s="228"/>
      <c r="C176" s="229"/>
      <c r="D176" s="221" t="s">
        <v>180</v>
      </c>
      <c r="E176" s="230" t="s">
        <v>19</v>
      </c>
      <c r="F176" s="231" t="s">
        <v>255</v>
      </c>
      <c r="G176" s="229"/>
      <c r="H176" s="230" t="s">
        <v>19</v>
      </c>
      <c r="I176" s="232"/>
      <c r="J176" s="229"/>
      <c r="K176" s="229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180</v>
      </c>
      <c r="AU176" s="237" t="s">
        <v>84</v>
      </c>
      <c r="AV176" s="13" t="s">
        <v>14</v>
      </c>
      <c r="AW176" s="13" t="s">
        <v>34</v>
      </c>
      <c r="AX176" s="13" t="s">
        <v>75</v>
      </c>
      <c r="AY176" s="237" t="s">
        <v>138</v>
      </c>
    </row>
    <row r="177" s="14" customFormat="1">
      <c r="A177" s="14"/>
      <c r="B177" s="238"/>
      <c r="C177" s="239"/>
      <c r="D177" s="221" t="s">
        <v>180</v>
      </c>
      <c r="E177" s="240" t="s">
        <v>19</v>
      </c>
      <c r="F177" s="241" t="s">
        <v>256</v>
      </c>
      <c r="G177" s="239"/>
      <c r="H177" s="242">
        <v>5.3710000000000004</v>
      </c>
      <c r="I177" s="243"/>
      <c r="J177" s="239"/>
      <c r="K177" s="239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180</v>
      </c>
      <c r="AU177" s="248" t="s">
        <v>84</v>
      </c>
      <c r="AV177" s="14" t="s">
        <v>84</v>
      </c>
      <c r="AW177" s="14" t="s">
        <v>34</v>
      </c>
      <c r="AX177" s="14" t="s">
        <v>75</v>
      </c>
      <c r="AY177" s="248" t="s">
        <v>138</v>
      </c>
    </row>
    <row r="178" s="13" customFormat="1">
      <c r="A178" s="13"/>
      <c r="B178" s="228"/>
      <c r="C178" s="229"/>
      <c r="D178" s="221" t="s">
        <v>180</v>
      </c>
      <c r="E178" s="230" t="s">
        <v>19</v>
      </c>
      <c r="F178" s="231" t="s">
        <v>257</v>
      </c>
      <c r="G178" s="229"/>
      <c r="H178" s="230" t="s">
        <v>19</v>
      </c>
      <c r="I178" s="232"/>
      <c r="J178" s="229"/>
      <c r="K178" s="229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180</v>
      </c>
      <c r="AU178" s="237" t="s">
        <v>84</v>
      </c>
      <c r="AV178" s="13" t="s">
        <v>14</v>
      </c>
      <c r="AW178" s="13" t="s">
        <v>34</v>
      </c>
      <c r="AX178" s="13" t="s">
        <v>75</v>
      </c>
      <c r="AY178" s="237" t="s">
        <v>138</v>
      </c>
    </row>
    <row r="179" s="14" customFormat="1">
      <c r="A179" s="14"/>
      <c r="B179" s="238"/>
      <c r="C179" s="239"/>
      <c r="D179" s="221" t="s">
        <v>180</v>
      </c>
      <c r="E179" s="240" t="s">
        <v>19</v>
      </c>
      <c r="F179" s="241" t="s">
        <v>258</v>
      </c>
      <c r="G179" s="239"/>
      <c r="H179" s="242">
        <v>3.6400000000000001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180</v>
      </c>
      <c r="AU179" s="248" t="s">
        <v>84</v>
      </c>
      <c r="AV179" s="14" t="s">
        <v>84</v>
      </c>
      <c r="AW179" s="14" t="s">
        <v>34</v>
      </c>
      <c r="AX179" s="14" t="s">
        <v>75</v>
      </c>
      <c r="AY179" s="248" t="s">
        <v>138</v>
      </c>
    </row>
    <row r="180" s="15" customFormat="1">
      <c r="A180" s="15"/>
      <c r="B180" s="249"/>
      <c r="C180" s="250"/>
      <c r="D180" s="221" t="s">
        <v>180</v>
      </c>
      <c r="E180" s="251" t="s">
        <v>19</v>
      </c>
      <c r="F180" s="252" t="s">
        <v>183</v>
      </c>
      <c r="G180" s="250"/>
      <c r="H180" s="253">
        <v>9.0109999999999992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9" t="s">
        <v>180</v>
      </c>
      <c r="AU180" s="259" t="s">
        <v>84</v>
      </c>
      <c r="AV180" s="15" t="s">
        <v>145</v>
      </c>
      <c r="AW180" s="15" t="s">
        <v>34</v>
      </c>
      <c r="AX180" s="15" t="s">
        <v>14</v>
      </c>
      <c r="AY180" s="259" t="s">
        <v>138</v>
      </c>
    </row>
    <row r="181" s="2" customFormat="1" ht="16.5" customHeight="1">
      <c r="A181" s="41"/>
      <c r="B181" s="42"/>
      <c r="C181" s="208" t="s">
        <v>259</v>
      </c>
      <c r="D181" s="208" t="s">
        <v>140</v>
      </c>
      <c r="E181" s="209" t="s">
        <v>260</v>
      </c>
      <c r="F181" s="210" t="s">
        <v>261</v>
      </c>
      <c r="G181" s="211" t="s">
        <v>176</v>
      </c>
      <c r="H181" s="212">
        <v>1014</v>
      </c>
      <c r="I181" s="213"/>
      <c r="J181" s="214">
        <f>ROUND(I181*H181,2)</f>
        <v>0</v>
      </c>
      <c r="K181" s="210" t="s">
        <v>144</v>
      </c>
      <c r="L181" s="47"/>
      <c r="M181" s="215" t="s">
        <v>19</v>
      </c>
      <c r="N181" s="216" t="s">
        <v>46</v>
      </c>
      <c r="O181" s="87"/>
      <c r="P181" s="217">
        <f>O181*H181</f>
        <v>0</v>
      </c>
      <c r="Q181" s="217">
        <v>0.00014999999999999999</v>
      </c>
      <c r="R181" s="217">
        <f>Q181*H181</f>
        <v>0.15209999999999999</v>
      </c>
      <c r="S181" s="217">
        <v>0</v>
      </c>
      <c r="T181" s="218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9" t="s">
        <v>145</v>
      </c>
      <c r="AT181" s="219" t="s">
        <v>140</v>
      </c>
      <c r="AU181" s="219" t="s">
        <v>84</v>
      </c>
      <c r="AY181" s="20" t="s">
        <v>138</v>
      </c>
      <c r="BE181" s="220">
        <f>IF(N181="základní",J181,0)</f>
        <v>0</v>
      </c>
      <c r="BF181" s="220">
        <f>IF(N181="snížená",J181,0)</f>
        <v>0</v>
      </c>
      <c r="BG181" s="220">
        <f>IF(N181="zákl. přenesená",J181,0)</f>
        <v>0</v>
      </c>
      <c r="BH181" s="220">
        <f>IF(N181="sníž. přenesená",J181,0)</f>
        <v>0</v>
      </c>
      <c r="BI181" s="220">
        <f>IF(N181="nulová",J181,0)</f>
        <v>0</v>
      </c>
      <c r="BJ181" s="20" t="s">
        <v>14</v>
      </c>
      <c r="BK181" s="220">
        <f>ROUND(I181*H181,2)</f>
        <v>0</v>
      </c>
      <c r="BL181" s="20" t="s">
        <v>145</v>
      </c>
      <c r="BM181" s="219" t="s">
        <v>262</v>
      </c>
    </row>
    <row r="182" s="2" customFormat="1">
      <c r="A182" s="41"/>
      <c r="B182" s="42"/>
      <c r="C182" s="43"/>
      <c r="D182" s="221" t="s">
        <v>147</v>
      </c>
      <c r="E182" s="43"/>
      <c r="F182" s="222" t="s">
        <v>263</v>
      </c>
      <c r="G182" s="43"/>
      <c r="H182" s="43"/>
      <c r="I182" s="223"/>
      <c r="J182" s="43"/>
      <c r="K182" s="43"/>
      <c r="L182" s="47"/>
      <c r="M182" s="224"/>
      <c r="N182" s="225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147</v>
      </c>
      <c r="AU182" s="20" t="s">
        <v>84</v>
      </c>
    </row>
    <row r="183" s="2" customFormat="1">
      <c r="A183" s="41"/>
      <c r="B183" s="42"/>
      <c r="C183" s="43"/>
      <c r="D183" s="226" t="s">
        <v>149</v>
      </c>
      <c r="E183" s="43"/>
      <c r="F183" s="227" t="s">
        <v>264</v>
      </c>
      <c r="G183" s="43"/>
      <c r="H183" s="43"/>
      <c r="I183" s="223"/>
      <c r="J183" s="43"/>
      <c r="K183" s="43"/>
      <c r="L183" s="47"/>
      <c r="M183" s="224"/>
      <c r="N183" s="225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149</v>
      </c>
      <c r="AU183" s="20" t="s">
        <v>84</v>
      </c>
    </row>
    <row r="184" s="13" customFormat="1">
      <c r="A184" s="13"/>
      <c r="B184" s="228"/>
      <c r="C184" s="229"/>
      <c r="D184" s="221" t="s">
        <v>180</v>
      </c>
      <c r="E184" s="230" t="s">
        <v>19</v>
      </c>
      <c r="F184" s="231" t="s">
        <v>265</v>
      </c>
      <c r="G184" s="229"/>
      <c r="H184" s="230" t="s">
        <v>19</v>
      </c>
      <c r="I184" s="232"/>
      <c r="J184" s="229"/>
      <c r="K184" s="229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180</v>
      </c>
      <c r="AU184" s="237" t="s">
        <v>84</v>
      </c>
      <c r="AV184" s="13" t="s">
        <v>14</v>
      </c>
      <c r="AW184" s="13" t="s">
        <v>34</v>
      </c>
      <c r="AX184" s="13" t="s">
        <v>75</v>
      </c>
      <c r="AY184" s="237" t="s">
        <v>138</v>
      </c>
    </row>
    <row r="185" s="14" customFormat="1">
      <c r="A185" s="14"/>
      <c r="B185" s="238"/>
      <c r="C185" s="239"/>
      <c r="D185" s="221" t="s">
        <v>180</v>
      </c>
      <c r="E185" s="240" t="s">
        <v>19</v>
      </c>
      <c r="F185" s="241" t="s">
        <v>266</v>
      </c>
      <c r="G185" s="239"/>
      <c r="H185" s="242">
        <v>1014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180</v>
      </c>
      <c r="AU185" s="248" t="s">
        <v>84</v>
      </c>
      <c r="AV185" s="14" t="s">
        <v>84</v>
      </c>
      <c r="AW185" s="14" t="s">
        <v>34</v>
      </c>
      <c r="AX185" s="14" t="s">
        <v>75</v>
      </c>
      <c r="AY185" s="248" t="s">
        <v>138</v>
      </c>
    </row>
    <row r="186" s="15" customFormat="1">
      <c r="A186" s="15"/>
      <c r="B186" s="249"/>
      <c r="C186" s="250"/>
      <c r="D186" s="221" t="s">
        <v>180</v>
      </c>
      <c r="E186" s="251" t="s">
        <v>19</v>
      </c>
      <c r="F186" s="252" t="s">
        <v>183</v>
      </c>
      <c r="G186" s="250"/>
      <c r="H186" s="253">
        <v>1014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9" t="s">
        <v>180</v>
      </c>
      <c r="AU186" s="259" t="s">
        <v>84</v>
      </c>
      <c r="AV186" s="15" t="s">
        <v>145</v>
      </c>
      <c r="AW186" s="15" t="s">
        <v>34</v>
      </c>
      <c r="AX186" s="15" t="s">
        <v>14</v>
      </c>
      <c r="AY186" s="259" t="s">
        <v>138</v>
      </c>
    </row>
    <row r="187" s="2" customFormat="1" ht="16.5" customHeight="1">
      <c r="A187" s="41"/>
      <c r="B187" s="42"/>
      <c r="C187" s="208" t="s">
        <v>267</v>
      </c>
      <c r="D187" s="208" t="s">
        <v>140</v>
      </c>
      <c r="E187" s="209" t="s">
        <v>268</v>
      </c>
      <c r="F187" s="210" t="s">
        <v>269</v>
      </c>
      <c r="G187" s="211" t="s">
        <v>176</v>
      </c>
      <c r="H187" s="212">
        <v>1014</v>
      </c>
      <c r="I187" s="213"/>
      <c r="J187" s="214">
        <f>ROUND(I187*H187,2)</f>
        <v>0</v>
      </c>
      <c r="K187" s="210" t="s">
        <v>144</v>
      </c>
      <c r="L187" s="47"/>
      <c r="M187" s="215" t="s">
        <v>19</v>
      </c>
      <c r="N187" s="216" t="s">
        <v>46</v>
      </c>
      <c r="O187" s="87"/>
      <c r="P187" s="217">
        <f>O187*H187</f>
        <v>0</v>
      </c>
      <c r="Q187" s="217">
        <v>0</v>
      </c>
      <c r="R187" s="217">
        <f>Q187*H187</f>
        <v>0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145</v>
      </c>
      <c r="AT187" s="219" t="s">
        <v>140</v>
      </c>
      <c r="AU187" s="219" t="s">
        <v>84</v>
      </c>
      <c r="AY187" s="20" t="s">
        <v>138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14</v>
      </c>
      <c r="BK187" s="220">
        <f>ROUND(I187*H187,2)</f>
        <v>0</v>
      </c>
      <c r="BL187" s="20" t="s">
        <v>145</v>
      </c>
      <c r="BM187" s="219" t="s">
        <v>270</v>
      </c>
    </row>
    <row r="188" s="2" customFormat="1">
      <c r="A188" s="41"/>
      <c r="B188" s="42"/>
      <c r="C188" s="43"/>
      <c r="D188" s="221" t="s">
        <v>147</v>
      </c>
      <c r="E188" s="43"/>
      <c r="F188" s="222" t="s">
        <v>271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147</v>
      </c>
      <c r="AU188" s="20" t="s">
        <v>84</v>
      </c>
    </row>
    <row r="189" s="2" customFormat="1">
      <c r="A189" s="41"/>
      <c r="B189" s="42"/>
      <c r="C189" s="43"/>
      <c r="D189" s="226" t="s">
        <v>149</v>
      </c>
      <c r="E189" s="43"/>
      <c r="F189" s="227" t="s">
        <v>272</v>
      </c>
      <c r="G189" s="43"/>
      <c r="H189" s="43"/>
      <c r="I189" s="223"/>
      <c r="J189" s="43"/>
      <c r="K189" s="43"/>
      <c r="L189" s="47"/>
      <c r="M189" s="224"/>
      <c r="N189" s="225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84</v>
      </c>
    </row>
    <row r="190" s="13" customFormat="1">
      <c r="A190" s="13"/>
      <c r="B190" s="228"/>
      <c r="C190" s="229"/>
      <c r="D190" s="221" t="s">
        <v>180</v>
      </c>
      <c r="E190" s="230" t="s">
        <v>19</v>
      </c>
      <c r="F190" s="231" t="s">
        <v>265</v>
      </c>
      <c r="G190" s="229"/>
      <c r="H190" s="230" t="s">
        <v>19</v>
      </c>
      <c r="I190" s="232"/>
      <c r="J190" s="229"/>
      <c r="K190" s="229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180</v>
      </c>
      <c r="AU190" s="237" t="s">
        <v>84</v>
      </c>
      <c r="AV190" s="13" t="s">
        <v>14</v>
      </c>
      <c r="AW190" s="13" t="s">
        <v>34</v>
      </c>
      <c r="AX190" s="13" t="s">
        <v>75</v>
      </c>
      <c r="AY190" s="237" t="s">
        <v>138</v>
      </c>
    </row>
    <row r="191" s="14" customFormat="1">
      <c r="A191" s="14"/>
      <c r="B191" s="238"/>
      <c r="C191" s="239"/>
      <c r="D191" s="221" t="s">
        <v>180</v>
      </c>
      <c r="E191" s="240" t="s">
        <v>19</v>
      </c>
      <c r="F191" s="241" t="s">
        <v>266</v>
      </c>
      <c r="G191" s="239"/>
      <c r="H191" s="242">
        <v>1014</v>
      </c>
      <c r="I191" s="243"/>
      <c r="J191" s="239"/>
      <c r="K191" s="239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180</v>
      </c>
      <c r="AU191" s="248" t="s">
        <v>84</v>
      </c>
      <c r="AV191" s="14" t="s">
        <v>84</v>
      </c>
      <c r="AW191" s="14" t="s">
        <v>34</v>
      </c>
      <c r="AX191" s="14" t="s">
        <v>75</v>
      </c>
      <c r="AY191" s="248" t="s">
        <v>138</v>
      </c>
    </row>
    <row r="192" s="15" customFormat="1">
      <c r="A192" s="15"/>
      <c r="B192" s="249"/>
      <c r="C192" s="250"/>
      <c r="D192" s="221" t="s">
        <v>180</v>
      </c>
      <c r="E192" s="251" t="s">
        <v>19</v>
      </c>
      <c r="F192" s="252" t="s">
        <v>183</v>
      </c>
      <c r="G192" s="250"/>
      <c r="H192" s="253">
        <v>1014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9" t="s">
        <v>180</v>
      </c>
      <c r="AU192" s="259" t="s">
        <v>84</v>
      </c>
      <c r="AV192" s="15" t="s">
        <v>145</v>
      </c>
      <c r="AW192" s="15" t="s">
        <v>34</v>
      </c>
      <c r="AX192" s="15" t="s">
        <v>14</v>
      </c>
      <c r="AY192" s="259" t="s">
        <v>138</v>
      </c>
    </row>
    <row r="193" s="2" customFormat="1" ht="16.5" customHeight="1">
      <c r="A193" s="41"/>
      <c r="B193" s="42"/>
      <c r="C193" s="260" t="s">
        <v>273</v>
      </c>
      <c r="D193" s="260" t="s">
        <v>274</v>
      </c>
      <c r="E193" s="261" t="s">
        <v>275</v>
      </c>
      <c r="F193" s="262" t="s">
        <v>276</v>
      </c>
      <c r="G193" s="263" t="s">
        <v>277</v>
      </c>
      <c r="H193" s="264">
        <v>24.699999999999999</v>
      </c>
      <c r="I193" s="265"/>
      <c r="J193" s="266">
        <f>ROUND(I193*H193,2)</f>
        <v>0</v>
      </c>
      <c r="K193" s="262" t="s">
        <v>144</v>
      </c>
      <c r="L193" s="267"/>
      <c r="M193" s="268" t="s">
        <v>19</v>
      </c>
      <c r="N193" s="269" t="s">
        <v>46</v>
      </c>
      <c r="O193" s="87"/>
      <c r="P193" s="217">
        <f>O193*H193</f>
        <v>0</v>
      </c>
      <c r="Q193" s="217">
        <v>1</v>
      </c>
      <c r="R193" s="217">
        <f>Q193*H193</f>
        <v>24.699999999999999</v>
      </c>
      <c r="S193" s="217">
        <v>0</v>
      </c>
      <c r="T193" s="218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9" t="s">
        <v>191</v>
      </c>
      <c r="AT193" s="219" t="s">
        <v>274</v>
      </c>
      <c r="AU193" s="219" t="s">
        <v>84</v>
      </c>
      <c r="AY193" s="20" t="s">
        <v>138</v>
      </c>
      <c r="BE193" s="220">
        <f>IF(N193="základní",J193,0)</f>
        <v>0</v>
      </c>
      <c r="BF193" s="220">
        <f>IF(N193="snížená",J193,0)</f>
        <v>0</v>
      </c>
      <c r="BG193" s="220">
        <f>IF(N193="zákl. přenesená",J193,0)</f>
        <v>0</v>
      </c>
      <c r="BH193" s="220">
        <f>IF(N193="sníž. přenesená",J193,0)</f>
        <v>0</v>
      </c>
      <c r="BI193" s="220">
        <f>IF(N193="nulová",J193,0)</f>
        <v>0</v>
      </c>
      <c r="BJ193" s="20" t="s">
        <v>14</v>
      </c>
      <c r="BK193" s="220">
        <f>ROUND(I193*H193,2)</f>
        <v>0</v>
      </c>
      <c r="BL193" s="20" t="s">
        <v>145</v>
      </c>
      <c r="BM193" s="219" t="s">
        <v>278</v>
      </c>
    </row>
    <row r="194" s="2" customFormat="1">
      <c r="A194" s="41"/>
      <c r="B194" s="42"/>
      <c r="C194" s="43"/>
      <c r="D194" s="221" t="s">
        <v>147</v>
      </c>
      <c r="E194" s="43"/>
      <c r="F194" s="222" t="s">
        <v>279</v>
      </c>
      <c r="G194" s="43"/>
      <c r="H194" s="43"/>
      <c r="I194" s="223"/>
      <c r="J194" s="43"/>
      <c r="K194" s="43"/>
      <c r="L194" s="47"/>
      <c r="M194" s="224"/>
      <c r="N194" s="225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147</v>
      </c>
      <c r="AU194" s="20" t="s">
        <v>84</v>
      </c>
    </row>
    <row r="195" s="2" customFormat="1">
      <c r="A195" s="41"/>
      <c r="B195" s="42"/>
      <c r="C195" s="43"/>
      <c r="D195" s="221" t="s">
        <v>280</v>
      </c>
      <c r="E195" s="43"/>
      <c r="F195" s="270" t="s">
        <v>281</v>
      </c>
      <c r="G195" s="43"/>
      <c r="H195" s="43"/>
      <c r="I195" s="223"/>
      <c r="J195" s="43"/>
      <c r="K195" s="43"/>
      <c r="L195" s="47"/>
      <c r="M195" s="224"/>
      <c r="N195" s="225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280</v>
      </c>
      <c r="AU195" s="20" t="s">
        <v>84</v>
      </c>
    </row>
    <row r="196" s="13" customFormat="1">
      <c r="A196" s="13"/>
      <c r="B196" s="228"/>
      <c r="C196" s="229"/>
      <c r="D196" s="221" t="s">
        <v>180</v>
      </c>
      <c r="E196" s="230" t="s">
        <v>19</v>
      </c>
      <c r="F196" s="231" t="s">
        <v>282</v>
      </c>
      <c r="G196" s="229"/>
      <c r="H196" s="230" t="s">
        <v>19</v>
      </c>
      <c r="I196" s="232"/>
      <c r="J196" s="229"/>
      <c r="K196" s="229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180</v>
      </c>
      <c r="AU196" s="237" t="s">
        <v>84</v>
      </c>
      <c r="AV196" s="13" t="s">
        <v>14</v>
      </c>
      <c r="AW196" s="13" t="s">
        <v>34</v>
      </c>
      <c r="AX196" s="13" t="s">
        <v>75</v>
      </c>
      <c r="AY196" s="237" t="s">
        <v>138</v>
      </c>
    </row>
    <row r="197" s="14" customFormat="1">
      <c r="A197" s="14"/>
      <c r="B197" s="238"/>
      <c r="C197" s="239"/>
      <c r="D197" s="221" t="s">
        <v>180</v>
      </c>
      <c r="E197" s="240" t="s">
        <v>19</v>
      </c>
      <c r="F197" s="241" t="s">
        <v>283</v>
      </c>
      <c r="G197" s="239"/>
      <c r="H197" s="242">
        <v>24.699999999999999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8" t="s">
        <v>180</v>
      </c>
      <c r="AU197" s="248" t="s">
        <v>84</v>
      </c>
      <c r="AV197" s="14" t="s">
        <v>84</v>
      </c>
      <c r="AW197" s="14" t="s">
        <v>34</v>
      </c>
      <c r="AX197" s="14" t="s">
        <v>75</v>
      </c>
      <c r="AY197" s="248" t="s">
        <v>138</v>
      </c>
    </row>
    <row r="198" s="15" customFormat="1">
      <c r="A198" s="15"/>
      <c r="B198" s="249"/>
      <c r="C198" s="250"/>
      <c r="D198" s="221" t="s">
        <v>180</v>
      </c>
      <c r="E198" s="251" t="s">
        <v>19</v>
      </c>
      <c r="F198" s="252" t="s">
        <v>183</v>
      </c>
      <c r="G198" s="250"/>
      <c r="H198" s="253">
        <v>24.699999999999999</v>
      </c>
      <c r="I198" s="254"/>
      <c r="J198" s="250"/>
      <c r="K198" s="250"/>
      <c r="L198" s="255"/>
      <c r="M198" s="256"/>
      <c r="N198" s="257"/>
      <c r="O198" s="257"/>
      <c r="P198" s="257"/>
      <c r="Q198" s="257"/>
      <c r="R198" s="257"/>
      <c r="S198" s="257"/>
      <c r="T198" s="258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9" t="s">
        <v>180</v>
      </c>
      <c r="AU198" s="259" t="s">
        <v>84</v>
      </c>
      <c r="AV198" s="15" t="s">
        <v>145</v>
      </c>
      <c r="AW198" s="15" t="s">
        <v>34</v>
      </c>
      <c r="AX198" s="15" t="s">
        <v>14</v>
      </c>
      <c r="AY198" s="259" t="s">
        <v>138</v>
      </c>
    </row>
    <row r="199" s="2" customFormat="1" ht="21.75" customHeight="1">
      <c r="A199" s="41"/>
      <c r="B199" s="42"/>
      <c r="C199" s="208" t="s">
        <v>284</v>
      </c>
      <c r="D199" s="208" t="s">
        <v>140</v>
      </c>
      <c r="E199" s="209" t="s">
        <v>285</v>
      </c>
      <c r="F199" s="210" t="s">
        <v>286</v>
      </c>
      <c r="G199" s="211" t="s">
        <v>176</v>
      </c>
      <c r="H199" s="212">
        <v>1014</v>
      </c>
      <c r="I199" s="213"/>
      <c r="J199" s="214">
        <f>ROUND(I199*H199,2)</f>
        <v>0</v>
      </c>
      <c r="K199" s="210" t="s">
        <v>144</v>
      </c>
      <c r="L199" s="47"/>
      <c r="M199" s="215" t="s">
        <v>19</v>
      </c>
      <c r="N199" s="216" t="s">
        <v>46</v>
      </c>
      <c r="O199" s="87"/>
      <c r="P199" s="217">
        <f>O199*H199</f>
        <v>0</v>
      </c>
      <c r="Q199" s="217">
        <v>0</v>
      </c>
      <c r="R199" s="217">
        <f>Q199*H199</f>
        <v>0</v>
      </c>
      <c r="S199" s="217">
        <v>0</v>
      </c>
      <c r="T199" s="218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9" t="s">
        <v>145</v>
      </c>
      <c r="AT199" s="219" t="s">
        <v>140</v>
      </c>
      <c r="AU199" s="219" t="s">
        <v>84</v>
      </c>
      <c r="AY199" s="20" t="s">
        <v>138</v>
      </c>
      <c r="BE199" s="220">
        <f>IF(N199="základní",J199,0)</f>
        <v>0</v>
      </c>
      <c r="BF199" s="220">
        <f>IF(N199="snížená",J199,0)</f>
        <v>0</v>
      </c>
      <c r="BG199" s="220">
        <f>IF(N199="zákl. přenesená",J199,0)</f>
        <v>0</v>
      </c>
      <c r="BH199" s="220">
        <f>IF(N199="sníž. přenesená",J199,0)</f>
        <v>0</v>
      </c>
      <c r="BI199" s="220">
        <f>IF(N199="nulová",J199,0)</f>
        <v>0</v>
      </c>
      <c r="BJ199" s="20" t="s">
        <v>14</v>
      </c>
      <c r="BK199" s="220">
        <f>ROUND(I199*H199,2)</f>
        <v>0</v>
      </c>
      <c r="BL199" s="20" t="s">
        <v>145</v>
      </c>
      <c r="BM199" s="219" t="s">
        <v>287</v>
      </c>
    </row>
    <row r="200" s="2" customFormat="1">
      <c r="A200" s="41"/>
      <c r="B200" s="42"/>
      <c r="C200" s="43"/>
      <c r="D200" s="221" t="s">
        <v>147</v>
      </c>
      <c r="E200" s="43"/>
      <c r="F200" s="222" t="s">
        <v>288</v>
      </c>
      <c r="G200" s="43"/>
      <c r="H200" s="43"/>
      <c r="I200" s="223"/>
      <c r="J200" s="43"/>
      <c r="K200" s="43"/>
      <c r="L200" s="47"/>
      <c r="M200" s="224"/>
      <c r="N200" s="225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147</v>
      </c>
      <c r="AU200" s="20" t="s">
        <v>84</v>
      </c>
    </row>
    <row r="201" s="2" customFormat="1">
      <c r="A201" s="41"/>
      <c r="B201" s="42"/>
      <c r="C201" s="43"/>
      <c r="D201" s="226" t="s">
        <v>149</v>
      </c>
      <c r="E201" s="43"/>
      <c r="F201" s="227" t="s">
        <v>289</v>
      </c>
      <c r="G201" s="43"/>
      <c r="H201" s="43"/>
      <c r="I201" s="223"/>
      <c r="J201" s="43"/>
      <c r="K201" s="43"/>
      <c r="L201" s="47"/>
      <c r="M201" s="224"/>
      <c r="N201" s="225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84</v>
      </c>
    </row>
    <row r="202" s="13" customFormat="1">
      <c r="A202" s="13"/>
      <c r="B202" s="228"/>
      <c r="C202" s="229"/>
      <c r="D202" s="221" t="s">
        <v>180</v>
      </c>
      <c r="E202" s="230" t="s">
        <v>19</v>
      </c>
      <c r="F202" s="231" t="s">
        <v>265</v>
      </c>
      <c r="G202" s="229"/>
      <c r="H202" s="230" t="s">
        <v>19</v>
      </c>
      <c r="I202" s="232"/>
      <c r="J202" s="229"/>
      <c r="K202" s="229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180</v>
      </c>
      <c r="AU202" s="237" t="s">
        <v>84</v>
      </c>
      <c r="AV202" s="13" t="s">
        <v>14</v>
      </c>
      <c r="AW202" s="13" t="s">
        <v>34</v>
      </c>
      <c r="AX202" s="13" t="s">
        <v>75</v>
      </c>
      <c r="AY202" s="237" t="s">
        <v>138</v>
      </c>
    </row>
    <row r="203" s="14" customFormat="1">
      <c r="A203" s="14"/>
      <c r="B203" s="238"/>
      <c r="C203" s="239"/>
      <c r="D203" s="221" t="s">
        <v>180</v>
      </c>
      <c r="E203" s="240" t="s">
        <v>19</v>
      </c>
      <c r="F203" s="241" t="s">
        <v>266</v>
      </c>
      <c r="G203" s="239"/>
      <c r="H203" s="242">
        <v>1014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180</v>
      </c>
      <c r="AU203" s="248" t="s">
        <v>84</v>
      </c>
      <c r="AV203" s="14" t="s">
        <v>84</v>
      </c>
      <c r="AW203" s="14" t="s">
        <v>34</v>
      </c>
      <c r="AX203" s="14" t="s">
        <v>75</v>
      </c>
      <c r="AY203" s="248" t="s">
        <v>138</v>
      </c>
    </row>
    <row r="204" s="15" customFormat="1">
      <c r="A204" s="15"/>
      <c r="B204" s="249"/>
      <c r="C204" s="250"/>
      <c r="D204" s="221" t="s">
        <v>180</v>
      </c>
      <c r="E204" s="251" t="s">
        <v>19</v>
      </c>
      <c r="F204" s="252" t="s">
        <v>183</v>
      </c>
      <c r="G204" s="250"/>
      <c r="H204" s="253">
        <v>1014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9" t="s">
        <v>180</v>
      </c>
      <c r="AU204" s="259" t="s">
        <v>84</v>
      </c>
      <c r="AV204" s="15" t="s">
        <v>145</v>
      </c>
      <c r="AW204" s="15" t="s">
        <v>34</v>
      </c>
      <c r="AX204" s="15" t="s">
        <v>14</v>
      </c>
      <c r="AY204" s="259" t="s">
        <v>138</v>
      </c>
    </row>
    <row r="205" s="2" customFormat="1" ht="16.5" customHeight="1">
      <c r="A205" s="41"/>
      <c r="B205" s="42"/>
      <c r="C205" s="208" t="s">
        <v>290</v>
      </c>
      <c r="D205" s="208" t="s">
        <v>140</v>
      </c>
      <c r="E205" s="209" t="s">
        <v>291</v>
      </c>
      <c r="F205" s="210" t="s">
        <v>292</v>
      </c>
      <c r="G205" s="211" t="s">
        <v>277</v>
      </c>
      <c r="H205" s="212">
        <v>12.832000000000001</v>
      </c>
      <c r="I205" s="213"/>
      <c r="J205" s="214">
        <f>ROUND(I205*H205,2)</f>
        <v>0</v>
      </c>
      <c r="K205" s="210" t="s">
        <v>144</v>
      </c>
      <c r="L205" s="47"/>
      <c r="M205" s="215" t="s">
        <v>19</v>
      </c>
      <c r="N205" s="216" t="s">
        <v>46</v>
      </c>
      <c r="O205" s="87"/>
      <c r="P205" s="217">
        <f>O205*H205</f>
        <v>0</v>
      </c>
      <c r="Q205" s="217">
        <v>0.00577</v>
      </c>
      <c r="R205" s="217">
        <f>Q205*H205</f>
        <v>0.074040640000000005</v>
      </c>
      <c r="S205" s="217">
        <v>0</v>
      </c>
      <c r="T205" s="218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9" t="s">
        <v>145</v>
      </c>
      <c r="AT205" s="219" t="s">
        <v>140</v>
      </c>
      <c r="AU205" s="219" t="s">
        <v>84</v>
      </c>
      <c r="AY205" s="20" t="s">
        <v>138</v>
      </c>
      <c r="BE205" s="220">
        <f>IF(N205="základní",J205,0)</f>
        <v>0</v>
      </c>
      <c r="BF205" s="220">
        <f>IF(N205="snížená",J205,0)</f>
        <v>0</v>
      </c>
      <c r="BG205" s="220">
        <f>IF(N205="zákl. přenesená",J205,0)</f>
        <v>0</v>
      </c>
      <c r="BH205" s="220">
        <f>IF(N205="sníž. přenesená",J205,0)</f>
        <v>0</v>
      </c>
      <c r="BI205" s="220">
        <f>IF(N205="nulová",J205,0)</f>
        <v>0</v>
      </c>
      <c r="BJ205" s="20" t="s">
        <v>14</v>
      </c>
      <c r="BK205" s="220">
        <f>ROUND(I205*H205,2)</f>
        <v>0</v>
      </c>
      <c r="BL205" s="20" t="s">
        <v>145</v>
      </c>
      <c r="BM205" s="219" t="s">
        <v>293</v>
      </c>
    </row>
    <row r="206" s="2" customFormat="1">
      <c r="A206" s="41"/>
      <c r="B206" s="42"/>
      <c r="C206" s="43"/>
      <c r="D206" s="221" t="s">
        <v>147</v>
      </c>
      <c r="E206" s="43"/>
      <c r="F206" s="222" t="s">
        <v>294</v>
      </c>
      <c r="G206" s="43"/>
      <c r="H206" s="43"/>
      <c r="I206" s="223"/>
      <c r="J206" s="43"/>
      <c r="K206" s="43"/>
      <c r="L206" s="47"/>
      <c r="M206" s="224"/>
      <c r="N206" s="225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147</v>
      </c>
      <c r="AU206" s="20" t="s">
        <v>84</v>
      </c>
    </row>
    <row r="207" s="2" customFormat="1">
      <c r="A207" s="41"/>
      <c r="B207" s="42"/>
      <c r="C207" s="43"/>
      <c r="D207" s="226" t="s">
        <v>149</v>
      </c>
      <c r="E207" s="43"/>
      <c r="F207" s="227" t="s">
        <v>295</v>
      </c>
      <c r="G207" s="43"/>
      <c r="H207" s="43"/>
      <c r="I207" s="223"/>
      <c r="J207" s="43"/>
      <c r="K207" s="43"/>
      <c r="L207" s="47"/>
      <c r="M207" s="224"/>
      <c r="N207" s="225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149</v>
      </c>
      <c r="AU207" s="20" t="s">
        <v>84</v>
      </c>
    </row>
    <row r="208" s="13" customFormat="1">
      <c r="A208" s="13"/>
      <c r="B208" s="228"/>
      <c r="C208" s="229"/>
      <c r="D208" s="221" t="s">
        <v>180</v>
      </c>
      <c r="E208" s="230" t="s">
        <v>19</v>
      </c>
      <c r="F208" s="231" t="s">
        <v>296</v>
      </c>
      <c r="G208" s="229"/>
      <c r="H208" s="230" t="s">
        <v>19</v>
      </c>
      <c r="I208" s="232"/>
      <c r="J208" s="229"/>
      <c r="K208" s="229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180</v>
      </c>
      <c r="AU208" s="237" t="s">
        <v>84</v>
      </c>
      <c r="AV208" s="13" t="s">
        <v>14</v>
      </c>
      <c r="AW208" s="13" t="s">
        <v>34</v>
      </c>
      <c r="AX208" s="13" t="s">
        <v>75</v>
      </c>
      <c r="AY208" s="237" t="s">
        <v>138</v>
      </c>
    </row>
    <row r="209" s="14" customFormat="1">
      <c r="A209" s="14"/>
      <c r="B209" s="238"/>
      <c r="C209" s="239"/>
      <c r="D209" s="221" t="s">
        <v>180</v>
      </c>
      <c r="E209" s="240" t="s">
        <v>19</v>
      </c>
      <c r="F209" s="241" t="s">
        <v>297</v>
      </c>
      <c r="G209" s="239"/>
      <c r="H209" s="242">
        <v>4.9480000000000004</v>
      </c>
      <c r="I209" s="243"/>
      <c r="J209" s="239"/>
      <c r="K209" s="239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180</v>
      </c>
      <c r="AU209" s="248" t="s">
        <v>84</v>
      </c>
      <c r="AV209" s="14" t="s">
        <v>84</v>
      </c>
      <c r="AW209" s="14" t="s">
        <v>34</v>
      </c>
      <c r="AX209" s="14" t="s">
        <v>75</v>
      </c>
      <c r="AY209" s="248" t="s">
        <v>138</v>
      </c>
    </row>
    <row r="210" s="14" customFormat="1">
      <c r="A210" s="14"/>
      <c r="B210" s="238"/>
      <c r="C210" s="239"/>
      <c r="D210" s="221" t="s">
        <v>180</v>
      </c>
      <c r="E210" s="240" t="s">
        <v>19</v>
      </c>
      <c r="F210" s="241" t="s">
        <v>298</v>
      </c>
      <c r="G210" s="239"/>
      <c r="H210" s="242">
        <v>6.407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8" t="s">
        <v>180</v>
      </c>
      <c r="AU210" s="248" t="s">
        <v>84</v>
      </c>
      <c r="AV210" s="14" t="s">
        <v>84</v>
      </c>
      <c r="AW210" s="14" t="s">
        <v>34</v>
      </c>
      <c r="AX210" s="14" t="s">
        <v>75</v>
      </c>
      <c r="AY210" s="248" t="s">
        <v>138</v>
      </c>
    </row>
    <row r="211" s="16" customFormat="1">
      <c r="A211" s="16"/>
      <c r="B211" s="271"/>
      <c r="C211" s="272"/>
      <c r="D211" s="221" t="s">
        <v>180</v>
      </c>
      <c r="E211" s="273" t="s">
        <v>19</v>
      </c>
      <c r="F211" s="274" t="s">
        <v>299</v>
      </c>
      <c r="G211" s="272"/>
      <c r="H211" s="275">
        <v>11.355</v>
      </c>
      <c r="I211" s="276"/>
      <c r="J211" s="272"/>
      <c r="K211" s="272"/>
      <c r="L211" s="277"/>
      <c r="M211" s="278"/>
      <c r="N211" s="279"/>
      <c r="O211" s="279"/>
      <c r="P211" s="279"/>
      <c r="Q211" s="279"/>
      <c r="R211" s="279"/>
      <c r="S211" s="279"/>
      <c r="T211" s="280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81" t="s">
        <v>180</v>
      </c>
      <c r="AU211" s="281" t="s">
        <v>84</v>
      </c>
      <c r="AV211" s="16" t="s">
        <v>156</v>
      </c>
      <c r="AW211" s="16" t="s">
        <v>34</v>
      </c>
      <c r="AX211" s="16" t="s">
        <v>75</v>
      </c>
      <c r="AY211" s="281" t="s">
        <v>138</v>
      </c>
    </row>
    <row r="212" s="13" customFormat="1">
      <c r="A212" s="13"/>
      <c r="B212" s="228"/>
      <c r="C212" s="229"/>
      <c r="D212" s="221" t="s">
        <v>180</v>
      </c>
      <c r="E212" s="230" t="s">
        <v>19</v>
      </c>
      <c r="F212" s="231" t="s">
        <v>300</v>
      </c>
      <c r="G212" s="229"/>
      <c r="H212" s="230" t="s">
        <v>19</v>
      </c>
      <c r="I212" s="232"/>
      <c r="J212" s="229"/>
      <c r="K212" s="229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180</v>
      </c>
      <c r="AU212" s="237" t="s">
        <v>84</v>
      </c>
      <c r="AV212" s="13" t="s">
        <v>14</v>
      </c>
      <c r="AW212" s="13" t="s">
        <v>34</v>
      </c>
      <c r="AX212" s="13" t="s">
        <v>75</v>
      </c>
      <c r="AY212" s="237" t="s">
        <v>138</v>
      </c>
    </row>
    <row r="213" s="14" customFormat="1">
      <c r="A213" s="14"/>
      <c r="B213" s="238"/>
      <c r="C213" s="239"/>
      <c r="D213" s="221" t="s">
        <v>180</v>
      </c>
      <c r="E213" s="240" t="s">
        <v>19</v>
      </c>
      <c r="F213" s="241" t="s">
        <v>301</v>
      </c>
      <c r="G213" s="239"/>
      <c r="H213" s="242">
        <v>0.69299999999999995</v>
      </c>
      <c r="I213" s="243"/>
      <c r="J213" s="239"/>
      <c r="K213" s="239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180</v>
      </c>
      <c r="AU213" s="248" t="s">
        <v>84</v>
      </c>
      <c r="AV213" s="14" t="s">
        <v>84</v>
      </c>
      <c r="AW213" s="14" t="s">
        <v>34</v>
      </c>
      <c r="AX213" s="14" t="s">
        <v>75</v>
      </c>
      <c r="AY213" s="248" t="s">
        <v>138</v>
      </c>
    </row>
    <row r="214" s="14" customFormat="1">
      <c r="A214" s="14"/>
      <c r="B214" s="238"/>
      <c r="C214" s="239"/>
      <c r="D214" s="221" t="s">
        <v>180</v>
      </c>
      <c r="E214" s="240" t="s">
        <v>19</v>
      </c>
      <c r="F214" s="241" t="s">
        <v>302</v>
      </c>
      <c r="G214" s="239"/>
      <c r="H214" s="242">
        <v>0.78400000000000003</v>
      </c>
      <c r="I214" s="243"/>
      <c r="J214" s="239"/>
      <c r="K214" s="239"/>
      <c r="L214" s="244"/>
      <c r="M214" s="245"/>
      <c r="N214" s="246"/>
      <c r="O214" s="246"/>
      <c r="P214" s="246"/>
      <c r="Q214" s="246"/>
      <c r="R214" s="246"/>
      <c r="S214" s="246"/>
      <c r="T214" s="24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8" t="s">
        <v>180</v>
      </c>
      <c r="AU214" s="248" t="s">
        <v>84</v>
      </c>
      <c r="AV214" s="14" t="s">
        <v>84</v>
      </c>
      <c r="AW214" s="14" t="s">
        <v>34</v>
      </c>
      <c r="AX214" s="14" t="s">
        <v>75</v>
      </c>
      <c r="AY214" s="248" t="s">
        <v>138</v>
      </c>
    </row>
    <row r="215" s="16" customFormat="1">
      <c r="A215" s="16"/>
      <c r="B215" s="271"/>
      <c r="C215" s="272"/>
      <c r="D215" s="221" t="s">
        <v>180</v>
      </c>
      <c r="E215" s="273" t="s">
        <v>19</v>
      </c>
      <c r="F215" s="274" t="s">
        <v>299</v>
      </c>
      <c r="G215" s="272"/>
      <c r="H215" s="275">
        <v>1.4770000000000001</v>
      </c>
      <c r="I215" s="276"/>
      <c r="J215" s="272"/>
      <c r="K215" s="272"/>
      <c r="L215" s="277"/>
      <c r="M215" s="278"/>
      <c r="N215" s="279"/>
      <c r="O215" s="279"/>
      <c r="P215" s="279"/>
      <c r="Q215" s="279"/>
      <c r="R215" s="279"/>
      <c r="S215" s="279"/>
      <c r="T215" s="280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81" t="s">
        <v>180</v>
      </c>
      <c r="AU215" s="281" t="s">
        <v>84</v>
      </c>
      <c r="AV215" s="16" t="s">
        <v>156</v>
      </c>
      <c r="AW215" s="16" t="s">
        <v>34</v>
      </c>
      <c r="AX215" s="16" t="s">
        <v>75</v>
      </c>
      <c r="AY215" s="281" t="s">
        <v>138</v>
      </c>
    </row>
    <row r="216" s="15" customFormat="1">
      <c r="A216" s="15"/>
      <c r="B216" s="249"/>
      <c r="C216" s="250"/>
      <c r="D216" s="221" t="s">
        <v>180</v>
      </c>
      <c r="E216" s="251" t="s">
        <v>19</v>
      </c>
      <c r="F216" s="252" t="s">
        <v>183</v>
      </c>
      <c r="G216" s="250"/>
      <c r="H216" s="253">
        <v>12.832000000000001</v>
      </c>
      <c r="I216" s="254"/>
      <c r="J216" s="250"/>
      <c r="K216" s="250"/>
      <c r="L216" s="255"/>
      <c r="M216" s="256"/>
      <c r="N216" s="257"/>
      <c r="O216" s="257"/>
      <c r="P216" s="257"/>
      <c r="Q216" s="257"/>
      <c r="R216" s="257"/>
      <c r="S216" s="257"/>
      <c r="T216" s="25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9" t="s">
        <v>180</v>
      </c>
      <c r="AU216" s="259" t="s">
        <v>84</v>
      </c>
      <c r="AV216" s="15" t="s">
        <v>145</v>
      </c>
      <c r="AW216" s="15" t="s">
        <v>34</v>
      </c>
      <c r="AX216" s="15" t="s">
        <v>14</v>
      </c>
      <c r="AY216" s="259" t="s">
        <v>138</v>
      </c>
    </row>
    <row r="217" s="2" customFormat="1" ht="16.5" customHeight="1">
      <c r="A217" s="41"/>
      <c r="B217" s="42"/>
      <c r="C217" s="260" t="s">
        <v>303</v>
      </c>
      <c r="D217" s="260" t="s">
        <v>274</v>
      </c>
      <c r="E217" s="261" t="s">
        <v>304</v>
      </c>
      <c r="F217" s="262" t="s">
        <v>305</v>
      </c>
      <c r="G217" s="263" t="s">
        <v>277</v>
      </c>
      <c r="H217" s="264">
        <v>0.69299999999999995</v>
      </c>
      <c r="I217" s="265"/>
      <c r="J217" s="266">
        <f>ROUND(I217*H217,2)</f>
        <v>0</v>
      </c>
      <c r="K217" s="262" t="s">
        <v>144</v>
      </c>
      <c r="L217" s="267"/>
      <c r="M217" s="268" t="s">
        <v>19</v>
      </c>
      <c r="N217" s="269" t="s">
        <v>46</v>
      </c>
      <c r="O217" s="87"/>
      <c r="P217" s="217">
        <f>O217*H217</f>
        <v>0</v>
      </c>
      <c r="Q217" s="217">
        <v>1</v>
      </c>
      <c r="R217" s="217">
        <f>Q217*H217</f>
        <v>0.69299999999999995</v>
      </c>
      <c r="S217" s="217">
        <v>0</v>
      </c>
      <c r="T217" s="218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9" t="s">
        <v>191</v>
      </c>
      <c r="AT217" s="219" t="s">
        <v>274</v>
      </c>
      <c r="AU217" s="219" t="s">
        <v>84</v>
      </c>
      <c r="AY217" s="20" t="s">
        <v>138</v>
      </c>
      <c r="BE217" s="220">
        <f>IF(N217="základní",J217,0)</f>
        <v>0</v>
      </c>
      <c r="BF217" s="220">
        <f>IF(N217="snížená",J217,0)</f>
        <v>0</v>
      </c>
      <c r="BG217" s="220">
        <f>IF(N217="zákl. přenesená",J217,0)</f>
        <v>0</v>
      </c>
      <c r="BH217" s="220">
        <f>IF(N217="sníž. přenesená",J217,0)</f>
        <v>0</v>
      </c>
      <c r="BI217" s="220">
        <f>IF(N217="nulová",J217,0)</f>
        <v>0</v>
      </c>
      <c r="BJ217" s="20" t="s">
        <v>14</v>
      </c>
      <c r="BK217" s="220">
        <f>ROUND(I217*H217,2)</f>
        <v>0</v>
      </c>
      <c r="BL217" s="20" t="s">
        <v>145</v>
      </c>
      <c r="BM217" s="219" t="s">
        <v>306</v>
      </c>
    </row>
    <row r="218" s="2" customFormat="1">
      <c r="A218" s="41"/>
      <c r="B218" s="42"/>
      <c r="C218" s="43"/>
      <c r="D218" s="221" t="s">
        <v>147</v>
      </c>
      <c r="E218" s="43"/>
      <c r="F218" s="222" t="s">
        <v>305</v>
      </c>
      <c r="G218" s="43"/>
      <c r="H218" s="43"/>
      <c r="I218" s="223"/>
      <c r="J218" s="43"/>
      <c r="K218" s="43"/>
      <c r="L218" s="47"/>
      <c r="M218" s="224"/>
      <c r="N218" s="225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147</v>
      </c>
      <c r="AU218" s="20" t="s">
        <v>84</v>
      </c>
    </row>
    <row r="219" s="2" customFormat="1" ht="16.5" customHeight="1">
      <c r="A219" s="41"/>
      <c r="B219" s="42"/>
      <c r="C219" s="260" t="s">
        <v>307</v>
      </c>
      <c r="D219" s="260" t="s">
        <v>274</v>
      </c>
      <c r="E219" s="261" t="s">
        <v>308</v>
      </c>
      <c r="F219" s="262" t="s">
        <v>309</v>
      </c>
      <c r="G219" s="263" t="s">
        <v>277</v>
      </c>
      <c r="H219" s="264">
        <v>6.407</v>
      </c>
      <c r="I219" s="265"/>
      <c r="J219" s="266">
        <f>ROUND(I219*H219,2)</f>
        <v>0</v>
      </c>
      <c r="K219" s="262" t="s">
        <v>144</v>
      </c>
      <c r="L219" s="267"/>
      <c r="M219" s="268" t="s">
        <v>19</v>
      </c>
      <c r="N219" s="269" t="s">
        <v>46</v>
      </c>
      <c r="O219" s="87"/>
      <c r="P219" s="217">
        <f>O219*H219</f>
        <v>0</v>
      </c>
      <c r="Q219" s="217">
        <v>1</v>
      </c>
      <c r="R219" s="217">
        <f>Q219*H219</f>
        <v>6.407</v>
      </c>
      <c r="S219" s="217">
        <v>0</v>
      </c>
      <c r="T219" s="218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9" t="s">
        <v>191</v>
      </c>
      <c r="AT219" s="219" t="s">
        <v>274</v>
      </c>
      <c r="AU219" s="219" t="s">
        <v>84</v>
      </c>
      <c r="AY219" s="20" t="s">
        <v>138</v>
      </c>
      <c r="BE219" s="220">
        <f>IF(N219="základní",J219,0)</f>
        <v>0</v>
      </c>
      <c r="BF219" s="220">
        <f>IF(N219="snížená",J219,0)</f>
        <v>0</v>
      </c>
      <c r="BG219" s="220">
        <f>IF(N219="zákl. přenesená",J219,0)</f>
        <v>0</v>
      </c>
      <c r="BH219" s="220">
        <f>IF(N219="sníž. přenesená",J219,0)</f>
        <v>0</v>
      </c>
      <c r="BI219" s="220">
        <f>IF(N219="nulová",J219,0)</f>
        <v>0</v>
      </c>
      <c r="BJ219" s="20" t="s">
        <v>14</v>
      </c>
      <c r="BK219" s="220">
        <f>ROUND(I219*H219,2)</f>
        <v>0</v>
      </c>
      <c r="BL219" s="20" t="s">
        <v>145</v>
      </c>
      <c r="BM219" s="219" t="s">
        <v>310</v>
      </c>
    </row>
    <row r="220" s="2" customFormat="1">
      <c r="A220" s="41"/>
      <c r="B220" s="42"/>
      <c r="C220" s="43"/>
      <c r="D220" s="221" t="s">
        <v>147</v>
      </c>
      <c r="E220" s="43"/>
      <c r="F220" s="222" t="s">
        <v>309</v>
      </c>
      <c r="G220" s="43"/>
      <c r="H220" s="43"/>
      <c r="I220" s="223"/>
      <c r="J220" s="43"/>
      <c r="K220" s="43"/>
      <c r="L220" s="47"/>
      <c r="M220" s="224"/>
      <c r="N220" s="225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147</v>
      </c>
      <c r="AU220" s="20" t="s">
        <v>84</v>
      </c>
    </row>
    <row r="221" s="2" customFormat="1" ht="16.5" customHeight="1">
      <c r="A221" s="41"/>
      <c r="B221" s="42"/>
      <c r="C221" s="260" t="s">
        <v>7</v>
      </c>
      <c r="D221" s="260" t="s">
        <v>274</v>
      </c>
      <c r="E221" s="261" t="s">
        <v>311</v>
      </c>
      <c r="F221" s="262" t="s">
        <v>312</v>
      </c>
      <c r="G221" s="263" t="s">
        <v>277</v>
      </c>
      <c r="H221" s="264">
        <v>4.9480000000000004</v>
      </c>
      <c r="I221" s="265"/>
      <c r="J221" s="266">
        <f>ROUND(I221*H221,2)</f>
        <v>0</v>
      </c>
      <c r="K221" s="262" t="s">
        <v>144</v>
      </c>
      <c r="L221" s="267"/>
      <c r="M221" s="268" t="s">
        <v>19</v>
      </c>
      <c r="N221" s="269" t="s">
        <v>46</v>
      </c>
      <c r="O221" s="87"/>
      <c r="P221" s="217">
        <f>O221*H221</f>
        <v>0</v>
      </c>
      <c r="Q221" s="217">
        <v>1</v>
      </c>
      <c r="R221" s="217">
        <f>Q221*H221</f>
        <v>4.9480000000000004</v>
      </c>
      <c r="S221" s="217">
        <v>0</v>
      </c>
      <c r="T221" s="218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9" t="s">
        <v>191</v>
      </c>
      <c r="AT221" s="219" t="s">
        <v>274</v>
      </c>
      <c r="AU221" s="219" t="s">
        <v>84</v>
      </c>
      <c r="AY221" s="20" t="s">
        <v>138</v>
      </c>
      <c r="BE221" s="220">
        <f>IF(N221="základní",J221,0)</f>
        <v>0</v>
      </c>
      <c r="BF221" s="220">
        <f>IF(N221="snížená",J221,0)</f>
        <v>0</v>
      </c>
      <c r="BG221" s="220">
        <f>IF(N221="zákl. přenesená",J221,0)</f>
        <v>0</v>
      </c>
      <c r="BH221" s="220">
        <f>IF(N221="sníž. přenesená",J221,0)</f>
        <v>0</v>
      </c>
      <c r="BI221" s="220">
        <f>IF(N221="nulová",J221,0)</f>
        <v>0</v>
      </c>
      <c r="BJ221" s="20" t="s">
        <v>14</v>
      </c>
      <c r="BK221" s="220">
        <f>ROUND(I221*H221,2)</f>
        <v>0</v>
      </c>
      <c r="BL221" s="20" t="s">
        <v>145</v>
      </c>
      <c r="BM221" s="219" t="s">
        <v>313</v>
      </c>
    </row>
    <row r="222" s="2" customFormat="1">
      <c r="A222" s="41"/>
      <c r="B222" s="42"/>
      <c r="C222" s="43"/>
      <c r="D222" s="221" t="s">
        <v>147</v>
      </c>
      <c r="E222" s="43"/>
      <c r="F222" s="222" t="s">
        <v>312</v>
      </c>
      <c r="G222" s="43"/>
      <c r="H222" s="43"/>
      <c r="I222" s="223"/>
      <c r="J222" s="43"/>
      <c r="K222" s="43"/>
      <c r="L222" s="47"/>
      <c r="M222" s="224"/>
      <c r="N222" s="225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147</v>
      </c>
      <c r="AU222" s="20" t="s">
        <v>84</v>
      </c>
    </row>
    <row r="223" s="2" customFormat="1" ht="16.5" customHeight="1">
      <c r="A223" s="41"/>
      <c r="B223" s="42"/>
      <c r="C223" s="260" t="s">
        <v>314</v>
      </c>
      <c r="D223" s="260" t="s">
        <v>274</v>
      </c>
      <c r="E223" s="261" t="s">
        <v>315</v>
      </c>
      <c r="F223" s="262" t="s">
        <v>316</v>
      </c>
      <c r="G223" s="263" t="s">
        <v>277</v>
      </c>
      <c r="H223" s="264">
        <v>0.78400000000000003</v>
      </c>
      <c r="I223" s="265"/>
      <c r="J223" s="266">
        <f>ROUND(I223*H223,2)</f>
        <v>0</v>
      </c>
      <c r="K223" s="262" t="s">
        <v>144</v>
      </c>
      <c r="L223" s="267"/>
      <c r="M223" s="268" t="s">
        <v>19</v>
      </c>
      <c r="N223" s="269" t="s">
        <v>46</v>
      </c>
      <c r="O223" s="87"/>
      <c r="P223" s="217">
        <f>O223*H223</f>
        <v>0</v>
      </c>
      <c r="Q223" s="217">
        <v>1</v>
      </c>
      <c r="R223" s="217">
        <f>Q223*H223</f>
        <v>0.78400000000000003</v>
      </c>
      <c r="S223" s="217">
        <v>0</v>
      </c>
      <c r="T223" s="218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9" t="s">
        <v>191</v>
      </c>
      <c r="AT223" s="219" t="s">
        <v>274</v>
      </c>
      <c r="AU223" s="219" t="s">
        <v>84</v>
      </c>
      <c r="AY223" s="20" t="s">
        <v>138</v>
      </c>
      <c r="BE223" s="220">
        <f>IF(N223="základní",J223,0)</f>
        <v>0</v>
      </c>
      <c r="BF223" s="220">
        <f>IF(N223="snížená",J223,0)</f>
        <v>0</v>
      </c>
      <c r="BG223" s="220">
        <f>IF(N223="zákl. přenesená",J223,0)</f>
        <v>0</v>
      </c>
      <c r="BH223" s="220">
        <f>IF(N223="sníž. přenesená",J223,0)</f>
        <v>0</v>
      </c>
      <c r="BI223" s="220">
        <f>IF(N223="nulová",J223,0)</f>
        <v>0</v>
      </c>
      <c r="BJ223" s="20" t="s">
        <v>14</v>
      </c>
      <c r="BK223" s="220">
        <f>ROUND(I223*H223,2)</f>
        <v>0</v>
      </c>
      <c r="BL223" s="20" t="s">
        <v>145</v>
      </c>
      <c r="BM223" s="219" t="s">
        <v>317</v>
      </c>
    </row>
    <row r="224" s="2" customFormat="1">
      <c r="A224" s="41"/>
      <c r="B224" s="42"/>
      <c r="C224" s="43"/>
      <c r="D224" s="221" t="s">
        <v>147</v>
      </c>
      <c r="E224" s="43"/>
      <c r="F224" s="222" t="s">
        <v>316</v>
      </c>
      <c r="G224" s="43"/>
      <c r="H224" s="43"/>
      <c r="I224" s="223"/>
      <c r="J224" s="43"/>
      <c r="K224" s="43"/>
      <c r="L224" s="47"/>
      <c r="M224" s="224"/>
      <c r="N224" s="225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147</v>
      </c>
      <c r="AU224" s="20" t="s">
        <v>84</v>
      </c>
    </row>
    <row r="225" s="2" customFormat="1" ht="16.5" customHeight="1">
      <c r="A225" s="41"/>
      <c r="B225" s="42"/>
      <c r="C225" s="208" t="s">
        <v>318</v>
      </c>
      <c r="D225" s="208" t="s">
        <v>140</v>
      </c>
      <c r="E225" s="209" t="s">
        <v>319</v>
      </c>
      <c r="F225" s="210" t="s">
        <v>320</v>
      </c>
      <c r="G225" s="211" t="s">
        <v>277</v>
      </c>
      <c r="H225" s="212">
        <v>12.832000000000001</v>
      </c>
      <c r="I225" s="213"/>
      <c r="J225" s="214">
        <f>ROUND(I225*H225,2)</f>
        <v>0</v>
      </c>
      <c r="K225" s="210" t="s">
        <v>144</v>
      </c>
      <c r="L225" s="47"/>
      <c r="M225" s="215" t="s">
        <v>19</v>
      </c>
      <c r="N225" s="216" t="s">
        <v>46</v>
      </c>
      <c r="O225" s="87"/>
      <c r="P225" s="217">
        <f>O225*H225</f>
        <v>0</v>
      </c>
      <c r="Q225" s="217">
        <v>0.00072000000000000005</v>
      </c>
      <c r="R225" s="217">
        <f>Q225*H225</f>
        <v>0.0092390400000000004</v>
      </c>
      <c r="S225" s="217">
        <v>0</v>
      </c>
      <c r="T225" s="218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9" t="s">
        <v>145</v>
      </c>
      <c r="AT225" s="219" t="s">
        <v>140</v>
      </c>
      <c r="AU225" s="219" t="s">
        <v>84</v>
      </c>
      <c r="AY225" s="20" t="s">
        <v>138</v>
      </c>
      <c r="BE225" s="220">
        <f>IF(N225="základní",J225,0)</f>
        <v>0</v>
      </c>
      <c r="BF225" s="220">
        <f>IF(N225="snížená",J225,0)</f>
        <v>0</v>
      </c>
      <c r="BG225" s="220">
        <f>IF(N225="zákl. přenesená",J225,0)</f>
        <v>0</v>
      </c>
      <c r="BH225" s="220">
        <f>IF(N225="sníž. přenesená",J225,0)</f>
        <v>0</v>
      </c>
      <c r="BI225" s="220">
        <f>IF(N225="nulová",J225,0)</f>
        <v>0</v>
      </c>
      <c r="BJ225" s="20" t="s">
        <v>14</v>
      </c>
      <c r="BK225" s="220">
        <f>ROUND(I225*H225,2)</f>
        <v>0</v>
      </c>
      <c r="BL225" s="20" t="s">
        <v>145</v>
      </c>
      <c r="BM225" s="219" t="s">
        <v>321</v>
      </c>
    </row>
    <row r="226" s="2" customFormat="1">
      <c r="A226" s="41"/>
      <c r="B226" s="42"/>
      <c r="C226" s="43"/>
      <c r="D226" s="221" t="s">
        <v>147</v>
      </c>
      <c r="E226" s="43"/>
      <c r="F226" s="222" t="s">
        <v>322</v>
      </c>
      <c r="G226" s="43"/>
      <c r="H226" s="43"/>
      <c r="I226" s="223"/>
      <c r="J226" s="43"/>
      <c r="K226" s="43"/>
      <c r="L226" s="47"/>
      <c r="M226" s="224"/>
      <c r="N226" s="225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147</v>
      </c>
      <c r="AU226" s="20" t="s">
        <v>84</v>
      </c>
    </row>
    <row r="227" s="2" customFormat="1">
      <c r="A227" s="41"/>
      <c r="B227" s="42"/>
      <c r="C227" s="43"/>
      <c r="D227" s="226" t="s">
        <v>149</v>
      </c>
      <c r="E227" s="43"/>
      <c r="F227" s="227" t="s">
        <v>323</v>
      </c>
      <c r="G227" s="43"/>
      <c r="H227" s="43"/>
      <c r="I227" s="223"/>
      <c r="J227" s="43"/>
      <c r="K227" s="43"/>
      <c r="L227" s="47"/>
      <c r="M227" s="224"/>
      <c r="N227" s="225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149</v>
      </c>
      <c r="AU227" s="20" t="s">
        <v>84</v>
      </c>
    </row>
    <row r="228" s="13" customFormat="1">
      <c r="A228" s="13"/>
      <c r="B228" s="228"/>
      <c r="C228" s="229"/>
      <c r="D228" s="221" t="s">
        <v>180</v>
      </c>
      <c r="E228" s="230" t="s">
        <v>19</v>
      </c>
      <c r="F228" s="231" t="s">
        <v>296</v>
      </c>
      <c r="G228" s="229"/>
      <c r="H228" s="230" t="s">
        <v>19</v>
      </c>
      <c r="I228" s="232"/>
      <c r="J228" s="229"/>
      <c r="K228" s="229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180</v>
      </c>
      <c r="AU228" s="237" t="s">
        <v>84</v>
      </c>
      <c r="AV228" s="13" t="s">
        <v>14</v>
      </c>
      <c r="AW228" s="13" t="s">
        <v>34</v>
      </c>
      <c r="AX228" s="13" t="s">
        <v>75</v>
      </c>
      <c r="AY228" s="237" t="s">
        <v>138</v>
      </c>
    </row>
    <row r="229" s="14" customFormat="1">
      <c r="A229" s="14"/>
      <c r="B229" s="238"/>
      <c r="C229" s="239"/>
      <c r="D229" s="221" t="s">
        <v>180</v>
      </c>
      <c r="E229" s="240" t="s">
        <v>19</v>
      </c>
      <c r="F229" s="241" t="s">
        <v>297</v>
      </c>
      <c r="G229" s="239"/>
      <c r="H229" s="242">
        <v>4.9480000000000004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180</v>
      </c>
      <c r="AU229" s="248" t="s">
        <v>84</v>
      </c>
      <c r="AV229" s="14" t="s">
        <v>84</v>
      </c>
      <c r="AW229" s="14" t="s">
        <v>34</v>
      </c>
      <c r="AX229" s="14" t="s">
        <v>75</v>
      </c>
      <c r="AY229" s="248" t="s">
        <v>138</v>
      </c>
    </row>
    <row r="230" s="14" customFormat="1">
      <c r="A230" s="14"/>
      <c r="B230" s="238"/>
      <c r="C230" s="239"/>
      <c r="D230" s="221" t="s">
        <v>180</v>
      </c>
      <c r="E230" s="240" t="s">
        <v>19</v>
      </c>
      <c r="F230" s="241" t="s">
        <v>298</v>
      </c>
      <c r="G230" s="239"/>
      <c r="H230" s="242">
        <v>6.407</v>
      </c>
      <c r="I230" s="243"/>
      <c r="J230" s="239"/>
      <c r="K230" s="239"/>
      <c r="L230" s="244"/>
      <c r="M230" s="245"/>
      <c r="N230" s="246"/>
      <c r="O230" s="246"/>
      <c r="P230" s="246"/>
      <c r="Q230" s="246"/>
      <c r="R230" s="246"/>
      <c r="S230" s="246"/>
      <c r="T230" s="24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8" t="s">
        <v>180</v>
      </c>
      <c r="AU230" s="248" t="s">
        <v>84</v>
      </c>
      <c r="AV230" s="14" t="s">
        <v>84</v>
      </c>
      <c r="AW230" s="14" t="s">
        <v>34</v>
      </c>
      <c r="AX230" s="14" t="s">
        <v>75</v>
      </c>
      <c r="AY230" s="248" t="s">
        <v>138</v>
      </c>
    </row>
    <row r="231" s="16" customFormat="1">
      <c r="A231" s="16"/>
      <c r="B231" s="271"/>
      <c r="C231" s="272"/>
      <c r="D231" s="221" t="s">
        <v>180</v>
      </c>
      <c r="E231" s="273" t="s">
        <v>19</v>
      </c>
      <c r="F231" s="274" t="s">
        <v>299</v>
      </c>
      <c r="G231" s="272"/>
      <c r="H231" s="275">
        <v>11.355</v>
      </c>
      <c r="I231" s="276"/>
      <c r="J231" s="272"/>
      <c r="K231" s="272"/>
      <c r="L231" s="277"/>
      <c r="M231" s="278"/>
      <c r="N231" s="279"/>
      <c r="O231" s="279"/>
      <c r="P231" s="279"/>
      <c r="Q231" s="279"/>
      <c r="R231" s="279"/>
      <c r="S231" s="279"/>
      <c r="T231" s="280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T231" s="281" t="s">
        <v>180</v>
      </c>
      <c r="AU231" s="281" t="s">
        <v>84</v>
      </c>
      <c r="AV231" s="16" t="s">
        <v>156</v>
      </c>
      <c r="AW231" s="16" t="s">
        <v>34</v>
      </c>
      <c r="AX231" s="16" t="s">
        <v>75</v>
      </c>
      <c r="AY231" s="281" t="s">
        <v>138</v>
      </c>
    </row>
    <row r="232" s="13" customFormat="1">
      <c r="A232" s="13"/>
      <c r="B232" s="228"/>
      <c r="C232" s="229"/>
      <c r="D232" s="221" t="s">
        <v>180</v>
      </c>
      <c r="E232" s="230" t="s">
        <v>19</v>
      </c>
      <c r="F232" s="231" t="s">
        <v>300</v>
      </c>
      <c r="G232" s="229"/>
      <c r="H232" s="230" t="s">
        <v>19</v>
      </c>
      <c r="I232" s="232"/>
      <c r="J232" s="229"/>
      <c r="K232" s="229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180</v>
      </c>
      <c r="AU232" s="237" t="s">
        <v>84</v>
      </c>
      <c r="AV232" s="13" t="s">
        <v>14</v>
      </c>
      <c r="AW232" s="13" t="s">
        <v>34</v>
      </c>
      <c r="AX232" s="13" t="s">
        <v>75</v>
      </c>
      <c r="AY232" s="237" t="s">
        <v>138</v>
      </c>
    </row>
    <row r="233" s="14" customFormat="1">
      <c r="A233" s="14"/>
      <c r="B233" s="238"/>
      <c r="C233" s="239"/>
      <c r="D233" s="221" t="s">
        <v>180</v>
      </c>
      <c r="E233" s="240" t="s">
        <v>19</v>
      </c>
      <c r="F233" s="241" t="s">
        <v>301</v>
      </c>
      <c r="G233" s="239"/>
      <c r="H233" s="242">
        <v>0.69299999999999995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8" t="s">
        <v>180</v>
      </c>
      <c r="AU233" s="248" t="s">
        <v>84</v>
      </c>
      <c r="AV233" s="14" t="s">
        <v>84</v>
      </c>
      <c r="AW233" s="14" t="s">
        <v>34</v>
      </c>
      <c r="AX233" s="14" t="s">
        <v>75</v>
      </c>
      <c r="AY233" s="248" t="s">
        <v>138</v>
      </c>
    </row>
    <row r="234" s="14" customFormat="1">
      <c r="A234" s="14"/>
      <c r="B234" s="238"/>
      <c r="C234" s="239"/>
      <c r="D234" s="221" t="s">
        <v>180</v>
      </c>
      <c r="E234" s="240" t="s">
        <v>19</v>
      </c>
      <c r="F234" s="241" t="s">
        <v>302</v>
      </c>
      <c r="G234" s="239"/>
      <c r="H234" s="242">
        <v>0.78400000000000003</v>
      </c>
      <c r="I234" s="243"/>
      <c r="J234" s="239"/>
      <c r="K234" s="239"/>
      <c r="L234" s="244"/>
      <c r="M234" s="245"/>
      <c r="N234" s="246"/>
      <c r="O234" s="246"/>
      <c r="P234" s="246"/>
      <c r="Q234" s="246"/>
      <c r="R234" s="246"/>
      <c r="S234" s="246"/>
      <c r="T234" s="24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8" t="s">
        <v>180</v>
      </c>
      <c r="AU234" s="248" t="s">
        <v>84</v>
      </c>
      <c r="AV234" s="14" t="s">
        <v>84</v>
      </c>
      <c r="AW234" s="14" t="s">
        <v>34</v>
      </c>
      <c r="AX234" s="14" t="s">
        <v>75</v>
      </c>
      <c r="AY234" s="248" t="s">
        <v>138</v>
      </c>
    </row>
    <row r="235" s="16" customFormat="1">
      <c r="A235" s="16"/>
      <c r="B235" s="271"/>
      <c r="C235" s="272"/>
      <c r="D235" s="221" t="s">
        <v>180</v>
      </c>
      <c r="E235" s="273" t="s">
        <v>19</v>
      </c>
      <c r="F235" s="274" t="s">
        <v>299</v>
      </c>
      <c r="G235" s="272"/>
      <c r="H235" s="275">
        <v>1.4770000000000001</v>
      </c>
      <c r="I235" s="276"/>
      <c r="J235" s="272"/>
      <c r="K235" s="272"/>
      <c r="L235" s="277"/>
      <c r="M235" s="278"/>
      <c r="N235" s="279"/>
      <c r="O235" s="279"/>
      <c r="P235" s="279"/>
      <c r="Q235" s="279"/>
      <c r="R235" s="279"/>
      <c r="S235" s="279"/>
      <c r="T235" s="280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81" t="s">
        <v>180</v>
      </c>
      <c r="AU235" s="281" t="s">
        <v>84</v>
      </c>
      <c r="AV235" s="16" t="s">
        <v>156</v>
      </c>
      <c r="AW235" s="16" t="s">
        <v>34</v>
      </c>
      <c r="AX235" s="16" t="s">
        <v>75</v>
      </c>
      <c r="AY235" s="281" t="s">
        <v>138</v>
      </c>
    </row>
    <row r="236" s="15" customFormat="1">
      <c r="A236" s="15"/>
      <c r="B236" s="249"/>
      <c r="C236" s="250"/>
      <c r="D236" s="221" t="s">
        <v>180</v>
      </c>
      <c r="E236" s="251" t="s">
        <v>19</v>
      </c>
      <c r="F236" s="252" t="s">
        <v>183</v>
      </c>
      <c r="G236" s="250"/>
      <c r="H236" s="253">
        <v>12.832000000000001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9" t="s">
        <v>180</v>
      </c>
      <c r="AU236" s="259" t="s">
        <v>84</v>
      </c>
      <c r="AV236" s="15" t="s">
        <v>145</v>
      </c>
      <c r="AW236" s="15" t="s">
        <v>34</v>
      </c>
      <c r="AX236" s="15" t="s">
        <v>14</v>
      </c>
      <c r="AY236" s="259" t="s">
        <v>138</v>
      </c>
    </row>
    <row r="237" s="2" customFormat="1" ht="16.5" customHeight="1">
      <c r="A237" s="41"/>
      <c r="B237" s="42"/>
      <c r="C237" s="208" t="s">
        <v>324</v>
      </c>
      <c r="D237" s="208" t="s">
        <v>140</v>
      </c>
      <c r="E237" s="209" t="s">
        <v>325</v>
      </c>
      <c r="F237" s="210" t="s">
        <v>326</v>
      </c>
      <c r="G237" s="211" t="s">
        <v>176</v>
      </c>
      <c r="H237" s="212">
        <v>27</v>
      </c>
      <c r="I237" s="213"/>
      <c r="J237" s="214">
        <f>ROUND(I237*H237,2)</f>
        <v>0</v>
      </c>
      <c r="K237" s="210" t="s">
        <v>144</v>
      </c>
      <c r="L237" s="47"/>
      <c r="M237" s="215" t="s">
        <v>19</v>
      </c>
      <c r="N237" s="216" t="s">
        <v>46</v>
      </c>
      <c r="O237" s="87"/>
      <c r="P237" s="217">
        <f>O237*H237</f>
        <v>0</v>
      </c>
      <c r="Q237" s="217">
        <v>0</v>
      </c>
      <c r="R237" s="217">
        <f>Q237*H237</f>
        <v>0</v>
      </c>
      <c r="S237" s="217">
        <v>0</v>
      </c>
      <c r="T237" s="218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9" t="s">
        <v>145</v>
      </c>
      <c r="AT237" s="219" t="s">
        <v>140</v>
      </c>
      <c r="AU237" s="219" t="s">
        <v>84</v>
      </c>
      <c r="AY237" s="20" t="s">
        <v>138</v>
      </c>
      <c r="BE237" s="220">
        <f>IF(N237="základní",J237,0)</f>
        <v>0</v>
      </c>
      <c r="BF237" s="220">
        <f>IF(N237="snížená",J237,0)</f>
        <v>0</v>
      </c>
      <c r="BG237" s="220">
        <f>IF(N237="zákl. přenesená",J237,0)</f>
        <v>0</v>
      </c>
      <c r="BH237" s="220">
        <f>IF(N237="sníž. přenesená",J237,0)</f>
        <v>0</v>
      </c>
      <c r="BI237" s="220">
        <f>IF(N237="nulová",J237,0)</f>
        <v>0</v>
      </c>
      <c r="BJ237" s="20" t="s">
        <v>14</v>
      </c>
      <c r="BK237" s="220">
        <f>ROUND(I237*H237,2)</f>
        <v>0</v>
      </c>
      <c r="BL237" s="20" t="s">
        <v>145</v>
      </c>
      <c r="BM237" s="219" t="s">
        <v>327</v>
      </c>
    </row>
    <row r="238" s="2" customFormat="1">
      <c r="A238" s="41"/>
      <c r="B238" s="42"/>
      <c r="C238" s="43"/>
      <c r="D238" s="221" t="s">
        <v>147</v>
      </c>
      <c r="E238" s="43"/>
      <c r="F238" s="222" t="s">
        <v>328</v>
      </c>
      <c r="G238" s="43"/>
      <c r="H238" s="43"/>
      <c r="I238" s="223"/>
      <c r="J238" s="43"/>
      <c r="K238" s="43"/>
      <c r="L238" s="47"/>
      <c r="M238" s="224"/>
      <c r="N238" s="225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147</v>
      </c>
      <c r="AU238" s="20" t="s">
        <v>84</v>
      </c>
    </row>
    <row r="239" s="2" customFormat="1">
      <c r="A239" s="41"/>
      <c r="B239" s="42"/>
      <c r="C239" s="43"/>
      <c r="D239" s="226" t="s">
        <v>149</v>
      </c>
      <c r="E239" s="43"/>
      <c r="F239" s="227" t="s">
        <v>329</v>
      </c>
      <c r="G239" s="43"/>
      <c r="H239" s="43"/>
      <c r="I239" s="223"/>
      <c r="J239" s="43"/>
      <c r="K239" s="43"/>
      <c r="L239" s="47"/>
      <c r="M239" s="224"/>
      <c r="N239" s="225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149</v>
      </c>
      <c r="AU239" s="20" t="s">
        <v>84</v>
      </c>
    </row>
    <row r="240" s="13" customFormat="1">
      <c r="A240" s="13"/>
      <c r="B240" s="228"/>
      <c r="C240" s="229"/>
      <c r="D240" s="221" t="s">
        <v>180</v>
      </c>
      <c r="E240" s="230" t="s">
        <v>19</v>
      </c>
      <c r="F240" s="231" t="s">
        <v>330</v>
      </c>
      <c r="G240" s="229"/>
      <c r="H240" s="230" t="s">
        <v>19</v>
      </c>
      <c r="I240" s="232"/>
      <c r="J240" s="229"/>
      <c r="K240" s="229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180</v>
      </c>
      <c r="AU240" s="237" t="s">
        <v>84</v>
      </c>
      <c r="AV240" s="13" t="s">
        <v>14</v>
      </c>
      <c r="AW240" s="13" t="s">
        <v>34</v>
      </c>
      <c r="AX240" s="13" t="s">
        <v>75</v>
      </c>
      <c r="AY240" s="237" t="s">
        <v>138</v>
      </c>
    </row>
    <row r="241" s="14" customFormat="1">
      <c r="A241" s="14"/>
      <c r="B241" s="238"/>
      <c r="C241" s="239"/>
      <c r="D241" s="221" t="s">
        <v>180</v>
      </c>
      <c r="E241" s="240" t="s">
        <v>19</v>
      </c>
      <c r="F241" s="241" t="s">
        <v>331</v>
      </c>
      <c r="G241" s="239"/>
      <c r="H241" s="242">
        <v>27</v>
      </c>
      <c r="I241" s="243"/>
      <c r="J241" s="239"/>
      <c r="K241" s="239"/>
      <c r="L241" s="244"/>
      <c r="M241" s="245"/>
      <c r="N241" s="246"/>
      <c r="O241" s="246"/>
      <c r="P241" s="246"/>
      <c r="Q241" s="246"/>
      <c r="R241" s="246"/>
      <c r="S241" s="246"/>
      <c r="T241" s="24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8" t="s">
        <v>180</v>
      </c>
      <c r="AU241" s="248" t="s">
        <v>84</v>
      </c>
      <c r="AV241" s="14" t="s">
        <v>84</v>
      </c>
      <c r="AW241" s="14" t="s">
        <v>34</v>
      </c>
      <c r="AX241" s="14" t="s">
        <v>75</v>
      </c>
      <c r="AY241" s="248" t="s">
        <v>138</v>
      </c>
    </row>
    <row r="242" s="15" customFormat="1">
      <c r="A242" s="15"/>
      <c r="B242" s="249"/>
      <c r="C242" s="250"/>
      <c r="D242" s="221" t="s">
        <v>180</v>
      </c>
      <c r="E242" s="251" t="s">
        <v>19</v>
      </c>
      <c r="F242" s="252" t="s">
        <v>183</v>
      </c>
      <c r="G242" s="250"/>
      <c r="H242" s="253">
        <v>27</v>
      </c>
      <c r="I242" s="254"/>
      <c r="J242" s="250"/>
      <c r="K242" s="250"/>
      <c r="L242" s="255"/>
      <c r="M242" s="256"/>
      <c r="N242" s="257"/>
      <c r="O242" s="257"/>
      <c r="P242" s="257"/>
      <c r="Q242" s="257"/>
      <c r="R242" s="257"/>
      <c r="S242" s="257"/>
      <c r="T242" s="258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9" t="s">
        <v>180</v>
      </c>
      <c r="AU242" s="259" t="s">
        <v>84</v>
      </c>
      <c r="AV242" s="15" t="s">
        <v>145</v>
      </c>
      <c r="AW242" s="15" t="s">
        <v>34</v>
      </c>
      <c r="AX242" s="15" t="s">
        <v>14</v>
      </c>
      <c r="AY242" s="259" t="s">
        <v>138</v>
      </c>
    </row>
    <row r="243" s="2" customFormat="1" ht="16.5" customHeight="1">
      <c r="A243" s="41"/>
      <c r="B243" s="42"/>
      <c r="C243" s="260" t="s">
        <v>332</v>
      </c>
      <c r="D243" s="260" t="s">
        <v>274</v>
      </c>
      <c r="E243" s="261" t="s">
        <v>333</v>
      </c>
      <c r="F243" s="262" t="s">
        <v>334</v>
      </c>
      <c r="G243" s="263" t="s">
        <v>92</v>
      </c>
      <c r="H243" s="264">
        <v>13.5</v>
      </c>
      <c r="I243" s="265"/>
      <c r="J243" s="266">
        <f>ROUND(I243*H243,2)</f>
        <v>0</v>
      </c>
      <c r="K243" s="262" t="s">
        <v>144</v>
      </c>
      <c r="L243" s="267"/>
      <c r="M243" s="268" t="s">
        <v>19</v>
      </c>
      <c r="N243" s="269" t="s">
        <v>46</v>
      </c>
      <c r="O243" s="87"/>
      <c r="P243" s="217">
        <f>O243*H243</f>
        <v>0</v>
      </c>
      <c r="Q243" s="217">
        <v>0.55000000000000004</v>
      </c>
      <c r="R243" s="217">
        <f>Q243*H243</f>
        <v>7.4250000000000007</v>
      </c>
      <c r="S243" s="217">
        <v>0</v>
      </c>
      <c r="T243" s="218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9" t="s">
        <v>191</v>
      </c>
      <c r="AT243" s="219" t="s">
        <v>274</v>
      </c>
      <c r="AU243" s="219" t="s">
        <v>84</v>
      </c>
      <c r="AY243" s="20" t="s">
        <v>138</v>
      </c>
      <c r="BE243" s="220">
        <f>IF(N243="základní",J243,0)</f>
        <v>0</v>
      </c>
      <c r="BF243" s="220">
        <f>IF(N243="snížená",J243,0)</f>
        <v>0</v>
      </c>
      <c r="BG243" s="220">
        <f>IF(N243="zákl. přenesená",J243,0)</f>
        <v>0</v>
      </c>
      <c r="BH243" s="220">
        <f>IF(N243="sníž. přenesená",J243,0)</f>
        <v>0</v>
      </c>
      <c r="BI243" s="220">
        <f>IF(N243="nulová",J243,0)</f>
        <v>0</v>
      </c>
      <c r="BJ243" s="20" t="s">
        <v>14</v>
      </c>
      <c r="BK243" s="220">
        <f>ROUND(I243*H243,2)</f>
        <v>0</v>
      </c>
      <c r="BL243" s="20" t="s">
        <v>145</v>
      </c>
      <c r="BM243" s="219" t="s">
        <v>335</v>
      </c>
    </row>
    <row r="244" s="2" customFormat="1">
      <c r="A244" s="41"/>
      <c r="B244" s="42"/>
      <c r="C244" s="43"/>
      <c r="D244" s="221" t="s">
        <v>147</v>
      </c>
      <c r="E244" s="43"/>
      <c r="F244" s="222" t="s">
        <v>334</v>
      </c>
      <c r="G244" s="43"/>
      <c r="H244" s="43"/>
      <c r="I244" s="223"/>
      <c r="J244" s="43"/>
      <c r="K244" s="43"/>
      <c r="L244" s="47"/>
      <c r="M244" s="224"/>
      <c r="N244" s="225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147</v>
      </c>
      <c r="AU244" s="20" t="s">
        <v>84</v>
      </c>
    </row>
    <row r="245" s="13" customFormat="1">
      <c r="A245" s="13"/>
      <c r="B245" s="228"/>
      <c r="C245" s="229"/>
      <c r="D245" s="221" t="s">
        <v>180</v>
      </c>
      <c r="E245" s="230" t="s">
        <v>19</v>
      </c>
      <c r="F245" s="231" t="s">
        <v>336</v>
      </c>
      <c r="G245" s="229"/>
      <c r="H245" s="230" t="s">
        <v>19</v>
      </c>
      <c r="I245" s="232"/>
      <c r="J245" s="229"/>
      <c r="K245" s="229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180</v>
      </c>
      <c r="AU245" s="237" t="s">
        <v>84</v>
      </c>
      <c r="AV245" s="13" t="s">
        <v>14</v>
      </c>
      <c r="AW245" s="13" t="s">
        <v>34</v>
      </c>
      <c r="AX245" s="13" t="s">
        <v>75</v>
      </c>
      <c r="AY245" s="237" t="s">
        <v>138</v>
      </c>
    </row>
    <row r="246" s="14" customFormat="1">
      <c r="A246" s="14"/>
      <c r="B246" s="238"/>
      <c r="C246" s="239"/>
      <c r="D246" s="221" t="s">
        <v>180</v>
      </c>
      <c r="E246" s="240" t="s">
        <v>19</v>
      </c>
      <c r="F246" s="241" t="s">
        <v>337</v>
      </c>
      <c r="G246" s="239"/>
      <c r="H246" s="242">
        <v>13.5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180</v>
      </c>
      <c r="AU246" s="248" t="s">
        <v>84</v>
      </c>
      <c r="AV246" s="14" t="s">
        <v>84</v>
      </c>
      <c r="AW246" s="14" t="s">
        <v>34</v>
      </c>
      <c r="AX246" s="14" t="s">
        <v>75</v>
      </c>
      <c r="AY246" s="248" t="s">
        <v>138</v>
      </c>
    </row>
    <row r="247" s="15" customFormat="1">
      <c r="A247" s="15"/>
      <c r="B247" s="249"/>
      <c r="C247" s="250"/>
      <c r="D247" s="221" t="s">
        <v>180</v>
      </c>
      <c r="E247" s="251" t="s">
        <v>19</v>
      </c>
      <c r="F247" s="252" t="s">
        <v>183</v>
      </c>
      <c r="G247" s="250"/>
      <c r="H247" s="253">
        <v>13.5</v>
      </c>
      <c r="I247" s="254"/>
      <c r="J247" s="250"/>
      <c r="K247" s="250"/>
      <c r="L247" s="255"/>
      <c r="M247" s="256"/>
      <c r="N247" s="257"/>
      <c r="O247" s="257"/>
      <c r="P247" s="257"/>
      <c r="Q247" s="257"/>
      <c r="R247" s="257"/>
      <c r="S247" s="257"/>
      <c r="T247" s="258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59" t="s">
        <v>180</v>
      </c>
      <c r="AU247" s="259" t="s">
        <v>84</v>
      </c>
      <c r="AV247" s="15" t="s">
        <v>145</v>
      </c>
      <c r="AW247" s="15" t="s">
        <v>34</v>
      </c>
      <c r="AX247" s="15" t="s">
        <v>14</v>
      </c>
      <c r="AY247" s="259" t="s">
        <v>138</v>
      </c>
    </row>
    <row r="248" s="2" customFormat="1" ht="16.5" customHeight="1">
      <c r="A248" s="41"/>
      <c r="B248" s="42"/>
      <c r="C248" s="208" t="s">
        <v>338</v>
      </c>
      <c r="D248" s="208" t="s">
        <v>140</v>
      </c>
      <c r="E248" s="209" t="s">
        <v>339</v>
      </c>
      <c r="F248" s="210" t="s">
        <v>340</v>
      </c>
      <c r="G248" s="211" t="s">
        <v>176</v>
      </c>
      <c r="H248" s="212">
        <v>27</v>
      </c>
      <c r="I248" s="213"/>
      <c r="J248" s="214">
        <f>ROUND(I248*H248,2)</f>
        <v>0</v>
      </c>
      <c r="K248" s="210" t="s">
        <v>144</v>
      </c>
      <c r="L248" s="47"/>
      <c r="M248" s="215" t="s">
        <v>19</v>
      </c>
      <c r="N248" s="216" t="s">
        <v>46</v>
      </c>
      <c r="O248" s="87"/>
      <c r="P248" s="217">
        <f>O248*H248</f>
        <v>0</v>
      </c>
      <c r="Q248" s="217">
        <v>0</v>
      </c>
      <c r="R248" s="217">
        <f>Q248*H248</f>
        <v>0</v>
      </c>
      <c r="S248" s="217">
        <v>0</v>
      </c>
      <c r="T248" s="218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9" t="s">
        <v>145</v>
      </c>
      <c r="AT248" s="219" t="s">
        <v>140</v>
      </c>
      <c r="AU248" s="219" t="s">
        <v>84</v>
      </c>
      <c r="AY248" s="20" t="s">
        <v>138</v>
      </c>
      <c r="BE248" s="220">
        <f>IF(N248="základní",J248,0)</f>
        <v>0</v>
      </c>
      <c r="BF248" s="220">
        <f>IF(N248="snížená",J248,0)</f>
        <v>0</v>
      </c>
      <c r="BG248" s="220">
        <f>IF(N248="zákl. přenesená",J248,0)</f>
        <v>0</v>
      </c>
      <c r="BH248" s="220">
        <f>IF(N248="sníž. přenesená",J248,0)</f>
        <v>0</v>
      </c>
      <c r="BI248" s="220">
        <f>IF(N248="nulová",J248,0)</f>
        <v>0</v>
      </c>
      <c r="BJ248" s="20" t="s">
        <v>14</v>
      </c>
      <c r="BK248" s="220">
        <f>ROUND(I248*H248,2)</f>
        <v>0</v>
      </c>
      <c r="BL248" s="20" t="s">
        <v>145</v>
      </c>
      <c r="BM248" s="219" t="s">
        <v>341</v>
      </c>
    </row>
    <row r="249" s="2" customFormat="1">
      <c r="A249" s="41"/>
      <c r="B249" s="42"/>
      <c r="C249" s="43"/>
      <c r="D249" s="221" t="s">
        <v>147</v>
      </c>
      <c r="E249" s="43"/>
      <c r="F249" s="222" t="s">
        <v>342</v>
      </c>
      <c r="G249" s="43"/>
      <c r="H249" s="43"/>
      <c r="I249" s="223"/>
      <c r="J249" s="43"/>
      <c r="K249" s="43"/>
      <c r="L249" s="47"/>
      <c r="M249" s="224"/>
      <c r="N249" s="225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147</v>
      </c>
      <c r="AU249" s="20" t="s">
        <v>84</v>
      </c>
    </row>
    <row r="250" s="2" customFormat="1">
      <c r="A250" s="41"/>
      <c r="B250" s="42"/>
      <c r="C250" s="43"/>
      <c r="D250" s="226" t="s">
        <v>149</v>
      </c>
      <c r="E250" s="43"/>
      <c r="F250" s="227" t="s">
        <v>343</v>
      </c>
      <c r="G250" s="43"/>
      <c r="H250" s="43"/>
      <c r="I250" s="223"/>
      <c r="J250" s="43"/>
      <c r="K250" s="43"/>
      <c r="L250" s="47"/>
      <c r="M250" s="224"/>
      <c r="N250" s="225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149</v>
      </c>
      <c r="AU250" s="20" t="s">
        <v>84</v>
      </c>
    </row>
    <row r="251" s="13" customFormat="1">
      <c r="A251" s="13"/>
      <c r="B251" s="228"/>
      <c r="C251" s="229"/>
      <c r="D251" s="221" t="s">
        <v>180</v>
      </c>
      <c r="E251" s="230" t="s">
        <v>19</v>
      </c>
      <c r="F251" s="231" t="s">
        <v>330</v>
      </c>
      <c r="G251" s="229"/>
      <c r="H251" s="230" t="s">
        <v>19</v>
      </c>
      <c r="I251" s="232"/>
      <c r="J251" s="229"/>
      <c r="K251" s="229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180</v>
      </c>
      <c r="AU251" s="237" t="s">
        <v>84</v>
      </c>
      <c r="AV251" s="13" t="s">
        <v>14</v>
      </c>
      <c r="AW251" s="13" t="s">
        <v>34</v>
      </c>
      <c r="AX251" s="13" t="s">
        <v>75</v>
      </c>
      <c r="AY251" s="237" t="s">
        <v>138</v>
      </c>
    </row>
    <row r="252" s="14" customFormat="1">
      <c r="A252" s="14"/>
      <c r="B252" s="238"/>
      <c r="C252" s="239"/>
      <c r="D252" s="221" t="s">
        <v>180</v>
      </c>
      <c r="E252" s="240" t="s">
        <v>19</v>
      </c>
      <c r="F252" s="241" t="s">
        <v>331</v>
      </c>
      <c r="G252" s="239"/>
      <c r="H252" s="242">
        <v>27</v>
      </c>
      <c r="I252" s="243"/>
      <c r="J252" s="239"/>
      <c r="K252" s="239"/>
      <c r="L252" s="244"/>
      <c r="M252" s="245"/>
      <c r="N252" s="246"/>
      <c r="O252" s="246"/>
      <c r="P252" s="246"/>
      <c r="Q252" s="246"/>
      <c r="R252" s="246"/>
      <c r="S252" s="246"/>
      <c r="T252" s="24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8" t="s">
        <v>180</v>
      </c>
      <c r="AU252" s="248" t="s">
        <v>84</v>
      </c>
      <c r="AV252" s="14" t="s">
        <v>84</v>
      </c>
      <c r="AW252" s="14" t="s">
        <v>34</v>
      </c>
      <c r="AX252" s="14" t="s">
        <v>75</v>
      </c>
      <c r="AY252" s="248" t="s">
        <v>138</v>
      </c>
    </row>
    <row r="253" s="15" customFormat="1">
      <c r="A253" s="15"/>
      <c r="B253" s="249"/>
      <c r="C253" s="250"/>
      <c r="D253" s="221" t="s">
        <v>180</v>
      </c>
      <c r="E253" s="251" t="s">
        <v>19</v>
      </c>
      <c r="F253" s="252" t="s">
        <v>183</v>
      </c>
      <c r="G253" s="250"/>
      <c r="H253" s="253">
        <v>27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9" t="s">
        <v>180</v>
      </c>
      <c r="AU253" s="259" t="s">
        <v>84</v>
      </c>
      <c r="AV253" s="15" t="s">
        <v>145</v>
      </c>
      <c r="AW253" s="15" t="s">
        <v>34</v>
      </c>
      <c r="AX253" s="15" t="s">
        <v>14</v>
      </c>
      <c r="AY253" s="259" t="s">
        <v>138</v>
      </c>
    </row>
    <row r="254" s="2" customFormat="1" ht="16.5" customHeight="1">
      <c r="A254" s="41"/>
      <c r="B254" s="42"/>
      <c r="C254" s="208" t="s">
        <v>344</v>
      </c>
      <c r="D254" s="208" t="s">
        <v>140</v>
      </c>
      <c r="E254" s="209" t="s">
        <v>345</v>
      </c>
      <c r="F254" s="210" t="s">
        <v>346</v>
      </c>
      <c r="G254" s="211" t="s">
        <v>143</v>
      </c>
      <c r="H254" s="212">
        <v>4</v>
      </c>
      <c r="I254" s="213"/>
      <c r="J254" s="214">
        <f>ROUND(I254*H254,2)</f>
        <v>0</v>
      </c>
      <c r="K254" s="210" t="s">
        <v>144</v>
      </c>
      <c r="L254" s="47"/>
      <c r="M254" s="215" t="s">
        <v>19</v>
      </c>
      <c r="N254" s="216" t="s">
        <v>46</v>
      </c>
      <c r="O254" s="87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9" t="s">
        <v>145</v>
      </c>
      <c r="AT254" s="219" t="s">
        <v>140</v>
      </c>
      <c r="AU254" s="219" t="s">
        <v>84</v>
      </c>
      <c r="AY254" s="20" t="s">
        <v>138</v>
      </c>
      <c r="BE254" s="220">
        <f>IF(N254="základní",J254,0)</f>
        <v>0</v>
      </c>
      <c r="BF254" s="220">
        <f>IF(N254="snížená",J254,0)</f>
        <v>0</v>
      </c>
      <c r="BG254" s="220">
        <f>IF(N254="zákl. přenesená",J254,0)</f>
        <v>0</v>
      </c>
      <c r="BH254" s="220">
        <f>IF(N254="sníž. přenesená",J254,0)</f>
        <v>0</v>
      </c>
      <c r="BI254" s="220">
        <f>IF(N254="nulová",J254,0)</f>
        <v>0</v>
      </c>
      <c r="BJ254" s="20" t="s">
        <v>14</v>
      </c>
      <c r="BK254" s="220">
        <f>ROUND(I254*H254,2)</f>
        <v>0</v>
      </c>
      <c r="BL254" s="20" t="s">
        <v>145</v>
      </c>
      <c r="BM254" s="219" t="s">
        <v>347</v>
      </c>
    </row>
    <row r="255" s="2" customFormat="1">
      <c r="A255" s="41"/>
      <c r="B255" s="42"/>
      <c r="C255" s="43"/>
      <c r="D255" s="221" t="s">
        <v>147</v>
      </c>
      <c r="E255" s="43"/>
      <c r="F255" s="222" t="s">
        <v>348</v>
      </c>
      <c r="G255" s="43"/>
      <c r="H255" s="43"/>
      <c r="I255" s="223"/>
      <c r="J255" s="43"/>
      <c r="K255" s="43"/>
      <c r="L255" s="47"/>
      <c r="M255" s="224"/>
      <c r="N255" s="225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147</v>
      </c>
      <c r="AU255" s="20" t="s">
        <v>84</v>
      </c>
    </row>
    <row r="256" s="2" customFormat="1">
      <c r="A256" s="41"/>
      <c r="B256" s="42"/>
      <c r="C256" s="43"/>
      <c r="D256" s="226" t="s">
        <v>149</v>
      </c>
      <c r="E256" s="43"/>
      <c r="F256" s="227" t="s">
        <v>349</v>
      </c>
      <c r="G256" s="43"/>
      <c r="H256" s="43"/>
      <c r="I256" s="223"/>
      <c r="J256" s="43"/>
      <c r="K256" s="43"/>
      <c r="L256" s="47"/>
      <c r="M256" s="224"/>
      <c r="N256" s="225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149</v>
      </c>
      <c r="AU256" s="20" t="s">
        <v>84</v>
      </c>
    </row>
    <row r="257" s="2" customFormat="1" ht="16.5" customHeight="1">
      <c r="A257" s="41"/>
      <c r="B257" s="42"/>
      <c r="C257" s="208" t="s">
        <v>350</v>
      </c>
      <c r="D257" s="208" t="s">
        <v>140</v>
      </c>
      <c r="E257" s="209" t="s">
        <v>351</v>
      </c>
      <c r="F257" s="210" t="s">
        <v>352</v>
      </c>
      <c r="G257" s="211" t="s">
        <v>143</v>
      </c>
      <c r="H257" s="212">
        <v>3</v>
      </c>
      <c r="I257" s="213"/>
      <c r="J257" s="214">
        <f>ROUND(I257*H257,2)</f>
        <v>0</v>
      </c>
      <c r="K257" s="210" t="s">
        <v>144</v>
      </c>
      <c r="L257" s="47"/>
      <c r="M257" s="215" t="s">
        <v>19</v>
      </c>
      <c r="N257" s="216" t="s">
        <v>46</v>
      </c>
      <c r="O257" s="87"/>
      <c r="P257" s="217">
        <f>O257*H257</f>
        <v>0</v>
      </c>
      <c r="Q257" s="217">
        <v>0</v>
      </c>
      <c r="R257" s="217">
        <f>Q257*H257</f>
        <v>0</v>
      </c>
      <c r="S257" s="217">
        <v>0</v>
      </c>
      <c r="T257" s="218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9" t="s">
        <v>145</v>
      </c>
      <c r="AT257" s="219" t="s">
        <v>140</v>
      </c>
      <c r="AU257" s="219" t="s">
        <v>84</v>
      </c>
      <c r="AY257" s="20" t="s">
        <v>138</v>
      </c>
      <c r="BE257" s="220">
        <f>IF(N257="základní",J257,0)</f>
        <v>0</v>
      </c>
      <c r="BF257" s="220">
        <f>IF(N257="snížená",J257,0)</f>
        <v>0</v>
      </c>
      <c r="BG257" s="220">
        <f>IF(N257="zákl. přenesená",J257,0)</f>
        <v>0</v>
      </c>
      <c r="BH257" s="220">
        <f>IF(N257="sníž. přenesená",J257,0)</f>
        <v>0</v>
      </c>
      <c r="BI257" s="220">
        <f>IF(N257="nulová",J257,0)</f>
        <v>0</v>
      </c>
      <c r="BJ257" s="20" t="s">
        <v>14</v>
      </c>
      <c r="BK257" s="220">
        <f>ROUND(I257*H257,2)</f>
        <v>0</v>
      </c>
      <c r="BL257" s="20" t="s">
        <v>145</v>
      </c>
      <c r="BM257" s="219" t="s">
        <v>353</v>
      </c>
    </row>
    <row r="258" s="2" customFormat="1">
      <c r="A258" s="41"/>
      <c r="B258" s="42"/>
      <c r="C258" s="43"/>
      <c r="D258" s="221" t="s">
        <v>147</v>
      </c>
      <c r="E258" s="43"/>
      <c r="F258" s="222" t="s">
        <v>354</v>
      </c>
      <c r="G258" s="43"/>
      <c r="H258" s="43"/>
      <c r="I258" s="223"/>
      <c r="J258" s="43"/>
      <c r="K258" s="43"/>
      <c r="L258" s="47"/>
      <c r="M258" s="224"/>
      <c r="N258" s="225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147</v>
      </c>
      <c r="AU258" s="20" t="s">
        <v>84</v>
      </c>
    </row>
    <row r="259" s="2" customFormat="1">
      <c r="A259" s="41"/>
      <c r="B259" s="42"/>
      <c r="C259" s="43"/>
      <c r="D259" s="226" t="s">
        <v>149</v>
      </c>
      <c r="E259" s="43"/>
      <c r="F259" s="227" t="s">
        <v>355</v>
      </c>
      <c r="G259" s="43"/>
      <c r="H259" s="43"/>
      <c r="I259" s="223"/>
      <c r="J259" s="43"/>
      <c r="K259" s="43"/>
      <c r="L259" s="47"/>
      <c r="M259" s="224"/>
      <c r="N259" s="225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149</v>
      </c>
      <c r="AU259" s="20" t="s">
        <v>84</v>
      </c>
    </row>
    <row r="260" s="2" customFormat="1" ht="16.5" customHeight="1">
      <c r="A260" s="41"/>
      <c r="B260" s="42"/>
      <c r="C260" s="208" t="s">
        <v>356</v>
      </c>
      <c r="D260" s="208" t="s">
        <v>140</v>
      </c>
      <c r="E260" s="209" t="s">
        <v>357</v>
      </c>
      <c r="F260" s="210" t="s">
        <v>358</v>
      </c>
      <c r="G260" s="211" t="s">
        <v>143</v>
      </c>
      <c r="H260" s="212">
        <v>4</v>
      </c>
      <c r="I260" s="213"/>
      <c r="J260" s="214">
        <f>ROUND(I260*H260,2)</f>
        <v>0</v>
      </c>
      <c r="K260" s="210" t="s">
        <v>144</v>
      </c>
      <c r="L260" s="47"/>
      <c r="M260" s="215" t="s">
        <v>19</v>
      </c>
      <c r="N260" s="216" t="s">
        <v>46</v>
      </c>
      <c r="O260" s="87"/>
      <c r="P260" s="217">
        <f>O260*H260</f>
        <v>0</v>
      </c>
      <c r="Q260" s="217">
        <v>0</v>
      </c>
      <c r="R260" s="217">
        <f>Q260*H260</f>
        <v>0</v>
      </c>
      <c r="S260" s="217">
        <v>0</v>
      </c>
      <c r="T260" s="218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9" t="s">
        <v>145</v>
      </c>
      <c r="AT260" s="219" t="s">
        <v>140</v>
      </c>
      <c r="AU260" s="219" t="s">
        <v>84</v>
      </c>
      <c r="AY260" s="20" t="s">
        <v>138</v>
      </c>
      <c r="BE260" s="220">
        <f>IF(N260="základní",J260,0)</f>
        <v>0</v>
      </c>
      <c r="BF260" s="220">
        <f>IF(N260="snížená",J260,0)</f>
        <v>0</v>
      </c>
      <c r="BG260" s="220">
        <f>IF(N260="zákl. přenesená",J260,0)</f>
        <v>0</v>
      </c>
      <c r="BH260" s="220">
        <f>IF(N260="sníž. přenesená",J260,0)</f>
        <v>0</v>
      </c>
      <c r="BI260" s="220">
        <f>IF(N260="nulová",J260,0)</f>
        <v>0</v>
      </c>
      <c r="BJ260" s="20" t="s">
        <v>14</v>
      </c>
      <c r="BK260" s="220">
        <f>ROUND(I260*H260,2)</f>
        <v>0</v>
      </c>
      <c r="BL260" s="20" t="s">
        <v>145</v>
      </c>
      <c r="BM260" s="219" t="s">
        <v>359</v>
      </c>
    </row>
    <row r="261" s="2" customFormat="1">
      <c r="A261" s="41"/>
      <c r="B261" s="42"/>
      <c r="C261" s="43"/>
      <c r="D261" s="221" t="s">
        <v>147</v>
      </c>
      <c r="E261" s="43"/>
      <c r="F261" s="222" t="s">
        <v>360</v>
      </c>
      <c r="G261" s="43"/>
      <c r="H261" s="43"/>
      <c r="I261" s="223"/>
      <c r="J261" s="43"/>
      <c r="K261" s="43"/>
      <c r="L261" s="47"/>
      <c r="M261" s="224"/>
      <c r="N261" s="225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147</v>
      </c>
      <c r="AU261" s="20" t="s">
        <v>84</v>
      </c>
    </row>
    <row r="262" s="2" customFormat="1">
      <c r="A262" s="41"/>
      <c r="B262" s="42"/>
      <c r="C262" s="43"/>
      <c r="D262" s="226" t="s">
        <v>149</v>
      </c>
      <c r="E262" s="43"/>
      <c r="F262" s="227" t="s">
        <v>361</v>
      </c>
      <c r="G262" s="43"/>
      <c r="H262" s="43"/>
      <c r="I262" s="223"/>
      <c r="J262" s="43"/>
      <c r="K262" s="43"/>
      <c r="L262" s="47"/>
      <c r="M262" s="224"/>
      <c r="N262" s="225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149</v>
      </c>
      <c r="AU262" s="20" t="s">
        <v>84</v>
      </c>
    </row>
    <row r="263" s="2" customFormat="1" ht="16.5" customHeight="1">
      <c r="A263" s="41"/>
      <c r="B263" s="42"/>
      <c r="C263" s="208" t="s">
        <v>362</v>
      </c>
      <c r="D263" s="208" t="s">
        <v>140</v>
      </c>
      <c r="E263" s="209" t="s">
        <v>363</v>
      </c>
      <c r="F263" s="210" t="s">
        <v>364</v>
      </c>
      <c r="G263" s="211" t="s">
        <v>143</v>
      </c>
      <c r="H263" s="212">
        <v>3</v>
      </c>
      <c r="I263" s="213"/>
      <c r="J263" s="214">
        <f>ROUND(I263*H263,2)</f>
        <v>0</v>
      </c>
      <c r="K263" s="210" t="s">
        <v>144</v>
      </c>
      <c r="L263" s="47"/>
      <c r="M263" s="215" t="s">
        <v>19</v>
      </c>
      <c r="N263" s="216" t="s">
        <v>46</v>
      </c>
      <c r="O263" s="87"/>
      <c r="P263" s="217">
        <f>O263*H263</f>
        <v>0</v>
      </c>
      <c r="Q263" s="217">
        <v>0</v>
      </c>
      <c r="R263" s="217">
        <f>Q263*H263</f>
        <v>0</v>
      </c>
      <c r="S263" s="217">
        <v>0</v>
      </c>
      <c r="T263" s="218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9" t="s">
        <v>145</v>
      </c>
      <c r="AT263" s="219" t="s">
        <v>140</v>
      </c>
      <c r="AU263" s="219" t="s">
        <v>84</v>
      </c>
      <c r="AY263" s="20" t="s">
        <v>138</v>
      </c>
      <c r="BE263" s="220">
        <f>IF(N263="základní",J263,0)</f>
        <v>0</v>
      </c>
      <c r="BF263" s="220">
        <f>IF(N263="snížená",J263,0)</f>
        <v>0</v>
      </c>
      <c r="BG263" s="220">
        <f>IF(N263="zákl. přenesená",J263,0)</f>
        <v>0</v>
      </c>
      <c r="BH263" s="220">
        <f>IF(N263="sníž. přenesená",J263,0)</f>
        <v>0</v>
      </c>
      <c r="BI263" s="220">
        <f>IF(N263="nulová",J263,0)</f>
        <v>0</v>
      </c>
      <c r="BJ263" s="20" t="s">
        <v>14</v>
      </c>
      <c r="BK263" s="220">
        <f>ROUND(I263*H263,2)</f>
        <v>0</v>
      </c>
      <c r="BL263" s="20" t="s">
        <v>145</v>
      </c>
      <c r="BM263" s="219" t="s">
        <v>365</v>
      </c>
    </row>
    <row r="264" s="2" customFormat="1">
      <c r="A264" s="41"/>
      <c r="B264" s="42"/>
      <c r="C264" s="43"/>
      <c r="D264" s="221" t="s">
        <v>147</v>
      </c>
      <c r="E264" s="43"/>
      <c r="F264" s="222" t="s">
        <v>366</v>
      </c>
      <c r="G264" s="43"/>
      <c r="H264" s="43"/>
      <c r="I264" s="223"/>
      <c r="J264" s="43"/>
      <c r="K264" s="43"/>
      <c r="L264" s="47"/>
      <c r="M264" s="224"/>
      <c r="N264" s="225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147</v>
      </c>
      <c r="AU264" s="20" t="s">
        <v>84</v>
      </c>
    </row>
    <row r="265" s="2" customFormat="1">
      <c r="A265" s="41"/>
      <c r="B265" s="42"/>
      <c r="C265" s="43"/>
      <c r="D265" s="226" t="s">
        <v>149</v>
      </c>
      <c r="E265" s="43"/>
      <c r="F265" s="227" t="s">
        <v>367</v>
      </c>
      <c r="G265" s="43"/>
      <c r="H265" s="43"/>
      <c r="I265" s="223"/>
      <c r="J265" s="43"/>
      <c r="K265" s="43"/>
      <c r="L265" s="47"/>
      <c r="M265" s="224"/>
      <c r="N265" s="225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149</v>
      </c>
      <c r="AU265" s="20" t="s">
        <v>84</v>
      </c>
    </row>
    <row r="266" s="2" customFormat="1" ht="16.5" customHeight="1">
      <c r="A266" s="41"/>
      <c r="B266" s="42"/>
      <c r="C266" s="208" t="s">
        <v>368</v>
      </c>
      <c r="D266" s="208" t="s">
        <v>140</v>
      </c>
      <c r="E266" s="209" t="s">
        <v>369</v>
      </c>
      <c r="F266" s="210" t="s">
        <v>370</v>
      </c>
      <c r="G266" s="211" t="s">
        <v>143</v>
      </c>
      <c r="H266" s="212">
        <v>4</v>
      </c>
      <c r="I266" s="213"/>
      <c r="J266" s="214">
        <f>ROUND(I266*H266,2)</f>
        <v>0</v>
      </c>
      <c r="K266" s="210" t="s">
        <v>144</v>
      </c>
      <c r="L266" s="47"/>
      <c r="M266" s="215" t="s">
        <v>19</v>
      </c>
      <c r="N266" s="216" t="s">
        <v>46</v>
      </c>
      <c r="O266" s="87"/>
      <c r="P266" s="217">
        <f>O266*H266</f>
        <v>0</v>
      </c>
      <c r="Q266" s="217">
        <v>0</v>
      </c>
      <c r="R266" s="217">
        <f>Q266*H266</f>
        <v>0</v>
      </c>
      <c r="S266" s="217">
        <v>0</v>
      </c>
      <c r="T266" s="218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9" t="s">
        <v>145</v>
      </c>
      <c r="AT266" s="219" t="s">
        <v>140</v>
      </c>
      <c r="AU266" s="219" t="s">
        <v>84</v>
      </c>
      <c r="AY266" s="20" t="s">
        <v>138</v>
      </c>
      <c r="BE266" s="220">
        <f>IF(N266="základní",J266,0)</f>
        <v>0</v>
      </c>
      <c r="BF266" s="220">
        <f>IF(N266="snížená",J266,0)</f>
        <v>0</v>
      </c>
      <c r="BG266" s="220">
        <f>IF(N266="zákl. přenesená",J266,0)</f>
        <v>0</v>
      </c>
      <c r="BH266" s="220">
        <f>IF(N266="sníž. přenesená",J266,0)</f>
        <v>0</v>
      </c>
      <c r="BI266" s="220">
        <f>IF(N266="nulová",J266,0)</f>
        <v>0</v>
      </c>
      <c r="BJ266" s="20" t="s">
        <v>14</v>
      </c>
      <c r="BK266" s="220">
        <f>ROUND(I266*H266,2)</f>
        <v>0</v>
      </c>
      <c r="BL266" s="20" t="s">
        <v>145</v>
      </c>
      <c r="BM266" s="219" t="s">
        <v>371</v>
      </c>
    </row>
    <row r="267" s="2" customFormat="1">
      <c r="A267" s="41"/>
      <c r="B267" s="42"/>
      <c r="C267" s="43"/>
      <c r="D267" s="221" t="s">
        <v>147</v>
      </c>
      <c r="E267" s="43"/>
      <c r="F267" s="222" t="s">
        <v>372</v>
      </c>
      <c r="G267" s="43"/>
      <c r="H267" s="43"/>
      <c r="I267" s="223"/>
      <c r="J267" s="43"/>
      <c r="K267" s="43"/>
      <c r="L267" s="47"/>
      <c r="M267" s="224"/>
      <c r="N267" s="225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147</v>
      </c>
      <c r="AU267" s="20" t="s">
        <v>84</v>
      </c>
    </row>
    <row r="268" s="2" customFormat="1">
      <c r="A268" s="41"/>
      <c r="B268" s="42"/>
      <c r="C268" s="43"/>
      <c r="D268" s="226" t="s">
        <v>149</v>
      </c>
      <c r="E268" s="43"/>
      <c r="F268" s="227" t="s">
        <v>373</v>
      </c>
      <c r="G268" s="43"/>
      <c r="H268" s="43"/>
      <c r="I268" s="223"/>
      <c r="J268" s="43"/>
      <c r="K268" s="43"/>
      <c r="L268" s="47"/>
      <c r="M268" s="224"/>
      <c r="N268" s="225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149</v>
      </c>
      <c r="AU268" s="20" t="s">
        <v>84</v>
      </c>
    </row>
    <row r="269" s="2" customFormat="1" ht="16.5" customHeight="1">
      <c r="A269" s="41"/>
      <c r="B269" s="42"/>
      <c r="C269" s="208" t="s">
        <v>374</v>
      </c>
      <c r="D269" s="208" t="s">
        <v>140</v>
      </c>
      <c r="E269" s="209" t="s">
        <v>375</v>
      </c>
      <c r="F269" s="210" t="s">
        <v>376</v>
      </c>
      <c r="G269" s="211" t="s">
        <v>143</v>
      </c>
      <c r="H269" s="212">
        <v>3</v>
      </c>
      <c r="I269" s="213"/>
      <c r="J269" s="214">
        <f>ROUND(I269*H269,2)</f>
        <v>0</v>
      </c>
      <c r="K269" s="210" t="s">
        <v>144</v>
      </c>
      <c r="L269" s="47"/>
      <c r="M269" s="215" t="s">
        <v>19</v>
      </c>
      <c r="N269" s="216" t="s">
        <v>46</v>
      </c>
      <c r="O269" s="87"/>
      <c r="P269" s="217">
        <f>O269*H269</f>
        <v>0</v>
      </c>
      <c r="Q269" s="217">
        <v>0</v>
      </c>
      <c r="R269" s="217">
        <f>Q269*H269</f>
        <v>0</v>
      </c>
      <c r="S269" s="217">
        <v>0</v>
      </c>
      <c r="T269" s="218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9" t="s">
        <v>145</v>
      </c>
      <c r="AT269" s="219" t="s">
        <v>140</v>
      </c>
      <c r="AU269" s="219" t="s">
        <v>84</v>
      </c>
      <c r="AY269" s="20" t="s">
        <v>138</v>
      </c>
      <c r="BE269" s="220">
        <f>IF(N269="základní",J269,0)</f>
        <v>0</v>
      </c>
      <c r="BF269" s="220">
        <f>IF(N269="snížená",J269,0)</f>
        <v>0</v>
      </c>
      <c r="BG269" s="220">
        <f>IF(N269="zákl. přenesená",J269,0)</f>
        <v>0</v>
      </c>
      <c r="BH269" s="220">
        <f>IF(N269="sníž. přenesená",J269,0)</f>
        <v>0</v>
      </c>
      <c r="BI269" s="220">
        <f>IF(N269="nulová",J269,0)</f>
        <v>0</v>
      </c>
      <c r="BJ269" s="20" t="s">
        <v>14</v>
      </c>
      <c r="BK269" s="220">
        <f>ROUND(I269*H269,2)</f>
        <v>0</v>
      </c>
      <c r="BL269" s="20" t="s">
        <v>145</v>
      </c>
      <c r="BM269" s="219" t="s">
        <v>377</v>
      </c>
    </row>
    <row r="270" s="2" customFormat="1">
      <c r="A270" s="41"/>
      <c r="B270" s="42"/>
      <c r="C270" s="43"/>
      <c r="D270" s="221" t="s">
        <v>147</v>
      </c>
      <c r="E270" s="43"/>
      <c r="F270" s="222" t="s">
        <v>378</v>
      </c>
      <c r="G270" s="43"/>
      <c r="H270" s="43"/>
      <c r="I270" s="223"/>
      <c r="J270" s="43"/>
      <c r="K270" s="43"/>
      <c r="L270" s="47"/>
      <c r="M270" s="224"/>
      <c r="N270" s="225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147</v>
      </c>
      <c r="AU270" s="20" t="s">
        <v>84</v>
      </c>
    </row>
    <row r="271" s="2" customFormat="1">
      <c r="A271" s="41"/>
      <c r="B271" s="42"/>
      <c r="C271" s="43"/>
      <c r="D271" s="226" t="s">
        <v>149</v>
      </c>
      <c r="E271" s="43"/>
      <c r="F271" s="227" t="s">
        <v>379</v>
      </c>
      <c r="G271" s="43"/>
      <c r="H271" s="43"/>
      <c r="I271" s="223"/>
      <c r="J271" s="43"/>
      <c r="K271" s="43"/>
      <c r="L271" s="47"/>
      <c r="M271" s="224"/>
      <c r="N271" s="225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149</v>
      </c>
      <c r="AU271" s="20" t="s">
        <v>84</v>
      </c>
    </row>
    <row r="272" s="2" customFormat="1" ht="21.75" customHeight="1">
      <c r="A272" s="41"/>
      <c r="B272" s="42"/>
      <c r="C272" s="208" t="s">
        <v>380</v>
      </c>
      <c r="D272" s="208" t="s">
        <v>140</v>
      </c>
      <c r="E272" s="209" t="s">
        <v>381</v>
      </c>
      <c r="F272" s="210" t="s">
        <v>382</v>
      </c>
      <c r="G272" s="211" t="s">
        <v>143</v>
      </c>
      <c r="H272" s="212">
        <v>76</v>
      </c>
      <c r="I272" s="213"/>
      <c r="J272" s="214">
        <f>ROUND(I272*H272,2)</f>
        <v>0</v>
      </c>
      <c r="K272" s="210" t="s">
        <v>144</v>
      </c>
      <c r="L272" s="47"/>
      <c r="M272" s="215" t="s">
        <v>19</v>
      </c>
      <c r="N272" s="216" t="s">
        <v>46</v>
      </c>
      <c r="O272" s="87"/>
      <c r="P272" s="217">
        <f>O272*H272</f>
        <v>0</v>
      </c>
      <c r="Q272" s="217">
        <v>0</v>
      </c>
      <c r="R272" s="217">
        <f>Q272*H272</f>
        <v>0</v>
      </c>
      <c r="S272" s="217">
        <v>0</v>
      </c>
      <c r="T272" s="218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9" t="s">
        <v>145</v>
      </c>
      <c r="AT272" s="219" t="s">
        <v>140</v>
      </c>
      <c r="AU272" s="219" t="s">
        <v>84</v>
      </c>
      <c r="AY272" s="20" t="s">
        <v>138</v>
      </c>
      <c r="BE272" s="220">
        <f>IF(N272="základní",J272,0)</f>
        <v>0</v>
      </c>
      <c r="BF272" s="220">
        <f>IF(N272="snížená",J272,0)</f>
        <v>0</v>
      </c>
      <c r="BG272" s="220">
        <f>IF(N272="zákl. přenesená",J272,0)</f>
        <v>0</v>
      </c>
      <c r="BH272" s="220">
        <f>IF(N272="sníž. přenesená",J272,0)</f>
        <v>0</v>
      </c>
      <c r="BI272" s="220">
        <f>IF(N272="nulová",J272,0)</f>
        <v>0</v>
      </c>
      <c r="BJ272" s="20" t="s">
        <v>14</v>
      </c>
      <c r="BK272" s="220">
        <f>ROUND(I272*H272,2)</f>
        <v>0</v>
      </c>
      <c r="BL272" s="20" t="s">
        <v>145</v>
      </c>
      <c r="BM272" s="219" t="s">
        <v>383</v>
      </c>
    </row>
    <row r="273" s="2" customFormat="1">
      <c r="A273" s="41"/>
      <c r="B273" s="42"/>
      <c r="C273" s="43"/>
      <c r="D273" s="221" t="s">
        <v>147</v>
      </c>
      <c r="E273" s="43"/>
      <c r="F273" s="222" t="s">
        <v>384</v>
      </c>
      <c r="G273" s="43"/>
      <c r="H273" s="43"/>
      <c r="I273" s="223"/>
      <c r="J273" s="43"/>
      <c r="K273" s="43"/>
      <c r="L273" s="47"/>
      <c r="M273" s="224"/>
      <c r="N273" s="225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147</v>
      </c>
      <c r="AU273" s="20" t="s">
        <v>84</v>
      </c>
    </row>
    <row r="274" s="2" customFormat="1">
      <c r="A274" s="41"/>
      <c r="B274" s="42"/>
      <c r="C274" s="43"/>
      <c r="D274" s="226" t="s">
        <v>149</v>
      </c>
      <c r="E274" s="43"/>
      <c r="F274" s="227" t="s">
        <v>385</v>
      </c>
      <c r="G274" s="43"/>
      <c r="H274" s="43"/>
      <c r="I274" s="223"/>
      <c r="J274" s="43"/>
      <c r="K274" s="43"/>
      <c r="L274" s="47"/>
      <c r="M274" s="224"/>
      <c r="N274" s="225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149</v>
      </c>
      <c r="AU274" s="20" t="s">
        <v>84</v>
      </c>
    </row>
    <row r="275" s="14" customFormat="1">
      <c r="A275" s="14"/>
      <c r="B275" s="238"/>
      <c r="C275" s="239"/>
      <c r="D275" s="221" t="s">
        <v>180</v>
      </c>
      <c r="E275" s="239"/>
      <c r="F275" s="241" t="s">
        <v>386</v>
      </c>
      <c r="G275" s="239"/>
      <c r="H275" s="242">
        <v>76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180</v>
      </c>
      <c r="AU275" s="248" t="s">
        <v>84</v>
      </c>
      <c r="AV275" s="14" t="s">
        <v>84</v>
      </c>
      <c r="AW275" s="14" t="s">
        <v>4</v>
      </c>
      <c r="AX275" s="14" t="s">
        <v>14</v>
      </c>
      <c r="AY275" s="248" t="s">
        <v>138</v>
      </c>
    </row>
    <row r="276" s="2" customFormat="1" ht="21.75" customHeight="1">
      <c r="A276" s="41"/>
      <c r="B276" s="42"/>
      <c r="C276" s="208" t="s">
        <v>387</v>
      </c>
      <c r="D276" s="208" t="s">
        <v>140</v>
      </c>
      <c r="E276" s="209" t="s">
        <v>388</v>
      </c>
      <c r="F276" s="210" t="s">
        <v>389</v>
      </c>
      <c r="G276" s="211" t="s">
        <v>143</v>
      </c>
      <c r="H276" s="212">
        <v>57</v>
      </c>
      <c r="I276" s="213"/>
      <c r="J276" s="214">
        <f>ROUND(I276*H276,2)</f>
        <v>0</v>
      </c>
      <c r="K276" s="210" t="s">
        <v>144</v>
      </c>
      <c r="L276" s="47"/>
      <c r="M276" s="215" t="s">
        <v>19</v>
      </c>
      <c r="N276" s="216" t="s">
        <v>46</v>
      </c>
      <c r="O276" s="87"/>
      <c r="P276" s="217">
        <f>O276*H276</f>
        <v>0</v>
      </c>
      <c r="Q276" s="217">
        <v>0</v>
      </c>
      <c r="R276" s="217">
        <f>Q276*H276</f>
        <v>0</v>
      </c>
      <c r="S276" s="217">
        <v>0</v>
      </c>
      <c r="T276" s="218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9" t="s">
        <v>145</v>
      </c>
      <c r="AT276" s="219" t="s">
        <v>140</v>
      </c>
      <c r="AU276" s="219" t="s">
        <v>84</v>
      </c>
      <c r="AY276" s="20" t="s">
        <v>138</v>
      </c>
      <c r="BE276" s="220">
        <f>IF(N276="základní",J276,0)</f>
        <v>0</v>
      </c>
      <c r="BF276" s="220">
        <f>IF(N276="snížená",J276,0)</f>
        <v>0</v>
      </c>
      <c r="BG276" s="220">
        <f>IF(N276="zákl. přenesená",J276,0)</f>
        <v>0</v>
      </c>
      <c r="BH276" s="220">
        <f>IF(N276="sníž. přenesená",J276,0)</f>
        <v>0</v>
      </c>
      <c r="BI276" s="220">
        <f>IF(N276="nulová",J276,0)</f>
        <v>0</v>
      </c>
      <c r="BJ276" s="20" t="s">
        <v>14</v>
      </c>
      <c r="BK276" s="220">
        <f>ROUND(I276*H276,2)</f>
        <v>0</v>
      </c>
      <c r="BL276" s="20" t="s">
        <v>145</v>
      </c>
      <c r="BM276" s="219" t="s">
        <v>390</v>
      </c>
    </row>
    <row r="277" s="2" customFormat="1">
      <c r="A277" s="41"/>
      <c r="B277" s="42"/>
      <c r="C277" s="43"/>
      <c r="D277" s="221" t="s">
        <v>147</v>
      </c>
      <c r="E277" s="43"/>
      <c r="F277" s="222" t="s">
        <v>391</v>
      </c>
      <c r="G277" s="43"/>
      <c r="H277" s="43"/>
      <c r="I277" s="223"/>
      <c r="J277" s="43"/>
      <c r="K277" s="43"/>
      <c r="L277" s="47"/>
      <c r="M277" s="224"/>
      <c r="N277" s="225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147</v>
      </c>
      <c r="AU277" s="20" t="s">
        <v>84</v>
      </c>
    </row>
    <row r="278" s="2" customFormat="1">
      <c r="A278" s="41"/>
      <c r="B278" s="42"/>
      <c r="C278" s="43"/>
      <c r="D278" s="226" t="s">
        <v>149</v>
      </c>
      <c r="E278" s="43"/>
      <c r="F278" s="227" t="s">
        <v>392</v>
      </c>
      <c r="G278" s="43"/>
      <c r="H278" s="43"/>
      <c r="I278" s="223"/>
      <c r="J278" s="43"/>
      <c r="K278" s="43"/>
      <c r="L278" s="47"/>
      <c r="M278" s="224"/>
      <c r="N278" s="225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149</v>
      </c>
      <c r="AU278" s="20" t="s">
        <v>84</v>
      </c>
    </row>
    <row r="279" s="14" customFormat="1">
      <c r="A279" s="14"/>
      <c r="B279" s="238"/>
      <c r="C279" s="239"/>
      <c r="D279" s="221" t="s">
        <v>180</v>
      </c>
      <c r="E279" s="239"/>
      <c r="F279" s="241" t="s">
        <v>393</v>
      </c>
      <c r="G279" s="239"/>
      <c r="H279" s="242">
        <v>57</v>
      </c>
      <c r="I279" s="243"/>
      <c r="J279" s="239"/>
      <c r="K279" s="239"/>
      <c r="L279" s="244"/>
      <c r="M279" s="245"/>
      <c r="N279" s="246"/>
      <c r="O279" s="246"/>
      <c r="P279" s="246"/>
      <c r="Q279" s="246"/>
      <c r="R279" s="246"/>
      <c r="S279" s="246"/>
      <c r="T279" s="24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8" t="s">
        <v>180</v>
      </c>
      <c r="AU279" s="248" t="s">
        <v>84</v>
      </c>
      <c r="AV279" s="14" t="s">
        <v>84</v>
      </c>
      <c r="AW279" s="14" t="s">
        <v>4</v>
      </c>
      <c r="AX279" s="14" t="s">
        <v>14</v>
      </c>
      <c r="AY279" s="248" t="s">
        <v>138</v>
      </c>
    </row>
    <row r="280" s="2" customFormat="1" ht="21.75" customHeight="1">
      <c r="A280" s="41"/>
      <c r="B280" s="42"/>
      <c r="C280" s="208" t="s">
        <v>394</v>
      </c>
      <c r="D280" s="208" t="s">
        <v>140</v>
      </c>
      <c r="E280" s="209" t="s">
        <v>395</v>
      </c>
      <c r="F280" s="210" t="s">
        <v>396</v>
      </c>
      <c r="G280" s="211" t="s">
        <v>143</v>
      </c>
      <c r="H280" s="212">
        <v>76</v>
      </c>
      <c r="I280" s="213"/>
      <c r="J280" s="214">
        <f>ROUND(I280*H280,2)</f>
        <v>0</v>
      </c>
      <c r="K280" s="210" t="s">
        <v>144</v>
      </c>
      <c r="L280" s="47"/>
      <c r="M280" s="215" t="s">
        <v>19</v>
      </c>
      <c r="N280" s="216" t="s">
        <v>46</v>
      </c>
      <c r="O280" s="87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9" t="s">
        <v>145</v>
      </c>
      <c r="AT280" s="219" t="s">
        <v>140</v>
      </c>
      <c r="AU280" s="219" t="s">
        <v>84</v>
      </c>
      <c r="AY280" s="20" t="s">
        <v>138</v>
      </c>
      <c r="BE280" s="220">
        <f>IF(N280="základní",J280,0)</f>
        <v>0</v>
      </c>
      <c r="BF280" s="220">
        <f>IF(N280="snížená",J280,0)</f>
        <v>0</v>
      </c>
      <c r="BG280" s="220">
        <f>IF(N280="zákl. přenesená",J280,0)</f>
        <v>0</v>
      </c>
      <c r="BH280" s="220">
        <f>IF(N280="sníž. přenesená",J280,0)</f>
        <v>0</v>
      </c>
      <c r="BI280" s="220">
        <f>IF(N280="nulová",J280,0)</f>
        <v>0</v>
      </c>
      <c r="BJ280" s="20" t="s">
        <v>14</v>
      </c>
      <c r="BK280" s="220">
        <f>ROUND(I280*H280,2)</f>
        <v>0</v>
      </c>
      <c r="BL280" s="20" t="s">
        <v>145</v>
      </c>
      <c r="BM280" s="219" t="s">
        <v>397</v>
      </c>
    </row>
    <row r="281" s="2" customFormat="1">
      <c r="A281" s="41"/>
      <c r="B281" s="42"/>
      <c r="C281" s="43"/>
      <c r="D281" s="221" t="s">
        <v>147</v>
      </c>
      <c r="E281" s="43"/>
      <c r="F281" s="222" t="s">
        <v>398</v>
      </c>
      <c r="G281" s="43"/>
      <c r="H281" s="43"/>
      <c r="I281" s="223"/>
      <c r="J281" s="43"/>
      <c r="K281" s="43"/>
      <c r="L281" s="47"/>
      <c r="M281" s="224"/>
      <c r="N281" s="225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147</v>
      </c>
      <c r="AU281" s="20" t="s">
        <v>84</v>
      </c>
    </row>
    <row r="282" s="2" customFormat="1">
      <c r="A282" s="41"/>
      <c r="B282" s="42"/>
      <c r="C282" s="43"/>
      <c r="D282" s="226" t="s">
        <v>149</v>
      </c>
      <c r="E282" s="43"/>
      <c r="F282" s="227" t="s">
        <v>399</v>
      </c>
      <c r="G282" s="43"/>
      <c r="H282" s="43"/>
      <c r="I282" s="223"/>
      <c r="J282" s="43"/>
      <c r="K282" s="43"/>
      <c r="L282" s="47"/>
      <c r="M282" s="224"/>
      <c r="N282" s="225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149</v>
      </c>
      <c r="AU282" s="20" t="s">
        <v>84</v>
      </c>
    </row>
    <row r="283" s="14" customFormat="1">
      <c r="A283" s="14"/>
      <c r="B283" s="238"/>
      <c r="C283" s="239"/>
      <c r="D283" s="221" t="s">
        <v>180</v>
      </c>
      <c r="E283" s="239"/>
      <c r="F283" s="241" t="s">
        <v>386</v>
      </c>
      <c r="G283" s="239"/>
      <c r="H283" s="242">
        <v>76</v>
      </c>
      <c r="I283" s="243"/>
      <c r="J283" s="239"/>
      <c r="K283" s="239"/>
      <c r="L283" s="244"/>
      <c r="M283" s="245"/>
      <c r="N283" s="246"/>
      <c r="O283" s="246"/>
      <c r="P283" s="246"/>
      <c r="Q283" s="246"/>
      <c r="R283" s="246"/>
      <c r="S283" s="246"/>
      <c r="T283" s="24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8" t="s">
        <v>180</v>
      </c>
      <c r="AU283" s="248" t="s">
        <v>84</v>
      </c>
      <c r="AV283" s="14" t="s">
        <v>84</v>
      </c>
      <c r="AW283" s="14" t="s">
        <v>4</v>
      </c>
      <c r="AX283" s="14" t="s">
        <v>14</v>
      </c>
      <c r="AY283" s="248" t="s">
        <v>138</v>
      </c>
    </row>
    <row r="284" s="2" customFormat="1" ht="21.75" customHeight="1">
      <c r="A284" s="41"/>
      <c r="B284" s="42"/>
      <c r="C284" s="208" t="s">
        <v>400</v>
      </c>
      <c r="D284" s="208" t="s">
        <v>140</v>
      </c>
      <c r="E284" s="209" t="s">
        <v>401</v>
      </c>
      <c r="F284" s="210" t="s">
        <v>402</v>
      </c>
      <c r="G284" s="211" t="s">
        <v>143</v>
      </c>
      <c r="H284" s="212">
        <v>57</v>
      </c>
      <c r="I284" s="213"/>
      <c r="J284" s="214">
        <f>ROUND(I284*H284,2)</f>
        <v>0</v>
      </c>
      <c r="K284" s="210" t="s">
        <v>144</v>
      </c>
      <c r="L284" s="47"/>
      <c r="M284" s="215" t="s">
        <v>19</v>
      </c>
      <c r="N284" s="216" t="s">
        <v>46</v>
      </c>
      <c r="O284" s="87"/>
      <c r="P284" s="217">
        <f>O284*H284</f>
        <v>0</v>
      </c>
      <c r="Q284" s="217">
        <v>0</v>
      </c>
      <c r="R284" s="217">
        <f>Q284*H284</f>
        <v>0</v>
      </c>
      <c r="S284" s="217">
        <v>0</v>
      </c>
      <c r="T284" s="218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9" t="s">
        <v>145</v>
      </c>
      <c r="AT284" s="219" t="s">
        <v>140</v>
      </c>
      <c r="AU284" s="219" t="s">
        <v>84</v>
      </c>
      <c r="AY284" s="20" t="s">
        <v>138</v>
      </c>
      <c r="BE284" s="220">
        <f>IF(N284="základní",J284,0)</f>
        <v>0</v>
      </c>
      <c r="BF284" s="220">
        <f>IF(N284="snížená",J284,0)</f>
        <v>0</v>
      </c>
      <c r="BG284" s="220">
        <f>IF(N284="zákl. přenesená",J284,0)</f>
        <v>0</v>
      </c>
      <c r="BH284" s="220">
        <f>IF(N284="sníž. přenesená",J284,0)</f>
        <v>0</v>
      </c>
      <c r="BI284" s="220">
        <f>IF(N284="nulová",J284,0)</f>
        <v>0</v>
      </c>
      <c r="BJ284" s="20" t="s">
        <v>14</v>
      </c>
      <c r="BK284" s="220">
        <f>ROUND(I284*H284,2)</f>
        <v>0</v>
      </c>
      <c r="BL284" s="20" t="s">
        <v>145</v>
      </c>
      <c r="BM284" s="219" t="s">
        <v>403</v>
      </c>
    </row>
    <row r="285" s="2" customFormat="1">
      <c r="A285" s="41"/>
      <c r="B285" s="42"/>
      <c r="C285" s="43"/>
      <c r="D285" s="221" t="s">
        <v>147</v>
      </c>
      <c r="E285" s="43"/>
      <c r="F285" s="222" t="s">
        <v>404</v>
      </c>
      <c r="G285" s="43"/>
      <c r="H285" s="43"/>
      <c r="I285" s="223"/>
      <c r="J285" s="43"/>
      <c r="K285" s="43"/>
      <c r="L285" s="47"/>
      <c r="M285" s="224"/>
      <c r="N285" s="225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147</v>
      </c>
      <c r="AU285" s="20" t="s">
        <v>84</v>
      </c>
    </row>
    <row r="286" s="2" customFormat="1">
      <c r="A286" s="41"/>
      <c r="B286" s="42"/>
      <c r="C286" s="43"/>
      <c r="D286" s="226" t="s">
        <v>149</v>
      </c>
      <c r="E286" s="43"/>
      <c r="F286" s="227" t="s">
        <v>405</v>
      </c>
      <c r="G286" s="43"/>
      <c r="H286" s="43"/>
      <c r="I286" s="223"/>
      <c r="J286" s="43"/>
      <c r="K286" s="43"/>
      <c r="L286" s="47"/>
      <c r="M286" s="224"/>
      <c r="N286" s="225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149</v>
      </c>
      <c r="AU286" s="20" t="s">
        <v>84</v>
      </c>
    </row>
    <row r="287" s="14" customFormat="1">
      <c r="A287" s="14"/>
      <c r="B287" s="238"/>
      <c r="C287" s="239"/>
      <c r="D287" s="221" t="s">
        <v>180</v>
      </c>
      <c r="E287" s="239"/>
      <c r="F287" s="241" t="s">
        <v>393</v>
      </c>
      <c r="G287" s="239"/>
      <c r="H287" s="242">
        <v>57</v>
      </c>
      <c r="I287" s="243"/>
      <c r="J287" s="239"/>
      <c r="K287" s="239"/>
      <c r="L287" s="244"/>
      <c r="M287" s="245"/>
      <c r="N287" s="246"/>
      <c r="O287" s="246"/>
      <c r="P287" s="246"/>
      <c r="Q287" s="246"/>
      <c r="R287" s="246"/>
      <c r="S287" s="246"/>
      <c r="T287" s="24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8" t="s">
        <v>180</v>
      </c>
      <c r="AU287" s="248" t="s">
        <v>84</v>
      </c>
      <c r="AV287" s="14" t="s">
        <v>84</v>
      </c>
      <c r="AW287" s="14" t="s">
        <v>4</v>
      </c>
      <c r="AX287" s="14" t="s">
        <v>14</v>
      </c>
      <c r="AY287" s="248" t="s">
        <v>138</v>
      </c>
    </row>
    <row r="288" s="2" customFormat="1" ht="16.5" customHeight="1">
      <c r="A288" s="41"/>
      <c r="B288" s="42"/>
      <c r="C288" s="208" t="s">
        <v>406</v>
      </c>
      <c r="D288" s="208" t="s">
        <v>140</v>
      </c>
      <c r="E288" s="209" t="s">
        <v>407</v>
      </c>
      <c r="F288" s="210" t="s">
        <v>408</v>
      </c>
      <c r="G288" s="211" t="s">
        <v>143</v>
      </c>
      <c r="H288" s="212">
        <v>76</v>
      </c>
      <c r="I288" s="213"/>
      <c r="J288" s="214">
        <f>ROUND(I288*H288,2)</f>
        <v>0</v>
      </c>
      <c r="K288" s="210" t="s">
        <v>144</v>
      </c>
      <c r="L288" s="47"/>
      <c r="M288" s="215" t="s">
        <v>19</v>
      </c>
      <c r="N288" s="216" t="s">
        <v>46</v>
      </c>
      <c r="O288" s="87"/>
      <c r="P288" s="217">
        <f>O288*H288</f>
        <v>0</v>
      </c>
      <c r="Q288" s="217">
        <v>0</v>
      </c>
      <c r="R288" s="217">
        <f>Q288*H288</f>
        <v>0</v>
      </c>
      <c r="S288" s="217">
        <v>0</v>
      </c>
      <c r="T288" s="218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9" t="s">
        <v>145</v>
      </c>
      <c r="AT288" s="219" t="s">
        <v>140</v>
      </c>
      <c r="AU288" s="219" t="s">
        <v>84</v>
      </c>
      <c r="AY288" s="20" t="s">
        <v>138</v>
      </c>
      <c r="BE288" s="220">
        <f>IF(N288="základní",J288,0)</f>
        <v>0</v>
      </c>
      <c r="BF288" s="220">
        <f>IF(N288="snížená",J288,0)</f>
        <v>0</v>
      </c>
      <c r="BG288" s="220">
        <f>IF(N288="zákl. přenesená",J288,0)</f>
        <v>0</v>
      </c>
      <c r="BH288" s="220">
        <f>IF(N288="sníž. přenesená",J288,0)</f>
        <v>0</v>
      </c>
      <c r="BI288" s="220">
        <f>IF(N288="nulová",J288,0)</f>
        <v>0</v>
      </c>
      <c r="BJ288" s="20" t="s">
        <v>14</v>
      </c>
      <c r="BK288" s="220">
        <f>ROUND(I288*H288,2)</f>
        <v>0</v>
      </c>
      <c r="BL288" s="20" t="s">
        <v>145</v>
      </c>
      <c r="BM288" s="219" t="s">
        <v>409</v>
      </c>
    </row>
    <row r="289" s="2" customFormat="1">
      <c r="A289" s="41"/>
      <c r="B289" s="42"/>
      <c r="C289" s="43"/>
      <c r="D289" s="221" t="s">
        <v>147</v>
      </c>
      <c r="E289" s="43"/>
      <c r="F289" s="222" t="s">
        <v>410</v>
      </c>
      <c r="G289" s="43"/>
      <c r="H289" s="43"/>
      <c r="I289" s="223"/>
      <c r="J289" s="43"/>
      <c r="K289" s="43"/>
      <c r="L289" s="47"/>
      <c r="M289" s="224"/>
      <c r="N289" s="225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147</v>
      </c>
      <c r="AU289" s="20" t="s">
        <v>84</v>
      </c>
    </row>
    <row r="290" s="2" customFormat="1">
      <c r="A290" s="41"/>
      <c r="B290" s="42"/>
      <c r="C290" s="43"/>
      <c r="D290" s="226" t="s">
        <v>149</v>
      </c>
      <c r="E290" s="43"/>
      <c r="F290" s="227" t="s">
        <v>411</v>
      </c>
      <c r="G290" s="43"/>
      <c r="H290" s="43"/>
      <c r="I290" s="223"/>
      <c r="J290" s="43"/>
      <c r="K290" s="43"/>
      <c r="L290" s="47"/>
      <c r="M290" s="224"/>
      <c r="N290" s="225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149</v>
      </c>
      <c r="AU290" s="20" t="s">
        <v>84</v>
      </c>
    </row>
    <row r="291" s="14" customFormat="1">
      <c r="A291" s="14"/>
      <c r="B291" s="238"/>
      <c r="C291" s="239"/>
      <c r="D291" s="221" t="s">
        <v>180</v>
      </c>
      <c r="E291" s="239"/>
      <c r="F291" s="241" t="s">
        <v>386</v>
      </c>
      <c r="G291" s="239"/>
      <c r="H291" s="242">
        <v>76</v>
      </c>
      <c r="I291" s="243"/>
      <c r="J291" s="239"/>
      <c r="K291" s="239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180</v>
      </c>
      <c r="AU291" s="248" t="s">
        <v>84</v>
      </c>
      <c r="AV291" s="14" t="s">
        <v>84</v>
      </c>
      <c r="AW291" s="14" t="s">
        <v>4</v>
      </c>
      <c r="AX291" s="14" t="s">
        <v>14</v>
      </c>
      <c r="AY291" s="248" t="s">
        <v>138</v>
      </c>
    </row>
    <row r="292" s="2" customFormat="1" ht="16.5" customHeight="1">
      <c r="A292" s="41"/>
      <c r="B292" s="42"/>
      <c r="C292" s="208" t="s">
        <v>412</v>
      </c>
      <c r="D292" s="208" t="s">
        <v>140</v>
      </c>
      <c r="E292" s="209" t="s">
        <v>413</v>
      </c>
      <c r="F292" s="210" t="s">
        <v>414</v>
      </c>
      <c r="G292" s="211" t="s">
        <v>143</v>
      </c>
      <c r="H292" s="212">
        <v>57</v>
      </c>
      <c r="I292" s="213"/>
      <c r="J292" s="214">
        <f>ROUND(I292*H292,2)</f>
        <v>0</v>
      </c>
      <c r="K292" s="210" t="s">
        <v>144</v>
      </c>
      <c r="L292" s="47"/>
      <c r="M292" s="215" t="s">
        <v>19</v>
      </c>
      <c r="N292" s="216" t="s">
        <v>46</v>
      </c>
      <c r="O292" s="87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9" t="s">
        <v>145</v>
      </c>
      <c r="AT292" s="219" t="s">
        <v>140</v>
      </c>
      <c r="AU292" s="219" t="s">
        <v>84</v>
      </c>
      <c r="AY292" s="20" t="s">
        <v>138</v>
      </c>
      <c r="BE292" s="220">
        <f>IF(N292="základní",J292,0)</f>
        <v>0</v>
      </c>
      <c r="BF292" s="220">
        <f>IF(N292="snížená",J292,0)</f>
        <v>0</v>
      </c>
      <c r="BG292" s="220">
        <f>IF(N292="zákl. přenesená",J292,0)</f>
        <v>0</v>
      </c>
      <c r="BH292" s="220">
        <f>IF(N292="sníž. přenesená",J292,0)</f>
        <v>0</v>
      </c>
      <c r="BI292" s="220">
        <f>IF(N292="nulová",J292,0)</f>
        <v>0</v>
      </c>
      <c r="BJ292" s="20" t="s">
        <v>14</v>
      </c>
      <c r="BK292" s="220">
        <f>ROUND(I292*H292,2)</f>
        <v>0</v>
      </c>
      <c r="BL292" s="20" t="s">
        <v>145</v>
      </c>
      <c r="BM292" s="219" t="s">
        <v>415</v>
      </c>
    </row>
    <row r="293" s="2" customFormat="1">
      <c r="A293" s="41"/>
      <c r="B293" s="42"/>
      <c r="C293" s="43"/>
      <c r="D293" s="221" t="s">
        <v>147</v>
      </c>
      <c r="E293" s="43"/>
      <c r="F293" s="222" t="s">
        <v>416</v>
      </c>
      <c r="G293" s="43"/>
      <c r="H293" s="43"/>
      <c r="I293" s="223"/>
      <c r="J293" s="43"/>
      <c r="K293" s="43"/>
      <c r="L293" s="47"/>
      <c r="M293" s="224"/>
      <c r="N293" s="225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147</v>
      </c>
      <c r="AU293" s="20" t="s">
        <v>84</v>
      </c>
    </row>
    <row r="294" s="2" customFormat="1">
      <c r="A294" s="41"/>
      <c r="B294" s="42"/>
      <c r="C294" s="43"/>
      <c r="D294" s="226" t="s">
        <v>149</v>
      </c>
      <c r="E294" s="43"/>
      <c r="F294" s="227" t="s">
        <v>417</v>
      </c>
      <c r="G294" s="43"/>
      <c r="H294" s="43"/>
      <c r="I294" s="223"/>
      <c r="J294" s="43"/>
      <c r="K294" s="43"/>
      <c r="L294" s="47"/>
      <c r="M294" s="224"/>
      <c r="N294" s="225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149</v>
      </c>
      <c r="AU294" s="20" t="s">
        <v>84</v>
      </c>
    </row>
    <row r="295" s="14" customFormat="1">
      <c r="A295" s="14"/>
      <c r="B295" s="238"/>
      <c r="C295" s="239"/>
      <c r="D295" s="221" t="s">
        <v>180</v>
      </c>
      <c r="E295" s="239"/>
      <c r="F295" s="241" t="s">
        <v>393</v>
      </c>
      <c r="G295" s="239"/>
      <c r="H295" s="242">
        <v>57</v>
      </c>
      <c r="I295" s="243"/>
      <c r="J295" s="239"/>
      <c r="K295" s="239"/>
      <c r="L295" s="244"/>
      <c r="M295" s="245"/>
      <c r="N295" s="246"/>
      <c r="O295" s="246"/>
      <c r="P295" s="246"/>
      <c r="Q295" s="246"/>
      <c r="R295" s="246"/>
      <c r="S295" s="246"/>
      <c r="T295" s="24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8" t="s">
        <v>180</v>
      </c>
      <c r="AU295" s="248" t="s">
        <v>84</v>
      </c>
      <c r="AV295" s="14" t="s">
        <v>84</v>
      </c>
      <c r="AW295" s="14" t="s">
        <v>4</v>
      </c>
      <c r="AX295" s="14" t="s">
        <v>14</v>
      </c>
      <c r="AY295" s="248" t="s">
        <v>138</v>
      </c>
    </row>
    <row r="296" s="2" customFormat="1" ht="21.75" customHeight="1">
      <c r="A296" s="41"/>
      <c r="B296" s="42"/>
      <c r="C296" s="208" t="s">
        <v>418</v>
      </c>
      <c r="D296" s="208" t="s">
        <v>140</v>
      </c>
      <c r="E296" s="209" t="s">
        <v>419</v>
      </c>
      <c r="F296" s="210" t="s">
        <v>420</v>
      </c>
      <c r="G296" s="211" t="s">
        <v>92</v>
      </c>
      <c r="H296" s="212">
        <v>2064.0300000000002</v>
      </c>
      <c r="I296" s="213"/>
      <c r="J296" s="214">
        <f>ROUND(I296*H296,2)</f>
        <v>0</v>
      </c>
      <c r="K296" s="210" t="s">
        <v>144</v>
      </c>
      <c r="L296" s="47"/>
      <c r="M296" s="215" t="s">
        <v>19</v>
      </c>
      <c r="N296" s="216" t="s">
        <v>46</v>
      </c>
      <c r="O296" s="87"/>
      <c r="P296" s="217">
        <f>O296*H296</f>
        <v>0</v>
      </c>
      <c r="Q296" s="217">
        <v>0</v>
      </c>
      <c r="R296" s="217">
        <f>Q296*H296</f>
        <v>0</v>
      </c>
      <c r="S296" s="217">
        <v>0</v>
      </c>
      <c r="T296" s="218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9" t="s">
        <v>145</v>
      </c>
      <c r="AT296" s="219" t="s">
        <v>140</v>
      </c>
      <c r="AU296" s="219" t="s">
        <v>84</v>
      </c>
      <c r="AY296" s="20" t="s">
        <v>138</v>
      </c>
      <c r="BE296" s="220">
        <f>IF(N296="základní",J296,0)</f>
        <v>0</v>
      </c>
      <c r="BF296" s="220">
        <f>IF(N296="snížená",J296,0)</f>
        <v>0</v>
      </c>
      <c r="BG296" s="220">
        <f>IF(N296="zákl. přenesená",J296,0)</f>
        <v>0</v>
      </c>
      <c r="BH296" s="220">
        <f>IF(N296="sníž. přenesená",J296,0)</f>
        <v>0</v>
      </c>
      <c r="BI296" s="220">
        <f>IF(N296="nulová",J296,0)</f>
        <v>0</v>
      </c>
      <c r="BJ296" s="20" t="s">
        <v>14</v>
      </c>
      <c r="BK296" s="220">
        <f>ROUND(I296*H296,2)</f>
        <v>0</v>
      </c>
      <c r="BL296" s="20" t="s">
        <v>145</v>
      </c>
      <c r="BM296" s="219" t="s">
        <v>421</v>
      </c>
    </row>
    <row r="297" s="2" customFormat="1">
      <c r="A297" s="41"/>
      <c r="B297" s="42"/>
      <c r="C297" s="43"/>
      <c r="D297" s="221" t="s">
        <v>147</v>
      </c>
      <c r="E297" s="43"/>
      <c r="F297" s="222" t="s">
        <v>422</v>
      </c>
      <c r="G297" s="43"/>
      <c r="H297" s="43"/>
      <c r="I297" s="223"/>
      <c r="J297" s="43"/>
      <c r="K297" s="43"/>
      <c r="L297" s="47"/>
      <c r="M297" s="224"/>
      <c r="N297" s="225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147</v>
      </c>
      <c r="AU297" s="20" t="s">
        <v>84</v>
      </c>
    </row>
    <row r="298" s="2" customFormat="1">
      <c r="A298" s="41"/>
      <c r="B298" s="42"/>
      <c r="C298" s="43"/>
      <c r="D298" s="226" t="s">
        <v>149</v>
      </c>
      <c r="E298" s="43"/>
      <c r="F298" s="227" t="s">
        <v>423</v>
      </c>
      <c r="G298" s="43"/>
      <c r="H298" s="43"/>
      <c r="I298" s="223"/>
      <c r="J298" s="43"/>
      <c r="K298" s="43"/>
      <c r="L298" s="47"/>
      <c r="M298" s="224"/>
      <c r="N298" s="225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149</v>
      </c>
      <c r="AU298" s="20" t="s">
        <v>84</v>
      </c>
    </row>
    <row r="299" s="13" customFormat="1">
      <c r="A299" s="13"/>
      <c r="B299" s="228"/>
      <c r="C299" s="229"/>
      <c r="D299" s="221" t="s">
        <v>180</v>
      </c>
      <c r="E299" s="230" t="s">
        <v>19</v>
      </c>
      <c r="F299" s="231" t="s">
        <v>424</v>
      </c>
      <c r="G299" s="229"/>
      <c r="H299" s="230" t="s">
        <v>19</v>
      </c>
      <c r="I299" s="232"/>
      <c r="J299" s="229"/>
      <c r="K299" s="229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180</v>
      </c>
      <c r="AU299" s="237" t="s">
        <v>84</v>
      </c>
      <c r="AV299" s="13" t="s">
        <v>14</v>
      </c>
      <c r="AW299" s="13" t="s">
        <v>34</v>
      </c>
      <c r="AX299" s="13" t="s">
        <v>75</v>
      </c>
      <c r="AY299" s="237" t="s">
        <v>138</v>
      </c>
    </row>
    <row r="300" s="14" customFormat="1">
      <c r="A300" s="14"/>
      <c r="B300" s="238"/>
      <c r="C300" s="239"/>
      <c r="D300" s="221" t="s">
        <v>180</v>
      </c>
      <c r="E300" s="240" t="s">
        <v>19</v>
      </c>
      <c r="F300" s="241" t="s">
        <v>425</v>
      </c>
      <c r="G300" s="239"/>
      <c r="H300" s="242">
        <v>2064.0300000000002</v>
      </c>
      <c r="I300" s="243"/>
      <c r="J300" s="239"/>
      <c r="K300" s="239"/>
      <c r="L300" s="244"/>
      <c r="M300" s="245"/>
      <c r="N300" s="246"/>
      <c r="O300" s="246"/>
      <c r="P300" s="246"/>
      <c r="Q300" s="246"/>
      <c r="R300" s="246"/>
      <c r="S300" s="246"/>
      <c r="T300" s="24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8" t="s">
        <v>180</v>
      </c>
      <c r="AU300" s="248" t="s">
        <v>84</v>
      </c>
      <c r="AV300" s="14" t="s">
        <v>84</v>
      </c>
      <c r="AW300" s="14" t="s">
        <v>34</v>
      </c>
      <c r="AX300" s="14" t="s">
        <v>75</v>
      </c>
      <c r="AY300" s="248" t="s">
        <v>138</v>
      </c>
    </row>
    <row r="301" s="15" customFormat="1">
      <c r="A301" s="15"/>
      <c r="B301" s="249"/>
      <c r="C301" s="250"/>
      <c r="D301" s="221" t="s">
        <v>180</v>
      </c>
      <c r="E301" s="251" t="s">
        <v>19</v>
      </c>
      <c r="F301" s="252" t="s">
        <v>183</v>
      </c>
      <c r="G301" s="250"/>
      <c r="H301" s="253">
        <v>2064.0300000000002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9" t="s">
        <v>180</v>
      </c>
      <c r="AU301" s="259" t="s">
        <v>84</v>
      </c>
      <c r="AV301" s="15" t="s">
        <v>145</v>
      </c>
      <c r="AW301" s="15" t="s">
        <v>34</v>
      </c>
      <c r="AX301" s="15" t="s">
        <v>14</v>
      </c>
      <c r="AY301" s="259" t="s">
        <v>138</v>
      </c>
    </row>
    <row r="302" s="2" customFormat="1" ht="21.75" customHeight="1">
      <c r="A302" s="41"/>
      <c r="B302" s="42"/>
      <c r="C302" s="208" t="s">
        <v>426</v>
      </c>
      <c r="D302" s="208" t="s">
        <v>140</v>
      </c>
      <c r="E302" s="209" t="s">
        <v>427</v>
      </c>
      <c r="F302" s="210" t="s">
        <v>428</v>
      </c>
      <c r="G302" s="211" t="s">
        <v>92</v>
      </c>
      <c r="H302" s="212">
        <v>397.43299999999999</v>
      </c>
      <c r="I302" s="213"/>
      <c r="J302" s="214">
        <f>ROUND(I302*H302,2)</f>
        <v>0</v>
      </c>
      <c r="K302" s="210" t="s">
        <v>144</v>
      </c>
      <c r="L302" s="47"/>
      <c r="M302" s="215" t="s">
        <v>19</v>
      </c>
      <c r="N302" s="216" t="s">
        <v>46</v>
      </c>
      <c r="O302" s="87"/>
      <c r="P302" s="217">
        <f>O302*H302</f>
        <v>0</v>
      </c>
      <c r="Q302" s="217">
        <v>0</v>
      </c>
      <c r="R302" s="217">
        <f>Q302*H302</f>
        <v>0</v>
      </c>
      <c r="S302" s="217">
        <v>0</v>
      </c>
      <c r="T302" s="218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9" t="s">
        <v>145</v>
      </c>
      <c r="AT302" s="219" t="s">
        <v>140</v>
      </c>
      <c r="AU302" s="219" t="s">
        <v>84</v>
      </c>
      <c r="AY302" s="20" t="s">
        <v>138</v>
      </c>
      <c r="BE302" s="220">
        <f>IF(N302="základní",J302,0)</f>
        <v>0</v>
      </c>
      <c r="BF302" s="220">
        <f>IF(N302="snížená",J302,0)</f>
        <v>0</v>
      </c>
      <c r="BG302" s="220">
        <f>IF(N302="zákl. přenesená",J302,0)</f>
        <v>0</v>
      </c>
      <c r="BH302" s="220">
        <f>IF(N302="sníž. přenesená",J302,0)</f>
        <v>0</v>
      </c>
      <c r="BI302" s="220">
        <f>IF(N302="nulová",J302,0)</f>
        <v>0</v>
      </c>
      <c r="BJ302" s="20" t="s">
        <v>14</v>
      </c>
      <c r="BK302" s="220">
        <f>ROUND(I302*H302,2)</f>
        <v>0</v>
      </c>
      <c r="BL302" s="20" t="s">
        <v>145</v>
      </c>
      <c r="BM302" s="219" t="s">
        <v>429</v>
      </c>
    </row>
    <row r="303" s="2" customFormat="1">
      <c r="A303" s="41"/>
      <c r="B303" s="42"/>
      <c r="C303" s="43"/>
      <c r="D303" s="221" t="s">
        <v>147</v>
      </c>
      <c r="E303" s="43"/>
      <c r="F303" s="222" t="s">
        <v>430</v>
      </c>
      <c r="G303" s="43"/>
      <c r="H303" s="43"/>
      <c r="I303" s="223"/>
      <c r="J303" s="43"/>
      <c r="K303" s="43"/>
      <c r="L303" s="47"/>
      <c r="M303" s="224"/>
      <c r="N303" s="225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147</v>
      </c>
      <c r="AU303" s="20" t="s">
        <v>84</v>
      </c>
    </row>
    <row r="304" s="2" customFormat="1">
      <c r="A304" s="41"/>
      <c r="B304" s="42"/>
      <c r="C304" s="43"/>
      <c r="D304" s="226" t="s">
        <v>149</v>
      </c>
      <c r="E304" s="43"/>
      <c r="F304" s="227" t="s">
        <v>431</v>
      </c>
      <c r="G304" s="43"/>
      <c r="H304" s="43"/>
      <c r="I304" s="223"/>
      <c r="J304" s="43"/>
      <c r="K304" s="43"/>
      <c r="L304" s="47"/>
      <c r="M304" s="224"/>
      <c r="N304" s="225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149</v>
      </c>
      <c r="AU304" s="20" t="s">
        <v>84</v>
      </c>
    </row>
    <row r="305" s="13" customFormat="1">
      <c r="A305" s="13"/>
      <c r="B305" s="228"/>
      <c r="C305" s="229"/>
      <c r="D305" s="221" t="s">
        <v>180</v>
      </c>
      <c r="E305" s="230" t="s">
        <v>19</v>
      </c>
      <c r="F305" s="231" t="s">
        <v>432</v>
      </c>
      <c r="G305" s="229"/>
      <c r="H305" s="230" t="s">
        <v>19</v>
      </c>
      <c r="I305" s="232"/>
      <c r="J305" s="229"/>
      <c r="K305" s="229"/>
      <c r="L305" s="233"/>
      <c r="M305" s="234"/>
      <c r="N305" s="235"/>
      <c r="O305" s="235"/>
      <c r="P305" s="235"/>
      <c r="Q305" s="235"/>
      <c r="R305" s="235"/>
      <c r="S305" s="235"/>
      <c r="T305" s="23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7" t="s">
        <v>180</v>
      </c>
      <c r="AU305" s="237" t="s">
        <v>84</v>
      </c>
      <c r="AV305" s="13" t="s">
        <v>14</v>
      </c>
      <c r="AW305" s="13" t="s">
        <v>34</v>
      </c>
      <c r="AX305" s="13" t="s">
        <v>75</v>
      </c>
      <c r="AY305" s="237" t="s">
        <v>138</v>
      </c>
    </row>
    <row r="306" s="14" customFormat="1">
      <c r="A306" s="14"/>
      <c r="B306" s="238"/>
      <c r="C306" s="239"/>
      <c r="D306" s="221" t="s">
        <v>180</v>
      </c>
      <c r="E306" s="240" t="s">
        <v>19</v>
      </c>
      <c r="F306" s="241" t="s">
        <v>433</v>
      </c>
      <c r="G306" s="239"/>
      <c r="H306" s="242">
        <v>357.36200000000002</v>
      </c>
      <c r="I306" s="243"/>
      <c r="J306" s="239"/>
      <c r="K306" s="239"/>
      <c r="L306" s="244"/>
      <c r="M306" s="245"/>
      <c r="N306" s="246"/>
      <c r="O306" s="246"/>
      <c r="P306" s="246"/>
      <c r="Q306" s="246"/>
      <c r="R306" s="246"/>
      <c r="S306" s="246"/>
      <c r="T306" s="24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8" t="s">
        <v>180</v>
      </c>
      <c r="AU306" s="248" t="s">
        <v>84</v>
      </c>
      <c r="AV306" s="14" t="s">
        <v>84</v>
      </c>
      <c r="AW306" s="14" t="s">
        <v>34</v>
      </c>
      <c r="AX306" s="14" t="s">
        <v>75</v>
      </c>
      <c r="AY306" s="248" t="s">
        <v>138</v>
      </c>
    </row>
    <row r="307" s="13" customFormat="1">
      <c r="A307" s="13"/>
      <c r="B307" s="228"/>
      <c r="C307" s="229"/>
      <c r="D307" s="221" t="s">
        <v>180</v>
      </c>
      <c r="E307" s="230" t="s">
        <v>19</v>
      </c>
      <c r="F307" s="231" t="s">
        <v>434</v>
      </c>
      <c r="G307" s="229"/>
      <c r="H307" s="230" t="s">
        <v>19</v>
      </c>
      <c r="I307" s="232"/>
      <c r="J307" s="229"/>
      <c r="K307" s="229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180</v>
      </c>
      <c r="AU307" s="237" t="s">
        <v>84</v>
      </c>
      <c r="AV307" s="13" t="s">
        <v>14</v>
      </c>
      <c r="AW307" s="13" t="s">
        <v>34</v>
      </c>
      <c r="AX307" s="13" t="s">
        <v>75</v>
      </c>
      <c r="AY307" s="237" t="s">
        <v>138</v>
      </c>
    </row>
    <row r="308" s="14" customFormat="1">
      <c r="A308" s="14"/>
      <c r="B308" s="238"/>
      <c r="C308" s="239"/>
      <c r="D308" s="221" t="s">
        <v>180</v>
      </c>
      <c r="E308" s="240" t="s">
        <v>19</v>
      </c>
      <c r="F308" s="241" t="s">
        <v>435</v>
      </c>
      <c r="G308" s="239"/>
      <c r="H308" s="242">
        <v>40.070999999999998</v>
      </c>
      <c r="I308" s="243"/>
      <c r="J308" s="239"/>
      <c r="K308" s="239"/>
      <c r="L308" s="244"/>
      <c r="M308" s="245"/>
      <c r="N308" s="246"/>
      <c r="O308" s="246"/>
      <c r="P308" s="246"/>
      <c r="Q308" s="246"/>
      <c r="R308" s="246"/>
      <c r="S308" s="246"/>
      <c r="T308" s="24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8" t="s">
        <v>180</v>
      </c>
      <c r="AU308" s="248" t="s">
        <v>84</v>
      </c>
      <c r="AV308" s="14" t="s">
        <v>84</v>
      </c>
      <c r="AW308" s="14" t="s">
        <v>34</v>
      </c>
      <c r="AX308" s="14" t="s">
        <v>75</v>
      </c>
      <c r="AY308" s="248" t="s">
        <v>138</v>
      </c>
    </row>
    <row r="309" s="15" customFormat="1">
      <c r="A309" s="15"/>
      <c r="B309" s="249"/>
      <c r="C309" s="250"/>
      <c r="D309" s="221" t="s">
        <v>180</v>
      </c>
      <c r="E309" s="251" t="s">
        <v>19</v>
      </c>
      <c r="F309" s="252" t="s">
        <v>183</v>
      </c>
      <c r="G309" s="250"/>
      <c r="H309" s="253">
        <v>397.43299999999999</v>
      </c>
      <c r="I309" s="254"/>
      <c r="J309" s="250"/>
      <c r="K309" s="250"/>
      <c r="L309" s="255"/>
      <c r="M309" s="256"/>
      <c r="N309" s="257"/>
      <c r="O309" s="257"/>
      <c r="P309" s="257"/>
      <c r="Q309" s="257"/>
      <c r="R309" s="257"/>
      <c r="S309" s="257"/>
      <c r="T309" s="258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9" t="s">
        <v>180</v>
      </c>
      <c r="AU309" s="259" t="s">
        <v>84</v>
      </c>
      <c r="AV309" s="15" t="s">
        <v>145</v>
      </c>
      <c r="AW309" s="15" t="s">
        <v>34</v>
      </c>
      <c r="AX309" s="15" t="s">
        <v>14</v>
      </c>
      <c r="AY309" s="259" t="s">
        <v>138</v>
      </c>
    </row>
    <row r="310" s="2" customFormat="1" ht="24.15" customHeight="1">
      <c r="A310" s="41"/>
      <c r="B310" s="42"/>
      <c r="C310" s="208" t="s">
        <v>436</v>
      </c>
      <c r="D310" s="208" t="s">
        <v>140</v>
      </c>
      <c r="E310" s="209" t="s">
        <v>437</v>
      </c>
      <c r="F310" s="210" t="s">
        <v>438</v>
      </c>
      <c r="G310" s="211" t="s">
        <v>92</v>
      </c>
      <c r="H310" s="212">
        <v>7547.9499999999998</v>
      </c>
      <c r="I310" s="213"/>
      <c r="J310" s="214">
        <f>ROUND(I310*H310,2)</f>
        <v>0</v>
      </c>
      <c r="K310" s="210" t="s">
        <v>144</v>
      </c>
      <c r="L310" s="47"/>
      <c r="M310" s="215" t="s">
        <v>19</v>
      </c>
      <c r="N310" s="216" t="s">
        <v>46</v>
      </c>
      <c r="O310" s="87"/>
      <c r="P310" s="217">
        <f>O310*H310</f>
        <v>0</v>
      </c>
      <c r="Q310" s="217">
        <v>0</v>
      </c>
      <c r="R310" s="217">
        <f>Q310*H310</f>
        <v>0</v>
      </c>
      <c r="S310" s="217">
        <v>0</v>
      </c>
      <c r="T310" s="218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9" t="s">
        <v>145</v>
      </c>
      <c r="AT310" s="219" t="s">
        <v>140</v>
      </c>
      <c r="AU310" s="219" t="s">
        <v>84</v>
      </c>
      <c r="AY310" s="20" t="s">
        <v>138</v>
      </c>
      <c r="BE310" s="220">
        <f>IF(N310="základní",J310,0)</f>
        <v>0</v>
      </c>
      <c r="BF310" s="220">
        <f>IF(N310="snížená",J310,0)</f>
        <v>0</v>
      </c>
      <c r="BG310" s="220">
        <f>IF(N310="zákl. přenesená",J310,0)</f>
        <v>0</v>
      </c>
      <c r="BH310" s="220">
        <f>IF(N310="sníž. přenesená",J310,0)</f>
        <v>0</v>
      </c>
      <c r="BI310" s="220">
        <f>IF(N310="nulová",J310,0)</f>
        <v>0</v>
      </c>
      <c r="BJ310" s="20" t="s">
        <v>14</v>
      </c>
      <c r="BK310" s="220">
        <f>ROUND(I310*H310,2)</f>
        <v>0</v>
      </c>
      <c r="BL310" s="20" t="s">
        <v>145</v>
      </c>
      <c r="BM310" s="219" t="s">
        <v>439</v>
      </c>
    </row>
    <row r="311" s="2" customFormat="1">
      <c r="A311" s="41"/>
      <c r="B311" s="42"/>
      <c r="C311" s="43"/>
      <c r="D311" s="221" t="s">
        <v>147</v>
      </c>
      <c r="E311" s="43"/>
      <c r="F311" s="222" t="s">
        <v>440</v>
      </c>
      <c r="G311" s="43"/>
      <c r="H311" s="43"/>
      <c r="I311" s="223"/>
      <c r="J311" s="43"/>
      <c r="K311" s="43"/>
      <c r="L311" s="47"/>
      <c r="M311" s="224"/>
      <c r="N311" s="225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147</v>
      </c>
      <c r="AU311" s="20" t="s">
        <v>84</v>
      </c>
    </row>
    <row r="312" s="2" customFormat="1">
      <c r="A312" s="41"/>
      <c r="B312" s="42"/>
      <c r="C312" s="43"/>
      <c r="D312" s="226" t="s">
        <v>149</v>
      </c>
      <c r="E312" s="43"/>
      <c r="F312" s="227" t="s">
        <v>441</v>
      </c>
      <c r="G312" s="43"/>
      <c r="H312" s="43"/>
      <c r="I312" s="223"/>
      <c r="J312" s="43"/>
      <c r="K312" s="43"/>
      <c r="L312" s="47"/>
      <c r="M312" s="224"/>
      <c r="N312" s="225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149</v>
      </c>
      <c r="AU312" s="20" t="s">
        <v>84</v>
      </c>
    </row>
    <row r="313" s="13" customFormat="1">
      <c r="A313" s="13"/>
      <c r="B313" s="228"/>
      <c r="C313" s="229"/>
      <c r="D313" s="221" t="s">
        <v>180</v>
      </c>
      <c r="E313" s="230" t="s">
        <v>19</v>
      </c>
      <c r="F313" s="231" t="s">
        <v>432</v>
      </c>
      <c r="G313" s="229"/>
      <c r="H313" s="230" t="s">
        <v>19</v>
      </c>
      <c r="I313" s="232"/>
      <c r="J313" s="229"/>
      <c r="K313" s="229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180</v>
      </c>
      <c r="AU313" s="237" t="s">
        <v>84</v>
      </c>
      <c r="AV313" s="13" t="s">
        <v>14</v>
      </c>
      <c r="AW313" s="13" t="s">
        <v>34</v>
      </c>
      <c r="AX313" s="13" t="s">
        <v>75</v>
      </c>
      <c r="AY313" s="237" t="s">
        <v>138</v>
      </c>
    </row>
    <row r="314" s="14" customFormat="1">
      <c r="A314" s="14"/>
      <c r="B314" s="238"/>
      <c r="C314" s="239"/>
      <c r="D314" s="221" t="s">
        <v>180</v>
      </c>
      <c r="E314" s="240" t="s">
        <v>19</v>
      </c>
      <c r="F314" s="241" t="s">
        <v>442</v>
      </c>
      <c r="G314" s="239"/>
      <c r="H314" s="242">
        <v>7147.2399999999998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8" t="s">
        <v>180</v>
      </c>
      <c r="AU314" s="248" t="s">
        <v>84</v>
      </c>
      <c r="AV314" s="14" t="s">
        <v>84</v>
      </c>
      <c r="AW314" s="14" t="s">
        <v>34</v>
      </c>
      <c r="AX314" s="14" t="s">
        <v>75</v>
      </c>
      <c r="AY314" s="248" t="s">
        <v>138</v>
      </c>
    </row>
    <row r="315" s="13" customFormat="1">
      <c r="A315" s="13"/>
      <c r="B315" s="228"/>
      <c r="C315" s="229"/>
      <c r="D315" s="221" t="s">
        <v>180</v>
      </c>
      <c r="E315" s="230" t="s">
        <v>19</v>
      </c>
      <c r="F315" s="231" t="s">
        <v>434</v>
      </c>
      <c r="G315" s="229"/>
      <c r="H315" s="230" t="s">
        <v>19</v>
      </c>
      <c r="I315" s="232"/>
      <c r="J315" s="229"/>
      <c r="K315" s="229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180</v>
      </c>
      <c r="AU315" s="237" t="s">
        <v>84</v>
      </c>
      <c r="AV315" s="13" t="s">
        <v>14</v>
      </c>
      <c r="AW315" s="13" t="s">
        <v>34</v>
      </c>
      <c r="AX315" s="13" t="s">
        <v>75</v>
      </c>
      <c r="AY315" s="237" t="s">
        <v>138</v>
      </c>
    </row>
    <row r="316" s="14" customFormat="1">
      <c r="A316" s="14"/>
      <c r="B316" s="238"/>
      <c r="C316" s="239"/>
      <c r="D316" s="221" t="s">
        <v>180</v>
      </c>
      <c r="E316" s="240" t="s">
        <v>19</v>
      </c>
      <c r="F316" s="241" t="s">
        <v>443</v>
      </c>
      <c r="G316" s="239"/>
      <c r="H316" s="242">
        <v>400.70999999999998</v>
      </c>
      <c r="I316" s="243"/>
      <c r="J316" s="239"/>
      <c r="K316" s="239"/>
      <c r="L316" s="244"/>
      <c r="M316" s="245"/>
      <c r="N316" s="246"/>
      <c r="O316" s="246"/>
      <c r="P316" s="246"/>
      <c r="Q316" s="246"/>
      <c r="R316" s="246"/>
      <c r="S316" s="246"/>
      <c r="T316" s="24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8" t="s">
        <v>180</v>
      </c>
      <c r="AU316" s="248" t="s">
        <v>84</v>
      </c>
      <c r="AV316" s="14" t="s">
        <v>84</v>
      </c>
      <c r="AW316" s="14" t="s">
        <v>34</v>
      </c>
      <c r="AX316" s="14" t="s">
        <v>75</v>
      </c>
      <c r="AY316" s="248" t="s">
        <v>138</v>
      </c>
    </row>
    <row r="317" s="15" customFormat="1">
      <c r="A317" s="15"/>
      <c r="B317" s="249"/>
      <c r="C317" s="250"/>
      <c r="D317" s="221" t="s">
        <v>180</v>
      </c>
      <c r="E317" s="251" t="s">
        <v>19</v>
      </c>
      <c r="F317" s="252" t="s">
        <v>183</v>
      </c>
      <c r="G317" s="250"/>
      <c r="H317" s="253">
        <v>7547.9499999999998</v>
      </c>
      <c r="I317" s="254"/>
      <c r="J317" s="250"/>
      <c r="K317" s="250"/>
      <c r="L317" s="255"/>
      <c r="M317" s="256"/>
      <c r="N317" s="257"/>
      <c r="O317" s="257"/>
      <c r="P317" s="257"/>
      <c r="Q317" s="257"/>
      <c r="R317" s="257"/>
      <c r="S317" s="257"/>
      <c r="T317" s="25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9" t="s">
        <v>180</v>
      </c>
      <c r="AU317" s="259" t="s">
        <v>84</v>
      </c>
      <c r="AV317" s="15" t="s">
        <v>145</v>
      </c>
      <c r="AW317" s="15" t="s">
        <v>34</v>
      </c>
      <c r="AX317" s="15" t="s">
        <v>14</v>
      </c>
      <c r="AY317" s="259" t="s">
        <v>138</v>
      </c>
    </row>
    <row r="318" s="2" customFormat="1" ht="21.75" customHeight="1">
      <c r="A318" s="41"/>
      <c r="B318" s="42"/>
      <c r="C318" s="208" t="s">
        <v>444</v>
      </c>
      <c r="D318" s="208" t="s">
        <v>140</v>
      </c>
      <c r="E318" s="209" t="s">
        <v>445</v>
      </c>
      <c r="F318" s="210" t="s">
        <v>446</v>
      </c>
      <c r="G318" s="211" t="s">
        <v>92</v>
      </c>
      <c r="H318" s="212">
        <v>9.0109999999999992</v>
      </c>
      <c r="I318" s="213"/>
      <c r="J318" s="214">
        <f>ROUND(I318*H318,2)</f>
        <v>0</v>
      </c>
      <c r="K318" s="210" t="s">
        <v>144</v>
      </c>
      <c r="L318" s="47"/>
      <c r="M318" s="215" t="s">
        <v>19</v>
      </c>
      <c r="N318" s="216" t="s">
        <v>46</v>
      </c>
      <c r="O318" s="87"/>
      <c r="P318" s="217">
        <f>O318*H318</f>
        <v>0</v>
      </c>
      <c r="Q318" s="217">
        <v>0</v>
      </c>
      <c r="R318" s="217">
        <f>Q318*H318</f>
        <v>0</v>
      </c>
      <c r="S318" s="217">
        <v>0</v>
      </c>
      <c r="T318" s="218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9" t="s">
        <v>145</v>
      </c>
      <c r="AT318" s="219" t="s">
        <v>140</v>
      </c>
      <c r="AU318" s="219" t="s">
        <v>84</v>
      </c>
      <c r="AY318" s="20" t="s">
        <v>138</v>
      </c>
      <c r="BE318" s="220">
        <f>IF(N318="základní",J318,0)</f>
        <v>0</v>
      </c>
      <c r="BF318" s="220">
        <f>IF(N318="snížená",J318,0)</f>
        <v>0</v>
      </c>
      <c r="BG318" s="220">
        <f>IF(N318="zákl. přenesená",J318,0)</f>
        <v>0</v>
      </c>
      <c r="BH318" s="220">
        <f>IF(N318="sníž. přenesená",J318,0)</f>
        <v>0</v>
      </c>
      <c r="BI318" s="220">
        <f>IF(N318="nulová",J318,0)</f>
        <v>0</v>
      </c>
      <c r="BJ318" s="20" t="s">
        <v>14</v>
      </c>
      <c r="BK318" s="220">
        <f>ROUND(I318*H318,2)</f>
        <v>0</v>
      </c>
      <c r="BL318" s="20" t="s">
        <v>145</v>
      </c>
      <c r="BM318" s="219" t="s">
        <v>447</v>
      </c>
    </row>
    <row r="319" s="2" customFormat="1">
      <c r="A319" s="41"/>
      <c r="B319" s="42"/>
      <c r="C319" s="43"/>
      <c r="D319" s="221" t="s">
        <v>147</v>
      </c>
      <c r="E319" s="43"/>
      <c r="F319" s="222" t="s">
        <v>448</v>
      </c>
      <c r="G319" s="43"/>
      <c r="H319" s="43"/>
      <c r="I319" s="223"/>
      <c r="J319" s="43"/>
      <c r="K319" s="43"/>
      <c r="L319" s="47"/>
      <c r="M319" s="224"/>
      <c r="N319" s="225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147</v>
      </c>
      <c r="AU319" s="20" t="s">
        <v>84</v>
      </c>
    </row>
    <row r="320" s="2" customFormat="1">
      <c r="A320" s="41"/>
      <c r="B320" s="42"/>
      <c r="C320" s="43"/>
      <c r="D320" s="226" t="s">
        <v>149</v>
      </c>
      <c r="E320" s="43"/>
      <c r="F320" s="227" t="s">
        <v>449</v>
      </c>
      <c r="G320" s="43"/>
      <c r="H320" s="43"/>
      <c r="I320" s="223"/>
      <c r="J320" s="43"/>
      <c r="K320" s="43"/>
      <c r="L320" s="47"/>
      <c r="M320" s="224"/>
      <c r="N320" s="225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149</v>
      </c>
      <c r="AU320" s="20" t="s">
        <v>84</v>
      </c>
    </row>
    <row r="321" s="13" customFormat="1">
      <c r="A321" s="13"/>
      <c r="B321" s="228"/>
      <c r="C321" s="229"/>
      <c r="D321" s="221" t="s">
        <v>180</v>
      </c>
      <c r="E321" s="230" t="s">
        <v>19</v>
      </c>
      <c r="F321" s="231" t="s">
        <v>450</v>
      </c>
      <c r="G321" s="229"/>
      <c r="H321" s="230" t="s">
        <v>19</v>
      </c>
      <c r="I321" s="232"/>
      <c r="J321" s="229"/>
      <c r="K321" s="229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180</v>
      </c>
      <c r="AU321" s="237" t="s">
        <v>84</v>
      </c>
      <c r="AV321" s="13" t="s">
        <v>14</v>
      </c>
      <c r="AW321" s="13" t="s">
        <v>34</v>
      </c>
      <c r="AX321" s="13" t="s">
        <v>75</v>
      </c>
      <c r="AY321" s="237" t="s">
        <v>138</v>
      </c>
    </row>
    <row r="322" s="14" customFormat="1">
      <c r="A322" s="14"/>
      <c r="B322" s="238"/>
      <c r="C322" s="239"/>
      <c r="D322" s="221" t="s">
        <v>180</v>
      </c>
      <c r="E322" s="240" t="s">
        <v>19</v>
      </c>
      <c r="F322" s="241" t="s">
        <v>451</v>
      </c>
      <c r="G322" s="239"/>
      <c r="H322" s="242">
        <v>9.0109999999999992</v>
      </c>
      <c r="I322" s="243"/>
      <c r="J322" s="239"/>
      <c r="K322" s="239"/>
      <c r="L322" s="244"/>
      <c r="M322" s="245"/>
      <c r="N322" s="246"/>
      <c r="O322" s="246"/>
      <c r="P322" s="246"/>
      <c r="Q322" s="246"/>
      <c r="R322" s="246"/>
      <c r="S322" s="246"/>
      <c r="T322" s="24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8" t="s">
        <v>180</v>
      </c>
      <c r="AU322" s="248" t="s">
        <v>84</v>
      </c>
      <c r="AV322" s="14" t="s">
        <v>84</v>
      </c>
      <c r="AW322" s="14" t="s">
        <v>34</v>
      </c>
      <c r="AX322" s="14" t="s">
        <v>75</v>
      </c>
      <c r="AY322" s="248" t="s">
        <v>138</v>
      </c>
    </row>
    <row r="323" s="15" customFormat="1">
      <c r="A323" s="15"/>
      <c r="B323" s="249"/>
      <c r="C323" s="250"/>
      <c r="D323" s="221" t="s">
        <v>180</v>
      </c>
      <c r="E323" s="251" t="s">
        <v>19</v>
      </c>
      <c r="F323" s="252" t="s">
        <v>183</v>
      </c>
      <c r="G323" s="250"/>
      <c r="H323" s="253">
        <v>9.0109999999999992</v>
      </c>
      <c r="I323" s="254"/>
      <c r="J323" s="250"/>
      <c r="K323" s="250"/>
      <c r="L323" s="255"/>
      <c r="M323" s="256"/>
      <c r="N323" s="257"/>
      <c r="O323" s="257"/>
      <c r="P323" s="257"/>
      <c r="Q323" s="257"/>
      <c r="R323" s="257"/>
      <c r="S323" s="257"/>
      <c r="T323" s="25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59" t="s">
        <v>180</v>
      </c>
      <c r="AU323" s="259" t="s">
        <v>84</v>
      </c>
      <c r="AV323" s="15" t="s">
        <v>145</v>
      </c>
      <c r="AW323" s="15" t="s">
        <v>34</v>
      </c>
      <c r="AX323" s="15" t="s">
        <v>14</v>
      </c>
      <c r="AY323" s="259" t="s">
        <v>138</v>
      </c>
    </row>
    <row r="324" s="2" customFormat="1" ht="24.15" customHeight="1">
      <c r="A324" s="41"/>
      <c r="B324" s="42"/>
      <c r="C324" s="208" t="s">
        <v>452</v>
      </c>
      <c r="D324" s="208" t="s">
        <v>140</v>
      </c>
      <c r="E324" s="209" t="s">
        <v>453</v>
      </c>
      <c r="F324" s="210" t="s">
        <v>454</v>
      </c>
      <c r="G324" s="211" t="s">
        <v>92</v>
      </c>
      <c r="H324" s="212">
        <v>90.109999999999999</v>
      </c>
      <c r="I324" s="213"/>
      <c r="J324" s="214">
        <f>ROUND(I324*H324,2)</f>
        <v>0</v>
      </c>
      <c r="K324" s="210" t="s">
        <v>144</v>
      </c>
      <c r="L324" s="47"/>
      <c r="M324" s="215" t="s">
        <v>19</v>
      </c>
      <c r="N324" s="216" t="s">
        <v>46</v>
      </c>
      <c r="O324" s="87"/>
      <c r="P324" s="217">
        <f>O324*H324</f>
        <v>0</v>
      </c>
      <c r="Q324" s="217">
        <v>0</v>
      </c>
      <c r="R324" s="217">
        <f>Q324*H324</f>
        <v>0</v>
      </c>
      <c r="S324" s="217">
        <v>0</v>
      </c>
      <c r="T324" s="218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9" t="s">
        <v>145</v>
      </c>
      <c r="AT324" s="219" t="s">
        <v>140</v>
      </c>
      <c r="AU324" s="219" t="s">
        <v>84</v>
      </c>
      <c r="AY324" s="20" t="s">
        <v>138</v>
      </c>
      <c r="BE324" s="220">
        <f>IF(N324="základní",J324,0)</f>
        <v>0</v>
      </c>
      <c r="BF324" s="220">
        <f>IF(N324="snížená",J324,0)</f>
        <v>0</v>
      </c>
      <c r="BG324" s="220">
        <f>IF(N324="zákl. přenesená",J324,0)</f>
        <v>0</v>
      </c>
      <c r="BH324" s="220">
        <f>IF(N324="sníž. přenesená",J324,0)</f>
        <v>0</v>
      </c>
      <c r="BI324" s="220">
        <f>IF(N324="nulová",J324,0)</f>
        <v>0</v>
      </c>
      <c r="BJ324" s="20" t="s">
        <v>14</v>
      </c>
      <c r="BK324" s="220">
        <f>ROUND(I324*H324,2)</f>
        <v>0</v>
      </c>
      <c r="BL324" s="20" t="s">
        <v>145</v>
      </c>
      <c r="BM324" s="219" t="s">
        <v>455</v>
      </c>
    </row>
    <row r="325" s="2" customFormat="1">
      <c r="A325" s="41"/>
      <c r="B325" s="42"/>
      <c r="C325" s="43"/>
      <c r="D325" s="221" t="s">
        <v>147</v>
      </c>
      <c r="E325" s="43"/>
      <c r="F325" s="222" t="s">
        <v>456</v>
      </c>
      <c r="G325" s="43"/>
      <c r="H325" s="43"/>
      <c r="I325" s="223"/>
      <c r="J325" s="43"/>
      <c r="K325" s="43"/>
      <c r="L325" s="47"/>
      <c r="M325" s="224"/>
      <c r="N325" s="225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147</v>
      </c>
      <c r="AU325" s="20" t="s">
        <v>84</v>
      </c>
    </row>
    <row r="326" s="2" customFormat="1">
      <c r="A326" s="41"/>
      <c r="B326" s="42"/>
      <c r="C326" s="43"/>
      <c r="D326" s="226" t="s">
        <v>149</v>
      </c>
      <c r="E326" s="43"/>
      <c r="F326" s="227" t="s">
        <v>457</v>
      </c>
      <c r="G326" s="43"/>
      <c r="H326" s="43"/>
      <c r="I326" s="223"/>
      <c r="J326" s="43"/>
      <c r="K326" s="43"/>
      <c r="L326" s="47"/>
      <c r="M326" s="224"/>
      <c r="N326" s="225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149</v>
      </c>
      <c r="AU326" s="20" t="s">
        <v>84</v>
      </c>
    </row>
    <row r="327" s="13" customFormat="1">
      <c r="A327" s="13"/>
      <c r="B327" s="228"/>
      <c r="C327" s="229"/>
      <c r="D327" s="221" t="s">
        <v>180</v>
      </c>
      <c r="E327" s="230" t="s">
        <v>19</v>
      </c>
      <c r="F327" s="231" t="s">
        <v>450</v>
      </c>
      <c r="G327" s="229"/>
      <c r="H327" s="230" t="s">
        <v>19</v>
      </c>
      <c r="I327" s="232"/>
      <c r="J327" s="229"/>
      <c r="K327" s="229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180</v>
      </c>
      <c r="AU327" s="237" t="s">
        <v>84</v>
      </c>
      <c r="AV327" s="13" t="s">
        <v>14</v>
      </c>
      <c r="AW327" s="13" t="s">
        <v>34</v>
      </c>
      <c r="AX327" s="13" t="s">
        <v>75</v>
      </c>
      <c r="AY327" s="237" t="s">
        <v>138</v>
      </c>
    </row>
    <row r="328" s="14" customFormat="1">
      <c r="A328" s="14"/>
      <c r="B328" s="238"/>
      <c r="C328" s="239"/>
      <c r="D328" s="221" t="s">
        <v>180</v>
      </c>
      <c r="E328" s="240" t="s">
        <v>19</v>
      </c>
      <c r="F328" s="241" t="s">
        <v>458</v>
      </c>
      <c r="G328" s="239"/>
      <c r="H328" s="242">
        <v>90.109999999999999</v>
      </c>
      <c r="I328" s="243"/>
      <c r="J328" s="239"/>
      <c r="K328" s="239"/>
      <c r="L328" s="244"/>
      <c r="M328" s="245"/>
      <c r="N328" s="246"/>
      <c r="O328" s="246"/>
      <c r="P328" s="246"/>
      <c r="Q328" s="246"/>
      <c r="R328" s="246"/>
      <c r="S328" s="246"/>
      <c r="T328" s="247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8" t="s">
        <v>180</v>
      </c>
      <c r="AU328" s="248" t="s">
        <v>84</v>
      </c>
      <c r="AV328" s="14" t="s">
        <v>84</v>
      </c>
      <c r="AW328" s="14" t="s">
        <v>34</v>
      </c>
      <c r="AX328" s="14" t="s">
        <v>75</v>
      </c>
      <c r="AY328" s="248" t="s">
        <v>138</v>
      </c>
    </row>
    <row r="329" s="15" customFormat="1">
      <c r="A329" s="15"/>
      <c r="B329" s="249"/>
      <c r="C329" s="250"/>
      <c r="D329" s="221" t="s">
        <v>180</v>
      </c>
      <c r="E329" s="251" t="s">
        <v>19</v>
      </c>
      <c r="F329" s="252" t="s">
        <v>183</v>
      </c>
      <c r="G329" s="250"/>
      <c r="H329" s="253">
        <v>90.109999999999999</v>
      </c>
      <c r="I329" s="254"/>
      <c r="J329" s="250"/>
      <c r="K329" s="250"/>
      <c r="L329" s="255"/>
      <c r="M329" s="256"/>
      <c r="N329" s="257"/>
      <c r="O329" s="257"/>
      <c r="P329" s="257"/>
      <c r="Q329" s="257"/>
      <c r="R329" s="257"/>
      <c r="S329" s="257"/>
      <c r="T329" s="258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9" t="s">
        <v>180</v>
      </c>
      <c r="AU329" s="259" t="s">
        <v>84</v>
      </c>
      <c r="AV329" s="15" t="s">
        <v>145</v>
      </c>
      <c r="AW329" s="15" t="s">
        <v>34</v>
      </c>
      <c r="AX329" s="15" t="s">
        <v>14</v>
      </c>
      <c r="AY329" s="259" t="s">
        <v>138</v>
      </c>
    </row>
    <row r="330" s="2" customFormat="1" ht="16.5" customHeight="1">
      <c r="A330" s="41"/>
      <c r="B330" s="42"/>
      <c r="C330" s="208" t="s">
        <v>459</v>
      </c>
      <c r="D330" s="208" t="s">
        <v>140</v>
      </c>
      <c r="E330" s="209" t="s">
        <v>460</v>
      </c>
      <c r="F330" s="210" t="s">
        <v>461</v>
      </c>
      <c r="G330" s="211" t="s">
        <v>92</v>
      </c>
      <c r="H330" s="212">
        <v>1032.0150000000001</v>
      </c>
      <c r="I330" s="213"/>
      <c r="J330" s="214">
        <f>ROUND(I330*H330,2)</f>
        <v>0</v>
      </c>
      <c r="K330" s="210" t="s">
        <v>144</v>
      </c>
      <c r="L330" s="47"/>
      <c r="M330" s="215" t="s">
        <v>19</v>
      </c>
      <c r="N330" s="216" t="s">
        <v>46</v>
      </c>
      <c r="O330" s="87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9" t="s">
        <v>145</v>
      </c>
      <c r="AT330" s="219" t="s">
        <v>140</v>
      </c>
      <c r="AU330" s="219" t="s">
        <v>84</v>
      </c>
      <c r="AY330" s="20" t="s">
        <v>138</v>
      </c>
      <c r="BE330" s="220">
        <f>IF(N330="základní",J330,0)</f>
        <v>0</v>
      </c>
      <c r="BF330" s="220">
        <f>IF(N330="snížená",J330,0)</f>
        <v>0</v>
      </c>
      <c r="BG330" s="220">
        <f>IF(N330="zákl. přenesená",J330,0)</f>
        <v>0</v>
      </c>
      <c r="BH330" s="220">
        <f>IF(N330="sníž. přenesená",J330,0)</f>
        <v>0</v>
      </c>
      <c r="BI330" s="220">
        <f>IF(N330="nulová",J330,0)</f>
        <v>0</v>
      </c>
      <c r="BJ330" s="20" t="s">
        <v>14</v>
      </c>
      <c r="BK330" s="220">
        <f>ROUND(I330*H330,2)</f>
        <v>0</v>
      </c>
      <c r="BL330" s="20" t="s">
        <v>145</v>
      </c>
      <c r="BM330" s="219" t="s">
        <v>462</v>
      </c>
    </row>
    <row r="331" s="2" customFormat="1">
      <c r="A331" s="41"/>
      <c r="B331" s="42"/>
      <c r="C331" s="43"/>
      <c r="D331" s="221" t="s">
        <v>147</v>
      </c>
      <c r="E331" s="43"/>
      <c r="F331" s="222" t="s">
        <v>463</v>
      </c>
      <c r="G331" s="43"/>
      <c r="H331" s="43"/>
      <c r="I331" s="223"/>
      <c r="J331" s="43"/>
      <c r="K331" s="43"/>
      <c r="L331" s="47"/>
      <c r="M331" s="224"/>
      <c r="N331" s="225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147</v>
      </c>
      <c r="AU331" s="20" t="s">
        <v>84</v>
      </c>
    </row>
    <row r="332" s="2" customFormat="1">
      <c r="A332" s="41"/>
      <c r="B332" s="42"/>
      <c r="C332" s="43"/>
      <c r="D332" s="226" t="s">
        <v>149</v>
      </c>
      <c r="E332" s="43"/>
      <c r="F332" s="227" t="s">
        <v>464</v>
      </c>
      <c r="G332" s="43"/>
      <c r="H332" s="43"/>
      <c r="I332" s="223"/>
      <c r="J332" s="43"/>
      <c r="K332" s="43"/>
      <c r="L332" s="47"/>
      <c r="M332" s="224"/>
      <c r="N332" s="225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149</v>
      </c>
      <c r="AU332" s="20" t="s">
        <v>84</v>
      </c>
    </row>
    <row r="333" s="13" customFormat="1">
      <c r="A333" s="13"/>
      <c r="B333" s="228"/>
      <c r="C333" s="229"/>
      <c r="D333" s="221" t="s">
        <v>180</v>
      </c>
      <c r="E333" s="230" t="s">
        <v>19</v>
      </c>
      <c r="F333" s="231" t="s">
        <v>465</v>
      </c>
      <c r="G333" s="229"/>
      <c r="H333" s="230" t="s">
        <v>19</v>
      </c>
      <c r="I333" s="232"/>
      <c r="J333" s="229"/>
      <c r="K333" s="229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180</v>
      </c>
      <c r="AU333" s="237" t="s">
        <v>84</v>
      </c>
      <c r="AV333" s="13" t="s">
        <v>14</v>
      </c>
      <c r="AW333" s="13" t="s">
        <v>34</v>
      </c>
      <c r="AX333" s="13" t="s">
        <v>75</v>
      </c>
      <c r="AY333" s="237" t="s">
        <v>138</v>
      </c>
    </row>
    <row r="334" s="14" customFormat="1">
      <c r="A334" s="14"/>
      <c r="B334" s="238"/>
      <c r="C334" s="239"/>
      <c r="D334" s="221" t="s">
        <v>180</v>
      </c>
      <c r="E334" s="240" t="s">
        <v>19</v>
      </c>
      <c r="F334" s="241" t="s">
        <v>94</v>
      </c>
      <c r="G334" s="239"/>
      <c r="H334" s="242">
        <v>1032.0150000000001</v>
      </c>
      <c r="I334" s="243"/>
      <c r="J334" s="239"/>
      <c r="K334" s="239"/>
      <c r="L334" s="244"/>
      <c r="M334" s="245"/>
      <c r="N334" s="246"/>
      <c r="O334" s="246"/>
      <c r="P334" s="246"/>
      <c r="Q334" s="246"/>
      <c r="R334" s="246"/>
      <c r="S334" s="246"/>
      <c r="T334" s="24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8" t="s">
        <v>180</v>
      </c>
      <c r="AU334" s="248" t="s">
        <v>84</v>
      </c>
      <c r="AV334" s="14" t="s">
        <v>84</v>
      </c>
      <c r="AW334" s="14" t="s">
        <v>34</v>
      </c>
      <c r="AX334" s="14" t="s">
        <v>75</v>
      </c>
      <c r="AY334" s="248" t="s">
        <v>138</v>
      </c>
    </row>
    <row r="335" s="15" customFormat="1">
      <c r="A335" s="15"/>
      <c r="B335" s="249"/>
      <c r="C335" s="250"/>
      <c r="D335" s="221" t="s">
        <v>180</v>
      </c>
      <c r="E335" s="251" t="s">
        <v>19</v>
      </c>
      <c r="F335" s="252" t="s">
        <v>183</v>
      </c>
      <c r="G335" s="250"/>
      <c r="H335" s="253">
        <v>1032.0150000000001</v>
      </c>
      <c r="I335" s="254"/>
      <c r="J335" s="250"/>
      <c r="K335" s="250"/>
      <c r="L335" s="255"/>
      <c r="M335" s="256"/>
      <c r="N335" s="257"/>
      <c r="O335" s="257"/>
      <c r="P335" s="257"/>
      <c r="Q335" s="257"/>
      <c r="R335" s="257"/>
      <c r="S335" s="257"/>
      <c r="T335" s="25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59" t="s">
        <v>180</v>
      </c>
      <c r="AU335" s="259" t="s">
        <v>84</v>
      </c>
      <c r="AV335" s="15" t="s">
        <v>145</v>
      </c>
      <c r="AW335" s="15" t="s">
        <v>34</v>
      </c>
      <c r="AX335" s="15" t="s">
        <v>14</v>
      </c>
      <c r="AY335" s="259" t="s">
        <v>138</v>
      </c>
    </row>
    <row r="336" s="2" customFormat="1" ht="16.5" customHeight="1">
      <c r="A336" s="41"/>
      <c r="B336" s="42"/>
      <c r="C336" s="208" t="s">
        <v>466</v>
      </c>
      <c r="D336" s="208" t="s">
        <v>140</v>
      </c>
      <c r="E336" s="209" t="s">
        <v>467</v>
      </c>
      <c r="F336" s="210" t="s">
        <v>468</v>
      </c>
      <c r="G336" s="211" t="s">
        <v>277</v>
      </c>
      <c r="H336" s="212">
        <v>771.90200000000004</v>
      </c>
      <c r="I336" s="213"/>
      <c r="J336" s="214">
        <f>ROUND(I336*H336,2)</f>
        <v>0</v>
      </c>
      <c r="K336" s="210" t="s">
        <v>144</v>
      </c>
      <c r="L336" s="47"/>
      <c r="M336" s="215" t="s">
        <v>19</v>
      </c>
      <c r="N336" s="216" t="s">
        <v>46</v>
      </c>
      <c r="O336" s="87"/>
      <c r="P336" s="217">
        <f>O336*H336</f>
        <v>0</v>
      </c>
      <c r="Q336" s="217">
        <v>0</v>
      </c>
      <c r="R336" s="217">
        <f>Q336*H336</f>
        <v>0</v>
      </c>
      <c r="S336" s="217">
        <v>0</v>
      </c>
      <c r="T336" s="218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9" t="s">
        <v>145</v>
      </c>
      <c r="AT336" s="219" t="s">
        <v>140</v>
      </c>
      <c r="AU336" s="219" t="s">
        <v>84</v>
      </c>
      <c r="AY336" s="20" t="s">
        <v>138</v>
      </c>
      <c r="BE336" s="220">
        <f>IF(N336="základní",J336,0)</f>
        <v>0</v>
      </c>
      <c r="BF336" s="220">
        <f>IF(N336="snížená",J336,0)</f>
        <v>0</v>
      </c>
      <c r="BG336" s="220">
        <f>IF(N336="zákl. přenesená",J336,0)</f>
        <v>0</v>
      </c>
      <c r="BH336" s="220">
        <f>IF(N336="sníž. přenesená",J336,0)</f>
        <v>0</v>
      </c>
      <c r="BI336" s="220">
        <f>IF(N336="nulová",J336,0)</f>
        <v>0</v>
      </c>
      <c r="BJ336" s="20" t="s">
        <v>14</v>
      </c>
      <c r="BK336" s="220">
        <f>ROUND(I336*H336,2)</f>
        <v>0</v>
      </c>
      <c r="BL336" s="20" t="s">
        <v>145</v>
      </c>
      <c r="BM336" s="219" t="s">
        <v>469</v>
      </c>
    </row>
    <row r="337" s="2" customFormat="1">
      <c r="A337" s="41"/>
      <c r="B337" s="42"/>
      <c r="C337" s="43"/>
      <c r="D337" s="221" t="s">
        <v>147</v>
      </c>
      <c r="E337" s="43"/>
      <c r="F337" s="222" t="s">
        <v>470</v>
      </c>
      <c r="G337" s="43"/>
      <c r="H337" s="43"/>
      <c r="I337" s="223"/>
      <c r="J337" s="43"/>
      <c r="K337" s="43"/>
      <c r="L337" s="47"/>
      <c r="M337" s="224"/>
      <c r="N337" s="225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147</v>
      </c>
      <c r="AU337" s="20" t="s">
        <v>84</v>
      </c>
    </row>
    <row r="338" s="2" customFormat="1">
      <c r="A338" s="41"/>
      <c r="B338" s="42"/>
      <c r="C338" s="43"/>
      <c r="D338" s="226" t="s">
        <v>149</v>
      </c>
      <c r="E338" s="43"/>
      <c r="F338" s="227" t="s">
        <v>471</v>
      </c>
      <c r="G338" s="43"/>
      <c r="H338" s="43"/>
      <c r="I338" s="223"/>
      <c r="J338" s="43"/>
      <c r="K338" s="43"/>
      <c r="L338" s="47"/>
      <c r="M338" s="224"/>
      <c r="N338" s="225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149</v>
      </c>
      <c r="AU338" s="20" t="s">
        <v>84</v>
      </c>
    </row>
    <row r="339" s="13" customFormat="1">
      <c r="A339" s="13"/>
      <c r="B339" s="228"/>
      <c r="C339" s="229"/>
      <c r="D339" s="221" t="s">
        <v>180</v>
      </c>
      <c r="E339" s="230" t="s">
        <v>19</v>
      </c>
      <c r="F339" s="231" t="s">
        <v>472</v>
      </c>
      <c r="G339" s="229"/>
      <c r="H339" s="230" t="s">
        <v>19</v>
      </c>
      <c r="I339" s="232"/>
      <c r="J339" s="229"/>
      <c r="K339" s="229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180</v>
      </c>
      <c r="AU339" s="237" t="s">
        <v>84</v>
      </c>
      <c r="AV339" s="13" t="s">
        <v>14</v>
      </c>
      <c r="AW339" s="13" t="s">
        <v>34</v>
      </c>
      <c r="AX339" s="13" t="s">
        <v>75</v>
      </c>
      <c r="AY339" s="237" t="s">
        <v>138</v>
      </c>
    </row>
    <row r="340" s="14" customFormat="1">
      <c r="A340" s="14"/>
      <c r="B340" s="238"/>
      <c r="C340" s="239"/>
      <c r="D340" s="221" t="s">
        <v>180</v>
      </c>
      <c r="E340" s="240" t="s">
        <v>19</v>
      </c>
      <c r="F340" s="241" t="s">
        <v>473</v>
      </c>
      <c r="G340" s="239"/>
      <c r="H340" s="242">
        <v>771.90200000000004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8" t="s">
        <v>180</v>
      </c>
      <c r="AU340" s="248" t="s">
        <v>84</v>
      </c>
      <c r="AV340" s="14" t="s">
        <v>84</v>
      </c>
      <c r="AW340" s="14" t="s">
        <v>34</v>
      </c>
      <c r="AX340" s="14" t="s">
        <v>75</v>
      </c>
      <c r="AY340" s="248" t="s">
        <v>138</v>
      </c>
    </row>
    <row r="341" s="15" customFormat="1">
      <c r="A341" s="15"/>
      <c r="B341" s="249"/>
      <c r="C341" s="250"/>
      <c r="D341" s="221" t="s">
        <v>180</v>
      </c>
      <c r="E341" s="251" t="s">
        <v>19</v>
      </c>
      <c r="F341" s="252" t="s">
        <v>183</v>
      </c>
      <c r="G341" s="250"/>
      <c r="H341" s="253">
        <v>771.90200000000004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9" t="s">
        <v>180</v>
      </c>
      <c r="AU341" s="259" t="s">
        <v>84</v>
      </c>
      <c r="AV341" s="15" t="s">
        <v>145</v>
      </c>
      <c r="AW341" s="15" t="s">
        <v>34</v>
      </c>
      <c r="AX341" s="15" t="s">
        <v>14</v>
      </c>
      <c r="AY341" s="259" t="s">
        <v>138</v>
      </c>
    </row>
    <row r="342" s="2" customFormat="1" ht="16.5" customHeight="1">
      <c r="A342" s="41"/>
      <c r="B342" s="42"/>
      <c r="C342" s="208" t="s">
        <v>474</v>
      </c>
      <c r="D342" s="208" t="s">
        <v>140</v>
      </c>
      <c r="E342" s="209" t="s">
        <v>475</v>
      </c>
      <c r="F342" s="210" t="s">
        <v>476</v>
      </c>
      <c r="G342" s="211" t="s">
        <v>277</v>
      </c>
      <c r="H342" s="212">
        <v>72.128</v>
      </c>
      <c r="I342" s="213"/>
      <c r="J342" s="214">
        <f>ROUND(I342*H342,2)</f>
        <v>0</v>
      </c>
      <c r="K342" s="210" t="s">
        <v>144</v>
      </c>
      <c r="L342" s="47"/>
      <c r="M342" s="215" t="s">
        <v>19</v>
      </c>
      <c r="N342" s="216" t="s">
        <v>46</v>
      </c>
      <c r="O342" s="87"/>
      <c r="P342" s="217">
        <f>O342*H342</f>
        <v>0</v>
      </c>
      <c r="Q342" s="217">
        <v>0</v>
      </c>
      <c r="R342" s="217">
        <f>Q342*H342</f>
        <v>0</v>
      </c>
      <c r="S342" s="217">
        <v>0</v>
      </c>
      <c r="T342" s="218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9" t="s">
        <v>145</v>
      </c>
      <c r="AT342" s="219" t="s">
        <v>140</v>
      </c>
      <c r="AU342" s="219" t="s">
        <v>84</v>
      </c>
      <c r="AY342" s="20" t="s">
        <v>138</v>
      </c>
      <c r="BE342" s="220">
        <f>IF(N342="základní",J342,0)</f>
        <v>0</v>
      </c>
      <c r="BF342" s="220">
        <f>IF(N342="snížená",J342,0)</f>
        <v>0</v>
      </c>
      <c r="BG342" s="220">
        <f>IF(N342="zákl. přenesená",J342,0)</f>
        <v>0</v>
      </c>
      <c r="BH342" s="220">
        <f>IF(N342="sníž. přenesená",J342,0)</f>
        <v>0</v>
      </c>
      <c r="BI342" s="220">
        <f>IF(N342="nulová",J342,0)</f>
        <v>0</v>
      </c>
      <c r="BJ342" s="20" t="s">
        <v>14</v>
      </c>
      <c r="BK342" s="220">
        <f>ROUND(I342*H342,2)</f>
        <v>0</v>
      </c>
      <c r="BL342" s="20" t="s">
        <v>145</v>
      </c>
      <c r="BM342" s="219" t="s">
        <v>477</v>
      </c>
    </row>
    <row r="343" s="2" customFormat="1">
      <c r="A343" s="41"/>
      <c r="B343" s="42"/>
      <c r="C343" s="43"/>
      <c r="D343" s="221" t="s">
        <v>147</v>
      </c>
      <c r="E343" s="43"/>
      <c r="F343" s="222" t="s">
        <v>478</v>
      </c>
      <c r="G343" s="43"/>
      <c r="H343" s="43"/>
      <c r="I343" s="223"/>
      <c r="J343" s="43"/>
      <c r="K343" s="43"/>
      <c r="L343" s="47"/>
      <c r="M343" s="224"/>
      <c r="N343" s="225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147</v>
      </c>
      <c r="AU343" s="20" t="s">
        <v>84</v>
      </c>
    </row>
    <row r="344" s="2" customFormat="1">
      <c r="A344" s="41"/>
      <c r="B344" s="42"/>
      <c r="C344" s="43"/>
      <c r="D344" s="226" t="s">
        <v>149</v>
      </c>
      <c r="E344" s="43"/>
      <c r="F344" s="227" t="s">
        <v>479</v>
      </c>
      <c r="G344" s="43"/>
      <c r="H344" s="43"/>
      <c r="I344" s="223"/>
      <c r="J344" s="43"/>
      <c r="K344" s="43"/>
      <c r="L344" s="47"/>
      <c r="M344" s="224"/>
      <c r="N344" s="225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149</v>
      </c>
      <c r="AU344" s="20" t="s">
        <v>84</v>
      </c>
    </row>
    <row r="345" s="13" customFormat="1">
      <c r="A345" s="13"/>
      <c r="B345" s="228"/>
      <c r="C345" s="229"/>
      <c r="D345" s="221" t="s">
        <v>180</v>
      </c>
      <c r="E345" s="230" t="s">
        <v>19</v>
      </c>
      <c r="F345" s="231" t="s">
        <v>480</v>
      </c>
      <c r="G345" s="229"/>
      <c r="H345" s="230" t="s">
        <v>19</v>
      </c>
      <c r="I345" s="232"/>
      <c r="J345" s="229"/>
      <c r="K345" s="229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180</v>
      </c>
      <c r="AU345" s="237" t="s">
        <v>84</v>
      </c>
      <c r="AV345" s="13" t="s">
        <v>14</v>
      </c>
      <c r="AW345" s="13" t="s">
        <v>34</v>
      </c>
      <c r="AX345" s="13" t="s">
        <v>75</v>
      </c>
      <c r="AY345" s="237" t="s">
        <v>138</v>
      </c>
    </row>
    <row r="346" s="14" customFormat="1">
      <c r="A346" s="14"/>
      <c r="B346" s="238"/>
      <c r="C346" s="239"/>
      <c r="D346" s="221" t="s">
        <v>180</v>
      </c>
      <c r="E346" s="240" t="s">
        <v>19</v>
      </c>
      <c r="F346" s="241" t="s">
        <v>481</v>
      </c>
      <c r="G346" s="239"/>
      <c r="H346" s="242">
        <v>72.128</v>
      </c>
      <c r="I346" s="243"/>
      <c r="J346" s="239"/>
      <c r="K346" s="239"/>
      <c r="L346" s="244"/>
      <c r="M346" s="245"/>
      <c r="N346" s="246"/>
      <c r="O346" s="246"/>
      <c r="P346" s="246"/>
      <c r="Q346" s="246"/>
      <c r="R346" s="246"/>
      <c r="S346" s="246"/>
      <c r="T346" s="24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8" t="s">
        <v>180</v>
      </c>
      <c r="AU346" s="248" t="s">
        <v>84</v>
      </c>
      <c r="AV346" s="14" t="s">
        <v>84</v>
      </c>
      <c r="AW346" s="14" t="s">
        <v>34</v>
      </c>
      <c r="AX346" s="14" t="s">
        <v>75</v>
      </c>
      <c r="AY346" s="248" t="s">
        <v>138</v>
      </c>
    </row>
    <row r="347" s="15" customFormat="1">
      <c r="A347" s="15"/>
      <c r="B347" s="249"/>
      <c r="C347" s="250"/>
      <c r="D347" s="221" t="s">
        <v>180</v>
      </c>
      <c r="E347" s="251" t="s">
        <v>19</v>
      </c>
      <c r="F347" s="252" t="s">
        <v>183</v>
      </c>
      <c r="G347" s="250"/>
      <c r="H347" s="253">
        <v>72.128</v>
      </c>
      <c r="I347" s="254"/>
      <c r="J347" s="250"/>
      <c r="K347" s="250"/>
      <c r="L347" s="255"/>
      <c r="M347" s="256"/>
      <c r="N347" s="257"/>
      <c r="O347" s="257"/>
      <c r="P347" s="257"/>
      <c r="Q347" s="257"/>
      <c r="R347" s="257"/>
      <c r="S347" s="257"/>
      <c r="T347" s="258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59" t="s">
        <v>180</v>
      </c>
      <c r="AU347" s="259" t="s">
        <v>84</v>
      </c>
      <c r="AV347" s="15" t="s">
        <v>145</v>
      </c>
      <c r="AW347" s="15" t="s">
        <v>34</v>
      </c>
      <c r="AX347" s="15" t="s">
        <v>14</v>
      </c>
      <c r="AY347" s="259" t="s">
        <v>138</v>
      </c>
    </row>
    <row r="348" s="2" customFormat="1" ht="16.5" customHeight="1">
      <c r="A348" s="41"/>
      <c r="B348" s="42"/>
      <c r="C348" s="208" t="s">
        <v>482</v>
      </c>
      <c r="D348" s="208" t="s">
        <v>140</v>
      </c>
      <c r="E348" s="209" t="s">
        <v>483</v>
      </c>
      <c r="F348" s="210" t="s">
        <v>484</v>
      </c>
      <c r="G348" s="211" t="s">
        <v>92</v>
      </c>
      <c r="H348" s="212">
        <v>1032.0150000000001</v>
      </c>
      <c r="I348" s="213"/>
      <c r="J348" s="214">
        <f>ROUND(I348*H348,2)</f>
        <v>0</v>
      </c>
      <c r="K348" s="210" t="s">
        <v>144</v>
      </c>
      <c r="L348" s="47"/>
      <c r="M348" s="215" t="s">
        <v>19</v>
      </c>
      <c r="N348" s="216" t="s">
        <v>46</v>
      </c>
      <c r="O348" s="87"/>
      <c r="P348" s="217">
        <f>O348*H348</f>
        <v>0</v>
      </c>
      <c r="Q348" s="217">
        <v>0</v>
      </c>
      <c r="R348" s="217">
        <f>Q348*H348</f>
        <v>0</v>
      </c>
      <c r="S348" s="217">
        <v>0</v>
      </c>
      <c r="T348" s="218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9" t="s">
        <v>145</v>
      </c>
      <c r="AT348" s="219" t="s">
        <v>140</v>
      </c>
      <c r="AU348" s="219" t="s">
        <v>84</v>
      </c>
      <c r="AY348" s="20" t="s">
        <v>138</v>
      </c>
      <c r="BE348" s="220">
        <f>IF(N348="základní",J348,0)</f>
        <v>0</v>
      </c>
      <c r="BF348" s="220">
        <f>IF(N348="snížená",J348,0)</f>
        <v>0</v>
      </c>
      <c r="BG348" s="220">
        <f>IF(N348="zákl. přenesená",J348,0)</f>
        <v>0</v>
      </c>
      <c r="BH348" s="220">
        <f>IF(N348="sníž. přenesená",J348,0)</f>
        <v>0</v>
      </c>
      <c r="BI348" s="220">
        <f>IF(N348="nulová",J348,0)</f>
        <v>0</v>
      </c>
      <c r="BJ348" s="20" t="s">
        <v>14</v>
      </c>
      <c r="BK348" s="220">
        <f>ROUND(I348*H348,2)</f>
        <v>0</v>
      </c>
      <c r="BL348" s="20" t="s">
        <v>145</v>
      </c>
      <c r="BM348" s="219" t="s">
        <v>485</v>
      </c>
    </row>
    <row r="349" s="2" customFormat="1">
      <c r="A349" s="41"/>
      <c r="B349" s="42"/>
      <c r="C349" s="43"/>
      <c r="D349" s="221" t="s">
        <v>147</v>
      </c>
      <c r="E349" s="43"/>
      <c r="F349" s="222" t="s">
        <v>486</v>
      </c>
      <c r="G349" s="43"/>
      <c r="H349" s="43"/>
      <c r="I349" s="223"/>
      <c r="J349" s="43"/>
      <c r="K349" s="43"/>
      <c r="L349" s="47"/>
      <c r="M349" s="224"/>
      <c r="N349" s="225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147</v>
      </c>
      <c r="AU349" s="20" t="s">
        <v>84</v>
      </c>
    </row>
    <row r="350" s="2" customFormat="1">
      <c r="A350" s="41"/>
      <c r="B350" s="42"/>
      <c r="C350" s="43"/>
      <c r="D350" s="226" t="s">
        <v>149</v>
      </c>
      <c r="E350" s="43"/>
      <c r="F350" s="227" t="s">
        <v>487</v>
      </c>
      <c r="G350" s="43"/>
      <c r="H350" s="43"/>
      <c r="I350" s="223"/>
      <c r="J350" s="43"/>
      <c r="K350" s="43"/>
      <c r="L350" s="47"/>
      <c r="M350" s="224"/>
      <c r="N350" s="225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149</v>
      </c>
      <c r="AU350" s="20" t="s">
        <v>84</v>
      </c>
    </row>
    <row r="351" s="13" customFormat="1">
      <c r="A351" s="13"/>
      <c r="B351" s="228"/>
      <c r="C351" s="229"/>
      <c r="D351" s="221" t="s">
        <v>180</v>
      </c>
      <c r="E351" s="230" t="s">
        <v>19</v>
      </c>
      <c r="F351" s="231" t="s">
        <v>488</v>
      </c>
      <c r="G351" s="229"/>
      <c r="H351" s="230" t="s">
        <v>19</v>
      </c>
      <c r="I351" s="232"/>
      <c r="J351" s="229"/>
      <c r="K351" s="229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180</v>
      </c>
      <c r="AU351" s="237" t="s">
        <v>84</v>
      </c>
      <c r="AV351" s="13" t="s">
        <v>14</v>
      </c>
      <c r="AW351" s="13" t="s">
        <v>34</v>
      </c>
      <c r="AX351" s="13" t="s">
        <v>75</v>
      </c>
      <c r="AY351" s="237" t="s">
        <v>138</v>
      </c>
    </row>
    <row r="352" s="14" customFormat="1">
      <c r="A352" s="14"/>
      <c r="B352" s="238"/>
      <c r="C352" s="239"/>
      <c r="D352" s="221" t="s">
        <v>180</v>
      </c>
      <c r="E352" s="240" t="s">
        <v>19</v>
      </c>
      <c r="F352" s="241" t="s">
        <v>94</v>
      </c>
      <c r="G352" s="239"/>
      <c r="H352" s="242">
        <v>1032.0150000000001</v>
      </c>
      <c r="I352" s="243"/>
      <c r="J352" s="239"/>
      <c r="K352" s="239"/>
      <c r="L352" s="244"/>
      <c r="M352" s="245"/>
      <c r="N352" s="246"/>
      <c r="O352" s="246"/>
      <c r="P352" s="246"/>
      <c r="Q352" s="246"/>
      <c r="R352" s="246"/>
      <c r="S352" s="246"/>
      <c r="T352" s="24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8" t="s">
        <v>180</v>
      </c>
      <c r="AU352" s="248" t="s">
        <v>84</v>
      </c>
      <c r="AV352" s="14" t="s">
        <v>84</v>
      </c>
      <c r="AW352" s="14" t="s">
        <v>34</v>
      </c>
      <c r="AX352" s="14" t="s">
        <v>75</v>
      </c>
      <c r="AY352" s="248" t="s">
        <v>138</v>
      </c>
    </row>
    <row r="353" s="15" customFormat="1">
      <c r="A353" s="15"/>
      <c r="B353" s="249"/>
      <c r="C353" s="250"/>
      <c r="D353" s="221" t="s">
        <v>180</v>
      </c>
      <c r="E353" s="251" t="s">
        <v>19</v>
      </c>
      <c r="F353" s="252" t="s">
        <v>183</v>
      </c>
      <c r="G353" s="250"/>
      <c r="H353" s="253">
        <v>1032.0150000000001</v>
      </c>
      <c r="I353" s="254"/>
      <c r="J353" s="250"/>
      <c r="K353" s="250"/>
      <c r="L353" s="255"/>
      <c r="M353" s="256"/>
      <c r="N353" s="257"/>
      <c r="O353" s="257"/>
      <c r="P353" s="257"/>
      <c r="Q353" s="257"/>
      <c r="R353" s="257"/>
      <c r="S353" s="257"/>
      <c r="T353" s="258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59" t="s">
        <v>180</v>
      </c>
      <c r="AU353" s="259" t="s">
        <v>84</v>
      </c>
      <c r="AV353" s="15" t="s">
        <v>145</v>
      </c>
      <c r="AW353" s="15" t="s">
        <v>34</v>
      </c>
      <c r="AX353" s="15" t="s">
        <v>14</v>
      </c>
      <c r="AY353" s="259" t="s">
        <v>138</v>
      </c>
    </row>
    <row r="354" s="2" customFormat="1" ht="16.5" customHeight="1">
      <c r="A354" s="41"/>
      <c r="B354" s="42"/>
      <c r="C354" s="208" t="s">
        <v>489</v>
      </c>
      <c r="D354" s="208" t="s">
        <v>140</v>
      </c>
      <c r="E354" s="209" t="s">
        <v>490</v>
      </c>
      <c r="F354" s="210" t="s">
        <v>491</v>
      </c>
      <c r="G354" s="211" t="s">
        <v>92</v>
      </c>
      <c r="H354" s="212">
        <v>1032.0150000000001</v>
      </c>
      <c r="I354" s="213"/>
      <c r="J354" s="214">
        <f>ROUND(I354*H354,2)</f>
        <v>0</v>
      </c>
      <c r="K354" s="210" t="s">
        <v>144</v>
      </c>
      <c r="L354" s="47"/>
      <c r="M354" s="215" t="s">
        <v>19</v>
      </c>
      <c r="N354" s="216" t="s">
        <v>46</v>
      </c>
      <c r="O354" s="87"/>
      <c r="P354" s="217">
        <f>O354*H354</f>
        <v>0</v>
      </c>
      <c r="Q354" s="217">
        <v>0</v>
      </c>
      <c r="R354" s="217">
        <f>Q354*H354</f>
        <v>0</v>
      </c>
      <c r="S354" s="217">
        <v>0</v>
      </c>
      <c r="T354" s="218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9" t="s">
        <v>145</v>
      </c>
      <c r="AT354" s="219" t="s">
        <v>140</v>
      </c>
      <c r="AU354" s="219" t="s">
        <v>84</v>
      </c>
      <c r="AY354" s="20" t="s">
        <v>138</v>
      </c>
      <c r="BE354" s="220">
        <f>IF(N354="základní",J354,0)</f>
        <v>0</v>
      </c>
      <c r="BF354" s="220">
        <f>IF(N354="snížená",J354,0)</f>
        <v>0</v>
      </c>
      <c r="BG354" s="220">
        <f>IF(N354="zákl. přenesená",J354,0)</f>
        <v>0</v>
      </c>
      <c r="BH354" s="220">
        <f>IF(N354="sníž. přenesená",J354,0)</f>
        <v>0</v>
      </c>
      <c r="BI354" s="220">
        <f>IF(N354="nulová",J354,0)</f>
        <v>0</v>
      </c>
      <c r="BJ354" s="20" t="s">
        <v>14</v>
      </c>
      <c r="BK354" s="220">
        <f>ROUND(I354*H354,2)</f>
        <v>0</v>
      </c>
      <c r="BL354" s="20" t="s">
        <v>145</v>
      </c>
      <c r="BM354" s="219" t="s">
        <v>492</v>
      </c>
    </row>
    <row r="355" s="2" customFormat="1">
      <c r="A355" s="41"/>
      <c r="B355" s="42"/>
      <c r="C355" s="43"/>
      <c r="D355" s="221" t="s">
        <v>147</v>
      </c>
      <c r="E355" s="43"/>
      <c r="F355" s="222" t="s">
        <v>493</v>
      </c>
      <c r="G355" s="43"/>
      <c r="H355" s="43"/>
      <c r="I355" s="223"/>
      <c r="J355" s="43"/>
      <c r="K355" s="43"/>
      <c r="L355" s="47"/>
      <c r="M355" s="224"/>
      <c r="N355" s="225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147</v>
      </c>
      <c r="AU355" s="20" t="s">
        <v>84</v>
      </c>
    </row>
    <row r="356" s="2" customFormat="1">
      <c r="A356" s="41"/>
      <c r="B356" s="42"/>
      <c r="C356" s="43"/>
      <c r="D356" s="226" t="s">
        <v>149</v>
      </c>
      <c r="E356" s="43"/>
      <c r="F356" s="227" t="s">
        <v>494</v>
      </c>
      <c r="G356" s="43"/>
      <c r="H356" s="43"/>
      <c r="I356" s="223"/>
      <c r="J356" s="43"/>
      <c r="K356" s="43"/>
      <c r="L356" s="47"/>
      <c r="M356" s="224"/>
      <c r="N356" s="225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149</v>
      </c>
      <c r="AU356" s="20" t="s">
        <v>84</v>
      </c>
    </row>
    <row r="357" s="14" customFormat="1">
      <c r="A357" s="14"/>
      <c r="B357" s="238"/>
      <c r="C357" s="239"/>
      <c r="D357" s="221" t="s">
        <v>180</v>
      </c>
      <c r="E357" s="240" t="s">
        <v>19</v>
      </c>
      <c r="F357" s="241" t="s">
        <v>91</v>
      </c>
      <c r="G357" s="239"/>
      <c r="H357" s="242">
        <v>1429.4480000000001</v>
      </c>
      <c r="I357" s="243"/>
      <c r="J357" s="239"/>
      <c r="K357" s="239"/>
      <c r="L357" s="244"/>
      <c r="M357" s="245"/>
      <c r="N357" s="246"/>
      <c r="O357" s="246"/>
      <c r="P357" s="246"/>
      <c r="Q357" s="246"/>
      <c r="R357" s="246"/>
      <c r="S357" s="246"/>
      <c r="T357" s="24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8" t="s">
        <v>180</v>
      </c>
      <c r="AU357" s="248" t="s">
        <v>84</v>
      </c>
      <c r="AV357" s="14" t="s">
        <v>84</v>
      </c>
      <c r="AW357" s="14" t="s">
        <v>34</v>
      </c>
      <c r="AX357" s="14" t="s">
        <v>75</v>
      </c>
      <c r="AY357" s="248" t="s">
        <v>138</v>
      </c>
    </row>
    <row r="358" s="14" customFormat="1">
      <c r="A358" s="14"/>
      <c r="B358" s="238"/>
      <c r="C358" s="239"/>
      <c r="D358" s="221" t="s">
        <v>180</v>
      </c>
      <c r="E358" s="240" t="s">
        <v>19</v>
      </c>
      <c r="F358" s="241" t="s">
        <v>495</v>
      </c>
      <c r="G358" s="239"/>
      <c r="H358" s="242">
        <v>-75.635999999999996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180</v>
      </c>
      <c r="AU358" s="248" t="s">
        <v>84</v>
      </c>
      <c r="AV358" s="14" t="s">
        <v>84</v>
      </c>
      <c r="AW358" s="14" t="s">
        <v>34</v>
      </c>
      <c r="AX358" s="14" t="s">
        <v>75</v>
      </c>
      <c r="AY358" s="248" t="s">
        <v>138</v>
      </c>
    </row>
    <row r="359" s="14" customFormat="1">
      <c r="A359" s="14"/>
      <c r="B359" s="238"/>
      <c r="C359" s="239"/>
      <c r="D359" s="221" t="s">
        <v>180</v>
      </c>
      <c r="E359" s="240" t="s">
        <v>19</v>
      </c>
      <c r="F359" s="241" t="s">
        <v>496</v>
      </c>
      <c r="G359" s="239"/>
      <c r="H359" s="242">
        <v>-37.817999999999998</v>
      </c>
      <c r="I359" s="243"/>
      <c r="J359" s="239"/>
      <c r="K359" s="239"/>
      <c r="L359" s="244"/>
      <c r="M359" s="245"/>
      <c r="N359" s="246"/>
      <c r="O359" s="246"/>
      <c r="P359" s="246"/>
      <c r="Q359" s="246"/>
      <c r="R359" s="246"/>
      <c r="S359" s="246"/>
      <c r="T359" s="24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8" t="s">
        <v>180</v>
      </c>
      <c r="AU359" s="248" t="s">
        <v>84</v>
      </c>
      <c r="AV359" s="14" t="s">
        <v>84</v>
      </c>
      <c r="AW359" s="14" t="s">
        <v>34</v>
      </c>
      <c r="AX359" s="14" t="s">
        <v>75</v>
      </c>
      <c r="AY359" s="248" t="s">
        <v>138</v>
      </c>
    </row>
    <row r="360" s="14" customFormat="1">
      <c r="A360" s="14"/>
      <c r="B360" s="238"/>
      <c r="C360" s="239"/>
      <c r="D360" s="221" t="s">
        <v>180</v>
      </c>
      <c r="E360" s="240" t="s">
        <v>19</v>
      </c>
      <c r="F360" s="241" t="s">
        <v>497</v>
      </c>
      <c r="G360" s="239"/>
      <c r="H360" s="242">
        <v>-7.4340000000000002</v>
      </c>
      <c r="I360" s="243"/>
      <c r="J360" s="239"/>
      <c r="K360" s="239"/>
      <c r="L360" s="244"/>
      <c r="M360" s="245"/>
      <c r="N360" s="246"/>
      <c r="O360" s="246"/>
      <c r="P360" s="246"/>
      <c r="Q360" s="246"/>
      <c r="R360" s="246"/>
      <c r="S360" s="246"/>
      <c r="T360" s="24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8" t="s">
        <v>180</v>
      </c>
      <c r="AU360" s="248" t="s">
        <v>84</v>
      </c>
      <c r="AV360" s="14" t="s">
        <v>84</v>
      </c>
      <c r="AW360" s="14" t="s">
        <v>34</v>
      </c>
      <c r="AX360" s="14" t="s">
        <v>75</v>
      </c>
      <c r="AY360" s="248" t="s">
        <v>138</v>
      </c>
    </row>
    <row r="361" s="14" customFormat="1">
      <c r="A361" s="14"/>
      <c r="B361" s="238"/>
      <c r="C361" s="239"/>
      <c r="D361" s="221" t="s">
        <v>180</v>
      </c>
      <c r="E361" s="240" t="s">
        <v>19</v>
      </c>
      <c r="F361" s="241" t="s">
        <v>498</v>
      </c>
      <c r="G361" s="239"/>
      <c r="H361" s="242">
        <v>-276.54500000000002</v>
      </c>
      <c r="I361" s="243"/>
      <c r="J361" s="239"/>
      <c r="K361" s="239"/>
      <c r="L361" s="244"/>
      <c r="M361" s="245"/>
      <c r="N361" s="246"/>
      <c r="O361" s="246"/>
      <c r="P361" s="246"/>
      <c r="Q361" s="246"/>
      <c r="R361" s="246"/>
      <c r="S361" s="246"/>
      <c r="T361" s="24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8" t="s">
        <v>180</v>
      </c>
      <c r="AU361" s="248" t="s">
        <v>84</v>
      </c>
      <c r="AV361" s="14" t="s">
        <v>84</v>
      </c>
      <c r="AW361" s="14" t="s">
        <v>34</v>
      </c>
      <c r="AX361" s="14" t="s">
        <v>75</v>
      </c>
      <c r="AY361" s="248" t="s">
        <v>138</v>
      </c>
    </row>
    <row r="362" s="15" customFormat="1">
      <c r="A362" s="15"/>
      <c r="B362" s="249"/>
      <c r="C362" s="250"/>
      <c r="D362" s="221" t="s">
        <v>180</v>
      </c>
      <c r="E362" s="251" t="s">
        <v>94</v>
      </c>
      <c r="F362" s="252" t="s">
        <v>183</v>
      </c>
      <c r="G362" s="250"/>
      <c r="H362" s="253">
        <v>1032.0150000000001</v>
      </c>
      <c r="I362" s="254"/>
      <c r="J362" s="250"/>
      <c r="K362" s="250"/>
      <c r="L362" s="255"/>
      <c r="M362" s="256"/>
      <c r="N362" s="257"/>
      <c r="O362" s="257"/>
      <c r="P362" s="257"/>
      <c r="Q362" s="257"/>
      <c r="R362" s="257"/>
      <c r="S362" s="257"/>
      <c r="T362" s="258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9" t="s">
        <v>180</v>
      </c>
      <c r="AU362" s="259" t="s">
        <v>84</v>
      </c>
      <c r="AV362" s="15" t="s">
        <v>145</v>
      </c>
      <c r="AW362" s="15" t="s">
        <v>34</v>
      </c>
      <c r="AX362" s="15" t="s">
        <v>14</v>
      </c>
      <c r="AY362" s="259" t="s">
        <v>138</v>
      </c>
    </row>
    <row r="363" s="2" customFormat="1" ht="16.5" customHeight="1">
      <c r="A363" s="41"/>
      <c r="B363" s="42"/>
      <c r="C363" s="208" t="s">
        <v>499</v>
      </c>
      <c r="D363" s="208" t="s">
        <v>140</v>
      </c>
      <c r="E363" s="209" t="s">
        <v>500</v>
      </c>
      <c r="F363" s="210" t="s">
        <v>501</v>
      </c>
      <c r="G363" s="211" t="s">
        <v>143</v>
      </c>
      <c r="H363" s="212">
        <v>3</v>
      </c>
      <c r="I363" s="213"/>
      <c r="J363" s="214">
        <f>ROUND(I363*H363,2)</f>
        <v>0</v>
      </c>
      <c r="K363" s="210" t="s">
        <v>144</v>
      </c>
      <c r="L363" s="47"/>
      <c r="M363" s="215" t="s">
        <v>19</v>
      </c>
      <c r="N363" s="216" t="s">
        <v>46</v>
      </c>
      <c r="O363" s="87"/>
      <c r="P363" s="217">
        <f>O363*H363</f>
        <v>0</v>
      </c>
      <c r="Q363" s="217">
        <v>0.01281</v>
      </c>
      <c r="R363" s="217">
        <f>Q363*H363</f>
        <v>0.038429999999999999</v>
      </c>
      <c r="S363" s="217">
        <v>0</v>
      </c>
      <c r="T363" s="218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9" t="s">
        <v>145</v>
      </c>
      <c r="AT363" s="219" t="s">
        <v>140</v>
      </c>
      <c r="AU363" s="219" t="s">
        <v>84</v>
      </c>
      <c r="AY363" s="20" t="s">
        <v>138</v>
      </c>
      <c r="BE363" s="220">
        <f>IF(N363="základní",J363,0)</f>
        <v>0</v>
      </c>
      <c r="BF363" s="220">
        <f>IF(N363="snížená",J363,0)</f>
        <v>0</v>
      </c>
      <c r="BG363" s="220">
        <f>IF(N363="zákl. přenesená",J363,0)</f>
        <v>0</v>
      </c>
      <c r="BH363" s="220">
        <f>IF(N363="sníž. přenesená",J363,0)</f>
        <v>0</v>
      </c>
      <c r="BI363" s="220">
        <f>IF(N363="nulová",J363,0)</f>
        <v>0</v>
      </c>
      <c r="BJ363" s="20" t="s">
        <v>14</v>
      </c>
      <c r="BK363" s="220">
        <f>ROUND(I363*H363,2)</f>
        <v>0</v>
      </c>
      <c r="BL363" s="20" t="s">
        <v>145</v>
      </c>
      <c r="BM363" s="219" t="s">
        <v>502</v>
      </c>
    </row>
    <row r="364" s="2" customFormat="1">
      <c r="A364" s="41"/>
      <c r="B364" s="42"/>
      <c r="C364" s="43"/>
      <c r="D364" s="221" t="s">
        <v>147</v>
      </c>
      <c r="E364" s="43"/>
      <c r="F364" s="222" t="s">
        <v>503</v>
      </c>
      <c r="G364" s="43"/>
      <c r="H364" s="43"/>
      <c r="I364" s="223"/>
      <c r="J364" s="43"/>
      <c r="K364" s="43"/>
      <c r="L364" s="47"/>
      <c r="M364" s="224"/>
      <c r="N364" s="225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147</v>
      </c>
      <c r="AU364" s="20" t="s">
        <v>84</v>
      </c>
    </row>
    <row r="365" s="2" customFormat="1">
      <c r="A365" s="41"/>
      <c r="B365" s="42"/>
      <c r="C365" s="43"/>
      <c r="D365" s="226" t="s">
        <v>149</v>
      </c>
      <c r="E365" s="43"/>
      <c r="F365" s="227" t="s">
        <v>504</v>
      </c>
      <c r="G365" s="43"/>
      <c r="H365" s="43"/>
      <c r="I365" s="223"/>
      <c r="J365" s="43"/>
      <c r="K365" s="43"/>
      <c r="L365" s="47"/>
      <c r="M365" s="224"/>
      <c r="N365" s="225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149</v>
      </c>
      <c r="AU365" s="20" t="s">
        <v>84</v>
      </c>
    </row>
    <row r="366" s="13" customFormat="1">
      <c r="A366" s="13"/>
      <c r="B366" s="228"/>
      <c r="C366" s="229"/>
      <c r="D366" s="221" t="s">
        <v>180</v>
      </c>
      <c r="E366" s="230" t="s">
        <v>19</v>
      </c>
      <c r="F366" s="231" t="s">
        <v>505</v>
      </c>
      <c r="G366" s="229"/>
      <c r="H366" s="230" t="s">
        <v>19</v>
      </c>
      <c r="I366" s="232"/>
      <c r="J366" s="229"/>
      <c r="K366" s="229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180</v>
      </c>
      <c r="AU366" s="237" t="s">
        <v>84</v>
      </c>
      <c r="AV366" s="13" t="s">
        <v>14</v>
      </c>
      <c r="AW366" s="13" t="s">
        <v>34</v>
      </c>
      <c r="AX366" s="13" t="s">
        <v>75</v>
      </c>
      <c r="AY366" s="237" t="s">
        <v>138</v>
      </c>
    </row>
    <row r="367" s="14" customFormat="1">
      <c r="A367" s="14"/>
      <c r="B367" s="238"/>
      <c r="C367" s="239"/>
      <c r="D367" s="221" t="s">
        <v>180</v>
      </c>
      <c r="E367" s="240" t="s">
        <v>19</v>
      </c>
      <c r="F367" s="241" t="s">
        <v>506</v>
      </c>
      <c r="G367" s="239"/>
      <c r="H367" s="242">
        <v>3</v>
      </c>
      <c r="I367" s="243"/>
      <c r="J367" s="239"/>
      <c r="K367" s="239"/>
      <c r="L367" s="244"/>
      <c r="M367" s="245"/>
      <c r="N367" s="246"/>
      <c r="O367" s="246"/>
      <c r="P367" s="246"/>
      <c r="Q367" s="246"/>
      <c r="R367" s="246"/>
      <c r="S367" s="246"/>
      <c r="T367" s="24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8" t="s">
        <v>180</v>
      </c>
      <c r="AU367" s="248" t="s">
        <v>84</v>
      </c>
      <c r="AV367" s="14" t="s">
        <v>84</v>
      </c>
      <c r="AW367" s="14" t="s">
        <v>34</v>
      </c>
      <c r="AX367" s="14" t="s">
        <v>75</v>
      </c>
      <c r="AY367" s="248" t="s">
        <v>138</v>
      </c>
    </row>
    <row r="368" s="15" customFormat="1">
      <c r="A368" s="15"/>
      <c r="B368" s="249"/>
      <c r="C368" s="250"/>
      <c r="D368" s="221" t="s">
        <v>180</v>
      </c>
      <c r="E368" s="251" t="s">
        <v>19</v>
      </c>
      <c r="F368" s="252" t="s">
        <v>183</v>
      </c>
      <c r="G368" s="250"/>
      <c r="H368" s="253">
        <v>3</v>
      </c>
      <c r="I368" s="254"/>
      <c r="J368" s="250"/>
      <c r="K368" s="250"/>
      <c r="L368" s="255"/>
      <c r="M368" s="256"/>
      <c r="N368" s="257"/>
      <c r="O368" s="257"/>
      <c r="P368" s="257"/>
      <c r="Q368" s="257"/>
      <c r="R368" s="257"/>
      <c r="S368" s="257"/>
      <c r="T368" s="258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9" t="s">
        <v>180</v>
      </c>
      <c r="AU368" s="259" t="s">
        <v>84</v>
      </c>
      <c r="AV368" s="15" t="s">
        <v>145</v>
      </c>
      <c r="AW368" s="15" t="s">
        <v>34</v>
      </c>
      <c r="AX368" s="15" t="s">
        <v>14</v>
      </c>
      <c r="AY368" s="259" t="s">
        <v>138</v>
      </c>
    </row>
    <row r="369" s="2" customFormat="1" ht="16.5" customHeight="1">
      <c r="A369" s="41"/>
      <c r="B369" s="42"/>
      <c r="C369" s="208" t="s">
        <v>507</v>
      </c>
      <c r="D369" s="208" t="s">
        <v>140</v>
      </c>
      <c r="E369" s="209" t="s">
        <v>508</v>
      </c>
      <c r="F369" s="210" t="s">
        <v>19</v>
      </c>
      <c r="G369" s="211" t="s">
        <v>509</v>
      </c>
      <c r="H369" s="212">
        <v>1</v>
      </c>
      <c r="I369" s="213"/>
      <c r="J369" s="214">
        <f>ROUND(I369*H369,2)</f>
        <v>0</v>
      </c>
      <c r="K369" s="210" t="s">
        <v>19</v>
      </c>
      <c r="L369" s="47"/>
      <c r="M369" s="215" t="s">
        <v>19</v>
      </c>
      <c r="N369" s="216" t="s">
        <v>46</v>
      </c>
      <c r="O369" s="87"/>
      <c r="P369" s="217">
        <f>O369*H369</f>
        <v>0</v>
      </c>
      <c r="Q369" s="217">
        <v>0</v>
      </c>
      <c r="R369" s="217">
        <f>Q369*H369</f>
        <v>0</v>
      </c>
      <c r="S369" s="217">
        <v>0</v>
      </c>
      <c r="T369" s="218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9" t="s">
        <v>145</v>
      </c>
      <c r="AT369" s="219" t="s">
        <v>140</v>
      </c>
      <c r="AU369" s="219" t="s">
        <v>84</v>
      </c>
      <c r="AY369" s="20" t="s">
        <v>138</v>
      </c>
      <c r="BE369" s="220">
        <f>IF(N369="základní",J369,0)</f>
        <v>0</v>
      </c>
      <c r="BF369" s="220">
        <f>IF(N369="snížená",J369,0)</f>
        <v>0</v>
      </c>
      <c r="BG369" s="220">
        <f>IF(N369="zákl. přenesená",J369,0)</f>
        <v>0</v>
      </c>
      <c r="BH369" s="220">
        <f>IF(N369="sníž. přenesená",J369,0)</f>
        <v>0</v>
      </c>
      <c r="BI369" s="220">
        <f>IF(N369="nulová",J369,0)</f>
        <v>0</v>
      </c>
      <c r="BJ369" s="20" t="s">
        <v>14</v>
      </c>
      <c r="BK369" s="220">
        <f>ROUND(I369*H369,2)</f>
        <v>0</v>
      </c>
      <c r="BL369" s="20" t="s">
        <v>145</v>
      </c>
      <c r="BM369" s="219" t="s">
        <v>510</v>
      </c>
    </row>
    <row r="370" s="2" customFormat="1">
      <c r="A370" s="41"/>
      <c r="B370" s="42"/>
      <c r="C370" s="43"/>
      <c r="D370" s="221" t="s">
        <v>147</v>
      </c>
      <c r="E370" s="43"/>
      <c r="F370" s="222" t="s">
        <v>511</v>
      </c>
      <c r="G370" s="43"/>
      <c r="H370" s="43"/>
      <c r="I370" s="223"/>
      <c r="J370" s="43"/>
      <c r="K370" s="43"/>
      <c r="L370" s="47"/>
      <c r="M370" s="224"/>
      <c r="N370" s="225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147</v>
      </c>
      <c r="AU370" s="20" t="s">
        <v>84</v>
      </c>
    </row>
    <row r="371" s="12" customFormat="1" ht="22.8" customHeight="1">
      <c r="A371" s="12"/>
      <c r="B371" s="192"/>
      <c r="C371" s="193"/>
      <c r="D371" s="194" t="s">
        <v>74</v>
      </c>
      <c r="E371" s="206" t="s">
        <v>84</v>
      </c>
      <c r="F371" s="206" t="s">
        <v>512</v>
      </c>
      <c r="G371" s="193"/>
      <c r="H371" s="193"/>
      <c r="I371" s="196"/>
      <c r="J371" s="207">
        <f>BK371</f>
        <v>0</v>
      </c>
      <c r="K371" s="193"/>
      <c r="L371" s="198"/>
      <c r="M371" s="199"/>
      <c r="N371" s="200"/>
      <c r="O371" s="200"/>
      <c r="P371" s="201">
        <f>SUM(P372:P380)</f>
        <v>0</v>
      </c>
      <c r="Q371" s="200"/>
      <c r="R371" s="201">
        <f>SUM(R372:R380)</f>
        <v>0.068370899999999998</v>
      </c>
      <c r="S371" s="200"/>
      <c r="T371" s="202">
        <f>SUM(T372:T380)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3" t="s">
        <v>14</v>
      </c>
      <c r="AT371" s="204" t="s">
        <v>74</v>
      </c>
      <c r="AU371" s="204" t="s">
        <v>14</v>
      </c>
      <c r="AY371" s="203" t="s">
        <v>138</v>
      </c>
      <c r="BK371" s="205">
        <f>SUM(BK372:BK380)</f>
        <v>0</v>
      </c>
    </row>
    <row r="372" s="2" customFormat="1" ht="16.5" customHeight="1">
      <c r="A372" s="41"/>
      <c r="B372" s="42"/>
      <c r="C372" s="208" t="s">
        <v>513</v>
      </c>
      <c r="D372" s="208" t="s">
        <v>140</v>
      </c>
      <c r="E372" s="209" t="s">
        <v>514</v>
      </c>
      <c r="F372" s="210" t="s">
        <v>515</v>
      </c>
      <c r="G372" s="211" t="s">
        <v>176</v>
      </c>
      <c r="H372" s="212">
        <v>150.15000000000001</v>
      </c>
      <c r="I372" s="213"/>
      <c r="J372" s="214">
        <f>ROUND(I372*H372,2)</f>
        <v>0</v>
      </c>
      <c r="K372" s="210" t="s">
        <v>144</v>
      </c>
      <c r="L372" s="47"/>
      <c r="M372" s="215" t="s">
        <v>19</v>
      </c>
      <c r="N372" s="216" t="s">
        <v>46</v>
      </c>
      <c r="O372" s="87"/>
      <c r="P372" s="217">
        <f>O372*H372</f>
        <v>0</v>
      </c>
      <c r="Q372" s="217">
        <v>0.00010000000000000001</v>
      </c>
      <c r="R372" s="217">
        <f>Q372*H372</f>
        <v>0.015015000000000001</v>
      </c>
      <c r="S372" s="217">
        <v>0</v>
      </c>
      <c r="T372" s="218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9" t="s">
        <v>145</v>
      </c>
      <c r="AT372" s="219" t="s">
        <v>140</v>
      </c>
      <c r="AU372" s="219" t="s">
        <v>84</v>
      </c>
      <c r="AY372" s="20" t="s">
        <v>138</v>
      </c>
      <c r="BE372" s="220">
        <f>IF(N372="základní",J372,0)</f>
        <v>0</v>
      </c>
      <c r="BF372" s="220">
        <f>IF(N372="snížená",J372,0)</f>
        <v>0</v>
      </c>
      <c r="BG372" s="220">
        <f>IF(N372="zákl. přenesená",J372,0)</f>
        <v>0</v>
      </c>
      <c r="BH372" s="220">
        <f>IF(N372="sníž. přenesená",J372,0)</f>
        <v>0</v>
      </c>
      <c r="BI372" s="220">
        <f>IF(N372="nulová",J372,0)</f>
        <v>0</v>
      </c>
      <c r="BJ372" s="20" t="s">
        <v>14</v>
      </c>
      <c r="BK372" s="220">
        <f>ROUND(I372*H372,2)</f>
        <v>0</v>
      </c>
      <c r="BL372" s="20" t="s">
        <v>145</v>
      </c>
      <c r="BM372" s="219" t="s">
        <v>516</v>
      </c>
    </row>
    <row r="373" s="2" customFormat="1">
      <c r="A373" s="41"/>
      <c r="B373" s="42"/>
      <c r="C373" s="43"/>
      <c r="D373" s="221" t="s">
        <v>147</v>
      </c>
      <c r="E373" s="43"/>
      <c r="F373" s="222" t="s">
        <v>517</v>
      </c>
      <c r="G373" s="43"/>
      <c r="H373" s="43"/>
      <c r="I373" s="223"/>
      <c r="J373" s="43"/>
      <c r="K373" s="43"/>
      <c r="L373" s="47"/>
      <c r="M373" s="224"/>
      <c r="N373" s="225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147</v>
      </c>
      <c r="AU373" s="20" t="s">
        <v>84</v>
      </c>
    </row>
    <row r="374" s="2" customFormat="1">
      <c r="A374" s="41"/>
      <c r="B374" s="42"/>
      <c r="C374" s="43"/>
      <c r="D374" s="226" t="s">
        <v>149</v>
      </c>
      <c r="E374" s="43"/>
      <c r="F374" s="227" t="s">
        <v>518</v>
      </c>
      <c r="G374" s="43"/>
      <c r="H374" s="43"/>
      <c r="I374" s="223"/>
      <c r="J374" s="43"/>
      <c r="K374" s="43"/>
      <c r="L374" s="47"/>
      <c r="M374" s="224"/>
      <c r="N374" s="225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149</v>
      </c>
      <c r="AU374" s="20" t="s">
        <v>84</v>
      </c>
    </row>
    <row r="375" s="13" customFormat="1">
      <c r="A375" s="13"/>
      <c r="B375" s="228"/>
      <c r="C375" s="229"/>
      <c r="D375" s="221" t="s">
        <v>180</v>
      </c>
      <c r="E375" s="230" t="s">
        <v>19</v>
      </c>
      <c r="F375" s="231" t="s">
        <v>519</v>
      </c>
      <c r="G375" s="229"/>
      <c r="H375" s="230" t="s">
        <v>19</v>
      </c>
      <c r="I375" s="232"/>
      <c r="J375" s="229"/>
      <c r="K375" s="229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180</v>
      </c>
      <c r="AU375" s="237" t="s">
        <v>84</v>
      </c>
      <c r="AV375" s="13" t="s">
        <v>14</v>
      </c>
      <c r="AW375" s="13" t="s">
        <v>34</v>
      </c>
      <c r="AX375" s="13" t="s">
        <v>75</v>
      </c>
      <c r="AY375" s="237" t="s">
        <v>138</v>
      </c>
    </row>
    <row r="376" s="14" customFormat="1">
      <c r="A376" s="14"/>
      <c r="B376" s="238"/>
      <c r="C376" s="239"/>
      <c r="D376" s="221" t="s">
        <v>180</v>
      </c>
      <c r="E376" s="240" t="s">
        <v>19</v>
      </c>
      <c r="F376" s="241" t="s">
        <v>520</v>
      </c>
      <c r="G376" s="239"/>
      <c r="H376" s="242">
        <v>150.15000000000001</v>
      </c>
      <c r="I376" s="243"/>
      <c r="J376" s="239"/>
      <c r="K376" s="239"/>
      <c r="L376" s="244"/>
      <c r="M376" s="245"/>
      <c r="N376" s="246"/>
      <c r="O376" s="246"/>
      <c r="P376" s="246"/>
      <c r="Q376" s="246"/>
      <c r="R376" s="246"/>
      <c r="S376" s="246"/>
      <c r="T376" s="24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8" t="s">
        <v>180</v>
      </c>
      <c r="AU376" s="248" t="s">
        <v>84</v>
      </c>
      <c r="AV376" s="14" t="s">
        <v>84</v>
      </c>
      <c r="AW376" s="14" t="s">
        <v>34</v>
      </c>
      <c r="AX376" s="14" t="s">
        <v>75</v>
      </c>
      <c r="AY376" s="248" t="s">
        <v>138</v>
      </c>
    </row>
    <row r="377" s="15" customFormat="1">
      <c r="A377" s="15"/>
      <c r="B377" s="249"/>
      <c r="C377" s="250"/>
      <c r="D377" s="221" t="s">
        <v>180</v>
      </c>
      <c r="E377" s="251" t="s">
        <v>19</v>
      </c>
      <c r="F377" s="252" t="s">
        <v>183</v>
      </c>
      <c r="G377" s="250"/>
      <c r="H377" s="253">
        <v>150.15000000000001</v>
      </c>
      <c r="I377" s="254"/>
      <c r="J377" s="250"/>
      <c r="K377" s="250"/>
      <c r="L377" s="255"/>
      <c r="M377" s="256"/>
      <c r="N377" s="257"/>
      <c r="O377" s="257"/>
      <c r="P377" s="257"/>
      <c r="Q377" s="257"/>
      <c r="R377" s="257"/>
      <c r="S377" s="257"/>
      <c r="T377" s="25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9" t="s">
        <v>180</v>
      </c>
      <c r="AU377" s="259" t="s">
        <v>84</v>
      </c>
      <c r="AV377" s="15" t="s">
        <v>145</v>
      </c>
      <c r="AW377" s="15" t="s">
        <v>34</v>
      </c>
      <c r="AX377" s="15" t="s">
        <v>14</v>
      </c>
      <c r="AY377" s="259" t="s">
        <v>138</v>
      </c>
    </row>
    <row r="378" s="2" customFormat="1" ht="16.5" customHeight="1">
      <c r="A378" s="41"/>
      <c r="B378" s="42"/>
      <c r="C378" s="260" t="s">
        <v>521</v>
      </c>
      <c r="D378" s="260" t="s">
        <v>274</v>
      </c>
      <c r="E378" s="261" t="s">
        <v>522</v>
      </c>
      <c r="F378" s="262" t="s">
        <v>523</v>
      </c>
      <c r="G378" s="263" t="s">
        <v>176</v>
      </c>
      <c r="H378" s="264">
        <v>177.85300000000001</v>
      </c>
      <c r="I378" s="265"/>
      <c r="J378" s="266">
        <f>ROUND(I378*H378,2)</f>
        <v>0</v>
      </c>
      <c r="K378" s="262" t="s">
        <v>144</v>
      </c>
      <c r="L378" s="267"/>
      <c r="M378" s="268" t="s">
        <v>19</v>
      </c>
      <c r="N378" s="269" t="s">
        <v>46</v>
      </c>
      <c r="O378" s="87"/>
      <c r="P378" s="217">
        <f>O378*H378</f>
        <v>0</v>
      </c>
      <c r="Q378" s="217">
        <v>0.00029999999999999997</v>
      </c>
      <c r="R378" s="217">
        <f>Q378*H378</f>
        <v>0.053355899999999998</v>
      </c>
      <c r="S378" s="217">
        <v>0</v>
      </c>
      <c r="T378" s="218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9" t="s">
        <v>191</v>
      </c>
      <c r="AT378" s="219" t="s">
        <v>274</v>
      </c>
      <c r="AU378" s="219" t="s">
        <v>84</v>
      </c>
      <c r="AY378" s="20" t="s">
        <v>138</v>
      </c>
      <c r="BE378" s="220">
        <f>IF(N378="základní",J378,0)</f>
        <v>0</v>
      </c>
      <c r="BF378" s="220">
        <f>IF(N378="snížená",J378,0)</f>
        <v>0</v>
      </c>
      <c r="BG378" s="220">
        <f>IF(N378="zákl. přenesená",J378,0)</f>
        <v>0</v>
      </c>
      <c r="BH378" s="220">
        <f>IF(N378="sníž. přenesená",J378,0)</f>
        <v>0</v>
      </c>
      <c r="BI378" s="220">
        <f>IF(N378="nulová",J378,0)</f>
        <v>0</v>
      </c>
      <c r="BJ378" s="20" t="s">
        <v>14</v>
      </c>
      <c r="BK378" s="220">
        <f>ROUND(I378*H378,2)</f>
        <v>0</v>
      </c>
      <c r="BL378" s="20" t="s">
        <v>145</v>
      </c>
      <c r="BM378" s="219" t="s">
        <v>524</v>
      </c>
    </row>
    <row r="379" s="2" customFormat="1">
      <c r="A379" s="41"/>
      <c r="B379" s="42"/>
      <c r="C379" s="43"/>
      <c r="D379" s="221" t="s">
        <v>147</v>
      </c>
      <c r="E379" s="43"/>
      <c r="F379" s="222" t="s">
        <v>523</v>
      </c>
      <c r="G379" s="43"/>
      <c r="H379" s="43"/>
      <c r="I379" s="223"/>
      <c r="J379" s="43"/>
      <c r="K379" s="43"/>
      <c r="L379" s="47"/>
      <c r="M379" s="224"/>
      <c r="N379" s="225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147</v>
      </c>
      <c r="AU379" s="20" t="s">
        <v>84</v>
      </c>
    </row>
    <row r="380" s="14" customFormat="1">
      <c r="A380" s="14"/>
      <c r="B380" s="238"/>
      <c r="C380" s="239"/>
      <c r="D380" s="221" t="s">
        <v>180</v>
      </c>
      <c r="E380" s="239"/>
      <c r="F380" s="241" t="s">
        <v>525</v>
      </c>
      <c r="G380" s="239"/>
      <c r="H380" s="242">
        <v>177.85300000000001</v>
      </c>
      <c r="I380" s="243"/>
      <c r="J380" s="239"/>
      <c r="K380" s="239"/>
      <c r="L380" s="244"/>
      <c r="M380" s="245"/>
      <c r="N380" s="246"/>
      <c r="O380" s="246"/>
      <c r="P380" s="246"/>
      <c r="Q380" s="246"/>
      <c r="R380" s="246"/>
      <c r="S380" s="246"/>
      <c r="T380" s="24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8" t="s">
        <v>180</v>
      </c>
      <c r="AU380" s="248" t="s">
        <v>84</v>
      </c>
      <c r="AV380" s="14" t="s">
        <v>84</v>
      </c>
      <c r="AW380" s="14" t="s">
        <v>4</v>
      </c>
      <c r="AX380" s="14" t="s">
        <v>14</v>
      </c>
      <c r="AY380" s="248" t="s">
        <v>138</v>
      </c>
    </row>
    <row r="381" s="12" customFormat="1" ht="22.8" customHeight="1">
      <c r="A381" s="12"/>
      <c r="B381" s="192"/>
      <c r="C381" s="193"/>
      <c r="D381" s="194" t="s">
        <v>74</v>
      </c>
      <c r="E381" s="206" t="s">
        <v>156</v>
      </c>
      <c r="F381" s="206" t="s">
        <v>526</v>
      </c>
      <c r="G381" s="193"/>
      <c r="H381" s="193"/>
      <c r="I381" s="196"/>
      <c r="J381" s="207">
        <f>BK381</f>
        <v>0</v>
      </c>
      <c r="K381" s="193"/>
      <c r="L381" s="198"/>
      <c r="M381" s="199"/>
      <c r="N381" s="200"/>
      <c r="O381" s="200"/>
      <c r="P381" s="201">
        <f>SUM(P382:P395)</f>
        <v>0</v>
      </c>
      <c r="Q381" s="200"/>
      <c r="R381" s="201">
        <f>SUM(R382:R395)</f>
        <v>257.35212000000001</v>
      </c>
      <c r="S381" s="200"/>
      <c r="T381" s="202">
        <f>SUM(T382:T395)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03" t="s">
        <v>14</v>
      </c>
      <c r="AT381" s="204" t="s">
        <v>74</v>
      </c>
      <c r="AU381" s="204" t="s">
        <v>14</v>
      </c>
      <c r="AY381" s="203" t="s">
        <v>138</v>
      </c>
      <c r="BK381" s="205">
        <f>SUM(BK382:BK395)</f>
        <v>0</v>
      </c>
    </row>
    <row r="382" s="2" customFormat="1" ht="16.5" customHeight="1">
      <c r="A382" s="41"/>
      <c r="B382" s="42"/>
      <c r="C382" s="208" t="s">
        <v>527</v>
      </c>
      <c r="D382" s="208" t="s">
        <v>140</v>
      </c>
      <c r="E382" s="209" t="s">
        <v>528</v>
      </c>
      <c r="F382" s="210" t="s">
        <v>529</v>
      </c>
      <c r="G382" s="211" t="s">
        <v>143</v>
      </c>
      <c r="H382" s="212">
        <v>36</v>
      </c>
      <c r="I382" s="213"/>
      <c r="J382" s="214">
        <f>ROUND(I382*H382,2)</f>
        <v>0</v>
      </c>
      <c r="K382" s="210" t="s">
        <v>144</v>
      </c>
      <c r="L382" s="47"/>
      <c r="M382" s="215" t="s">
        <v>19</v>
      </c>
      <c r="N382" s="216" t="s">
        <v>46</v>
      </c>
      <c r="O382" s="87"/>
      <c r="P382" s="217">
        <f>O382*H382</f>
        <v>0</v>
      </c>
      <c r="Q382" s="217">
        <v>0.45423000000000002</v>
      </c>
      <c r="R382" s="217">
        <f>Q382*H382</f>
        <v>16.35228</v>
      </c>
      <c r="S382" s="217">
        <v>0</v>
      </c>
      <c r="T382" s="218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9" t="s">
        <v>145</v>
      </c>
      <c r="AT382" s="219" t="s">
        <v>140</v>
      </c>
      <c r="AU382" s="219" t="s">
        <v>84</v>
      </c>
      <c r="AY382" s="20" t="s">
        <v>138</v>
      </c>
      <c r="BE382" s="220">
        <f>IF(N382="základní",J382,0)</f>
        <v>0</v>
      </c>
      <c r="BF382" s="220">
        <f>IF(N382="snížená",J382,0)</f>
        <v>0</v>
      </c>
      <c r="BG382" s="220">
        <f>IF(N382="zákl. přenesená",J382,0)</f>
        <v>0</v>
      </c>
      <c r="BH382" s="220">
        <f>IF(N382="sníž. přenesená",J382,0)</f>
        <v>0</v>
      </c>
      <c r="BI382" s="220">
        <f>IF(N382="nulová",J382,0)</f>
        <v>0</v>
      </c>
      <c r="BJ382" s="20" t="s">
        <v>14</v>
      </c>
      <c r="BK382" s="220">
        <f>ROUND(I382*H382,2)</f>
        <v>0</v>
      </c>
      <c r="BL382" s="20" t="s">
        <v>145</v>
      </c>
      <c r="BM382" s="219" t="s">
        <v>530</v>
      </c>
    </row>
    <row r="383" s="2" customFormat="1">
      <c r="A383" s="41"/>
      <c r="B383" s="42"/>
      <c r="C383" s="43"/>
      <c r="D383" s="221" t="s">
        <v>147</v>
      </c>
      <c r="E383" s="43"/>
      <c r="F383" s="222" t="s">
        <v>531</v>
      </c>
      <c r="G383" s="43"/>
      <c r="H383" s="43"/>
      <c r="I383" s="223"/>
      <c r="J383" s="43"/>
      <c r="K383" s="43"/>
      <c r="L383" s="47"/>
      <c r="M383" s="224"/>
      <c r="N383" s="225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147</v>
      </c>
      <c r="AU383" s="20" t="s">
        <v>84</v>
      </c>
    </row>
    <row r="384" s="2" customFormat="1">
      <c r="A384" s="41"/>
      <c r="B384" s="42"/>
      <c r="C384" s="43"/>
      <c r="D384" s="226" t="s">
        <v>149</v>
      </c>
      <c r="E384" s="43"/>
      <c r="F384" s="227" t="s">
        <v>532</v>
      </c>
      <c r="G384" s="43"/>
      <c r="H384" s="43"/>
      <c r="I384" s="223"/>
      <c r="J384" s="43"/>
      <c r="K384" s="43"/>
      <c r="L384" s="47"/>
      <c r="M384" s="224"/>
      <c r="N384" s="225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149</v>
      </c>
      <c r="AU384" s="20" t="s">
        <v>84</v>
      </c>
    </row>
    <row r="385" s="13" customFormat="1">
      <c r="A385" s="13"/>
      <c r="B385" s="228"/>
      <c r="C385" s="229"/>
      <c r="D385" s="221" t="s">
        <v>180</v>
      </c>
      <c r="E385" s="230" t="s">
        <v>19</v>
      </c>
      <c r="F385" s="231" t="s">
        <v>533</v>
      </c>
      <c r="G385" s="229"/>
      <c r="H385" s="230" t="s">
        <v>19</v>
      </c>
      <c r="I385" s="232"/>
      <c r="J385" s="229"/>
      <c r="K385" s="229"/>
      <c r="L385" s="233"/>
      <c r="M385" s="234"/>
      <c r="N385" s="235"/>
      <c r="O385" s="235"/>
      <c r="P385" s="235"/>
      <c r="Q385" s="235"/>
      <c r="R385" s="235"/>
      <c r="S385" s="235"/>
      <c r="T385" s="23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7" t="s">
        <v>180</v>
      </c>
      <c r="AU385" s="237" t="s">
        <v>84</v>
      </c>
      <c r="AV385" s="13" t="s">
        <v>14</v>
      </c>
      <c r="AW385" s="13" t="s">
        <v>34</v>
      </c>
      <c r="AX385" s="13" t="s">
        <v>75</v>
      </c>
      <c r="AY385" s="237" t="s">
        <v>138</v>
      </c>
    </row>
    <row r="386" s="13" customFormat="1">
      <c r="A386" s="13"/>
      <c r="B386" s="228"/>
      <c r="C386" s="229"/>
      <c r="D386" s="221" t="s">
        <v>180</v>
      </c>
      <c r="E386" s="230" t="s">
        <v>19</v>
      </c>
      <c r="F386" s="231" t="s">
        <v>534</v>
      </c>
      <c r="G386" s="229"/>
      <c r="H386" s="230" t="s">
        <v>19</v>
      </c>
      <c r="I386" s="232"/>
      <c r="J386" s="229"/>
      <c r="K386" s="229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180</v>
      </c>
      <c r="AU386" s="237" t="s">
        <v>84</v>
      </c>
      <c r="AV386" s="13" t="s">
        <v>14</v>
      </c>
      <c r="AW386" s="13" t="s">
        <v>34</v>
      </c>
      <c r="AX386" s="13" t="s">
        <v>75</v>
      </c>
      <c r="AY386" s="237" t="s">
        <v>138</v>
      </c>
    </row>
    <row r="387" s="14" customFormat="1">
      <c r="A387" s="14"/>
      <c r="B387" s="238"/>
      <c r="C387" s="239"/>
      <c r="D387" s="221" t="s">
        <v>180</v>
      </c>
      <c r="E387" s="240" t="s">
        <v>19</v>
      </c>
      <c r="F387" s="241" t="s">
        <v>535</v>
      </c>
      <c r="G387" s="239"/>
      <c r="H387" s="242">
        <v>36</v>
      </c>
      <c r="I387" s="243"/>
      <c r="J387" s="239"/>
      <c r="K387" s="239"/>
      <c r="L387" s="244"/>
      <c r="M387" s="245"/>
      <c r="N387" s="246"/>
      <c r="O387" s="246"/>
      <c r="P387" s="246"/>
      <c r="Q387" s="246"/>
      <c r="R387" s="246"/>
      <c r="S387" s="246"/>
      <c r="T387" s="24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8" t="s">
        <v>180</v>
      </c>
      <c r="AU387" s="248" t="s">
        <v>84</v>
      </c>
      <c r="AV387" s="14" t="s">
        <v>84</v>
      </c>
      <c r="AW387" s="14" t="s">
        <v>34</v>
      </c>
      <c r="AX387" s="14" t="s">
        <v>75</v>
      </c>
      <c r="AY387" s="248" t="s">
        <v>138</v>
      </c>
    </row>
    <row r="388" s="15" customFormat="1">
      <c r="A388" s="15"/>
      <c r="B388" s="249"/>
      <c r="C388" s="250"/>
      <c r="D388" s="221" t="s">
        <v>180</v>
      </c>
      <c r="E388" s="251" t="s">
        <v>19</v>
      </c>
      <c r="F388" s="252" t="s">
        <v>183</v>
      </c>
      <c r="G388" s="250"/>
      <c r="H388" s="253">
        <v>36</v>
      </c>
      <c r="I388" s="254"/>
      <c r="J388" s="250"/>
      <c r="K388" s="250"/>
      <c r="L388" s="255"/>
      <c r="M388" s="256"/>
      <c r="N388" s="257"/>
      <c r="O388" s="257"/>
      <c r="P388" s="257"/>
      <c r="Q388" s="257"/>
      <c r="R388" s="257"/>
      <c r="S388" s="257"/>
      <c r="T388" s="258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9" t="s">
        <v>180</v>
      </c>
      <c r="AU388" s="259" t="s">
        <v>84</v>
      </c>
      <c r="AV388" s="15" t="s">
        <v>145</v>
      </c>
      <c r="AW388" s="15" t="s">
        <v>34</v>
      </c>
      <c r="AX388" s="15" t="s">
        <v>14</v>
      </c>
      <c r="AY388" s="259" t="s">
        <v>138</v>
      </c>
    </row>
    <row r="389" s="2" customFormat="1" ht="16.5" customHeight="1">
      <c r="A389" s="41"/>
      <c r="B389" s="42"/>
      <c r="C389" s="260" t="s">
        <v>536</v>
      </c>
      <c r="D389" s="260" t="s">
        <v>274</v>
      </c>
      <c r="E389" s="261" t="s">
        <v>537</v>
      </c>
      <c r="F389" s="262" t="s">
        <v>538</v>
      </c>
      <c r="G389" s="263" t="s">
        <v>143</v>
      </c>
      <c r="H389" s="264">
        <v>36</v>
      </c>
      <c r="I389" s="265"/>
      <c r="J389" s="266">
        <f>ROUND(I389*H389,2)</f>
        <v>0</v>
      </c>
      <c r="K389" s="262" t="s">
        <v>19</v>
      </c>
      <c r="L389" s="267"/>
      <c r="M389" s="268" t="s">
        <v>19</v>
      </c>
      <c r="N389" s="269" t="s">
        <v>46</v>
      </c>
      <c r="O389" s="87"/>
      <c r="P389" s="217">
        <f>O389*H389</f>
        <v>0</v>
      </c>
      <c r="Q389" s="217">
        <v>5.5250000000000004</v>
      </c>
      <c r="R389" s="217">
        <f>Q389*H389</f>
        <v>198.90000000000001</v>
      </c>
      <c r="S389" s="217">
        <v>0</v>
      </c>
      <c r="T389" s="218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9" t="s">
        <v>191</v>
      </c>
      <c r="AT389" s="219" t="s">
        <v>274</v>
      </c>
      <c r="AU389" s="219" t="s">
        <v>84</v>
      </c>
      <c r="AY389" s="20" t="s">
        <v>138</v>
      </c>
      <c r="BE389" s="220">
        <f>IF(N389="základní",J389,0)</f>
        <v>0</v>
      </c>
      <c r="BF389" s="220">
        <f>IF(N389="snížená",J389,0)</f>
        <v>0</v>
      </c>
      <c r="BG389" s="220">
        <f>IF(N389="zákl. přenesená",J389,0)</f>
        <v>0</v>
      </c>
      <c r="BH389" s="220">
        <f>IF(N389="sníž. přenesená",J389,0)</f>
        <v>0</v>
      </c>
      <c r="BI389" s="220">
        <f>IF(N389="nulová",J389,0)</f>
        <v>0</v>
      </c>
      <c r="BJ389" s="20" t="s">
        <v>14</v>
      </c>
      <c r="BK389" s="220">
        <f>ROUND(I389*H389,2)</f>
        <v>0</v>
      </c>
      <c r="BL389" s="20" t="s">
        <v>145</v>
      </c>
      <c r="BM389" s="219" t="s">
        <v>539</v>
      </c>
    </row>
    <row r="390" s="2" customFormat="1">
      <c r="A390" s="41"/>
      <c r="B390" s="42"/>
      <c r="C390" s="43"/>
      <c r="D390" s="221" t="s">
        <v>147</v>
      </c>
      <c r="E390" s="43"/>
      <c r="F390" s="222" t="s">
        <v>538</v>
      </c>
      <c r="G390" s="43"/>
      <c r="H390" s="43"/>
      <c r="I390" s="223"/>
      <c r="J390" s="43"/>
      <c r="K390" s="43"/>
      <c r="L390" s="47"/>
      <c r="M390" s="224"/>
      <c r="N390" s="225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147</v>
      </c>
      <c r="AU390" s="20" t="s">
        <v>84</v>
      </c>
    </row>
    <row r="391" s="2" customFormat="1" ht="16.5" customHeight="1">
      <c r="A391" s="41"/>
      <c r="B391" s="42"/>
      <c r="C391" s="208" t="s">
        <v>540</v>
      </c>
      <c r="D391" s="208" t="s">
        <v>140</v>
      </c>
      <c r="E391" s="209" t="s">
        <v>541</v>
      </c>
      <c r="F391" s="210" t="s">
        <v>542</v>
      </c>
      <c r="G391" s="211" t="s">
        <v>143</v>
      </c>
      <c r="H391" s="212">
        <v>72</v>
      </c>
      <c r="I391" s="213"/>
      <c r="J391" s="214">
        <f>ROUND(I391*H391,2)</f>
        <v>0</v>
      </c>
      <c r="K391" s="210" t="s">
        <v>144</v>
      </c>
      <c r="L391" s="47"/>
      <c r="M391" s="215" t="s">
        <v>19</v>
      </c>
      <c r="N391" s="216" t="s">
        <v>46</v>
      </c>
      <c r="O391" s="87"/>
      <c r="P391" s="217">
        <f>O391*H391</f>
        <v>0</v>
      </c>
      <c r="Q391" s="217">
        <v>0.048719999999999999</v>
      </c>
      <c r="R391" s="217">
        <f>Q391*H391</f>
        <v>3.5078399999999998</v>
      </c>
      <c r="S391" s="217">
        <v>0</v>
      </c>
      <c r="T391" s="218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9" t="s">
        <v>145</v>
      </c>
      <c r="AT391" s="219" t="s">
        <v>140</v>
      </c>
      <c r="AU391" s="219" t="s">
        <v>84</v>
      </c>
      <c r="AY391" s="20" t="s">
        <v>138</v>
      </c>
      <c r="BE391" s="220">
        <f>IF(N391="základní",J391,0)</f>
        <v>0</v>
      </c>
      <c r="BF391" s="220">
        <f>IF(N391="snížená",J391,0)</f>
        <v>0</v>
      </c>
      <c r="BG391" s="220">
        <f>IF(N391="zákl. přenesená",J391,0)</f>
        <v>0</v>
      </c>
      <c r="BH391" s="220">
        <f>IF(N391="sníž. přenesená",J391,0)</f>
        <v>0</v>
      </c>
      <c r="BI391" s="220">
        <f>IF(N391="nulová",J391,0)</f>
        <v>0</v>
      </c>
      <c r="BJ391" s="20" t="s">
        <v>14</v>
      </c>
      <c r="BK391" s="220">
        <f>ROUND(I391*H391,2)</f>
        <v>0</v>
      </c>
      <c r="BL391" s="20" t="s">
        <v>145</v>
      </c>
      <c r="BM391" s="219" t="s">
        <v>543</v>
      </c>
    </row>
    <row r="392" s="2" customFormat="1">
      <c r="A392" s="41"/>
      <c r="B392" s="42"/>
      <c r="C392" s="43"/>
      <c r="D392" s="221" t="s">
        <v>147</v>
      </c>
      <c r="E392" s="43"/>
      <c r="F392" s="222" t="s">
        <v>544</v>
      </c>
      <c r="G392" s="43"/>
      <c r="H392" s="43"/>
      <c r="I392" s="223"/>
      <c r="J392" s="43"/>
      <c r="K392" s="43"/>
      <c r="L392" s="47"/>
      <c r="M392" s="224"/>
      <c r="N392" s="225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147</v>
      </c>
      <c r="AU392" s="20" t="s">
        <v>84</v>
      </c>
    </row>
    <row r="393" s="2" customFormat="1">
      <c r="A393" s="41"/>
      <c r="B393" s="42"/>
      <c r="C393" s="43"/>
      <c r="D393" s="226" t="s">
        <v>149</v>
      </c>
      <c r="E393" s="43"/>
      <c r="F393" s="227" t="s">
        <v>545</v>
      </c>
      <c r="G393" s="43"/>
      <c r="H393" s="43"/>
      <c r="I393" s="223"/>
      <c r="J393" s="43"/>
      <c r="K393" s="43"/>
      <c r="L393" s="47"/>
      <c r="M393" s="224"/>
      <c r="N393" s="225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149</v>
      </c>
      <c r="AU393" s="20" t="s">
        <v>84</v>
      </c>
    </row>
    <row r="394" s="2" customFormat="1" ht="16.5" customHeight="1">
      <c r="A394" s="41"/>
      <c r="B394" s="42"/>
      <c r="C394" s="260" t="s">
        <v>546</v>
      </c>
      <c r="D394" s="260" t="s">
        <v>274</v>
      </c>
      <c r="E394" s="261" t="s">
        <v>547</v>
      </c>
      <c r="F394" s="262" t="s">
        <v>548</v>
      </c>
      <c r="G394" s="263" t="s">
        <v>143</v>
      </c>
      <c r="H394" s="264">
        <v>72</v>
      </c>
      <c r="I394" s="265"/>
      <c r="J394" s="266">
        <f>ROUND(I394*H394,2)</f>
        <v>0</v>
      </c>
      <c r="K394" s="262" t="s">
        <v>19</v>
      </c>
      <c r="L394" s="267"/>
      <c r="M394" s="268" t="s">
        <v>19</v>
      </c>
      <c r="N394" s="269" t="s">
        <v>46</v>
      </c>
      <c r="O394" s="87"/>
      <c r="P394" s="217">
        <f>O394*H394</f>
        <v>0</v>
      </c>
      <c r="Q394" s="217">
        <v>0.53600000000000003</v>
      </c>
      <c r="R394" s="217">
        <f>Q394*H394</f>
        <v>38.591999999999999</v>
      </c>
      <c r="S394" s="217">
        <v>0</v>
      </c>
      <c r="T394" s="218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9" t="s">
        <v>191</v>
      </c>
      <c r="AT394" s="219" t="s">
        <v>274</v>
      </c>
      <c r="AU394" s="219" t="s">
        <v>84</v>
      </c>
      <c r="AY394" s="20" t="s">
        <v>138</v>
      </c>
      <c r="BE394" s="220">
        <f>IF(N394="základní",J394,0)</f>
        <v>0</v>
      </c>
      <c r="BF394" s="220">
        <f>IF(N394="snížená",J394,0)</f>
        <v>0</v>
      </c>
      <c r="BG394" s="220">
        <f>IF(N394="zákl. přenesená",J394,0)</f>
        <v>0</v>
      </c>
      <c r="BH394" s="220">
        <f>IF(N394="sníž. přenesená",J394,0)</f>
        <v>0</v>
      </c>
      <c r="BI394" s="220">
        <f>IF(N394="nulová",J394,0)</f>
        <v>0</v>
      </c>
      <c r="BJ394" s="20" t="s">
        <v>14</v>
      </c>
      <c r="BK394" s="220">
        <f>ROUND(I394*H394,2)</f>
        <v>0</v>
      </c>
      <c r="BL394" s="20" t="s">
        <v>145</v>
      </c>
      <c r="BM394" s="219" t="s">
        <v>549</v>
      </c>
    </row>
    <row r="395" s="2" customFormat="1">
      <c r="A395" s="41"/>
      <c r="B395" s="42"/>
      <c r="C395" s="43"/>
      <c r="D395" s="221" t="s">
        <v>147</v>
      </c>
      <c r="E395" s="43"/>
      <c r="F395" s="222" t="s">
        <v>548</v>
      </c>
      <c r="G395" s="43"/>
      <c r="H395" s="43"/>
      <c r="I395" s="223"/>
      <c r="J395" s="43"/>
      <c r="K395" s="43"/>
      <c r="L395" s="47"/>
      <c r="M395" s="224"/>
      <c r="N395" s="225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147</v>
      </c>
      <c r="AU395" s="20" t="s">
        <v>84</v>
      </c>
    </row>
    <row r="396" s="12" customFormat="1" ht="22.8" customHeight="1">
      <c r="A396" s="12"/>
      <c r="B396" s="192"/>
      <c r="C396" s="193"/>
      <c r="D396" s="194" t="s">
        <v>74</v>
      </c>
      <c r="E396" s="206" t="s">
        <v>145</v>
      </c>
      <c r="F396" s="206" t="s">
        <v>550</v>
      </c>
      <c r="G396" s="193"/>
      <c r="H396" s="193"/>
      <c r="I396" s="196"/>
      <c r="J396" s="207">
        <f>BK396</f>
        <v>0</v>
      </c>
      <c r="K396" s="193"/>
      <c r="L396" s="198"/>
      <c r="M396" s="199"/>
      <c r="N396" s="200"/>
      <c r="O396" s="200"/>
      <c r="P396" s="201">
        <f>SUM(P397:P430)</f>
        <v>0</v>
      </c>
      <c r="Q396" s="200"/>
      <c r="R396" s="201">
        <f>SUM(R397:R430)</f>
        <v>0</v>
      </c>
      <c r="S396" s="200"/>
      <c r="T396" s="202">
        <f>SUM(T397:T430)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03" t="s">
        <v>14</v>
      </c>
      <c r="AT396" s="204" t="s">
        <v>74</v>
      </c>
      <c r="AU396" s="204" t="s">
        <v>14</v>
      </c>
      <c r="AY396" s="203" t="s">
        <v>138</v>
      </c>
      <c r="BK396" s="205">
        <f>SUM(BK397:BK430)</f>
        <v>0</v>
      </c>
    </row>
    <row r="397" s="2" customFormat="1" ht="16.5" customHeight="1">
      <c r="A397" s="41"/>
      <c r="B397" s="42"/>
      <c r="C397" s="208" t="s">
        <v>551</v>
      </c>
      <c r="D397" s="208" t="s">
        <v>140</v>
      </c>
      <c r="E397" s="209" t="s">
        <v>552</v>
      </c>
      <c r="F397" s="210" t="s">
        <v>553</v>
      </c>
      <c r="G397" s="211" t="s">
        <v>92</v>
      </c>
      <c r="H397" s="212">
        <v>75.635999999999996</v>
      </c>
      <c r="I397" s="213"/>
      <c r="J397" s="214">
        <f>ROUND(I397*H397,2)</f>
        <v>0</v>
      </c>
      <c r="K397" s="210" t="s">
        <v>144</v>
      </c>
      <c r="L397" s="47"/>
      <c r="M397" s="215" t="s">
        <v>19</v>
      </c>
      <c r="N397" s="216" t="s">
        <v>46</v>
      </c>
      <c r="O397" s="87"/>
      <c r="P397" s="217">
        <f>O397*H397</f>
        <v>0</v>
      </c>
      <c r="Q397" s="217">
        <v>0</v>
      </c>
      <c r="R397" s="217">
        <f>Q397*H397</f>
        <v>0</v>
      </c>
      <c r="S397" s="217">
        <v>0</v>
      </c>
      <c r="T397" s="218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9" t="s">
        <v>145</v>
      </c>
      <c r="AT397" s="219" t="s">
        <v>140</v>
      </c>
      <c r="AU397" s="219" t="s">
        <v>84</v>
      </c>
      <c r="AY397" s="20" t="s">
        <v>138</v>
      </c>
      <c r="BE397" s="220">
        <f>IF(N397="základní",J397,0)</f>
        <v>0</v>
      </c>
      <c r="BF397" s="220">
        <f>IF(N397="snížená",J397,0)</f>
        <v>0</v>
      </c>
      <c r="BG397" s="220">
        <f>IF(N397="zákl. přenesená",J397,0)</f>
        <v>0</v>
      </c>
      <c r="BH397" s="220">
        <f>IF(N397="sníž. přenesená",J397,0)</f>
        <v>0</v>
      </c>
      <c r="BI397" s="220">
        <f>IF(N397="nulová",J397,0)</f>
        <v>0</v>
      </c>
      <c r="BJ397" s="20" t="s">
        <v>14</v>
      </c>
      <c r="BK397" s="220">
        <f>ROUND(I397*H397,2)</f>
        <v>0</v>
      </c>
      <c r="BL397" s="20" t="s">
        <v>145</v>
      </c>
      <c r="BM397" s="219" t="s">
        <v>554</v>
      </c>
    </row>
    <row r="398" s="2" customFormat="1">
      <c r="A398" s="41"/>
      <c r="B398" s="42"/>
      <c r="C398" s="43"/>
      <c r="D398" s="221" t="s">
        <v>147</v>
      </c>
      <c r="E398" s="43"/>
      <c r="F398" s="222" t="s">
        <v>555</v>
      </c>
      <c r="G398" s="43"/>
      <c r="H398" s="43"/>
      <c r="I398" s="223"/>
      <c r="J398" s="43"/>
      <c r="K398" s="43"/>
      <c r="L398" s="47"/>
      <c r="M398" s="224"/>
      <c r="N398" s="225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147</v>
      </c>
      <c r="AU398" s="20" t="s">
        <v>84</v>
      </c>
    </row>
    <row r="399" s="2" customFormat="1">
      <c r="A399" s="41"/>
      <c r="B399" s="42"/>
      <c r="C399" s="43"/>
      <c r="D399" s="226" t="s">
        <v>149</v>
      </c>
      <c r="E399" s="43"/>
      <c r="F399" s="227" t="s">
        <v>556</v>
      </c>
      <c r="G399" s="43"/>
      <c r="H399" s="43"/>
      <c r="I399" s="223"/>
      <c r="J399" s="43"/>
      <c r="K399" s="43"/>
      <c r="L399" s="47"/>
      <c r="M399" s="224"/>
      <c r="N399" s="225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149</v>
      </c>
      <c r="AU399" s="20" t="s">
        <v>84</v>
      </c>
    </row>
    <row r="400" s="13" customFormat="1">
      <c r="A400" s="13"/>
      <c r="B400" s="228"/>
      <c r="C400" s="229"/>
      <c r="D400" s="221" t="s">
        <v>180</v>
      </c>
      <c r="E400" s="230" t="s">
        <v>19</v>
      </c>
      <c r="F400" s="231" t="s">
        <v>557</v>
      </c>
      <c r="G400" s="229"/>
      <c r="H400" s="230" t="s">
        <v>19</v>
      </c>
      <c r="I400" s="232"/>
      <c r="J400" s="229"/>
      <c r="K400" s="229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180</v>
      </c>
      <c r="AU400" s="237" t="s">
        <v>84</v>
      </c>
      <c r="AV400" s="13" t="s">
        <v>14</v>
      </c>
      <c r="AW400" s="13" t="s">
        <v>34</v>
      </c>
      <c r="AX400" s="13" t="s">
        <v>75</v>
      </c>
      <c r="AY400" s="237" t="s">
        <v>138</v>
      </c>
    </row>
    <row r="401" s="13" customFormat="1">
      <c r="A401" s="13"/>
      <c r="B401" s="228"/>
      <c r="C401" s="229"/>
      <c r="D401" s="221" t="s">
        <v>180</v>
      </c>
      <c r="E401" s="230" t="s">
        <v>19</v>
      </c>
      <c r="F401" s="231" t="s">
        <v>235</v>
      </c>
      <c r="G401" s="229"/>
      <c r="H401" s="230" t="s">
        <v>19</v>
      </c>
      <c r="I401" s="232"/>
      <c r="J401" s="229"/>
      <c r="K401" s="229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180</v>
      </c>
      <c r="AU401" s="237" t="s">
        <v>84</v>
      </c>
      <c r="AV401" s="13" t="s">
        <v>14</v>
      </c>
      <c r="AW401" s="13" t="s">
        <v>34</v>
      </c>
      <c r="AX401" s="13" t="s">
        <v>75</v>
      </c>
      <c r="AY401" s="237" t="s">
        <v>138</v>
      </c>
    </row>
    <row r="402" s="14" customFormat="1">
      <c r="A402" s="14"/>
      <c r="B402" s="238"/>
      <c r="C402" s="239"/>
      <c r="D402" s="221" t="s">
        <v>180</v>
      </c>
      <c r="E402" s="240" t="s">
        <v>19</v>
      </c>
      <c r="F402" s="241" t="s">
        <v>558</v>
      </c>
      <c r="G402" s="239"/>
      <c r="H402" s="242">
        <v>3.7959999999999998</v>
      </c>
      <c r="I402" s="243"/>
      <c r="J402" s="239"/>
      <c r="K402" s="239"/>
      <c r="L402" s="244"/>
      <c r="M402" s="245"/>
      <c r="N402" s="246"/>
      <c r="O402" s="246"/>
      <c r="P402" s="246"/>
      <c r="Q402" s="246"/>
      <c r="R402" s="246"/>
      <c r="S402" s="246"/>
      <c r="T402" s="247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8" t="s">
        <v>180</v>
      </c>
      <c r="AU402" s="248" t="s">
        <v>84</v>
      </c>
      <c r="AV402" s="14" t="s">
        <v>84</v>
      </c>
      <c r="AW402" s="14" t="s">
        <v>34</v>
      </c>
      <c r="AX402" s="14" t="s">
        <v>75</v>
      </c>
      <c r="AY402" s="248" t="s">
        <v>138</v>
      </c>
    </row>
    <row r="403" s="13" customFormat="1">
      <c r="A403" s="13"/>
      <c r="B403" s="228"/>
      <c r="C403" s="229"/>
      <c r="D403" s="221" t="s">
        <v>180</v>
      </c>
      <c r="E403" s="230" t="s">
        <v>19</v>
      </c>
      <c r="F403" s="231" t="s">
        <v>237</v>
      </c>
      <c r="G403" s="229"/>
      <c r="H403" s="230" t="s">
        <v>19</v>
      </c>
      <c r="I403" s="232"/>
      <c r="J403" s="229"/>
      <c r="K403" s="229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180</v>
      </c>
      <c r="AU403" s="237" t="s">
        <v>84</v>
      </c>
      <c r="AV403" s="13" t="s">
        <v>14</v>
      </c>
      <c r="AW403" s="13" t="s">
        <v>34</v>
      </c>
      <c r="AX403" s="13" t="s">
        <v>75</v>
      </c>
      <c r="AY403" s="237" t="s">
        <v>138</v>
      </c>
    </row>
    <row r="404" s="14" customFormat="1">
      <c r="A404" s="14"/>
      <c r="B404" s="238"/>
      <c r="C404" s="239"/>
      <c r="D404" s="221" t="s">
        <v>180</v>
      </c>
      <c r="E404" s="240" t="s">
        <v>19</v>
      </c>
      <c r="F404" s="241" t="s">
        <v>559</v>
      </c>
      <c r="G404" s="239"/>
      <c r="H404" s="242">
        <v>5.032</v>
      </c>
      <c r="I404" s="243"/>
      <c r="J404" s="239"/>
      <c r="K404" s="239"/>
      <c r="L404" s="244"/>
      <c r="M404" s="245"/>
      <c r="N404" s="246"/>
      <c r="O404" s="246"/>
      <c r="P404" s="246"/>
      <c r="Q404" s="246"/>
      <c r="R404" s="246"/>
      <c r="S404" s="246"/>
      <c r="T404" s="24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8" t="s">
        <v>180</v>
      </c>
      <c r="AU404" s="248" t="s">
        <v>84</v>
      </c>
      <c r="AV404" s="14" t="s">
        <v>84</v>
      </c>
      <c r="AW404" s="14" t="s">
        <v>34</v>
      </c>
      <c r="AX404" s="14" t="s">
        <v>75</v>
      </c>
      <c r="AY404" s="248" t="s">
        <v>138</v>
      </c>
    </row>
    <row r="405" s="13" customFormat="1">
      <c r="A405" s="13"/>
      <c r="B405" s="228"/>
      <c r="C405" s="229"/>
      <c r="D405" s="221" t="s">
        <v>180</v>
      </c>
      <c r="E405" s="230" t="s">
        <v>19</v>
      </c>
      <c r="F405" s="231" t="s">
        <v>239</v>
      </c>
      <c r="G405" s="229"/>
      <c r="H405" s="230" t="s">
        <v>19</v>
      </c>
      <c r="I405" s="232"/>
      <c r="J405" s="229"/>
      <c r="K405" s="229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180</v>
      </c>
      <c r="AU405" s="237" t="s">
        <v>84</v>
      </c>
      <c r="AV405" s="13" t="s">
        <v>14</v>
      </c>
      <c r="AW405" s="13" t="s">
        <v>34</v>
      </c>
      <c r="AX405" s="13" t="s">
        <v>75</v>
      </c>
      <c r="AY405" s="237" t="s">
        <v>138</v>
      </c>
    </row>
    <row r="406" s="14" customFormat="1">
      <c r="A406" s="14"/>
      <c r="B406" s="238"/>
      <c r="C406" s="239"/>
      <c r="D406" s="221" t="s">
        <v>180</v>
      </c>
      <c r="E406" s="240" t="s">
        <v>19</v>
      </c>
      <c r="F406" s="241" t="s">
        <v>560</v>
      </c>
      <c r="G406" s="239"/>
      <c r="H406" s="242">
        <v>6.7400000000000002</v>
      </c>
      <c r="I406" s="243"/>
      <c r="J406" s="239"/>
      <c r="K406" s="239"/>
      <c r="L406" s="244"/>
      <c r="M406" s="245"/>
      <c r="N406" s="246"/>
      <c r="O406" s="246"/>
      <c r="P406" s="246"/>
      <c r="Q406" s="246"/>
      <c r="R406" s="246"/>
      <c r="S406" s="246"/>
      <c r="T406" s="24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8" t="s">
        <v>180</v>
      </c>
      <c r="AU406" s="248" t="s">
        <v>84</v>
      </c>
      <c r="AV406" s="14" t="s">
        <v>84</v>
      </c>
      <c r="AW406" s="14" t="s">
        <v>34</v>
      </c>
      <c r="AX406" s="14" t="s">
        <v>75</v>
      </c>
      <c r="AY406" s="248" t="s">
        <v>138</v>
      </c>
    </row>
    <row r="407" s="13" customFormat="1">
      <c r="A407" s="13"/>
      <c r="B407" s="228"/>
      <c r="C407" s="229"/>
      <c r="D407" s="221" t="s">
        <v>180</v>
      </c>
      <c r="E407" s="230" t="s">
        <v>19</v>
      </c>
      <c r="F407" s="231" t="s">
        <v>241</v>
      </c>
      <c r="G407" s="229"/>
      <c r="H407" s="230" t="s">
        <v>19</v>
      </c>
      <c r="I407" s="232"/>
      <c r="J407" s="229"/>
      <c r="K407" s="229"/>
      <c r="L407" s="233"/>
      <c r="M407" s="234"/>
      <c r="N407" s="235"/>
      <c r="O407" s="235"/>
      <c r="P407" s="235"/>
      <c r="Q407" s="235"/>
      <c r="R407" s="235"/>
      <c r="S407" s="235"/>
      <c r="T407" s="23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7" t="s">
        <v>180</v>
      </c>
      <c r="AU407" s="237" t="s">
        <v>84</v>
      </c>
      <c r="AV407" s="13" t="s">
        <v>14</v>
      </c>
      <c r="AW407" s="13" t="s">
        <v>34</v>
      </c>
      <c r="AX407" s="13" t="s">
        <v>75</v>
      </c>
      <c r="AY407" s="237" t="s">
        <v>138</v>
      </c>
    </row>
    <row r="408" s="14" customFormat="1">
      <c r="A408" s="14"/>
      <c r="B408" s="238"/>
      <c r="C408" s="239"/>
      <c r="D408" s="221" t="s">
        <v>180</v>
      </c>
      <c r="E408" s="240" t="s">
        <v>19</v>
      </c>
      <c r="F408" s="241" t="s">
        <v>561</v>
      </c>
      <c r="G408" s="239"/>
      <c r="H408" s="242">
        <v>16.367999999999999</v>
      </c>
      <c r="I408" s="243"/>
      <c r="J408" s="239"/>
      <c r="K408" s="239"/>
      <c r="L408" s="244"/>
      <c r="M408" s="245"/>
      <c r="N408" s="246"/>
      <c r="O408" s="246"/>
      <c r="P408" s="246"/>
      <c r="Q408" s="246"/>
      <c r="R408" s="246"/>
      <c r="S408" s="246"/>
      <c r="T408" s="247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8" t="s">
        <v>180</v>
      </c>
      <c r="AU408" s="248" t="s">
        <v>84</v>
      </c>
      <c r="AV408" s="14" t="s">
        <v>84</v>
      </c>
      <c r="AW408" s="14" t="s">
        <v>34</v>
      </c>
      <c r="AX408" s="14" t="s">
        <v>75</v>
      </c>
      <c r="AY408" s="248" t="s">
        <v>138</v>
      </c>
    </row>
    <row r="409" s="13" customFormat="1">
      <c r="A409" s="13"/>
      <c r="B409" s="228"/>
      <c r="C409" s="229"/>
      <c r="D409" s="221" t="s">
        <v>180</v>
      </c>
      <c r="E409" s="230" t="s">
        <v>19</v>
      </c>
      <c r="F409" s="231" t="s">
        <v>243</v>
      </c>
      <c r="G409" s="229"/>
      <c r="H409" s="230" t="s">
        <v>19</v>
      </c>
      <c r="I409" s="232"/>
      <c r="J409" s="229"/>
      <c r="K409" s="229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180</v>
      </c>
      <c r="AU409" s="237" t="s">
        <v>84</v>
      </c>
      <c r="AV409" s="13" t="s">
        <v>14</v>
      </c>
      <c r="AW409" s="13" t="s">
        <v>34</v>
      </c>
      <c r="AX409" s="13" t="s">
        <v>75</v>
      </c>
      <c r="AY409" s="237" t="s">
        <v>138</v>
      </c>
    </row>
    <row r="410" s="14" customFormat="1">
      <c r="A410" s="14"/>
      <c r="B410" s="238"/>
      <c r="C410" s="239"/>
      <c r="D410" s="221" t="s">
        <v>180</v>
      </c>
      <c r="E410" s="240" t="s">
        <v>19</v>
      </c>
      <c r="F410" s="241" t="s">
        <v>562</v>
      </c>
      <c r="G410" s="239"/>
      <c r="H410" s="242">
        <v>16.739999999999998</v>
      </c>
      <c r="I410" s="243"/>
      <c r="J410" s="239"/>
      <c r="K410" s="239"/>
      <c r="L410" s="244"/>
      <c r="M410" s="245"/>
      <c r="N410" s="246"/>
      <c r="O410" s="246"/>
      <c r="P410" s="246"/>
      <c r="Q410" s="246"/>
      <c r="R410" s="246"/>
      <c r="S410" s="246"/>
      <c r="T410" s="24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8" t="s">
        <v>180</v>
      </c>
      <c r="AU410" s="248" t="s">
        <v>84</v>
      </c>
      <c r="AV410" s="14" t="s">
        <v>84</v>
      </c>
      <c r="AW410" s="14" t="s">
        <v>34</v>
      </c>
      <c r="AX410" s="14" t="s">
        <v>75</v>
      </c>
      <c r="AY410" s="248" t="s">
        <v>138</v>
      </c>
    </row>
    <row r="411" s="13" customFormat="1">
      <c r="A411" s="13"/>
      <c r="B411" s="228"/>
      <c r="C411" s="229"/>
      <c r="D411" s="221" t="s">
        <v>180</v>
      </c>
      <c r="E411" s="230" t="s">
        <v>19</v>
      </c>
      <c r="F411" s="231" t="s">
        <v>245</v>
      </c>
      <c r="G411" s="229"/>
      <c r="H411" s="230" t="s">
        <v>19</v>
      </c>
      <c r="I411" s="232"/>
      <c r="J411" s="229"/>
      <c r="K411" s="229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180</v>
      </c>
      <c r="AU411" s="237" t="s">
        <v>84</v>
      </c>
      <c r="AV411" s="13" t="s">
        <v>14</v>
      </c>
      <c r="AW411" s="13" t="s">
        <v>34</v>
      </c>
      <c r="AX411" s="13" t="s">
        <v>75</v>
      </c>
      <c r="AY411" s="237" t="s">
        <v>138</v>
      </c>
    </row>
    <row r="412" s="14" customFormat="1">
      <c r="A412" s="14"/>
      <c r="B412" s="238"/>
      <c r="C412" s="239"/>
      <c r="D412" s="221" t="s">
        <v>180</v>
      </c>
      <c r="E412" s="240" t="s">
        <v>19</v>
      </c>
      <c r="F412" s="241" t="s">
        <v>563</v>
      </c>
      <c r="G412" s="239"/>
      <c r="H412" s="242">
        <v>26.960000000000001</v>
      </c>
      <c r="I412" s="243"/>
      <c r="J412" s="239"/>
      <c r="K412" s="239"/>
      <c r="L412" s="244"/>
      <c r="M412" s="245"/>
      <c r="N412" s="246"/>
      <c r="O412" s="246"/>
      <c r="P412" s="246"/>
      <c r="Q412" s="246"/>
      <c r="R412" s="246"/>
      <c r="S412" s="246"/>
      <c r="T412" s="24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8" t="s">
        <v>180</v>
      </c>
      <c r="AU412" s="248" t="s">
        <v>84</v>
      </c>
      <c r="AV412" s="14" t="s">
        <v>84</v>
      </c>
      <c r="AW412" s="14" t="s">
        <v>34</v>
      </c>
      <c r="AX412" s="14" t="s">
        <v>75</v>
      </c>
      <c r="AY412" s="248" t="s">
        <v>138</v>
      </c>
    </row>
    <row r="413" s="15" customFormat="1">
      <c r="A413" s="15"/>
      <c r="B413" s="249"/>
      <c r="C413" s="250"/>
      <c r="D413" s="221" t="s">
        <v>180</v>
      </c>
      <c r="E413" s="251" t="s">
        <v>97</v>
      </c>
      <c r="F413" s="252" t="s">
        <v>183</v>
      </c>
      <c r="G413" s="250"/>
      <c r="H413" s="253">
        <v>75.635999999999996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9" t="s">
        <v>180</v>
      </c>
      <c r="AU413" s="259" t="s">
        <v>84</v>
      </c>
      <c r="AV413" s="15" t="s">
        <v>145</v>
      </c>
      <c r="AW413" s="15" t="s">
        <v>34</v>
      </c>
      <c r="AX413" s="15" t="s">
        <v>14</v>
      </c>
      <c r="AY413" s="259" t="s">
        <v>138</v>
      </c>
    </row>
    <row r="414" s="2" customFormat="1" ht="21.75" customHeight="1">
      <c r="A414" s="41"/>
      <c r="B414" s="42"/>
      <c r="C414" s="208" t="s">
        <v>564</v>
      </c>
      <c r="D414" s="208" t="s">
        <v>140</v>
      </c>
      <c r="E414" s="209" t="s">
        <v>565</v>
      </c>
      <c r="F414" s="210" t="s">
        <v>566</v>
      </c>
      <c r="G414" s="211" t="s">
        <v>92</v>
      </c>
      <c r="H414" s="212">
        <v>37.817999999999998</v>
      </c>
      <c r="I414" s="213"/>
      <c r="J414" s="214">
        <f>ROUND(I414*H414,2)</f>
        <v>0</v>
      </c>
      <c r="K414" s="210" t="s">
        <v>144</v>
      </c>
      <c r="L414" s="47"/>
      <c r="M414" s="215" t="s">
        <v>19</v>
      </c>
      <c r="N414" s="216" t="s">
        <v>46</v>
      </c>
      <c r="O414" s="87"/>
      <c r="P414" s="217">
        <f>O414*H414</f>
        <v>0</v>
      </c>
      <c r="Q414" s="217">
        <v>0</v>
      </c>
      <c r="R414" s="217">
        <f>Q414*H414</f>
        <v>0</v>
      </c>
      <c r="S414" s="217">
        <v>0</v>
      </c>
      <c r="T414" s="218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9" t="s">
        <v>145</v>
      </c>
      <c r="AT414" s="219" t="s">
        <v>140</v>
      </c>
      <c r="AU414" s="219" t="s">
        <v>84</v>
      </c>
      <c r="AY414" s="20" t="s">
        <v>138</v>
      </c>
      <c r="BE414" s="220">
        <f>IF(N414="základní",J414,0)</f>
        <v>0</v>
      </c>
      <c r="BF414" s="220">
        <f>IF(N414="snížená",J414,0)</f>
        <v>0</v>
      </c>
      <c r="BG414" s="220">
        <f>IF(N414="zákl. přenesená",J414,0)</f>
        <v>0</v>
      </c>
      <c r="BH414" s="220">
        <f>IF(N414="sníž. přenesená",J414,0)</f>
        <v>0</v>
      </c>
      <c r="BI414" s="220">
        <f>IF(N414="nulová",J414,0)</f>
        <v>0</v>
      </c>
      <c r="BJ414" s="20" t="s">
        <v>14</v>
      </c>
      <c r="BK414" s="220">
        <f>ROUND(I414*H414,2)</f>
        <v>0</v>
      </c>
      <c r="BL414" s="20" t="s">
        <v>145</v>
      </c>
      <c r="BM414" s="219" t="s">
        <v>567</v>
      </c>
    </row>
    <row r="415" s="2" customFormat="1">
      <c r="A415" s="41"/>
      <c r="B415" s="42"/>
      <c r="C415" s="43"/>
      <c r="D415" s="221" t="s">
        <v>147</v>
      </c>
      <c r="E415" s="43"/>
      <c r="F415" s="222" t="s">
        <v>568</v>
      </c>
      <c r="G415" s="43"/>
      <c r="H415" s="43"/>
      <c r="I415" s="223"/>
      <c r="J415" s="43"/>
      <c r="K415" s="43"/>
      <c r="L415" s="47"/>
      <c r="M415" s="224"/>
      <c r="N415" s="225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147</v>
      </c>
      <c r="AU415" s="20" t="s">
        <v>84</v>
      </c>
    </row>
    <row r="416" s="2" customFormat="1">
      <c r="A416" s="41"/>
      <c r="B416" s="42"/>
      <c r="C416" s="43"/>
      <c r="D416" s="226" t="s">
        <v>149</v>
      </c>
      <c r="E416" s="43"/>
      <c r="F416" s="227" t="s">
        <v>569</v>
      </c>
      <c r="G416" s="43"/>
      <c r="H416" s="43"/>
      <c r="I416" s="223"/>
      <c r="J416" s="43"/>
      <c r="K416" s="43"/>
      <c r="L416" s="47"/>
      <c r="M416" s="224"/>
      <c r="N416" s="225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149</v>
      </c>
      <c r="AU416" s="20" t="s">
        <v>84</v>
      </c>
    </row>
    <row r="417" s="13" customFormat="1">
      <c r="A417" s="13"/>
      <c r="B417" s="228"/>
      <c r="C417" s="229"/>
      <c r="D417" s="221" t="s">
        <v>180</v>
      </c>
      <c r="E417" s="230" t="s">
        <v>19</v>
      </c>
      <c r="F417" s="231" t="s">
        <v>570</v>
      </c>
      <c r="G417" s="229"/>
      <c r="H417" s="230" t="s">
        <v>19</v>
      </c>
      <c r="I417" s="232"/>
      <c r="J417" s="229"/>
      <c r="K417" s="229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180</v>
      </c>
      <c r="AU417" s="237" t="s">
        <v>84</v>
      </c>
      <c r="AV417" s="13" t="s">
        <v>14</v>
      </c>
      <c r="AW417" s="13" t="s">
        <v>34</v>
      </c>
      <c r="AX417" s="13" t="s">
        <v>75</v>
      </c>
      <c r="AY417" s="237" t="s">
        <v>138</v>
      </c>
    </row>
    <row r="418" s="13" customFormat="1">
      <c r="A418" s="13"/>
      <c r="B418" s="228"/>
      <c r="C418" s="229"/>
      <c r="D418" s="221" t="s">
        <v>180</v>
      </c>
      <c r="E418" s="230" t="s">
        <v>19</v>
      </c>
      <c r="F418" s="231" t="s">
        <v>235</v>
      </c>
      <c r="G418" s="229"/>
      <c r="H418" s="230" t="s">
        <v>19</v>
      </c>
      <c r="I418" s="232"/>
      <c r="J418" s="229"/>
      <c r="K418" s="229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180</v>
      </c>
      <c r="AU418" s="237" t="s">
        <v>84</v>
      </c>
      <c r="AV418" s="13" t="s">
        <v>14</v>
      </c>
      <c r="AW418" s="13" t="s">
        <v>34</v>
      </c>
      <c r="AX418" s="13" t="s">
        <v>75</v>
      </c>
      <c r="AY418" s="237" t="s">
        <v>138</v>
      </c>
    </row>
    <row r="419" s="14" customFormat="1">
      <c r="A419" s="14"/>
      <c r="B419" s="238"/>
      <c r="C419" s="239"/>
      <c r="D419" s="221" t="s">
        <v>180</v>
      </c>
      <c r="E419" s="240" t="s">
        <v>19</v>
      </c>
      <c r="F419" s="241" t="s">
        <v>571</v>
      </c>
      <c r="G419" s="239"/>
      <c r="H419" s="242">
        <v>1.8979999999999999</v>
      </c>
      <c r="I419" s="243"/>
      <c r="J419" s="239"/>
      <c r="K419" s="239"/>
      <c r="L419" s="244"/>
      <c r="M419" s="245"/>
      <c r="N419" s="246"/>
      <c r="O419" s="246"/>
      <c r="P419" s="246"/>
      <c r="Q419" s="246"/>
      <c r="R419" s="246"/>
      <c r="S419" s="246"/>
      <c r="T419" s="24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8" t="s">
        <v>180</v>
      </c>
      <c r="AU419" s="248" t="s">
        <v>84</v>
      </c>
      <c r="AV419" s="14" t="s">
        <v>84</v>
      </c>
      <c r="AW419" s="14" t="s">
        <v>34</v>
      </c>
      <c r="AX419" s="14" t="s">
        <v>75</v>
      </c>
      <c r="AY419" s="248" t="s">
        <v>138</v>
      </c>
    </row>
    <row r="420" s="13" customFormat="1">
      <c r="A420" s="13"/>
      <c r="B420" s="228"/>
      <c r="C420" s="229"/>
      <c r="D420" s="221" t="s">
        <v>180</v>
      </c>
      <c r="E420" s="230" t="s">
        <v>19</v>
      </c>
      <c r="F420" s="231" t="s">
        <v>237</v>
      </c>
      <c r="G420" s="229"/>
      <c r="H420" s="230" t="s">
        <v>19</v>
      </c>
      <c r="I420" s="232"/>
      <c r="J420" s="229"/>
      <c r="K420" s="229"/>
      <c r="L420" s="233"/>
      <c r="M420" s="234"/>
      <c r="N420" s="235"/>
      <c r="O420" s="235"/>
      <c r="P420" s="235"/>
      <c r="Q420" s="235"/>
      <c r="R420" s="235"/>
      <c r="S420" s="235"/>
      <c r="T420" s="23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7" t="s">
        <v>180</v>
      </c>
      <c r="AU420" s="237" t="s">
        <v>84</v>
      </c>
      <c r="AV420" s="13" t="s">
        <v>14</v>
      </c>
      <c r="AW420" s="13" t="s">
        <v>34</v>
      </c>
      <c r="AX420" s="13" t="s">
        <v>75</v>
      </c>
      <c r="AY420" s="237" t="s">
        <v>138</v>
      </c>
    </row>
    <row r="421" s="14" customFormat="1">
      <c r="A421" s="14"/>
      <c r="B421" s="238"/>
      <c r="C421" s="239"/>
      <c r="D421" s="221" t="s">
        <v>180</v>
      </c>
      <c r="E421" s="240" t="s">
        <v>19</v>
      </c>
      <c r="F421" s="241" t="s">
        <v>572</v>
      </c>
      <c r="G421" s="239"/>
      <c r="H421" s="242">
        <v>2.516</v>
      </c>
      <c r="I421" s="243"/>
      <c r="J421" s="239"/>
      <c r="K421" s="239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180</v>
      </c>
      <c r="AU421" s="248" t="s">
        <v>84</v>
      </c>
      <c r="AV421" s="14" t="s">
        <v>84</v>
      </c>
      <c r="AW421" s="14" t="s">
        <v>34</v>
      </c>
      <c r="AX421" s="14" t="s">
        <v>75</v>
      </c>
      <c r="AY421" s="248" t="s">
        <v>138</v>
      </c>
    </row>
    <row r="422" s="13" customFormat="1">
      <c r="A422" s="13"/>
      <c r="B422" s="228"/>
      <c r="C422" s="229"/>
      <c r="D422" s="221" t="s">
        <v>180</v>
      </c>
      <c r="E422" s="230" t="s">
        <v>19</v>
      </c>
      <c r="F422" s="231" t="s">
        <v>239</v>
      </c>
      <c r="G422" s="229"/>
      <c r="H422" s="230" t="s">
        <v>19</v>
      </c>
      <c r="I422" s="232"/>
      <c r="J422" s="229"/>
      <c r="K422" s="229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180</v>
      </c>
      <c r="AU422" s="237" t="s">
        <v>84</v>
      </c>
      <c r="AV422" s="13" t="s">
        <v>14</v>
      </c>
      <c r="AW422" s="13" t="s">
        <v>34</v>
      </c>
      <c r="AX422" s="13" t="s">
        <v>75</v>
      </c>
      <c r="AY422" s="237" t="s">
        <v>138</v>
      </c>
    </row>
    <row r="423" s="14" customFormat="1">
      <c r="A423" s="14"/>
      <c r="B423" s="238"/>
      <c r="C423" s="239"/>
      <c r="D423" s="221" t="s">
        <v>180</v>
      </c>
      <c r="E423" s="240" t="s">
        <v>19</v>
      </c>
      <c r="F423" s="241" t="s">
        <v>573</v>
      </c>
      <c r="G423" s="239"/>
      <c r="H423" s="242">
        <v>3.3700000000000001</v>
      </c>
      <c r="I423" s="243"/>
      <c r="J423" s="239"/>
      <c r="K423" s="239"/>
      <c r="L423" s="244"/>
      <c r="M423" s="245"/>
      <c r="N423" s="246"/>
      <c r="O423" s="246"/>
      <c r="P423" s="246"/>
      <c r="Q423" s="246"/>
      <c r="R423" s="246"/>
      <c r="S423" s="246"/>
      <c r="T423" s="24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8" t="s">
        <v>180</v>
      </c>
      <c r="AU423" s="248" t="s">
        <v>84</v>
      </c>
      <c r="AV423" s="14" t="s">
        <v>84</v>
      </c>
      <c r="AW423" s="14" t="s">
        <v>34</v>
      </c>
      <c r="AX423" s="14" t="s">
        <v>75</v>
      </c>
      <c r="AY423" s="248" t="s">
        <v>138</v>
      </c>
    </row>
    <row r="424" s="13" customFormat="1">
      <c r="A424" s="13"/>
      <c r="B424" s="228"/>
      <c r="C424" s="229"/>
      <c r="D424" s="221" t="s">
        <v>180</v>
      </c>
      <c r="E424" s="230" t="s">
        <v>19</v>
      </c>
      <c r="F424" s="231" t="s">
        <v>241</v>
      </c>
      <c r="G424" s="229"/>
      <c r="H424" s="230" t="s">
        <v>19</v>
      </c>
      <c r="I424" s="232"/>
      <c r="J424" s="229"/>
      <c r="K424" s="229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180</v>
      </c>
      <c r="AU424" s="237" t="s">
        <v>84</v>
      </c>
      <c r="AV424" s="13" t="s">
        <v>14</v>
      </c>
      <c r="AW424" s="13" t="s">
        <v>34</v>
      </c>
      <c r="AX424" s="13" t="s">
        <v>75</v>
      </c>
      <c r="AY424" s="237" t="s">
        <v>138</v>
      </c>
    </row>
    <row r="425" s="14" customFormat="1">
      <c r="A425" s="14"/>
      <c r="B425" s="238"/>
      <c r="C425" s="239"/>
      <c r="D425" s="221" t="s">
        <v>180</v>
      </c>
      <c r="E425" s="240" t="s">
        <v>19</v>
      </c>
      <c r="F425" s="241" t="s">
        <v>574</v>
      </c>
      <c r="G425" s="239"/>
      <c r="H425" s="242">
        <v>8.1839999999999993</v>
      </c>
      <c r="I425" s="243"/>
      <c r="J425" s="239"/>
      <c r="K425" s="239"/>
      <c r="L425" s="244"/>
      <c r="M425" s="245"/>
      <c r="N425" s="246"/>
      <c r="O425" s="246"/>
      <c r="P425" s="246"/>
      <c r="Q425" s="246"/>
      <c r="R425" s="246"/>
      <c r="S425" s="246"/>
      <c r="T425" s="247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8" t="s">
        <v>180</v>
      </c>
      <c r="AU425" s="248" t="s">
        <v>84</v>
      </c>
      <c r="AV425" s="14" t="s">
        <v>84</v>
      </c>
      <c r="AW425" s="14" t="s">
        <v>34</v>
      </c>
      <c r="AX425" s="14" t="s">
        <v>75</v>
      </c>
      <c r="AY425" s="248" t="s">
        <v>138</v>
      </c>
    </row>
    <row r="426" s="13" customFormat="1">
      <c r="A426" s="13"/>
      <c r="B426" s="228"/>
      <c r="C426" s="229"/>
      <c r="D426" s="221" t="s">
        <v>180</v>
      </c>
      <c r="E426" s="230" t="s">
        <v>19</v>
      </c>
      <c r="F426" s="231" t="s">
        <v>243</v>
      </c>
      <c r="G426" s="229"/>
      <c r="H426" s="230" t="s">
        <v>19</v>
      </c>
      <c r="I426" s="232"/>
      <c r="J426" s="229"/>
      <c r="K426" s="229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180</v>
      </c>
      <c r="AU426" s="237" t="s">
        <v>84</v>
      </c>
      <c r="AV426" s="13" t="s">
        <v>14</v>
      </c>
      <c r="AW426" s="13" t="s">
        <v>34</v>
      </c>
      <c r="AX426" s="13" t="s">
        <v>75</v>
      </c>
      <c r="AY426" s="237" t="s">
        <v>138</v>
      </c>
    </row>
    <row r="427" s="14" customFormat="1">
      <c r="A427" s="14"/>
      <c r="B427" s="238"/>
      <c r="C427" s="239"/>
      <c r="D427" s="221" t="s">
        <v>180</v>
      </c>
      <c r="E427" s="240" t="s">
        <v>19</v>
      </c>
      <c r="F427" s="241" t="s">
        <v>575</v>
      </c>
      <c r="G427" s="239"/>
      <c r="H427" s="242">
        <v>8.3699999999999992</v>
      </c>
      <c r="I427" s="243"/>
      <c r="J427" s="239"/>
      <c r="K427" s="239"/>
      <c r="L427" s="244"/>
      <c r="M427" s="245"/>
      <c r="N427" s="246"/>
      <c r="O427" s="246"/>
      <c r="P427" s="246"/>
      <c r="Q427" s="246"/>
      <c r="R427" s="246"/>
      <c r="S427" s="246"/>
      <c r="T427" s="24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8" t="s">
        <v>180</v>
      </c>
      <c r="AU427" s="248" t="s">
        <v>84</v>
      </c>
      <c r="AV427" s="14" t="s">
        <v>84</v>
      </c>
      <c r="AW427" s="14" t="s">
        <v>34</v>
      </c>
      <c r="AX427" s="14" t="s">
        <v>75</v>
      </c>
      <c r="AY427" s="248" t="s">
        <v>138</v>
      </c>
    </row>
    <row r="428" s="13" customFormat="1">
      <c r="A428" s="13"/>
      <c r="B428" s="228"/>
      <c r="C428" s="229"/>
      <c r="D428" s="221" t="s">
        <v>180</v>
      </c>
      <c r="E428" s="230" t="s">
        <v>19</v>
      </c>
      <c r="F428" s="231" t="s">
        <v>245</v>
      </c>
      <c r="G428" s="229"/>
      <c r="H428" s="230" t="s">
        <v>19</v>
      </c>
      <c r="I428" s="232"/>
      <c r="J428" s="229"/>
      <c r="K428" s="229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180</v>
      </c>
      <c r="AU428" s="237" t="s">
        <v>84</v>
      </c>
      <c r="AV428" s="13" t="s">
        <v>14</v>
      </c>
      <c r="AW428" s="13" t="s">
        <v>34</v>
      </c>
      <c r="AX428" s="13" t="s">
        <v>75</v>
      </c>
      <c r="AY428" s="237" t="s">
        <v>138</v>
      </c>
    </row>
    <row r="429" s="14" customFormat="1">
      <c r="A429" s="14"/>
      <c r="B429" s="238"/>
      <c r="C429" s="239"/>
      <c r="D429" s="221" t="s">
        <v>180</v>
      </c>
      <c r="E429" s="240" t="s">
        <v>19</v>
      </c>
      <c r="F429" s="241" t="s">
        <v>576</v>
      </c>
      <c r="G429" s="239"/>
      <c r="H429" s="242">
        <v>13.48</v>
      </c>
      <c r="I429" s="243"/>
      <c r="J429" s="239"/>
      <c r="K429" s="239"/>
      <c r="L429" s="244"/>
      <c r="M429" s="245"/>
      <c r="N429" s="246"/>
      <c r="O429" s="246"/>
      <c r="P429" s="246"/>
      <c r="Q429" s="246"/>
      <c r="R429" s="246"/>
      <c r="S429" s="246"/>
      <c r="T429" s="247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8" t="s">
        <v>180</v>
      </c>
      <c r="AU429" s="248" t="s">
        <v>84</v>
      </c>
      <c r="AV429" s="14" t="s">
        <v>84</v>
      </c>
      <c r="AW429" s="14" t="s">
        <v>34</v>
      </c>
      <c r="AX429" s="14" t="s">
        <v>75</v>
      </c>
      <c r="AY429" s="248" t="s">
        <v>138</v>
      </c>
    </row>
    <row r="430" s="15" customFormat="1">
      <c r="A430" s="15"/>
      <c r="B430" s="249"/>
      <c r="C430" s="250"/>
      <c r="D430" s="221" t="s">
        <v>180</v>
      </c>
      <c r="E430" s="251" t="s">
        <v>100</v>
      </c>
      <c r="F430" s="252" t="s">
        <v>183</v>
      </c>
      <c r="G430" s="250"/>
      <c r="H430" s="253">
        <v>37.817999999999998</v>
      </c>
      <c r="I430" s="254"/>
      <c r="J430" s="250"/>
      <c r="K430" s="250"/>
      <c r="L430" s="255"/>
      <c r="M430" s="256"/>
      <c r="N430" s="257"/>
      <c r="O430" s="257"/>
      <c r="P430" s="257"/>
      <c r="Q430" s="257"/>
      <c r="R430" s="257"/>
      <c r="S430" s="257"/>
      <c r="T430" s="258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9" t="s">
        <v>180</v>
      </c>
      <c r="AU430" s="259" t="s">
        <v>84</v>
      </c>
      <c r="AV430" s="15" t="s">
        <v>145</v>
      </c>
      <c r="AW430" s="15" t="s">
        <v>34</v>
      </c>
      <c r="AX430" s="15" t="s">
        <v>14</v>
      </c>
      <c r="AY430" s="259" t="s">
        <v>138</v>
      </c>
    </row>
    <row r="431" s="12" customFormat="1" ht="22.8" customHeight="1">
      <c r="A431" s="12"/>
      <c r="B431" s="192"/>
      <c r="C431" s="193"/>
      <c r="D431" s="194" t="s">
        <v>74</v>
      </c>
      <c r="E431" s="206" t="s">
        <v>173</v>
      </c>
      <c r="F431" s="206" t="s">
        <v>577</v>
      </c>
      <c r="G431" s="193"/>
      <c r="H431" s="193"/>
      <c r="I431" s="196"/>
      <c r="J431" s="207">
        <f>BK431</f>
        <v>0</v>
      </c>
      <c r="K431" s="193"/>
      <c r="L431" s="198"/>
      <c r="M431" s="199"/>
      <c r="N431" s="200"/>
      <c r="O431" s="200"/>
      <c r="P431" s="201">
        <f>SUM(P432:P437)</f>
        <v>0</v>
      </c>
      <c r="Q431" s="200"/>
      <c r="R431" s="201">
        <f>SUM(R432:R437)</f>
        <v>17.105782680000001</v>
      </c>
      <c r="S431" s="200"/>
      <c r="T431" s="202">
        <f>SUM(T432:T437)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03" t="s">
        <v>14</v>
      </c>
      <c r="AT431" s="204" t="s">
        <v>74</v>
      </c>
      <c r="AU431" s="204" t="s">
        <v>14</v>
      </c>
      <c r="AY431" s="203" t="s">
        <v>138</v>
      </c>
      <c r="BK431" s="205">
        <f>SUM(BK432:BK437)</f>
        <v>0</v>
      </c>
    </row>
    <row r="432" s="2" customFormat="1" ht="21.75" customHeight="1">
      <c r="A432" s="41"/>
      <c r="B432" s="42"/>
      <c r="C432" s="208" t="s">
        <v>578</v>
      </c>
      <c r="D432" s="208" t="s">
        <v>140</v>
      </c>
      <c r="E432" s="209" t="s">
        <v>579</v>
      </c>
      <c r="F432" s="210" t="s">
        <v>580</v>
      </c>
      <c r="G432" s="211" t="s">
        <v>92</v>
      </c>
      <c r="H432" s="212">
        <v>7.4340000000000002</v>
      </c>
      <c r="I432" s="213"/>
      <c r="J432" s="214">
        <f>ROUND(I432*H432,2)</f>
        <v>0</v>
      </c>
      <c r="K432" s="210" t="s">
        <v>144</v>
      </c>
      <c r="L432" s="47"/>
      <c r="M432" s="215" t="s">
        <v>19</v>
      </c>
      <c r="N432" s="216" t="s">
        <v>46</v>
      </c>
      <c r="O432" s="87"/>
      <c r="P432" s="217">
        <f>O432*H432</f>
        <v>0</v>
      </c>
      <c r="Q432" s="217">
        <v>2.3010199999999998</v>
      </c>
      <c r="R432" s="217">
        <f>Q432*H432</f>
        <v>17.105782680000001</v>
      </c>
      <c r="S432" s="217">
        <v>0</v>
      </c>
      <c r="T432" s="218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9" t="s">
        <v>145</v>
      </c>
      <c r="AT432" s="219" t="s">
        <v>140</v>
      </c>
      <c r="AU432" s="219" t="s">
        <v>84</v>
      </c>
      <c r="AY432" s="20" t="s">
        <v>138</v>
      </c>
      <c r="BE432" s="220">
        <f>IF(N432="základní",J432,0)</f>
        <v>0</v>
      </c>
      <c r="BF432" s="220">
        <f>IF(N432="snížená",J432,0)</f>
        <v>0</v>
      </c>
      <c r="BG432" s="220">
        <f>IF(N432="zákl. přenesená",J432,0)</f>
        <v>0</v>
      </c>
      <c r="BH432" s="220">
        <f>IF(N432="sníž. přenesená",J432,0)</f>
        <v>0</v>
      </c>
      <c r="BI432" s="220">
        <f>IF(N432="nulová",J432,0)</f>
        <v>0</v>
      </c>
      <c r="BJ432" s="20" t="s">
        <v>14</v>
      </c>
      <c r="BK432" s="220">
        <f>ROUND(I432*H432,2)</f>
        <v>0</v>
      </c>
      <c r="BL432" s="20" t="s">
        <v>145</v>
      </c>
      <c r="BM432" s="219" t="s">
        <v>581</v>
      </c>
    </row>
    <row r="433" s="2" customFormat="1">
      <c r="A433" s="41"/>
      <c r="B433" s="42"/>
      <c r="C433" s="43"/>
      <c r="D433" s="221" t="s">
        <v>147</v>
      </c>
      <c r="E433" s="43"/>
      <c r="F433" s="222" t="s">
        <v>582</v>
      </c>
      <c r="G433" s="43"/>
      <c r="H433" s="43"/>
      <c r="I433" s="223"/>
      <c r="J433" s="43"/>
      <c r="K433" s="43"/>
      <c r="L433" s="47"/>
      <c r="M433" s="224"/>
      <c r="N433" s="225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147</v>
      </c>
      <c r="AU433" s="20" t="s">
        <v>84</v>
      </c>
    </row>
    <row r="434" s="2" customFormat="1">
      <c r="A434" s="41"/>
      <c r="B434" s="42"/>
      <c r="C434" s="43"/>
      <c r="D434" s="226" t="s">
        <v>149</v>
      </c>
      <c r="E434" s="43"/>
      <c r="F434" s="227" t="s">
        <v>583</v>
      </c>
      <c r="G434" s="43"/>
      <c r="H434" s="43"/>
      <c r="I434" s="223"/>
      <c r="J434" s="43"/>
      <c r="K434" s="43"/>
      <c r="L434" s="47"/>
      <c r="M434" s="224"/>
      <c r="N434" s="225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149</v>
      </c>
      <c r="AU434" s="20" t="s">
        <v>84</v>
      </c>
    </row>
    <row r="435" s="13" customFormat="1">
      <c r="A435" s="13"/>
      <c r="B435" s="228"/>
      <c r="C435" s="229"/>
      <c r="D435" s="221" t="s">
        <v>180</v>
      </c>
      <c r="E435" s="230" t="s">
        <v>19</v>
      </c>
      <c r="F435" s="231" t="s">
        <v>584</v>
      </c>
      <c r="G435" s="229"/>
      <c r="H435" s="230" t="s">
        <v>19</v>
      </c>
      <c r="I435" s="232"/>
      <c r="J435" s="229"/>
      <c r="K435" s="229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180</v>
      </c>
      <c r="AU435" s="237" t="s">
        <v>84</v>
      </c>
      <c r="AV435" s="13" t="s">
        <v>14</v>
      </c>
      <c r="AW435" s="13" t="s">
        <v>34</v>
      </c>
      <c r="AX435" s="13" t="s">
        <v>75</v>
      </c>
      <c r="AY435" s="237" t="s">
        <v>138</v>
      </c>
    </row>
    <row r="436" s="14" customFormat="1">
      <c r="A436" s="14"/>
      <c r="B436" s="238"/>
      <c r="C436" s="239"/>
      <c r="D436" s="221" t="s">
        <v>180</v>
      </c>
      <c r="E436" s="240" t="s">
        <v>19</v>
      </c>
      <c r="F436" s="241" t="s">
        <v>585</v>
      </c>
      <c r="G436" s="239"/>
      <c r="H436" s="242">
        <v>7.4340000000000002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180</v>
      </c>
      <c r="AU436" s="248" t="s">
        <v>84</v>
      </c>
      <c r="AV436" s="14" t="s">
        <v>84</v>
      </c>
      <c r="AW436" s="14" t="s">
        <v>34</v>
      </c>
      <c r="AX436" s="14" t="s">
        <v>75</v>
      </c>
      <c r="AY436" s="248" t="s">
        <v>138</v>
      </c>
    </row>
    <row r="437" s="15" customFormat="1">
      <c r="A437" s="15"/>
      <c r="B437" s="249"/>
      <c r="C437" s="250"/>
      <c r="D437" s="221" t="s">
        <v>180</v>
      </c>
      <c r="E437" s="251" t="s">
        <v>103</v>
      </c>
      <c r="F437" s="252" t="s">
        <v>183</v>
      </c>
      <c r="G437" s="250"/>
      <c r="H437" s="253">
        <v>7.4340000000000002</v>
      </c>
      <c r="I437" s="254"/>
      <c r="J437" s="250"/>
      <c r="K437" s="250"/>
      <c r="L437" s="255"/>
      <c r="M437" s="256"/>
      <c r="N437" s="257"/>
      <c r="O437" s="257"/>
      <c r="P437" s="257"/>
      <c r="Q437" s="257"/>
      <c r="R437" s="257"/>
      <c r="S437" s="257"/>
      <c r="T437" s="25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9" t="s">
        <v>180</v>
      </c>
      <c r="AU437" s="259" t="s">
        <v>84</v>
      </c>
      <c r="AV437" s="15" t="s">
        <v>145</v>
      </c>
      <c r="AW437" s="15" t="s">
        <v>34</v>
      </c>
      <c r="AX437" s="15" t="s">
        <v>14</v>
      </c>
      <c r="AY437" s="259" t="s">
        <v>138</v>
      </c>
    </row>
    <row r="438" s="12" customFormat="1" ht="22.8" customHeight="1">
      <c r="A438" s="12"/>
      <c r="B438" s="192"/>
      <c r="C438" s="193"/>
      <c r="D438" s="194" t="s">
        <v>74</v>
      </c>
      <c r="E438" s="206" t="s">
        <v>191</v>
      </c>
      <c r="F438" s="206" t="s">
        <v>586</v>
      </c>
      <c r="G438" s="193"/>
      <c r="H438" s="193"/>
      <c r="I438" s="196"/>
      <c r="J438" s="207">
        <f>BK438</f>
        <v>0</v>
      </c>
      <c r="K438" s="193"/>
      <c r="L438" s="198"/>
      <c r="M438" s="199"/>
      <c r="N438" s="200"/>
      <c r="O438" s="200"/>
      <c r="P438" s="201">
        <f>SUM(P439:P443)</f>
        <v>0</v>
      </c>
      <c r="Q438" s="200"/>
      <c r="R438" s="201">
        <f>SUM(R439:R443)</f>
        <v>1.3500000000000001</v>
      </c>
      <c r="S438" s="200"/>
      <c r="T438" s="202">
        <f>SUM(T439:T443)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3" t="s">
        <v>14</v>
      </c>
      <c r="AT438" s="204" t="s">
        <v>74</v>
      </c>
      <c r="AU438" s="204" t="s">
        <v>14</v>
      </c>
      <c r="AY438" s="203" t="s">
        <v>138</v>
      </c>
      <c r="BK438" s="205">
        <f>SUM(BK439:BK443)</f>
        <v>0</v>
      </c>
    </row>
    <row r="439" s="2" customFormat="1" ht="16.5" customHeight="1">
      <c r="A439" s="41"/>
      <c r="B439" s="42"/>
      <c r="C439" s="208" t="s">
        <v>587</v>
      </c>
      <c r="D439" s="208" t="s">
        <v>140</v>
      </c>
      <c r="E439" s="209" t="s">
        <v>588</v>
      </c>
      <c r="F439" s="210" t="s">
        <v>589</v>
      </c>
      <c r="G439" s="211" t="s">
        <v>143</v>
      </c>
      <c r="H439" s="212">
        <v>1</v>
      </c>
      <c r="I439" s="213"/>
      <c r="J439" s="214">
        <f>ROUND(I439*H439,2)</f>
        <v>0</v>
      </c>
      <c r="K439" s="210" t="s">
        <v>19</v>
      </c>
      <c r="L439" s="47"/>
      <c r="M439" s="215" t="s">
        <v>19</v>
      </c>
      <c r="N439" s="216" t="s">
        <v>46</v>
      </c>
      <c r="O439" s="87"/>
      <c r="P439" s="217">
        <f>O439*H439</f>
        <v>0</v>
      </c>
      <c r="Q439" s="217">
        <v>1.3500000000000001</v>
      </c>
      <c r="R439" s="217">
        <f>Q439*H439</f>
        <v>1.3500000000000001</v>
      </c>
      <c r="S439" s="217">
        <v>0</v>
      </c>
      <c r="T439" s="218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9" t="s">
        <v>145</v>
      </c>
      <c r="AT439" s="219" t="s">
        <v>140</v>
      </c>
      <c r="AU439" s="219" t="s">
        <v>84</v>
      </c>
      <c r="AY439" s="20" t="s">
        <v>138</v>
      </c>
      <c r="BE439" s="220">
        <f>IF(N439="základní",J439,0)</f>
        <v>0</v>
      </c>
      <c r="BF439" s="220">
        <f>IF(N439="snížená",J439,0)</f>
        <v>0</v>
      </c>
      <c r="BG439" s="220">
        <f>IF(N439="zákl. přenesená",J439,0)</f>
        <v>0</v>
      </c>
      <c r="BH439" s="220">
        <f>IF(N439="sníž. přenesená",J439,0)</f>
        <v>0</v>
      </c>
      <c r="BI439" s="220">
        <f>IF(N439="nulová",J439,0)</f>
        <v>0</v>
      </c>
      <c r="BJ439" s="20" t="s">
        <v>14</v>
      </c>
      <c r="BK439" s="220">
        <f>ROUND(I439*H439,2)</f>
        <v>0</v>
      </c>
      <c r="BL439" s="20" t="s">
        <v>145</v>
      </c>
      <c r="BM439" s="219" t="s">
        <v>590</v>
      </c>
    </row>
    <row r="440" s="2" customFormat="1">
      <c r="A440" s="41"/>
      <c r="B440" s="42"/>
      <c r="C440" s="43"/>
      <c r="D440" s="221" t="s">
        <v>147</v>
      </c>
      <c r="E440" s="43"/>
      <c r="F440" s="222" t="s">
        <v>589</v>
      </c>
      <c r="G440" s="43"/>
      <c r="H440" s="43"/>
      <c r="I440" s="223"/>
      <c r="J440" s="43"/>
      <c r="K440" s="43"/>
      <c r="L440" s="47"/>
      <c r="M440" s="224"/>
      <c r="N440" s="225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147</v>
      </c>
      <c r="AU440" s="20" t="s">
        <v>84</v>
      </c>
    </row>
    <row r="441" s="2" customFormat="1">
      <c r="A441" s="41"/>
      <c r="B441" s="42"/>
      <c r="C441" s="43"/>
      <c r="D441" s="221" t="s">
        <v>280</v>
      </c>
      <c r="E441" s="43"/>
      <c r="F441" s="270" t="s">
        <v>591</v>
      </c>
      <c r="G441" s="43"/>
      <c r="H441" s="43"/>
      <c r="I441" s="223"/>
      <c r="J441" s="43"/>
      <c r="K441" s="43"/>
      <c r="L441" s="47"/>
      <c r="M441" s="224"/>
      <c r="N441" s="225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280</v>
      </c>
      <c r="AU441" s="20" t="s">
        <v>84</v>
      </c>
    </row>
    <row r="442" s="2" customFormat="1" ht="16.5" customHeight="1">
      <c r="A442" s="41"/>
      <c r="B442" s="42"/>
      <c r="C442" s="208" t="s">
        <v>592</v>
      </c>
      <c r="D442" s="208" t="s">
        <v>140</v>
      </c>
      <c r="E442" s="209" t="s">
        <v>593</v>
      </c>
      <c r="F442" s="210" t="s">
        <v>594</v>
      </c>
      <c r="G442" s="211" t="s">
        <v>509</v>
      </c>
      <c r="H442" s="212">
        <v>1</v>
      </c>
      <c r="I442" s="213"/>
      <c r="J442" s="214">
        <f>ROUND(I442*H442,2)</f>
        <v>0</v>
      </c>
      <c r="K442" s="210" t="s">
        <v>19</v>
      </c>
      <c r="L442" s="47"/>
      <c r="M442" s="215" t="s">
        <v>19</v>
      </c>
      <c r="N442" s="216" t="s">
        <v>46</v>
      </c>
      <c r="O442" s="87"/>
      <c r="P442" s="217">
        <f>O442*H442</f>
        <v>0</v>
      </c>
      <c r="Q442" s="217">
        <v>0</v>
      </c>
      <c r="R442" s="217">
        <f>Q442*H442</f>
        <v>0</v>
      </c>
      <c r="S442" s="217">
        <v>0</v>
      </c>
      <c r="T442" s="218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9" t="s">
        <v>145</v>
      </c>
      <c r="AT442" s="219" t="s">
        <v>140</v>
      </c>
      <c r="AU442" s="219" t="s">
        <v>84</v>
      </c>
      <c r="AY442" s="20" t="s">
        <v>138</v>
      </c>
      <c r="BE442" s="220">
        <f>IF(N442="základní",J442,0)</f>
        <v>0</v>
      </c>
      <c r="BF442" s="220">
        <f>IF(N442="snížená",J442,0)</f>
        <v>0</v>
      </c>
      <c r="BG442" s="220">
        <f>IF(N442="zákl. přenesená",J442,0)</f>
        <v>0</v>
      </c>
      <c r="BH442" s="220">
        <f>IF(N442="sníž. přenesená",J442,0)</f>
        <v>0</v>
      </c>
      <c r="BI442" s="220">
        <f>IF(N442="nulová",J442,0)</f>
        <v>0</v>
      </c>
      <c r="BJ442" s="20" t="s">
        <v>14</v>
      </c>
      <c r="BK442" s="220">
        <f>ROUND(I442*H442,2)</f>
        <v>0</v>
      </c>
      <c r="BL442" s="20" t="s">
        <v>145</v>
      </c>
      <c r="BM442" s="219" t="s">
        <v>595</v>
      </c>
    </row>
    <row r="443" s="2" customFormat="1">
      <c r="A443" s="41"/>
      <c r="B443" s="42"/>
      <c r="C443" s="43"/>
      <c r="D443" s="221" t="s">
        <v>147</v>
      </c>
      <c r="E443" s="43"/>
      <c r="F443" s="222" t="s">
        <v>594</v>
      </c>
      <c r="G443" s="43"/>
      <c r="H443" s="43"/>
      <c r="I443" s="223"/>
      <c r="J443" s="43"/>
      <c r="K443" s="43"/>
      <c r="L443" s="47"/>
      <c r="M443" s="224"/>
      <c r="N443" s="225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147</v>
      </c>
      <c r="AU443" s="20" t="s">
        <v>84</v>
      </c>
    </row>
    <row r="444" s="12" customFormat="1" ht="22.8" customHeight="1">
      <c r="A444" s="12"/>
      <c r="B444" s="192"/>
      <c r="C444" s="193"/>
      <c r="D444" s="194" t="s">
        <v>74</v>
      </c>
      <c r="E444" s="206" t="s">
        <v>198</v>
      </c>
      <c r="F444" s="206" t="s">
        <v>596</v>
      </c>
      <c r="G444" s="193"/>
      <c r="H444" s="193"/>
      <c r="I444" s="196"/>
      <c r="J444" s="207">
        <f>BK444</f>
        <v>0</v>
      </c>
      <c r="K444" s="193"/>
      <c r="L444" s="198"/>
      <c r="M444" s="199"/>
      <c r="N444" s="200"/>
      <c r="O444" s="200"/>
      <c r="P444" s="201">
        <f>SUM(P445:P475)</f>
        <v>0</v>
      </c>
      <c r="Q444" s="200"/>
      <c r="R444" s="201">
        <f>SUM(R445:R475)</f>
        <v>18.364506000000002</v>
      </c>
      <c r="S444" s="200"/>
      <c r="T444" s="202">
        <f>SUM(T445:T475)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3" t="s">
        <v>14</v>
      </c>
      <c r="AT444" s="204" t="s">
        <v>74</v>
      </c>
      <c r="AU444" s="204" t="s">
        <v>14</v>
      </c>
      <c r="AY444" s="203" t="s">
        <v>138</v>
      </c>
      <c r="BK444" s="205">
        <f>SUM(BK445:BK475)</f>
        <v>0</v>
      </c>
    </row>
    <row r="445" s="2" customFormat="1" ht="16.5" customHeight="1">
      <c r="A445" s="41"/>
      <c r="B445" s="42"/>
      <c r="C445" s="208" t="s">
        <v>597</v>
      </c>
      <c r="D445" s="208" t="s">
        <v>140</v>
      </c>
      <c r="E445" s="209" t="s">
        <v>598</v>
      </c>
      <c r="F445" s="210" t="s">
        <v>599</v>
      </c>
      <c r="G445" s="211" t="s">
        <v>176</v>
      </c>
      <c r="H445" s="212">
        <v>8.4000000000000004</v>
      </c>
      <c r="I445" s="213"/>
      <c r="J445" s="214">
        <f>ROUND(I445*H445,2)</f>
        <v>0</v>
      </c>
      <c r="K445" s="210" t="s">
        <v>19</v>
      </c>
      <c r="L445" s="47"/>
      <c r="M445" s="215" t="s">
        <v>19</v>
      </c>
      <c r="N445" s="216" t="s">
        <v>46</v>
      </c>
      <c r="O445" s="87"/>
      <c r="P445" s="217">
        <f>O445*H445</f>
        <v>0</v>
      </c>
      <c r="Q445" s="217">
        <v>0.39500000000000002</v>
      </c>
      <c r="R445" s="217">
        <f>Q445*H445</f>
        <v>3.3180000000000005</v>
      </c>
      <c r="S445" s="217">
        <v>0</v>
      </c>
      <c r="T445" s="218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9" t="s">
        <v>145</v>
      </c>
      <c r="AT445" s="219" t="s">
        <v>140</v>
      </c>
      <c r="AU445" s="219" t="s">
        <v>84</v>
      </c>
      <c r="AY445" s="20" t="s">
        <v>138</v>
      </c>
      <c r="BE445" s="220">
        <f>IF(N445="základní",J445,0)</f>
        <v>0</v>
      </c>
      <c r="BF445" s="220">
        <f>IF(N445="snížená",J445,0)</f>
        <v>0</v>
      </c>
      <c r="BG445" s="220">
        <f>IF(N445="zákl. přenesená",J445,0)</f>
        <v>0</v>
      </c>
      <c r="BH445" s="220">
        <f>IF(N445="sníž. přenesená",J445,0)</f>
        <v>0</v>
      </c>
      <c r="BI445" s="220">
        <f>IF(N445="nulová",J445,0)</f>
        <v>0</v>
      </c>
      <c r="BJ445" s="20" t="s">
        <v>14</v>
      </c>
      <c r="BK445" s="220">
        <f>ROUND(I445*H445,2)</f>
        <v>0</v>
      </c>
      <c r="BL445" s="20" t="s">
        <v>145</v>
      </c>
      <c r="BM445" s="219" t="s">
        <v>600</v>
      </c>
    </row>
    <row r="446" s="2" customFormat="1">
      <c r="A446" s="41"/>
      <c r="B446" s="42"/>
      <c r="C446" s="43"/>
      <c r="D446" s="221" t="s">
        <v>147</v>
      </c>
      <c r="E446" s="43"/>
      <c r="F446" s="222" t="s">
        <v>599</v>
      </c>
      <c r="G446" s="43"/>
      <c r="H446" s="43"/>
      <c r="I446" s="223"/>
      <c r="J446" s="43"/>
      <c r="K446" s="43"/>
      <c r="L446" s="47"/>
      <c r="M446" s="224"/>
      <c r="N446" s="225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147</v>
      </c>
      <c r="AU446" s="20" t="s">
        <v>84</v>
      </c>
    </row>
    <row r="447" s="14" customFormat="1">
      <c r="A447" s="14"/>
      <c r="B447" s="238"/>
      <c r="C447" s="239"/>
      <c r="D447" s="221" t="s">
        <v>180</v>
      </c>
      <c r="E447" s="240" t="s">
        <v>19</v>
      </c>
      <c r="F447" s="241" t="s">
        <v>601</v>
      </c>
      <c r="G447" s="239"/>
      <c r="H447" s="242">
        <v>8.4000000000000004</v>
      </c>
      <c r="I447" s="243"/>
      <c r="J447" s="239"/>
      <c r="K447" s="239"/>
      <c r="L447" s="244"/>
      <c r="M447" s="245"/>
      <c r="N447" s="246"/>
      <c r="O447" s="246"/>
      <c r="P447" s="246"/>
      <c r="Q447" s="246"/>
      <c r="R447" s="246"/>
      <c r="S447" s="246"/>
      <c r="T447" s="24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8" t="s">
        <v>180</v>
      </c>
      <c r="AU447" s="248" t="s">
        <v>84</v>
      </c>
      <c r="AV447" s="14" t="s">
        <v>84</v>
      </c>
      <c r="AW447" s="14" t="s">
        <v>34</v>
      </c>
      <c r="AX447" s="14" t="s">
        <v>75</v>
      </c>
      <c r="AY447" s="248" t="s">
        <v>138</v>
      </c>
    </row>
    <row r="448" s="15" customFormat="1">
      <c r="A448" s="15"/>
      <c r="B448" s="249"/>
      <c r="C448" s="250"/>
      <c r="D448" s="221" t="s">
        <v>180</v>
      </c>
      <c r="E448" s="251" t="s">
        <v>19</v>
      </c>
      <c r="F448" s="252" t="s">
        <v>183</v>
      </c>
      <c r="G448" s="250"/>
      <c r="H448" s="253">
        <v>8.4000000000000004</v>
      </c>
      <c r="I448" s="254"/>
      <c r="J448" s="250"/>
      <c r="K448" s="250"/>
      <c r="L448" s="255"/>
      <c r="M448" s="256"/>
      <c r="N448" s="257"/>
      <c r="O448" s="257"/>
      <c r="P448" s="257"/>
      <c r="Q448" s="257"/>
      <c r="R448" s="257"/>
      <c r="S448" s="257"/>
      <c r="T448" s="258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9" t="s">
        <v>180</v>
      </c>
      <c r="AU448" s="259" t="s">
        <v>84</v>
      </c>
      <c r="AV448" s="15" t="s">
        <v>145</v>
      </c>
      <c r="AW448" s="15" t="s">
        <v>34</v>
      </c>
      <c r="AX448" s="15" t="s">
        <v>14</v>
      </c>
      <c r="AY448" s="259" t="s">
        <v>138</v>
      </c>
    </row>
    <row r="449" s="2" customFormat="1" ht="16.5" customHeight="1">
      <c r="A449" s="41"/>
      <c r="B449" s="42"/>
      <c r="C449" s="208" t="s">
        <v>602</v>
      </c>
      <c r="D449" s="208" t="s">
        <v>140</v>
      </c>
      <c r="E449" s="209" t="s">
        <v>603</v>
      </c>
      <c r="F449" s="210" t="s">
        <v>604</v>
      </c>
      <c r="G449" s="211" t="s">
        <v>201</v>
      </c>
      <c r="H449" s="212">
        <v>38.399999999999999</v>
      </c>
      <c r="I449" s="213"/>
      <c r="J449" s="214">
        <f>ROUND(I449*H449,2)</f>
        <v>0</v>
      </c>
      <c r="K449" s="210" t="s">
        <v>144</v>
      </c>
      <c r="L449" s="47"/>
      <c r="M449" s="215" t="s">
        <v>19</v>
      </c>
      <c r="N449" s="216" t="s">
        <v>46</v>
      </c>
      <c r="O449" s="87"/>
      <c r="P449" s="217">
        <f>O449*H449</f>
        <v>0</v>
      </c>
      <c r="Q449" s="217">
        <v>0.16850000000000001</v>
      </c>
      <c r="R449" s="217">
        <f>Q449*H449</f>
        <v>6.4704000000000006</v>
      </c>
      <c r="S449" s="217">
        <v>0</v>
      </c>
      <c r="T449" s="218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9" t="s">
        <v>145</v>
      </c>
      <c r="AT449" s="219" t="s">
        <v>140</v>
      </c>
      <c r="AU449" s="219" t="s">
        <v>84</v>
      </c>
      <c r="AY449" s="20" t="s">
        <v>138</v>
      </c>
      <c r="BE449" s="220">
        <f>IF(N449="základní",J449,0)</f>
        <v>0</v>
      </c>
      <c r="BF449" s="220">
        <f>IF(N449="snížená",J449,0)</f>
        <v>0</v>
      </c>
      <c r="BG449" s="220">
        <f>IF(N449="zákl. přenesená",J449,0)</f>
        <v>0</v>
      </c>
      <c r="BH449" s="220">
        <f>IF(N449="sníž. přenesená",J449,0)</f>
        <v>0</v>
      </c>
      <c r="BI449" s="220">
        <f>IF(N449="nulová",J449,0)</f>
        <v>0</v>
      </c>
      <c r="BJ449" s="20" t="s">
        <v>14</v>
      </c>
      <c r="BK449" s="220">
        <f>ROUND(I449*H449,2)</f>
        <v>0</v>
      </c>
      <c r="BL449" s="20" t="s">
        <v>145</v>
      </c>
      <c r="BM449" s="219" t="s">
        <v>605</v>
      </c>
    </row>
    <row r="450" s="2" customFormat="1">
      <c r="A450" s="41"/>
      <c r="B450" s="42"/>
      <c r="C450" s="43"/>
      <c r="D450" s="221" t="s">
        <v>147</v>
      </c>
      <c r="E450" s="43"/>
      <c r="F450" s="222" t="s">
        <v>606</v>
      </c>
      <c r="G450" s="43"/>
      <c r="H450" s="43"/>
      <c r="I450" s="223"/>
      <c r="J450" s="43"/>
      <c r="K450" s="43"/>
      <c r="L450" s="47"/>
      <c r="M450" s="224"/>
      <c r="N450" s="225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147</v>
      </c>
      <c r="AU450" s="20" t="s">
        <v>84</v>
      </c>
    </row>
    <row r="451" s="2" customFormat="1">
      <c r="A451" s="41"/>
      <c r="B451" s="42"/>
      <c r="C451" s="43"/>
      <c r="D451" s="226" t="s">
        <v>149</v>
      </c>
      <c r="E451" s="43"/>
      <c r="F451" s="227" t="s">
        <v>607</v>
      </c>
      <c r="G451" s="43"/>
      <c r="H451" s="43"/>
      <c r="I451" s="223"/>
      <c r="J451" s="43"/>
      <c r="K451" s="43"/>
      <c r="L451" s="47"/>
      <c r="M451" s="224"/>
      <c r="N451" s="225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149</v>
      </c>
      <c r="AU451" s="20" t="s">
        <v>84</v>
      </c>
    </row>
    <row r="452" s="13" customFormat="1">
      <c r="A452" s="13"/>
      <c r="B452" s="228"/>
      <c r="C452" s="229"/>
      <c r="D452" s="221" t="s">
        <v>180</v>
      </c>
      <c r="E452" s="230" t="s">
        <v>19</v>
      </c>
      <c r="F452" s="231" t="s">
        <v>608</v>
      </c>
      <c r="G452" s="229"/>
      <c r="H452" s="230" t="s">
        <v>19</v>
      </c>
      <c r="I452" s="232"/>
      <c r="J452" s="229"/>
      <c r="K452" s="229"/>
      <c r="L452" s="233"/>
      <c r="M452" s="234"/>
      <c r="N452" s="235"/>
      <c r="O452" s="235"/>
      <c r="P452" s="235"/>
      <c r="Q452" s="235"/>
      <c r="R452" s="235"/>
      <c r="S452" s="235"/>
      <c r="T452" s="23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7" t="s">
        <v>180</v>
      </c>
      <c r="AU452" s="237" t="s">
        <v>84</v>
      </c>
      <c r="AV452" s="13" t="s">
        <v>14</v>
      </c>
      <c r="AW452" s="13" t="s">
        <v>34</v>
      </c>
      <c r="AX452" s="13" t="s">
        <v>75</v>
      </c>
      <c r="AY452" s="237" t="s">
        <v>138</v>
      </c>
    </row>
    <row r="453" s="14" customFormat="1">
      <c r="A453" s="14"/>
      <c r="B453" s="238"/>
      <c r="C453" s="239"/>
      <c r="D453" s="221" t="s">
        <v>180</v>
      </c>
      <c r="E453" s="240" t="s">
        <v>19</v>
      </c>
      <c r="F453" s="241" t="s">
        <v>609</v>
      </c>
      <c r="G453" s="239"/>
      <c r="H453" s="242">
        <v>38.399999999999999</v>
      </c>
      <c r="I453" s="243"/>
      <c r="J453" s="239"/>
      <c r="K453" s="239"/>
      <c r="L453" s="244"/>
      <c r="M453" s="245"/>
      <c r="N453" s="246"/>
      <c r="O453" s="246"/>
      <c r="P453" s="246"/>
      <c r="Q453" s="246"/>
      <c r="R453" s="246"/>
      <c r="S453" s="246"/>
      <c r="T453" s="247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8" t="s">
        <v>180</v>
      </c>
      <c r="AU453" s="248" t="s">
        <v>84</v>
      </c>
      <c r="AV453" s="14" t="s">
        <v>84</v>
      </c>
      <c r="AW453" s="14" t="s">
        <v>34</v>
      </c>
      <c r="AX453" s="14" t="s">
        <v>75</v>
      </c>
      <c r="AY453" s="248" t="s">
        <v>138</v>
      </c>
    </row>
    <row r="454" s="15" customFormat="1">
      <c r="A454" s="15"/>
      <c r="B454" s="249"/>
      <c r="C454" s="250"/>
      <c r="D454" s="221" t="s">
        <v>180</v>
      </c>
      <c r="E454" s="251" t="s">
        <v>19</v>
      </c>
      <c r="F454" s="252" t="s">
        <v>183</v>
      </c>
      <c r="G454" s="250"/>
      <c r="H454" s="253">
        <v>38.399999999999999</v>
      </c>
      <c r="I454" s="254"/>
      <c r="J454" s="250"/>
      <c r="K454" s="250"/>
      <c r="L454" s="255"/>
      <c r="M454" s="256"/>
      <c r="N454" s="257"/>
      <c r="O454" s="257"/>
      <c r="P454" s="257"/>
      <c r="Q454" s="257"/>
      <c r="R454" s="257"/>
      <c r="S454" s="257"/>
      <c r="T454" s="258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9" t="s">
        <v>180</v>
      </c>
      <c r="AU454" s="259" t="s">
        <v>84</v>
      </c>
      <c r="AV454" s="15" t="s">
        <v>145</v>
      </c>
      <c r="AW454" s="15" t="s">
        <v>34</v>
      </c>
      <c r="AX454" s="15" t="s">
        <v>14</v>
      </c>
      <c r="AY454" s="259" t="s">
        <v>138</v>
      </c>
    </row>
    <row r="455" s="2" customFormat="1" ht="16.5" customHeight="1">
      <c r="A455" s="41"/>
      <c r="B455" s="42"/>
      <c r="C455" s="260" t="s">
        <v>610</v>
      </c>
      <c r="D455" s="260" t="s">
        <v>274</v>
      </c>
      <c r="E455" s="261" t="s">
        <v>611</v>
      </c>
      <c r="F455" s="262" t="s">
        <v>612</v>
      </c>
      <c r="G455" s="263" t="s">
        <v>201</v>
      </c>
      <c r="H455" s="264">
        <v>39.167999999999999</v>
      </c>
      <c r="I455" s="265"/>
      <c r="J455" s="266">
        <f>ROUND(I455*H455,2)</f>
        <v>0</v>
      </c>
      <c r="K455" s="262" t="s">
        <v>144</v>
      </c>
      <c r="L455" s="267"/>
      <c r="M455" s="268" t="s">
        <v>19</v>
      </c>
      <c r="N455" s="269" t="s">
        <v>46</v>
      </c>
      <c r="O455" s="87"/>
      <c r="P455" s="217">
        <f>O455*H455</f>
        <v>0</v>
      </c>
      <c r="Q455" s="217">
        <v>0.080000000000000002</v>
      </c>
      <c r="R455" s="217">
        <f>Q455*H455</f>
        <v>3.1334400000000002</v>
      </c>
      <c r="S455" s="217">
        <v>0</v>
      </c>
      <c r="T455" s="218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9" t="s">
        <v>191</v>
      </c>
      <c r="AT455" s="219" t="s">
        <v>274</v>
      </c>
      <c r="AU455" s="219" t="s">
        <v>84</v>
      </c>
      <c r="AY455" s="20" t="s">
        <v>138</v>
      </c>
      <c r="BE455" s="220">
        <f>IF(N455="základní",J455,0)</f>
        <v>0</v>
      </c>
      <c r="BF455" s="220">
        <f>IF(N455="snížená",J455,0)</f>
        <v>0</v>
      </c>
      <c r="BG455" s="220">
        <f>IF(N455="zákl. přenesená",J455,0)</f>
        <v>0</v>
      </c>
      <c r="BH455" s="220">
        <f>IF(N455="sníž. přenesená",J455,0)</f>
        <v>0</v>
      </c>
      <c r="BI455" s="220">
        <f>IF(N455="nulová",J455,0)</f>
        <v>0</v>
      </c>
      <c r="BJ455" s="20" t="s">
        <v>14</v>
      </c>
      <c r="BK455" s="220">
        <f>ROUND(I455*H455,2)</f>
        <v>0</v>
      </c>
      <c r="BL455" s="20" t="s">
        <v>145</v>
      </c>
      <c r="BM455" s="219" t="s">
        <v>613</v>
      </c>
    </row>
    <row r="456" s="2" customFormat="1">
      <c r="A456" s="41"/>
      <c r="B456" s="42"/>
      <c r="C456" s="43"/>
      <c r="D456" s="221" t="s">
        <v>147</v>
      </c>
      <c r="E456" s="43"/>
      <c r="F456" s="222" t="s">
        <v>612</v>
      </c>
      <c r="G456" s="43"/>
      <c r="H456" s="43"/>
      <c r="I456" s="223"/>
      <c r="J456" s="43"/>
      <c r="K456" s="43"/>
      <c r="L456" s="47"/>
      <c r="M456" s="224"/>
      <c r="N456" s="225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147</v>
      </c>
      <c r="AU456" s="20" t="s">
        <v>84</v>
      </c>
    </row>
    <row r="457" s="14" customFormat="1">
      <c r="A457" s="14"/>
      <c r="B457" s="238"/>
      <c r="C457" s="239"/>
      <c r="D457" s="221" t="s">
        <v>180</v>
      </c>
      <c r="E457" s="239"/>
      <c r="F457" s="241" t="s">
        <v>614</v>
      </c>
      <c r="G457" s="239"/>
      <c r="H457" s="242">
        <v>39.167999999999999</v>
      </c>
      <c r="I457" s="243"/>
      <c r="J457" s="239"/>
      <c r="K457" s="239"/>
      <c r="L457" s="244"/>
      <c r="M457" s="245"/>
      <c r="N457" s="246"/>
      <c r="O457" s="246"/>
      <c r="P457" s="246"/>
      <c r="Q457" s="246"/>
      <c r="R457" s="246"/>
      <c r="S457" s="246"/>
      <c r="T457" s="24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8" t="s">
        <v>180</v>
      </c>
      <c r="AU457" s="248" t="s">
        <v>84</v>
      </c>
      <c r="AV457" s="14" t="s">
        <v>84</v>
      </c>
      <c r="AW457" s="14" t="s">
        <v>4</v>
      </c>
      <c r="AX457" s="14" t="s">
        <v>14</v>
      </c>
      <c r="AY457" s="248" t="s">
        <v>138</v>
      </c>
    </row>
    <row r="458" s="2" customFormat="1" ht="16.5" customHeight="1">
      <c r="A458" s="41"/>
      <c r="B458" s="42"/>
      <c r="C458" s="208" t="s">
        <v>615</v>
      </c>
      <c r="D458" s="208" t="s">
        <v>140</v>
      </c>
      <c r="E458" s="209" t="s">
        <v>616</v>
      </c>
      <c r="F458" s="210" t="s">
        <v>617</v>
      </c>
      <c r="G458" s="211" t="s">
        <v>92</v>
      </c>
      <c r="H458" s="212">
        <v>2.3999999999999999</v>
      </c>
      <c r="I458" s="213"/>
      <c r="J458" s="214">
        <f>ROUND(I458*H458,2)</f>
        <v>0</v>
      </c>
      <c r="K458" s="210" t="s">
        <v>144</v>
      </c>
      <c r="L458" s="47"/>
      <c r="M458" s="215" t="s">
        <v>19</v>
      </c>
      <c r="N458" s="216" t="s">
        <v>46</v>
      </c>
      <c r="O458" s="87"/>
      <c r="P458" s="217">
        <f>O458*H458</f>
        <v>0</v>
      </c>
      <c r="Q458" s="217">
        <v>2.2563399999999998</v>
      </c>
      <c r="R458" s="217">
        <f>Q458*H458</f>
        <v>5.4152159999999991</v>
      </c>
      <c r="S458" s="217">
        <v>0</v>
      </c>
      <c r="T458" s="218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9" t="s">
        <v>145</v>
      </c>
      <c r="AT458" s="219" t="s">
        <v>140</v>
      </c>
      <c r="AU458" s="219" t="s">
        <v>84</v>
      </c>
      <c r="AY458" s="20" t="s">
        <v>138</v>
      </c>
      <c r="BE458" s="220">
        <f>IF(N458="základní",J458,0)</f>
        <v>0</v>
      </c>
      <c r="BF458" s="220">
        <f>IF(N458="snížená",J458,0)</f>
        <v>0</v>
      </c>
      <c r="BG458" s="220">
        <f>IF(N458="zákl. přenesená",J458,0)</f>
        <v>0</v>
      </c>
      <c r="BH458" s="220">
        <f>IF(N458="sníž. přenesená",J458,0)</f>
        <v>0</v>
      </c>
      <c r="BI458" s="220">
        <f>IF(N458="nulová",J458,0)</f>
        <v>0</v>
      </c>
      <c r="BJ458" s="20" t="s">
        <v>14</v>
      </c>
      <c r="BK458" s="220">
        <f>ROUND(I458*H458,2)</f>
        <v>0</v>
      </c>
      <c r="BL458" s="20" t="s">
        <v>145</v>
      </c>
      <c r="BM458" s="219" t="s">
        <v>618</v>
      </c>
    </row>
    <row r="459" s="2" customFormat="1">
      <c r="A459" s="41"/>
      <c r="B459" s="42"/>
      <c r="C459" s="43"/>
      <c r="D459" s="221" t="s">
        <v>147</v>
      </c>
      <c r="E459" s="43"/>
      <c r="F459" s="222" t="s">
        <v>617</v>
      </c>
      <c r="G459" s="43"/>
      <c r="H459" s="43"/>
      <c r="I459" s="223"/>
      <c r="J459" s="43"/>
      <c r="K459" s="43"/>
      <c r="L459" s="47"/>
      <c r="M459" s="224"/>
      <c r="N459" s="225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147</v>
      </c>
      <c r="AU459" s="20" t="s">
        <v>84</v>
      </c>
    </row>
    <row r="460" s="2" customFormat="1">
      <c r="A460" s="41"/>
      <c r="B460" s="42"/>
      <c r="C460" s="43"/>
      <c r="D460" s="226" t="s">
        <v>149</v>
      </c>
      <c r="E460" s="43"/>
      <c r="F460" s="227" t="s">
        <v>619</v>
      </c>
      <c r="G460" s="43"/>
      <c r="H460" s="43"/>
      <c r="I460" s="223"/>
      <c r="J460" s="43"/>
      <c r="K460" s="43"/>
      <c r="L460" s="47"/>
      <c r="M460" s="224"/>
      <c r="N460" s="225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149</v>
      </c>
      <c r="AU460" s="20" t="s">
        <v>84</v>
      </c>
    </row>
    <row r="461" s="13" customFormat="1">
      <c r="A461" s="13"/>
      <c r="B461" s="228"/>
      <c r="C461" s="229"/>
      <c r="D461" s="221" t="s">
        <v>180</v>
      </c>
      <c r="E461" s="230" t="s">
        <v>19</v>
      </c>
      <c r="F461" s="231" t="s">
        <v>608</v>
      </c>
      <c r="G461" s="229"/>
      <c r="H461" s="230" t="s">
        <v>19</v>
      </c>
      <c r="I461" s="232"/>
      <c r="J461" s="229"/>
      <c r="K461" s="229"/>
      <c r="L461" s="233"/>
      <c r="M461" s="234"/>
      <c r="N461" s="235"/>
      <c r="O461" s="235"/>
      <c r="P461" s="235"/>
      <c r="Q461" s="235"/>
      <c r="R461" s="235"/>
      <c r="S461" s="235"/>
      <c r="T461" s="23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7" t="s">
        <v>180</v>
      </c>
      <c r="AU461" s="237" t="s">
        <v>84</v>
      </c>
      <c r="AV461" s="13" t="s">
        <v>14</v>
      </c>
      <c r="AW461" s="13" t="s">
        <v>34</v>
      </c>
      <c r="AX461" s="13" t="s">
        <v>75</v>
      </c>
      <c r="AY461" s="237" t="s">
        <v>138</v>
      </c>
    </row>
    <row r="462" s="14" customFormat="1">
      <c r="A462" s="14"/>
      <c r="B462" s="238"/>
      <c r="C462" s="239"/>
      <c r="D462" s="221" t="s">
        <v>180</v>
      </c>
      <c r="E462" s="240" t="s">
        <v>19</v>
      </c>
      <c r="F462" s="241" t="s">
        <v>620</v>
      </c>
      <c r="G462" s="239"/>
      <c r="H462" s="242">
        <v>2.3999999999999999</v>
      </c>
      <c r="I462" s="243"/>
      <c r="J462" s="239"/>
      <c r="K462" s="239"/>
      <c r="L462" s="244"/>
      <c r="M462" s="245"/>
      <c r="N462" s="246"/>
      <c r="O462" s="246"/>
      <c r="P462" s="246"/>
      <c r="Q462" s="246"/>
      <c r="R462" s="246"/>
      <c r="S462" s="246"/>
      <c r="T462" s="24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8" t="s">
        <v>180</v>
      </c>
      <c r="AU462" s="248" t="s">
        <v>84</v>
      </c>
      <c r="AV462" s="14" t="s">
        <v>84</v>
      </c>
      <c r="AW462" s="14" t="s">
        <v>34</v>
      </c>
      <c r="AX462" s="14" t="s">
        <v>75</v>
      </c>
      <c r="AY462" s="248" t="s">
        <v>138</v>
      </c>
    </row>
    <row r="463" s="15" customFormat="1">
      <c r="A463" s="15"/>
      <c r="B463" s="249"/>
      <c r="C463" s="250"/>
      <c r="D463" s="221" t="s">
        <v>180</v>
      </c>
      <c r="E463" s="251" t="s">
        <v>19</v>
      </c>
      <c r="F463" s="252" t="s">
        <v>183</v>
      </c>
      <c r="G463" s="250"/>
      <c r="H463" s="253">
        <v>2.3999999999999999</v>
      </c>
      <c r="I463" s="254"/>
      <c r="J463" s="250"/>
      <c r="K463" s="250"/>
      <c r="L463" s="255"/>
      <c r="M463" s="256"/>
      <c r="N463" s="257"/>
      <c r="O463" s="257"/>
      <c r="P463" s="257"/>
      <c r="Q463" s="257"/>
      <c r="R463" s="257"/>
      <c r="S463" s="257"/>
      <c r="T463" s="258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9" t="s">
        <v>180</v>
      </c>
      <c r="AU463" s="259" t="s">
        <v>84</v>
      </c>
      <c r="AV463" s="15" t="s">
        <v>145</v>
      </c>
      <c r="AW463" s="15" t="s">
        <v>34</v>
      </c>
      <c r="AX463" s="15" t="s">
        <v>14</v>
      </c>
      <c r="AY463" s="259" t="s">
        <v>138</v>
      </c>
    </row>
    <row r="464" s="2" customFormat="1" ht="21.75" customHeight="1">
      <c r="A464" s="41"/>
      <c r="B464" s="42"/>
      <c r="C464" s="208" t="s">
        <v>621</v>
      </c>
      <c r="D464" s="208" t="s">
        <v>140</v>
      </c>
      <c r="E464" s="209" t="s">
        <v>622</v>
      </c>
      <c r="F464" s="210" t="s">
        <v>623</v>
      </c>
      <c r="G464" s="211" t="s">
        <v>201</v>
      </c>
      <c r="H464" s="212">
        <v>45</v>
      </c>
      <c r="I464" s="213"/>
      <c r="J464" s="214">
        <f>ROUND(I464*H464,2)</f>
        <v>0</v>
      </c>
      <c r="K464" s="210" t="s">
        <v>144</v>
      </c>
      <c r="L464" s="47"/>
      <c r="M464" s="215" t="s">
        <v>19</v>
      </c>
      <c r="N464" s="216" t="s">
        <v>46</v>
      </c>
      <c r="O464" s="87"/>
      <c r="P464" s="217">
        <f>O464*H464</f>
        <v>0</v>
      </c>
      <c r="Q464" s="217">
        <v>0.00060999999999999997</v>
      </c>
      <c r="R464" s="217">
        <f>Q464*H464</f>
        <v>0.027449999999999999</v>
      </c>
      <c r="S464" s="217">
        <v>0</v>
      </c>
      <c r="T464" s="218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9" t="s">
        <v>145</v>
      </c>
      <c r="AT464" s="219" t="s">
        <v>140</v>
      </c>
      <c r="AU464" s="219" t="s">
        <v>84</v>
      </c>
      <c r="AY464" s="20" t="s">
        <v>138</v>
      </c>
      <c r="BE464" s="220">
        <f>IF(N464="základní",J464,0)</f>
        <v>0</v>
      </c>
      <c r="BF464" s="220">
        <f>IF(N464="snížená",J464,0)</f>
        <v>0</v>
      </c>
      <c r="BG464" s="220">
        <f>IF(N464="zákl. přenesená",J464,0)</f>
        <v>0</v>
      </c>
      <c r="BH464" s="220">
        <f>IF(N464="sníž. přenesená",J464,0)</f>
        <v>0</v>
      </c>
      <c r="BI464" s="220">
        <f>IF(N464="nulová",J464,0)</f>
        <v>0</v>
      </c>
      <c r="BJ464" s="20" t="s">
        <v>14</v>
      </c>
      <c r="BK464" s="220">
        <f>ROUND(I464*H464,2)</f>
        <v>0</v>
      </c>
      <c r="BL464" s="20" t="s">
        <v>145</v>
      </c>
      <c r="BM464" s="219" t="s">
        <v>624</v>
      </c>
    </row>
    <row r="465" s="2" customFormat="1">
      <c r="A465" s="41"/>
      <c r="B465" s="42"/>
      <c r="C465" s="43"/>
      <c r="D465" s="221" t="s">
        <v>147</v>
      </c>
      <c r="E465" s="43"/>
      <c r="F465" s="222" t="s">
        <v>625</v>
      </c>
      <c r="G465" s="43"/>
      <c r="H465" s="43"/>
      <c r="I465" s="223"/>
      <c r="J465" s="43"/>
      <c r="K465" s="43"/>
      <c r="L465" s="47"/>
      <c r="M465" s="224"/>
      <c r="N465" s="225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147</v>
      </c>
      <c r="AU465" s="20" t="s">
        <v>84</v>
      </c>
    </row>
    <row r="466" s="2" customFormat="1">
      <c r="A466" s="41"/>
      <c r="B466" s="42"/>
      <c r="C466" s="43"/>
      <c r="D466" s="226" t="s">
        <v>149</v>
      </c>
      <c r="E466" s="43"/>
      <c r="F466" s="227" t="s">
        <v>626</v>
      </c>
      <c r="G466" s="43"/>
      <c r="H466" s="43"/>
      <c r="I466" s="223"/>
      <c r="J466" s="43"/>
      <c r="K466" s="43"/>
      <c r="L466" s="47"/>
      <c r="M466" s="224"/>
      <c r="N466" s="225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149</v>
      </c>
      <c r="AU466" s="20" t="s">
        <v>84</v>
      </c>
    </row>
    <row r="467" s="13" customFormat="1">
      <c r="A467" s="13"/>
      <c r="B467" s="228"/>
      <c r="C467" s="229"/>
      <c r="D467" s="221" t="s">
        <v>180</v>
      </c>
      <c r="E467" s="230" t="s">
        <v>19</v>
      </c>
      <c r="F467" s="231" t="s">
        <v>505</v>
      </c>
      <c r="G467" s="229"/>
      <c r="H467" s="230" t="s">
        <v>19</v>
      </c>
      <c r="I467" s="232"/>
      <c r="J467" s="229"/>
      <c r="K467" s="229"/>
      <c r="L467" s="233"/>
      <c r="M467" s="234"/>
      <c r="N467" s="235"/>
      <c r="O467" s="235"/>
      <c r="P467" s="235"/>
      <c r="Q467" s="235"/>
      <c r="R467" s="235"/>
      <c r="S467" s="235"/>
      <c r="T467" s="23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7" t="s">
        <v>180</v>
      </c>
      <c r="AU467" s="237" t="s">
        <v>84</v>
      </c>
      <c r="AV467" s="13" t="s">
        <v>14</v>
      </c>
      <c r="AW467" s="13" t="s">
        <v>34</v>
      </c>
      <c r="AX467" s="13" t="s">
        <v>75</v>
      </c>
      <c r="AY467" s="237" t="s">
        <v>138</v>
      </c>
    </row>
    <row r="468" s="14" customFormat="1">
      <c r="A468" s="14"/>
      <c r="B468" s="238"/>
      <c r="C468" s="239"/>
      <c r="D468" s="221" t="s">
        <v>180</v>
      </c>
      <c r="E468" s="240" t="s">
        <v>19</v>
      </c>
      <c r="F468" s="241" t="s">
        <v>627</v>
      </c>
      <c r="G468" s="239"/>
      <c r="H468" s="242">
        <v>45</v>
      </c>
      <c r="I468" s="243"/>
      <c r="J468" s="239"/>
      <c r="K468" s="239"/>
      <c r="L468" s="244"/>
      <c r="M468" s="245"/>
      <c r="N468" s="246"/>
      <c r="O468" s="246"/>
      <c r="P468" s="246"/>
      <c r="Q468" s="246"/>
      <c r="R468" s="246"/>
      <c r="S468" s="246"/>
      <c r="T468" s="24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8" t="s">
        <v>180</v>
      </c>
      <c r="AU468" s="248" t="s">
        <v>84</v>
      </c>
      <c r="AV468" s="14" t="s">
        <v>84</v>
      </c>
      <c r="AW468" s="14" t="s">
        <v>34</v>
      </c>
      <c r="AX468" s="14" t="s">
        <v>75</v>
      </c>
      <c r="AY468" s="248" t="s">
        <v>138</v>
      </c>
    </row>
    <row r="469" s="15" customFormat="1">
      <c r="A469" s="15"/>
      <c r="B469" s="249"/>
      <c r="C469" s="250"/>
      <c r="D469" s="221" t="s">
        <v>180</v>
      </c>
      <c r="E469" s="251" t="s">
        <v>19</v>
      </c>
      <c r="F469" s="252" t="s">
        <v>183</v>
      </c>
      <c r="G469" s="250"/>
      <c r="H469" s="253">
        <v>45</v>
      </c>
      <c r="I469" s="254"/>
      <c r="J469" s="250"/>
      <c r="K469" s="250"/>
      <c r="L469" s="255"/>
      <c r="M469" s="256"/>
      <c r="N469" s="257"/>
      <c r="O469" s="257"/>
      <c r="P469" s="257"/>
      <c r="Q469" s="257"/>
      <c r="R469" s="257"/>
      <c r="S469" s="257"/>
      <c r="T469" s="258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9" t="s">
        <v>180</v>
      </c>
      <c r="AU469" s="259" t="s">
        <v>84</v>
      </c>
      <c r="AV469" s="15" t="s">
        <v>145</v>
      </c>
      <c r="AW469" s="15" t="s">
        <v>34</v>
      </c>
      <c r="AX469" s="15" t="s">
        <v>14</v>
      </c>
      <c r="AY469" s="259" t="s">
        <v>138</v>
      </c>
    </row>
    <row r="470" s="2" customFormat="1" ht="16.5" customHeight="1">
      <c r="A470" s="41"/>
      <c r="B470" s="42"/>
      <c r="C470" s="208" t="s">
        <v>628</v>
      </c>
      <c r="D470" s="208" t="s">
        <v>140</v>
      </c>
      <c r="E470" s="209" t="s">
        <v>629</v>
      </c>
      <c r="F470" s="210" t="s">
        <v>630</v>
      </c>
      <c r="G470" s="211" t="s">
        <v>201</v>
      </c>
      <c r="H470" s="212">
        <v>45</v>
      </c>
      <c r="I470" s="213"/>
      <c r="J470" s="214">
        <f>ROUND(I470*H470,2)</f>
        <v>0</v>
      </c>
      <c r="K470" s="210" t="s">
        <v>144</v>
      </c>
      <c r="L470" s="47"/>
      <c r="M470" s="215" t="s">
        <v>19</v>
      </c>
      <c r="N470" s="216" t="s">
        <v>46</v>
      </c>
      <c r="O470" s="87"/>
      <c r="P470" s="217">
        <f>O470*H470</f>
        <v>0</v>
      </c>
      <c r="Q470" s="217">
        <v>0</v>
      </c>
      <c r="R470" s="217">
        <f>Q470*H470</f>
        <v>0</v>
      </c>
      <c r="S470" s="217">
        <v>0</v>
      </c>
      <c r="T470" s="218">
        <f>S470*H470</f>
        <v>0</v>
      </c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R470" s="219" t="s">
        <v>145</v>
      </c>
      <c r="AT470" s="219" t="s">
        <v>140</v>
      </c>
      <c r="AU470" s="219" t="s">
        <v>84</v>
      </c>
      <c r="AY470" s="20" t="s">
        <v>138</v>
      </c>
      <c r="BE470" s="220">
        <f>IF(N470="základní",J470,0)</f>
        <v>0</v>
      </c>
      <c r="BF470" s="220">
        <f>IF(N470="snížená",J470,0)</f>
        <v>0</v>
      </c>
      <c r="BG470" s="220">
        <f>IF(N470="zákl. přenesená",J470,0)</f>
        <v>0</v>
      </c>
      <c r="BH470" s="220">
        <f>IF(N470="sníž. přenesená",J470,0)</f>
        <v>0</v>
      </c>
      <c r="BI470" s="220">
        <f>IF(N470="nulová",J470,0)</f>
        <v>0</v>
      </c>
      <c r="BJ470" s="20" t="s">
        <v>14</v>
      </c>
      <c r="BK470" s="220">
        <f>ROUND(I470*H470,2)</f>
        <v>0</v>
      </c>
      <c r="BL470" s="20" t="s">
        <v>145</v>
      </c>
      <c r="BM470" s="219" t="s">
        <v>631</v>
      </c>
    </row>
    <row r="471" s="2" customFormat="1">
      <c r="A471" s="41"/>
      <c r="B471" s="42"/>
      <c r="C471" s="43"/>
      <c r="D471" s="221" t="s">
        <v>147</v>
      </c>
      <c r="E471" s="43"/>
      <c r="F471" s="222" t="s">
        <v>632</v>
      </c>
      <c r="G471" s="43"/>
      <c r="H471" s="43"/>
      <c r="I471" s="223"/>
      <c r="J471" s="43"/>
      <c r="K471" s="43"/>
      <c r="L471" s="47"/>
      <c r="M471" s="224"/>
      <c r="N471" s="225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147</v>
      </c>
      <c r="AU471" s="20" t="s">
        <v>84</v>
      </c>
    </row>
    <row r="472" s="2" customFormat="1">
      <c r="A472" s="41"/>
      <c r="B472" s="42"/>
      <c r="C472" s="43"/>
      <c r="D472" s="226" t="s">
        <v>149</v>
      </c>
      <c r="E472" s="43"/>
      <c r="F472" s="227" t="s">
        <v>633</v>
      </c>
      <c r="G472" s="43"/>
      <c r="H472" s="43"/>
      <c r="I472" s="223"/>
      <c r="J472" s="43"/>
      <c r="K472" s="43"/>
      <c r="L472" s="47"/>
      <c r="M472" s="224"/>
      <c r="N472" s="225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149</v>
      </c>
      <c r="AU472" s="20" t="s">
        <v>84</v>
      </c>
    </row>
    <row r="473" s="13" customFormat="1">
      <c r="A473" s="13"/>
      <c r="B473" s="228"/>
      <c r="C473" s="229"/>
      <c r="D473" s="221" t="s">
        <v>180</v>
      </c>
      <c r="E473" s="230" t="s">
        <v>19</v>
      </c>
      <c r="F473" s="231" t="s">
        <v>505</v>
      </c>
      <c r="G473" s="229"/>
      <c r="H473" s="230" t="s">
        <v>19</v>
      </c>
      <c r="I473" s="232"/>
      <c r="J473" s="229"/>
      <c r="K473" s="229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180</v>
      </c>
      <c r="AU473" s="237" t="s">
        <v>84</v>
      </c>
      <c r="AV473" s="13" t="s">
        <v>14</v>
      </c>
      <c r="AW473" s="13" t="s">
        <v>34</v>
      </c>
      <c r="AX473" s="13" t="s">
        <v>75</v>
      </c>
      <c r="AY473" s="237" t="s">
        <v>138</v>
      </c>
    </row>
    <row r="474" s="14" customFormat="1">
      <c r="A474" s="14"/>
      <c r="B474" s="238"/>
      <c r="C474" s="239"/>
      <c r="D474" s="221" t="s">
        <v>180</v>
      </c>
      <c r="E474" s="240" t="s">
        <v>19</v>
      </c>
      <c r="F474" s="241" t="s">
        <v>634</v>
      </c>
      <c r="G474" s="239"/>
      <c r="H474" s="242">
        <v>45</v>
      </c>
      <c r="I474" s="243"/>
      <c r="J474" s="239"/>
      <c r="K474" s="239"/>
      <c r="L474" s="244"/>
      <c r="M474" s="245"/>
      <c r="N474" s="246"/>
      <c r="O474" s="246"/>
      <c r="P474" s="246"/>
      <c r="Q474" s="246"/>
      <c r="R474" s="246"/>
      <c r="S474" s="246"/>
      <c r="T474" s="24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8" t="s">
        <v>180</v>
      </c>
      <c r="AU474" s="248" t="s">
        <v>84</v>
      </c>
      <c r="AV474" s="14" t="s">
        <v>84</v>
      </c>
      <c r="AW474" s="14" t="s">
        <v>34</v>
      </c>
      <c r="AX474" s="14" t="s">
        <v>75</v>
      </c>
      <c r="AY474" s="248" t="s">
        <v>138</v>
      </c>
    </row>
    <row r="475" s="15" customFormat="1">
      <c r="A475" s="15"/>
      <c r="B475" s="249"/>
      <c r="C475" s="250"/>
      <c r="D475" s="221" t="s">
        <v>180</v>
      </c>
      <c r="E475" s="251" t="s">
        <v>19</v>
      </c>
      <c r="F475" s="252" t="s">
        <v>183</v>
      </c>
      <c r="G475" s="250"/>
      <c r="H475" s="253">
        <v>45</v>
      </c>
      <c r="I475" s="254"/>
      <c r="J475" s="250"/>
      <c r="K475" s="250"/>
      <c r="L475" s="255"/>
      <c r="M475" s="256"/>
      <c r="N475" s="257"/>
      <c r="O475" s="257"/>
      <c r="P475" s="257"/>
      <c r="Q475" s="257"/>
      <c r="R475" s="257"/>
      <c r="S475" s="257"/>
      <c r="T475" s="258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59" t="s">
        <v>180</v>
      </c>
      <c r="AU475" s="259" t="s">
        <v>84</v>
      </c>
      <c r="AV475" s="15" t="s">
        <v>145</v>
      </c>
      <c r="AW475" s="15" t="s">
        <v>34</v>
      </c>
      <c r="AX475" s="15" t="s">
        <v>14</v>
      </c>
      <c r="AY475" s="259" t="s">
        <v>138</v>
      </c>
    </row>
    <row r="476" s="12" customFormat="1" ht="22.8" customHeight="1">
      <c r="A476" s="12"/>
      <c r="B476" s="192"/>
      <c r="C476" s="193"/>
      <c r="D476" s="194" t="s">
        <v>74</v>
      </c>
      <c r="E476" s="206" t="s">
        <v>635</v>
      </c>
      <c r="F476" s="206" t="s">
        <v>636</v>
      </c>
      <c r="G476" s="193"/>
      <c r="H476" s="193"/>
      <c r="I476" s="196"/>
      <c r="J476" s="207">
        <f>BK476</f>
        <v>0</v>
      </c>
      <c r="K476" s="193"/>
      <c r="L476" s="198"/>
      <c r="M476" s="199"/>
      <c r="N476" s="200"/>
      <c r="O476" s="200"/>
      <c r="P476" s="201">
        <f>SUM(P477:P504)</f>
        <v>0</v>
      </c>
      <c r="Q476" s="200"/>
      <c r="R476" s="201">
        <f>SUM(R477:R504)</f>
        <v>0</v>
      </c>
      <c r="S476" s="200"/>
      <c r="T476" s="202">
        <f>SUM(T477:T504)</f>
        <v>0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R476" s="203" t="s">
        <v>14</v>
      </c>
      <c r="AT476" s="204" t="s">
        <v>74</v>
      </c>
      <c r="AU476" s="204" t="s">
        <v>14</v>
      </c>
      <c r="AY476" s="203" t="s">
        <v>138</v>
      </c>
      <c r="BK476" s="205">
        <f>SUM(BK477:BK504)</f>
        <v>0</v>
      </c>
    </row>
    <row r="477" s="2" customFormat="1" ht="21.75" customHeight="1">
      <c r="A477" s="41"/>
      <c r="B477" s="42"/>
      <c r="C477" s="208" t="s">
        <v>637</v>
      </c>
      <c r="D477" s="208" t="s">
        <v>140</v>
      </c>
      <c r="E477" s="209" t="s">
        <v>638</v>
      </c>
      <c r="F477" s="210" t="s">
        <v>639</v>
      </c>
      <c r="G477" s="211" t="s">
        <v>277</v>
      </c>
      <c r="H477" s="212">
        <v>151.97</v>
      </c>
      <c r="I477" s="213"/>
      <c r="J477" s="214">
        <f>ROUND(I477*H477,2)</f>
        <v>0</v>
      </c>
      <c r="K477" s="210" t="s">
        <v>144</v>
      </c>
      <c r="L477" s="47"/>
      <c r="M477" s="215" t="s">
        <v>19</v>
      </c>
      <c r="N477" s="216" t="s">
        <v>46</v>
      </c>
      <c r="O477" s="87"/>
      <c r="P477" s="217">
        <f>O477*H477</f>
        <v>0</v>
      </c>
      <c r="Q477" s="217">
        <v>0</v>
      </c>
      <c r="R477" s="217">
        <f>Q477*H477</f>
        <v>0</v>
      </c>
      <c r="S477" s="217">
        <v>0</v>
      </c>
      <c r="T477" s="218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9" t="s">
        <v>145</v>
      </c>
      <c r="AT477" s="219" t="s">
        <v>140</v>
      </c>
      <c r="AU477" s="219" t="s">
        <v>84</v>
      </c>
      <c r="AY477" s="20" t="s">
        <v>138</v>
      </c>
      <c r="BE477" s="220">
        <f>IF(N477="základní",J477,0)</f>
        <v>0</v>
      </c>
      <c r="BF477" s="220">
        <f>IF(N477="snížená",J477,0)</f>
        <v>0</v>
      </c>
      <c r="BG477" s="220">
        <f>IF(N477="zákl. přenesená",J477,0)</f>
        <v>0</v>
      </c>
      <c r="BH477" s="220">
        <f>IF(N477="sníž. přenesená",J477,0)</f>
        <v>0</v>
      </c>
      <c r="BI477" s="220">
        <f>IF(N477="nulová",J477,0)</f>
        <v>0</v>
      </c>
      <c r="BJ477" s="20" t="s">
        <v>14</v>
      </c>
      <c r="BK477" s="220">
        <f>ROUND(I477*H477,2)</f>
        <v>0</v>
      </c>
      <c r="BL477" s="20" t="s">
        <v>145</v>
      </c>
      <c r="BM477" s="219" t="s">
        <v>640</v>
      </c>
    </row>
    <row r="478" s="2" customFormat="1">
      <c r="A478" s="41"/>
      <c r="B478" s="42"/>
      <c r="C478" s="43"/>
      <c r="D478" s="221" t="s">
        <v>147</v>
      </c>
      <c r="E478" s="43"/>
      <c r="F478" s="222" t="s">
        <v>641</v>
      </c>
      <c r="G478" s="43"/>
      <c r="H478" s="43"/>
      <c r="I478" s="223"/>
      <c r="J478" s="43"/>
      <c r="K478" s="43"/>
      <c r="L478" s="47"/>
      <c r="M478" s="224"/>
      <c r="N478" s="225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147</v>
      </c>
      <c r="AU478" s="20" t="s">
        <v>84</v>
      </c>
    </row>
    <row r="479" s="2" customFormat="1">
      <c r="A479" s="41"/>
      <c r="B479" s="42"/>
      <c r="C479" s="43"/>
      <c r="D479" s="226" t="s">
        <v>149</v>
      </c>
      <c r="E479" s="43"/>
      <c r="F479" s="227" t="s">
        <v>642</v>
      </c>
      <c r="G479" s="43"/>
      <c r="H479" s="43"/>
      <c r="I479" s="223"/>
      <c r="J479" s="43"/>
      <c r="K479" s="43"/>
      <c r="L479" s="47"/>
      <c r="M479" s="224"/>
      <c r="N479" s="225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149</v>
      </c>
      <c r="AU479" s="20" t="s">
        <v>84</v>
      </c>
    </row>
    <row r="480" s="2" customFormat="1" ht="16.5" customHeight="1">
      <c r="A480" s="41"/>
      <c r="B480" s="42"/>
      <c r="C480" s="208" t="s">
        <v>643</v>
      </c>
      <c r="D480" s="208" t="s">
        <v>140</v>
      </c>
      <c r="E480" s="209" t="s">
        <v>644</v>
      </c>
      <c r="F480" s="210" t="s">
        <v>645</v>
      </c>
      <c r="G480" s="211" t="s">
        <v>277</v>
      </c>
      <c r="H480" s="212">
        <v>2887.4299999999998</v>
      </c>
      <c r="I480" s="213"/>
      <c r="J480" s="214">
        <f>ROUND(I480*H480,2)</f>
        <v>0</v>
      </c>
      <c r="K480" s="210" t="s">
        <v>144</v>
      </c>
      <c r="L480" s="47"/>
      <c r="M480" s="215" t="s">
        <v>19</v>
      </c>
      <c r="N480" s="216" t="s">
        <v>46</v>
      </c>
      <c r="O480" s="87"/>
      <c r="P480" s="217">
        <f>O480*H480</f>
        <v>0</v>
      </c>
      <c r="Q480" s="217">
        <v>0</v>
      </c>
      <c r="R480" s="217">
        <f>Q480*H480</f>
        <v>0</v>
      </c>
      <c r="S480" s="217">
        <v>0</v>
      </c>
      <c r="T480" s="218">
        <f>S480*H480</f>
        <v>0</v>
      </c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R480" s="219" t="s">
        <v>145</v>
      </c>
      <c r="AT480" s="219" t="s">
        <v>140</v>
      </c>
      <c r="AU480" s="219" t="s">
        <v>84</v>
      </c>
      <c r="AY480" s="20" t="s">
        <v>138</v>
      </c>
      <c r="BE480" s="220">
        <f>IF(N480="základní",J480,0)</f>
        <v>0</v>
      </c>
      <c r="BF480" s="220">
        <f>IF(N480="snížená",J480,0)</f>
        <v>0</v>
      </c>
      <c r="BG480" s="220">
        <f>IF(N480="zákl. přenesená",J480,0)</f>
        <v>0</v>
      </c>
      <c r="BH480" s="220">
        <f>IF(N480="sníž. přenesená",J480,0)</f>
        <v>0</v>
      </c>
      <c r="BI480" s="220">
        <f>IF(N480="nulová",J480,0)</f>
        <v>0</v>
      </c>
      <c r="BJ480" s="20" t="s">
        <v>14</v>
      </c>
      <c r="BK480" s="220">
        <f>ROUND(I480*H480,2)</f>
        <v>0</v>
      </c>
      <c r="BL480" s="20" t="s">
        <v>145</v>
      </c>
      <c r="BM480" s="219" t="s">
        <v>646</v>
      </c>
    </row>
    <row r="481" s="2" customFormat="1">
      <c r="A481" s="41"/>
      <c r="B481" s="42"/>
      <c r="C481" s="43"/>
      <c r="D481" s="221" t="s">
        <v>147</v>
      </c>
      <c r="E481" s="43"/>
      <c r="F481" s="222" t="s">
        <v>647</v>
      </c>
      <c r="G481" s="43"/>
      <c r="H481" s="43"/>
      <c r="I481" s="223"/>
      <c r="J481" s="43"/>
      <c r="K481" s="43"/>
      <c r="L481" s="47"/>
      <c r="M481" s="224"/>
      <c r="N481" s="225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147</v>
      </c>
      <c r="AU481" s="20" t="s">
        <v>84</v>
      </c>
    </row>
    <row r="482" s="2" customFormat="1">
      <c r="A482" s="41"/>
      <c r="B482" s="42"/>
      <c r="C482" s="43"/>
      <c r="D482" s="226" t="s">
        <v>149</v>
      </c>
      <c r="E482" s="43"/>
      <c r="F482" s="227" t="s">
        <v>648</v>
      </c>
      <c r="G482" s="43"/>
      <c r="H482" s="43"/>
      <c r="I482" s="223"/>
      <c r="J482" s="43"/>
      <c r="K482" s="43"/>
      <c r="L482" s="47"/>
      <c r="M482" s="224"/>
      <c r="N482" s="225"/>
      <c r="O482" s="87"/>
      <c r="P482" s="87"/>
      <c r="Q482" s="87"/>
      <c r="R482" s="87"/>
      <c r="S482" s="87"/>
      <c r="T482" s="88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T482" s="20" t="s">
        <v>149</v>
      </c>
      <c r="AU482" s="20" t="s">
        <v>84</v>
      </c>
    </row>
    <row r="483" s="14" customFormat="1">
      <c r="A483" s="14"/>
      <c r="B483" s="238"/>
      <c r="C483" s="239"/>
      <c r="D483" s="221" t="s">
        <v>180</v>
      </c>
      <c r="E483" s="239"/>
      <c r="F483" s="241" t="s">
        <v>649</v>
      </c>
      <c r="G483" s="239"/>
      <c r="H483" s="242">
        <v>2887.4299999999998</v>
      </c>
      <c r="I483" s="243"/>
      <c r="J483" s="239"/>
      <c r="K483" s="239"/>
      <c r="L483" s="244"/>
      <c r="M483" s="245"/>
      <c r="N483" s="246"/>
      <c r="O483" s="246"/>
      <c r="P483" s="246"/>
      <c r="Q483" s="246"/>
      <c r="R483" s="246"/>
      <c r="S483" s="246"/>
      <c r="T483" s="247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8" t="s">
        <v>180</v>
      </c>
      <c r="AU483" s="248" t="s">
        <v>84</v>
      </c>
      <c r="AV483" s="14" t="s">
        <v>84</v>
      </c>
      <c r="AW483" s="14" t="s">
        <v>4</v>
      </c>
      <c r="AX483" s="14" t="s">
        <v>14</v>
      </c>
      <c r="AY483" s="248" t="s">
        <v>138</v>
      </c>
    </row>
    <row r="484" s="2" customFormat="1" ht="16.5" customHeight="1">
      <c r="A484" s="41"/>
      <c r="B484" s="42"/>
      <c r="C484" s="208" t="s">
        <v>650</v>
      </c>
      <c r="D484" s="208" t="s">
        <v>140</v>
      </c>
      <c r="E484" s="209" t="s">
        <v>651</v>
      </c>
      <c r="F484" s="210" t="s">
        <v>652</v>
      </c>
      <c r="G484" s="211" t="s">
        <v>277</v>
      </c>
      <c r="H484" s="212">
        <v>151.97</v>
      </c>
      <c r="I484" s="213"/>
      <c r="J484" s="214">
        <f>ROUND(I484*H484,2)</f>
        <v>0</v>
      </c>
      <c r="K484" s="210" t="s">
        <v>144</v>
      </c>
      <c r="L484" s="47"/>
      <c r="M484" s="215" t="s">
        <v>19</v>
      </c>
      <c r="N484" s="216" t="s">
        <v>46</v>
      </c>
      <c r="O484" s="87"/>
      <c r="P484" s="217">
        <f>O484*H484</f>
        <v>0</v>
      </c>
      <c r="Q484" s="217">
        <v>0</v>
      </c>
      <c r="R484" s="217">
        <f>Q484*H484</f>
        <v>0</v>
      </c>
      <c r="S484" s="217">
        <v>0</v>
      </c>
      <c r="T484" s="218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9" t="s">
        <v>145</v>
      </c>
      <c r="AT484" s="219" t="s">
        <v>140</v>
      </c>
      <c r="AU484" s="219" t="s">
        <v>84</v>
      </c>
      <c r="AY484" s="20" t="s">
        <v>138</v>
      </c>
      <c r="BE484" s="220">
        <f>IF(N484="základní",J484,0)</f>
        <v>0</v>
      </c>
      <c r="BF484" s="220">
        <f>IF(N484="snížená",J484,0)</f>
        <v>0</v>
      </c>
      <c r="BG484" s="220">
        <f>IF(N484="zákl. přenesená",J484,0)</f>
        <v>0</v>
      </c>
      <c r="BH484" s="220">
        <f>IF(N484="sníž. přenesená",J484,0)</f>
        <v>0</v>
      </c>
      <c r="BI484" s="220">
        <f>IF(N484="nulová",J484,0)</f>
        <v>0</v>
      </c>
      <c r="BJ484" s="20" t="s">
        <v>14</v>
      </c>
      <c r="BK484" s="220">
        <f>ROUND(I484*H484,2)</f>
        <v>0</v>
      </c>
      <c r="BL484" s="20" t="s">
        <v>145</v>
      </c>
      <c r="BM484" s="219" t="s">
        <v>653</v>
      </c>
    </row>
    <row r="485" s="2" customFormat="1">
      <c r="A485" s="41"/>
      <c r="B485" s="42"/>
      <c r="C485" s="43"/>
      <c r="D485" s="221" t="s">
        <v>147</v>
      </c>
      <c r="E485" s="43"/>
      <c r="F485" s="222" t="s">
        <v>654</v>
      </c>
      <c r="G485" s="43"/>
      <c r="H485" s="43"/>
      <c r="I485" s="223"/>
      <c r="J485" s="43"/>
      <c r="K485" s="43"/>
      <c r="L485" s="47"/>
      <c r="M485" s="224"/>
      <c r="N485" s="225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147</v>
      </c>
      <c r="AU485" s="20" t="s">
        <v>84</v>
      </c>
    </row>
    <row r="486" s="2" customFormat="1">
      <c r="A486" s="41"/>
      <c r="B486" s="42"/>
      <c r="C486" s="43"/>
      <c r="D486" s="226" t="s">
        <v>149</v>
      </c>
      <c r="E486" s="43"/>
      <c r="F486" s="227" t="s">
        <v>655</v>
      </c>
      <c r="G486" s="43"/>
      <c r="H486" s="43"/>
      <c r="I486" s="223"/>
      <c r="J486" s="43"/>
      <c r="K486" s="43"/>
      <c r="L486" s="47"/>
      <c r="M486" s="224"/>
      <c r="N486" s="225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149</v>
      </c>
      <c r="AU486" s="20" t="s">
        <v>84</v>
      </c>
    </row>
    <row r="487" s="2" customFormat="1" ht="21.75" customHeight="1">
      <c r="A487" s="41"/>
      <c r="B487" s="42"/>
      <c r="C487" s="208" t="s">
        <v>656</v>
      </c>
      <c r="D487" s="208" t="s">
        <v>140</v>
      </c>
      <c r="E487" s="209" t="s">
        <v>657</v>
      </c>
      <c r="F487" s="210" t="s">
        <v>658</v>
      </c>
      <c r="G487" s="211" t="s">
        <v>277</v>
      </c>
      <c r="H487" s="212">
        <v>5</v>
      </c>
      <c r="I487" s="213"/>
      <c r="J487" s="214">
        <f>ROUND(I487*H487,2)</f>
        <v>0</v>
      </c>
      <c r="K487" s="210" t="s">
        <v>144</v>
      </c>
      <c r="L487" s="47"/>
      <c r="M487" s="215" t="s">
        <v>19</v>
      </c>
      <c r="N487" s="216" t="s">
        <v>46</v>
      </c>
      <c r="O487" s="87"/>
      <c r="P487" s="217">
        <f>O487*H487</f>
        <v>0</v>
      </c>
      <c r="Q487" s="217">
        <v>0</v>
      </c>
      <c r="R487" s="217">
        <f>Q487*H487</f>
        <v>0</v>
      </c>
      <c r="S487" s="217">
        <v>0</v>
      </c>
      <c r="T487" s="218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9" t="s">
        <v>145</v>
      </c>
      <c r="AT487" s="219" t="s">
        <v>140</v>
      </c>
      <c r="AU487" s="219" t="s">
        <v>84</v>
      </c>
      <c r="AY487" s="20" t="s">
        <v>138</v>
      </c>
      <c r="BE487" s="220">
        <f>IF(N487="základní",J487,0)</f>
        <v>0</v>
      </c>
      <c r="BF487" s="220">
        <f>IF(N487="snížená",J487,0)</f>
        <v>0</v>
      </c>
      <c r="BG487" s="220">
        <f>IF(N487="zákl. přenesená",J487,0)</f>
        <v>0</v>
      </c>
      <c r="BH487" s="220">
        <f>IF(N487="sníž. přenesená",J487,0)</f>
        <v>0</v>
      </c>
      <c r="BI487" s="220">
        <f>IF(N487="nulová",J487,0)</f>
        <v>0</v>
      </c>
      <c r="BJ487" s="20" t="s">
        <v>14</v>
      </c>
      <c r="BK487" s="220">
        <f>ROUND(I487*H487,2)</f>
        <v>0</v>
      </c>
      <c r="BL487" s="20" t="s">
        <v>145</v>
      </c>
      <c r="BM487" s="219" t="s">
        <v>659</v>
      </c>
    </row>
    <row r="488" s="2" customFormat="1">
      <c r="A488" s="41"/>
      <c r="B488" s="42"/>
      <c r="C488" s="43"/>
      <c r="D488" s="221" t="s">
        <v>147</v>
      </c>
      <c r="E488" s="43"/>
      <c r="F488" s="222" t="s">
        <v>660</v>
      </c>
      <c r="G488" s="43"/>
      <c r="H488" s="43"/>
      <c r="I488" s="223"/>
      <c r="J488" s="43"/>
      <c r="K488" s="43"/>
      <c r="L488" s="47"/>
      <c r="M488" s="224"/>
      <c r="N488" s="225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147</v>
      </c>
      <c r="AU488" s="20" t="s">
        <v>84</v>
      </c>
    </row>
    <row r="489" s="2" customFormat="1">
      <c r="A489" s="41"/>
      <c r="B489" s="42"/>
      <c r="C489" s="43"/>
      <c r="D489" s="226" t="s">
        <v>149</v>
      </c>
      <c r="E489" s="43"/>
      <c r="F489" s="227" t="s">
        <v>661</v>
      </c>
      <c r="G489" s="43"/>
      <c r="H489" s="43"/>
      <c r="I489" s="223"/>
      <c r="J489" s="43"/>
      <c r="K489" s="43"/>
      <c r="L489" s="47"/>
      <c r="M489" s="224"/>
      <c r="N489" s="225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149</v>
      </c>
      <c r="AU489" s="20" t="s">
        <v>84</v>
      </c>
    </row>
    <row r="490" s="2" customFormat="1" ht="24.15" customHeight="1">
      <c r="A490" s="41"/>
      <c r="B490" s="42"/>
      <c r="C490" s="208" t="s">
        <v>662</v>
      </c>
      <c r="D490" s="208" t="s">
        <v>140</v>
      </c>
      <c r="E490" s="209" t="s">
        <v>663</v>
      </c>
      <c r="F490" s="210" t="s">
        <v>664</v>
      </c>
      <c r="G490" s="211" t="s">
        <v>277</v>
      </c>
      <c r="H490" s="212">
        <v>53.982999999999997</v>
      </c>
      <c r="I490" s="213"/>
      <c r="J490" s="214">
        <f>ROUND(I490*H490,2)</f>
        <v>0</v>
      </c>
      <c r="K490" s="210" t="s">
        <v>144</v>
      </c>
      <c r="L490" s="47"/>
      <c r="M490" s="215" t="s">
        <v>19</v>
      </c>
      <c r="N490" s="216" t="s">
        <v>46</v>
      </c>
      <c r="O490" s="87"/>
      <c r="P490" s="217">
        <f>O490*H490</f>
        <v>0</v>
      </c>
      <c r="Q490" s="217">
        <v>0</v>
      </c>
      <c r="R490" s="217">
        <f>Q490*H490</f>
        <v>0</v>
      </c>
      <c r="S490" s="217">
        <v>0</v>
      </c>
      <c r="T490" s="218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9" t="s">
        <v>145</v>
      </c>
      <c r="AT490" s="219" t="s">
        <v>140</v>
      </c>
      <c r="AU490" s="219" t="s">
        <v>84</v>
      </c>
      <c r="AY490" s="20" t="s">
        <v>138</v>
      </c>
      <c r="BE490" s="220">
        <f>IF(N490="základní",J490,0)</f>
        <v>0</v>
      </c>
      <c r="BF490" s="220">
        <f>IF(N490="snížená",J490,0)</f>
        <v>0</v>
      </c>
      <c r="BG490" s="220">
        <f>IF(N490="zákl. přenesená",J490,0)</f>
        <v>0</v>
      </c>
      <c r="BH490" s="220">
        <f>IF(N490="sníž. přenesená",J490,0)</f>
        <v>0</v>
      </c>
      <c r="BI490" s="220">
        <f>IF(N490="nulová",J490,0)</f>
        <v>0</v>
      </c>
      <c r="BJ490" s="20" t="s">
        <v>14</v>
      </c>
      <c r="BK490" s="220">
        <f>ROUND(I490*H490,2)</f>
        <v>0</v>
      </c>
      <c r="BL490" s="20" t="s">
        <v>145</v>
      </c>
      <c r="BM490" s="219" t="s">
        <v>665</v>
      </c>
    </row>
    <row r="491" s="2" customFormat="1">
      <c r="A491" s="41"/>
      <c r="B491" s="42"/>
      <c r="C491" s="43"/>
      <c r="D491" s="221" t="s">
        <v>147</v>
      </c>
      <c r="E491" s="43"/>
      <c r="F491" s="222" t="s">
        <v>666</v>
      </c>
      <c r="G491" s="43"/>
      <c r="H491" s="43"/>
      <c r="I491" s="223"/>
      <c r="J491" s="43"/>
      <c r="K491" s="43"/>
      <c r="L491" s="47"/>
      <c r="M491" s="224"/>
      <c r="N491" s="225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147</v>
      </c>
      <c r="AU491" s="20" t="s">
        <v>84</v>
      </c>
    </row>
    <row r="492" s="2" customFormat="1">
      <c r="A492" s="41"/>
      <c r="B492" s="42"/>
      <c r="C492" s="43"/>
      <c r="D492" s="226" t="s">
        <v>149</v>
      </c>
      <c r="E492" s="43"/>
      <c r="F492" s="227" t="s">
        <v>667</v>
      </c>
      <c r="G492" s="43"/>
      <c r="H492" s="43"/>
      <c r="I492" s="223"/>
      <c r="J492" s="43"/>
      <c r="K492" s="43"/>
      <c r="L492" s="47"/>
      <c r="M492" s="224"/>
      <c r="N492" s="225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149</v>
      </c>
      <c r="AU492" s="20" t="s">
        <v>84</v>
      </c>
    </row>
    <row r="493" s="2" customFormat="1" ht="24.15" customHeight="1">
      <c r="A493" s="41"/>
      <c r="B493" s="42"/>
      <c r="C493" s="208" t="s">
        <v>668</v>
      </c>
      <c r="D493" s="208" t="s">
        <v>140</v>
      </c>
      <c r="E493" s="209" t="s">
        <v>669</v>
      </c>
      <c r="F493" s="210" t="s">
        <v>670</v>
      </c>
      <c r="G493" s="211" t="s">
        <v>277</v>
      </c>
      <c r="H493" s="212">
        <v>42.268999999999998</v>
      </c>
      <c r="I493" s="213"/>
      <c r="J493" s="214">
        <f>ROUND(I493*H493,2)</f>
        <v>0</v>
      </c>
      <c r="K493" s="210" t="s">
        <v>144</v>
      </c>
      <c r="L493" s="47"/>
      <c r="M493" s="215" t="s">
        <v>19</v>
      </c>
      <c r="N493" s="216" t="s">
        <v>46</v>
      </c>
      <c r="O493" s="87"/>
      <c r="P493" s="217">
        <f>O493*H493</f>
        <v>0</v>
      </c>
      <c r="Q493" s="217">
        <v>0</v>
      </c>
      <c r="R493" s="217">
        <f>Q493*H493</f>
        <v>0</v>
      </c>
      <c r="S493" s="217">
        <v>0</v>
      </c>
      <c r="T493" s="218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9" t="s">
        <v>145</v>
      </c>
      <c r="AT493" s="219" t="s">
        <v>140</v>
      </c>
      <c r="AU493" s="219" t="s">
        <v>84</v>
      </c>
      <c r="AY493" s="20" t="s">
        <v>138</v>
      </c>
      <c r="BE493" s="220">
        <f>IF(N493="základní",J493,0)</f>
        <v>0</v>
      </c>
      <c r="BF493" s="220">
        <f>IF(N493="snížená",J493,0)</f>
        <v>0</v>
      </c>
      <c r="BG493" s="220">
        <f>IF(N493="zákl. přenesená",J493,0)</f>
        <v>0</v>
      </c>
      <c r="BH493" s="220">
        <f>IF(N493="sníž. přenesená",J493,0)</f>
        <v>0</v>
      </c>
      <c r="BI493" s="220">
        <f>IF(N493="nulová",J493,0)</f>
        <v>0</v>
      </c>
      <c r="BJ493" s="20" t="s">
        <v>14</v>
      </c>
      <c r="BK493" s="220">
        <f>ROUND(I493*H493,2)</f>
        <v>0</v>
      </c>
      <c r="BL493" s="20" t="s">
        <v>145</v>
      </c>
      <c r="BM493" s="219" t="s">
        <v>671</v>
      </c>
    </row>
    <row r="494" s="2" customFormat="1">
      <c r="A494" s="41"/>
      <c r="B494" s="42"/>
      <c r="C494" s="43"/>
      <c r="D494" s="221" t="s">
        <v>147</v>
      </c>
      <c r="E494" s="43"/>
      <c r="F494" s="222" t="s">
        <v>670</v>
      </c>
      <c r="G494" s="43"/>
      <c r="H494" s="43"/>
      <c r="I494" s="223"/>
      <c r="J494" s="43"/>
      <c r="K494" s="43"/>
      <c r="L494" s="47"/>
      <c r="M494" s="224"/>
      <c r="N494" s="225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147</v>
      </c>
      <c r="AU494" s="20" t="s">
        <v>84</v>
      </c>
    </row>
    <row r="495" s="2" customFormat="1">
      <c r="A495" s="41"/>
      <c r="B495" s="42"/>
      <c r="C495" s="43"/>
      <c r="D495" s="226" t="s">
        <v>149</v>
      </c>
      <c r="E495" s="43"/>
      <c r="F495" s="227" t="s">
        <v>672</v>
      </c>
      <c r="G495" s="43"/>
      <c r="H495" s="43"/>
      <c r="I495" s="223"/>
      <c r="J495" s="43"/>
      <c r="K495" s="43"/>
      <c r="L495" s="47"/>
      <c r="M495" s="224"/>
      <c r="N495" s="225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149</v>
      </c>
      <c r="AU495" s="20" t="s">
        <v>84</v>
      </c>
    </row>
    <row r="496" s="2" customFormat="1" ht="21.75" customHeight="1">
      <c r="A496" s="41"/>
      <c r="B496" s="42"/>
      <c r="C496" s="208" t="s">
        <v>673</v>
      </c>
      <c r="D496" s="208" t="s">
        <v>140</v>
      </c>
      <c r="E496" s="209" t="s">
        <v>674</v>
      </c>
      <c r="F496" s="210" t="s">
        <v>675</v>
      </c>
      <c r="G496" s="211" t="s">
        <v>277</v>
      </c>
      <c r="H496" s="212">
        <v>22.527999999999999</v>
      </c>
      <c r="I496" s="213"/>
      <c r="J496" s="214">
        <f>ROUND(I496*H496,2)</f>
        <v>0</v>
      </c>
      <c r="K496" s="210" t="s">
        <v>144</v>
      </c>
      <c r="L496" s="47"/>
      <c r="M496" s="215" t="s">
        <v>19</v>
      </c>
      <c r="N496" s="216" t="s">
        <v>46</v>
      </c>
      <c r="O496" s="87"/>
      <c r="P496" s="217">
        <f>O496*H496</f>
        <v>0</v>
      </c>
      <c r="Q496" s="217">
        <v>0</v>
      </c>
      <c r="R496" s="217">
        <f>Q496*H496</f>
        <v>0</v>
      </c>
      <c r="S496" s="217">
        <v>0</v>
      </c>
      <c r="T496" s="218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9" t="s">
        <v>145</v>
      </c>
      <c r="AT496" s="219" t="s">
        <v>140</v>
      </c>
      <c r="AU496" s="219" t="s">
        <v>84</v>
      </c>
      <c r="AY496" s="20" t="s">
        <v>138</v>
      </c>
      <c r="BE496" s="220">
        <f>IF(N496="základní",J496,0)</f>
        <v>0</v>
      </c>
      <c r="BF496" s="220">
        <f>IF(N496="snížená",J496,0)</f>
        <v>0</v>
      </c>
      <c r="BG496" s="220">
        <f>IF(N496="zákl. přenesená",J496,0)</f>
        <v>0</v>
      </c>
      <c r="BH496" s="220">
        <f>IF(N496="sníž. přenesená",J496,0)</f>
        <v>0</v>
      </c>
      <c r="BI496" s="220">
        <f>IF(N496="nulová",J496,0)</f>
        <v>0</v>
      </c>
      <c r="BJ496" s="20" t="s">
        <v>14</v>
      </c>
      <c r="BK496" s="220">
        <f>ROUND(I496*H496,2)</f>
        <v>0</v>
      </c>
      <c r="BL496" s="20" t="s">
        <v>145</v>
      </c>
      <c r="BM496" s="219" t="s">
        <v>676</v>
      </c>
    </row>
    <row r="497" s="2" customFormat="1">
      <c r="A497" s="41"/>
      <c r="B497" s="42"/>
      <c r="C497" s="43"/>
      <c r="D497" s="221" t="s">
        <v>147</v>
      </c>
      <c r="E497" s="43"/>
      <c r="F497" s="222" t="s">
        <v>677</v>
      </c>
      <c r="G497" s="43"/>
      <c r="H497" s="43"/>
      <c r="I497" s="223"/>
      <c r="J497" s="43"/>
      <c r="K497" s="43"/>
      <c r="L497" s="47"/>
      <c r="M497" s="224"/>
      <c r="N497" s="225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147</v>
      </c>
      <c r="AU497" s="20" t="s">
        <v>84</v>
      </c>
    </row>
    <row r="498" s="2" customFormat="1">
      <c r="A498" s="41"/>
      <c r="B498" s="42"/>
      <c r="C498" s="43"/>
      <c r="D498" s="226" t="s">
        <v>149</v>
      </c>
      <c r="E498" s="43"/>
      <c r="F498" s="227" t="s">
        <v>678</v>
      </c>
      <c r="G498" s="43"/>
      <c r="H498" s="43"/>
      <c r="I498" s="223"/>
      <c r="J498" s="43"/>
      <c r="K498" s="43"/>
      <c r="L498" s="47"/>
      <c r="M498" s="224"/>
      <c r="N498" s="225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149</v>
      </c>
      <c r="AU498" s="20" t="s">
        <v>84</v>
      </c>
    </row>
    <row r="499" s="13" customFormat="1">
      <c r="A499" s="13"/>
      <c r="B499" s="228"/>
      <c r="C499" s="229"/>
      <c r="D499" s="221" t="s">
        <v>180</v>
      </c>
      <c r="E499" s="230" t="s">
        <v>19</v>
      </c>
      <c r="F499" s="231" t="s">
        <v>679</v>
      </c>
      <c r="G499" s="229"/>
      <c r="H499" s="230" t="s">
        <v>19</v>
      </c>
      <c r="I499" s="232"/>
      <c r="J499" s="229"/>
      <c r="K499" s="229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180</v>
      </c>
      <c r="AU499" s="237" t="s">
        <v>84</v>
      </c>
      <c r="AV499" s="13" t="s">
        <v>14</v>
      </c>
      <c r="AW499" s="13" t="s">
        <v>34</v>
      </c>
      <c r="AX499" s="13" t="s">
        <v>75</v>
      </c>
      <c r="AY499" s="237" t="s">
        <v>138</v>
      </c>
    </row>
    <row r="500" s="14" customFormat="1">
      <c r="A500" s="14"/>
      <c r="B500" s="238"/>
      <c r="C500" s="239"/>
      <c r="D500" s="221" t="s">
        <v>180</v>
      </c>
      <c r="E500" s="240" t="s">
        <v>19</v>
      </c>
      <c r="F500" s="241" t="s">
        <v>680</v>
      </c>
      <c r="G500" s="239"/>
      <c r="H500" s="242">
        <v>22.527999999999999</v>
      </c>
      <c r="I500" s="243"/>
      <c r="J500" s="239"/>
      <c r="K500" s="239"/>
      <c r="L500" s="244"/>
      <c r="M500" s="245"/>
      <c r="N500" s="246"/>
      <c r="O500" s="246"/>
      <c r="P500" s="246"/>
      <c r="Q500" s="246"/>
      <c r="R500" s="246"/>
      <c r="S500" s="246"/>
      <c r="T500" s="24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8" t="s">
        <v>180</v>
      </c>
      <c r="AU500" s="248" t="s">
        <v>84</v>
      </c>
      <c r="AV500" s="14" t="s">
        <v>84</v>
      </c>
      <c r="AW500" s="14" t="s">
        <v>34</v>
      </c>
      <c r="AX500" s="14" t="s">
        <v>75</v>
      </c>
      <c r="AY500" s="248" t="s">
        <v>138</v>
      </c>
    </row>
    <row r="501" s="15" customFormat="1">
      <c r="A501" s="15"/>
      <c r="B501" s="249"/>
      <c r="C501" s="250"/>
      <c r="D501" s="221" t="s">
        <v>180</v>
      </c>
      <c r="E501" s="251" t="s">
        <v>19</v>
      </c>
      <c r="F501" s="252" t="s">
        <v>183</v>
      </c>
      <c r="G501" s="250"/>
      <c r="H501" s="253">
        <v>22.527999999999999</v>
      </c>
      <c r="I501" s="254"/>
      <c r="J501" s="250"/>
      <c r="K501" s="250"/>
      <c r="L501" s="255"/>
      <c r="M501" s="256"/>
      <c r="N501" s="257"/>
      <c r="O501" s="257"/>
      <c r="P501" s="257"/>
      <c r="Q501" s="257"/>
      <c r="R501" s="257"/>
      <c r="S501" s="257"/>
      <c r="T501" s="258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9" t="s">
        <v>180</v>
      </c>
      <c r="AU501" s="259" t="s">
        <v>84</v>
      </c>
      <c r="AV501" s="15" t="s">
        <v>145</v>
      </c>
      <c r="AW501" s="15" t="s">
        <v>34</v>
      </c>
      <c r="AX501" s="15" t="s">
        <v>14</v>
      </c>
      <c r="AY501" s="259" t="s">
        <v>138</v>
      </c>
    </row>
    <row r="502" s="2" customFormat="1" ht="24.15" customHeight="1">
      <c r="A502" s="41"/>
      <c r="B502" s="42"/>
      <c r="C502" s="208" t="s">
        <v>681</v>
      </c>
      <c r="D502" s="208" t="s">
        <v>140</v>
      </c>
      <c r="E502" s="209" t="s">
        <v>682</v>
      </c>
      <c r="F502" s="210" t="s">
        <v>683</v>
      </c>
      <c r="G502" s="211" t="s">
        <v>277</v>
      </c>
      <c r="H502" s="212">
        <v>55.718000000000004</v>
      </c>
      <c r="I502" s="213"/>
      <c r="J502" s="214">
        <f>ROUND(I502*H502,2)</f>
        <v>0</v>
      </c>
      <c r="K502" s="210" t="s">
        <v>144</v>
      </c>
      <c r="L502" s="47"/>
      <c r="M502" s="215" t="s">
        <v>19</v>
      </c>
      <c r="N502" s="216" t="s">
        <v>46</v>
      </c>
      <c r="O502" s="87"/>
      <c r="P502" s="217">
        <f>O502*H502</f>
        <v>0</v>
      </c>
      <c r="Q502" s="217">
        <v>0</v>
      </c>
      <c r="R502" s="217">
        <f>Q502*H502</f>
        <v>0</v>
      </c>
      <c r="S502" s="217">
        <v>0</v>
      </c>
      <c r="T502" s="218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9" t="s">
        <v>145</v>
      </c>
      <c r="AT502" s="219" t="s">
        <v>140</v>
      </c>
      <c r="AU502" s="219" t="s">
        <v>84</v>
      </c>
      <c r="AY502" s="20" t="s">
        <v>138</v>
      </c>
      <c r="BE502" s="220">
        <f>IF(N502="základní",J502,0)</f>
        <v>0</v>
      </c>
      <c r="BF502" s="220">
        <f>IF(N502="snížená",J502,0)</f>
        <v>0</v>
      </c>
      <c r="BG502" s="220">
        <f>IF(N502="zákl. přenesená",J502,0)</f>
        <v>0</v>
      </c>
      <c r="BH502" s="220">
        <f>IF(N502="sníž. přenesená",J502,0)</f>
        <v>0</v>
      </c>
      <c r="BI502" s="220">
        <f>IF(N502="nulová",J502,0)</f>
        <v>0</v>
      </c>
      <c r="BJ502" s="20" t="s">
        <v>14</v>
      </c>
      <c r="BK502" s="220">
        <f>ROUND(I502*H502,2)</f>
        <v>0</v>
      </c>
      <c r="BL502" s="20" t="s">
        <v>145</v>
      </c>
      <c r="BM502" s="219" t="s">
        <v>684</v>
      </c>
    </row>
    <row r="503" s="2" customFormat="1">
      <c r="A503" s="41"/>
      <c r="B503" s="42"/>
      <c r="C503" s="43"/>
      <c r="D503" s="221" t="s">
        <v>147</v>
      </c>
      <c r="E503" s="43"/>
      <c r="F503" s="222" t="s">
        <v>478</v>
      </c>
      <c r="G503" s="43"/>
      <c r="H503" s="43"/>
      <c r="I503" s="223"/>
      <c r="J503" s="43"/>
      <c r="K503" s="43"/>
      <c r="L503" s="47"/>
      <c r="M503" s="224"/>
      <c r="N503" s="225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147</v>
      </c>
      <c r="AU503" s="20" t="s">
        <v>84</v>
      </c>
    </row>
    <row r="504" s="2" customFormat="1">
      <c r="A504" s="41"/>
      <c r="B504" s="42"/>
      <c r="C504" s="43"/>
      <c r="D504" s="226" t="s">
        <v>149</v>
      </c>
      <c r="E504" s="43"/>
      <c r="F504" s="227" t="s">
        <v>685</v>
      </c>
      <c r="G504" s="43"/>
      <c r="H504" s="43"/>
      <c r="I504" s="223"/>
      <c r="J504" s="43"/>
      <c r="K504" s="43"/>
      <c r="L504" s="47"/>
      <c r="M504" s="224"/>
      <c r="N504" s="225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149</v>
      </c>
      <c r="AU504" s="20" t="s">
        <v>84</v>
      </c>
    </row>
    <row r="505" s="12" customFormat="1" ht="22.8" customHeight="1">
      <c r="A505" s="12"/>
      <c r="B505" s="192"/>
      <c r="C505" s="193"/>
      <c r="D505" s="194" t="s">
        <v>74</v>
      </c>
      <c r="E505" s="206" t="s">
        <v>686</v>
      </c>
      <c r="F505" s="206" t="s">
        <v>687</v>
      </c>
      <c r="G505" s="193"/>
      <c r="H505" s="193"/>
      <c r="I505" s="196"/>
      <c r="J505" s="207">
        <f>BK505</f>
        <v>0</v>
      </c>
      <c r="K505" s="193"/>
      <c r="L505" s="198"/>
      <c r="M505" s="199"/>
      <c r="N505" s="200"/>
      <c r="O505" s="200"/>
      <c r="P505" s="201">
        <f>SUM(P506:P508)</f>
        <v>0</v>
      </c>
      <c r="Q505" s="200"/>
      <c r="R505" s="201">
        <f>SUM(R506:R508)</f>
        <v>0</v>
      </c>
      <c r="S505" s="200"/>
      <c r="T505" s="202">
        <f>SUM(T506:T508)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203" t="s">
        <v>14</v>
      </c>
      <c r="AT505" s="204" t="s">
        <v>74</v>
      </c>
      <c r="AU505" s="204" t="s">
        <v>14</v>
      </c>
      <c r="AY505" s="203" t="s">
        <v>138</v>
      </c>
      <c r="BK505" s="205">
        <f>SUM(BK506:BK508)</f>
        <v>0</v>
      </c>
    </row>
    <row r="506" s="2" customFormat="1" ht="16.5" customHeight="1">
      <c r="A506" s="41"/>
      <c r="B506" s="42"/>
      <c r="C506" s="208" t="s">
        <v>688</v>
      </c>
      <c r="D506" s="208" t="s">
        <v>140</v>
      </c>
      <c r="E506" s="209" t="s">
        <v>689</v>
      </c>
      <c r="F506" s="210" t="s">
        <v>690</v>
      </c>
      <c r="G506" s="211" t="s">
        <v>277</v>
      </c>
      <c r="H506" s="212">
        <v>339.47199999999998</v>
      </c>
      <c r="I506" s="213"/>
      <c r="J506" s="214">
        <f>ROUND(I506*H506,2)</f>
        <v>0</v>
      </c>
      <c r="K506" s="210" t="s">
        <v>144</v>
      </c>
      <c r="L506" s="47"/>
      <c r="M506" s="215" t="s">
        <v>19</v>
      </c>
      <c r="N506" s="216" t="s">
        <v>46</v>
      </c>
      <c r="O506" s="87"/>
      <c r="P506" s="217">
        <f>O506*H506</f>
        <v>0</v>
      </c>
      <c r="Q506" s="217">
        <v>0</v>
      </c>
      <c r="R506" s="217">
        <f>Q506*H506</f>
        <v>0</v>
      </c>
      <c r="S506" s="217">
        <v>0</v>
      </c>
      <c r="T506" s="218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9" t="s">
        <v>145</v>
      </c>
      <c r="AT506" s="219" t="s">
        <v>140</v>
      </c>
      <c r="AU506" s="219" t="s">
        <v>84</v>
      </c>
      <c r="AY506" s="20" t="s">
        <v>138</v>
      </c>
      <c r="BE506" s="220">
        <f>IF(N506="základní",J506,0)</f>
        <v>0</v>
      </c>
      <c r="BF506" s="220">
        <f>IF(N506="snížená",J506,0)</f>
        <v>0</v>
      </c>
      <c r="BG506" s="220">
        <f>IF(N506="zákl. přenesená",J506,0)</f>
        <v>0</v>
      </c>
      <c r="BH506" s="220">
        <f>IF(N506="sníž. přenesená",J506,0)</f>
        <v>0</v>
      </c>
      <c r="BI506" s="220">
        <f>IF(N506="nulová",J506,0)</f>
        <v>0</v>
      </c>
      <c r="BJ506" s="20" t="s">
        <v>14</v>
      </c>
      <c r="BK506" s="220">
        <f>ROUND(I506*H506,2)</f>
        <v>0</v>
      </c>
      <c r="BL506" s="20" t="s">
        <v>145</v>
      </c>
      <c r="BM506" s="219" t="s">
        <v>691</v>
      </c>
    </row>
    <row r="507" s="2" customFormat="1">
      <c r="A507" s="41"/>
      <c r="B507" s="42"/>
      <c r="C507" s="43"/>
      <c r="D507" s="221" t="s">
        <v>147</v>
      </c>
      <c r="E507" s="43"/>
      <c r="F507" s="222" t="s">
        <v>692</v>
      </c>
      <c r="G507" s="43"/>
      <c r="H507" s="43"/>
      <c r="I507" s="223"/>
      <c r="J507" s="43"/>
      <c r="K507" s="43"/>
      <c r="L507" s="47"/>
      <c r="M507" s="224"/>
      <c r="N507" s="225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147</v>
      </c>
      <c r="AU507" s="20" t="s">
        <v>84</v>
      </c>
    </row>
    <row r="508" s="2" customFormat="1">
      <c r="A508" s="41"/>
      <c r="B508" s="42"/>
      <c r="C508" s="43"/>
      <c r="D508" s="226" t="s">
        <v>149</v>
      </c>
      <c r="E508" s="43"/>
      <c r="F508" s="227" t="s">
        <v>693</v>
      </c>
      <c r="G508" s="43"/>
      <c r="H508" s="43"/>
      <c r="I508" s="223"/>
      <c r="J508" s="43"/>
      <c r="K508" s="43"/>
      <c r="L508" s="47"/>
      <c r="M508" s="224"/>
      <c r="N508" s="225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149</v>
      </c>
      <c r="AU508" s="20" t="s">
        <v>84</v>
      </c>
    </row>
    <row r="509" s="12" customFormat="1" ht="25.92" customHeight="1">
      <c r="A509" s="12"/>
      <c r="B509" s="192"/>
      <c r="C509" s="193"/>
      <c r="D509" s="194" t="s">
        <v>74</v>
      </c>
      <c r="E509" s="195" t="s">
        <v>694</v>
      </c>
      <c r="F509" s="195" t="s">
        <v>695</v>
      </c>
      <c r="G509" s="193"/>
      <c r="H509" s="193"/>
      <c r="I509" s="196"/>
      <c r="J509" s="197">
        <f>BK509</f>
        <v>0</v>
      </c>
      <c r="K509" s="193"/>
      <c r="L509" s="198"/>
      <c r="M509" s="199"/>
      <c r="N509" s="200"/>
      <c r="O509" s="200"/>
      <c r="P509" s="201">
        <f>P510</f>
        <v>0</v>
      </c>
      <c r="Q509" s="200"/>
      <c r="R509" s="201">
        <f>R510</f>
        <v>1.4167096000000001</v>
      </c>
      <c r="S509" s="200"/>
      <c r="T509" s="202">
        <f>T510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03" t="s">
        <v>84</v>
      </c>
      <c r="AT509" s="204" t="s">
        <v>74</v>
      </c>
      <c r="AU509" s="204" t="s">
        <v>75</v>
      </c>
      <c r="AY509" s="203" t="s">
        <v>138</v>
      </c>
      <c r="BK509" s="205">
        <f>BK510</f>
        <v>0</v>
      </c>
    </row>
    <row r="510" s="12" customFormat="1" ht="22.8" customHeight="1">
      <c r="A510" s="12"/>
      <c r="B510" s="192"/>
      <c r="C510" s="193"/>
      <c r="D510" s="194" t="s">
        <v>74</v>
      </c>
      <c r="E510" s="206" t="s">
        <v>696</v>
      </c>
      <c r="F510" s="206" t="s">
        <v>697</v>
      </c>
      <c r="G510" s="193"/>
      <c r="H510" s="193"/>
      <c r="I510" s="196"/>
      <c r="J510" s="207">
        <f>BK510</f>
        <v>0</v>
      </c>
      <c r="K510" s="193"/>
      <c r="L510" s="198"/>
      <c r="M510" s="199"/>
      <c r="N510" s="200"/>
      <c r="O510" s="200"/>
      <c r="P510" s="201">
        <f>SUM(P511:P549)</f>
        <v>0</v>
      </c>
      <c r="Q510" s="200"/>
      <c r="R510" s="201">
        <f>SUM(R511:R549)</f>
        <v>1.4167096000000001</v>
      </c>
      <c r="S510" s="200"/>
      <c r="T510" s="202">
        <f>SUM(T511:T549)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3" t="s">
        <v>84</v>
      </c>
      <c r="AT510" s="204" t="s">
        <v>74</v>
      </c>
      <c r="AU510" s="204" t="s">
        <v>14</v>
      </c>
      <c r="AY510" s="203" t="s">
        <v>138</v>
      </c>
      <c r="BK510" s="205">
        <f>SUM(BK511:BK549)</f>
        <v>0</v>
      </c>
    </row>
    <row r="511" s="2" customFormat="1" ht="16.5" customHeight="1">
      <c r="A511" s="41"/>
      <c r="B511" s="42"/>
      <c r="C511" s="208" t="s">
        <v>698</v>
      </c>
      <c r="D511" s="208" t="s">
        <v>140</v>
      </c>
      <c r="E511" s="209" t="s">
        <v>699</v>
      </c>
      <c r="F511" s="210" t="s">
        <v>700</v>
      </c>
      <c r="G511" s="211" t="s">
        <v>176</v>
      </c>
      <c r="H511" s="212">
        <v>150.15000000000001</v>
      </c>
      <c r="I511" s="213"/>
      <c r="J511" s="214">
        <f>ROUND(I511*H511,2)</f>
        <v>0</v>
      </c>
      <c r="K511" s="210" t="s">
        <v>144</v>
      </c>
      <c r="L511" s="47"/>
      <c r="M511" s="215" t="s">
        <v>19</v>
      </c>
      <c r="N511" s="216" t="s">
        <v>46</v>
      </c>
      <c r="O511" s="87"/>
      <c r="P511" s="217">
        <f>O511*H511</f>
        <v>0</v>
      </c>
      <c r="Q511" s="217">
        <v>0</v>
      </c>
      <c r="R511" s="217">
        <f>Q511*H511</f>
        <v>0</v>
      </c>
      <c r="S511" s="217">
        <v>0</v>
      </c>
      <c r="T511" s="218">
        <f>S511*H511</f>
        <v>0</v>
      </c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R511" s="219" t="s">
        <v>273</v>
      </c>
      <c r="AT511" s="219" t="s">
        <v>140</v>
      </c>
      <c r="AU511" s="219" t="s">
        <v>84</v>
      </c>
      <c r="AY511" s="20" t="s">
        <v>138</v>
      </c>
      <c r="BE511" s="220">
        <f>IF(N511="základní",J511,0)</f>
        <v>0</v>
      </c>
      <c r="BF511" s="220">
        <f>IF(N511="snížená",J511,0)</f>
        <v>0</v>
      </c>
      <c r="BG511" s="220">
        <f>IF(N511="zákl. přenesená",J511,0)</f>
        <v>0</v>
      </c>
      <c r="BH511" s="220">
        <f>IF(N511="sníž. přenesená",J511,0)</f>
        <v>0</v>
      </c>
      <c r="BI511" s="220">
        <f>IF(N511="nulová",J511,0)</f>
        <v>0</v>
      </c>
      <c r="BJ511" s="20" t="s">
        <v>14</v>
      </c>
      <c r="BK511" s="220">
        <f>ROUND(I511*H511,2)</f>
        <v>0</v>
      </c>
      <c r="BL511" s="20" t="s">
        <v>273</v>
      </c>
      <c r="BM511" s="219" t="s">
        <v>701</v>
      </c>
    </row>
    <row r="512" s="2" customFormat="1">
      <c r="A512" s="41"/>
      <c r="B512" s="42"/>
      <c r="C512" s="43"/>
      <c r="D512" s="221" t="s">
        <v>147</v>
      </c>
      <c r="E512" s="43"/>
      <c r="F512" s="222" t="s">
        <v>702</v>
      </c>
      <c r="G512" s="43"/>
      <c r="H512" s="43"/>
      <c r="I512" s="223"/>
      <c r="J512" s="43"/>
      <c r="K512" s="43"/>
      <c r="L512" s="47"/>
      <c r="M512" s="224"/>
      <c r="N512" s="225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147</v>
      </c>
      <c r="AU512" s="20" t="s">
        <v>84</v>
      </c>
    </row>
    <row r="513" s="2" customFormat="1">
      <c r="A513" s="41"/>
      <c r="B513" s="42"/>
      <c r="C513" s="43"/>
      <c r="D513" s="226" t="s">
        <v>149</v>
      </c>
      <c r="E513" s="43"/>
      <c r="F513" s="227" t="s">
        <v>703</v>
      </c>
      <c r="G513" s="43"/>
      <c r="H513" s="43"/>
      <c r="I513" s="223"/>
      <c r="J513" s="43"/>
      <c r="K513" s="43"/>
      <c r="L513" s="47"/>
      <c r="M513" s="224"/>
      <c r="N513" s="225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149</v>
      </c>
      <c r="AU513" s="20" t="s">
        <v>84</v>
      </c>
    </row>
    <row r="514" s="13" customFormat="1">
      <c r="A514" s="13"/>
      <c r="B514" s="228"/>
      <c r="C514" s="229"/>
      <c r="D514" s="221" t="s">
        <v>180</v>
      </c>
      <c r="E514" s="230" t="s">
        <v>19</v>
      </c>
      <c r="F514" s="231" t="s">
        <v>704</v>
      </c>
      <c r="G514" s="229"/>
      <c r="H514" s="230" t="s">
        <v>19</v>
      </c>
      <c r="I514" s="232"/>
      <c r="J514" s="229"/>
      <c r="K514" s="229"/>
      <c r="L514" s="233"/>
      <c r="M514" s="234"/>
      <c r="N514" s="235"/>
      <c r="O514" s="235"/>
      <c r="P514" s="235"/>
      <c r="Q514" s="235"/>
      <c r="R514" s="235"/>
      <c r="S514" s="235"/>
      <c r="T514" s="23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7" t="s">
        <v>180</v>
      </c>
      <c r="AU514" s="237" t="s">
        <v>84</v>
      </c>
      <c r="AV514" s="13" t="s">
        <v>14</v>
      </c>
      <c r="AW514" s="13" t="s">
        <v>34</v>
      </c>
      <c r="AX514" s="13" t="s">
        <v>75</v>
      </c>
      <c r="AY514" s="237" t="s">
        <v>138</v>
      </c>
    </row>
    <row r="515" s="14" customFormat="1">
      <c r="A515" s="14"/>
      <c r="B515" s="238"/>
      <c r="C515" s="239"/>
      <c r="D515" s="221" t="s">
        <v>180</v>
      </c>
      <c r="E515" s="240" t="s">
        <v>19</v>
      </c>
      <c r="F515" s="241" t="s">
        <v>520</v>
      </c>
      <c r="G515" s="239"/>
      <c r="H515" s="242">
        <v>150.15000000000001</v>
      </c>
      <c r="I515" s="243"/>
      <c r="J515" s="239"/>
      <c r="K515" s="239"/>
      <c r="L515" s="244"/>
      <c r="M515" s="245"/>
      <c r="N515" s="246"/>
      <c r="O515" s="246"/>
      <c r="P515" s="246"/>
      <c r="Q515" s="246"/>
      <c r="R515" s="246"/>
      <c r="S515" s="246"/>
      <c r="T515" s="24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8" t="s">
        <v>180</v>
      </c>
      <c r="AU515" s="248" t="s">
        <v>84</v>
      </c>
      <c r="AV515" s="14" t="s">
        <v>84</v>
      </c>
      <c r="AW515" s="14" t="s">
        <v>34</v>
      </c>
      <c r="AX515" s="14" t="s">
        <v>75</v>
      </c>
      <c r="AY515" s="248" t="s">
        <v>138</v>
      </c>
    </row>
    <row r="516" s="15" customFormat="1">
      <c r="A516" s="15"/>
      <c r="B516" s="249"/>
      <c r="C516" s="250"/>
      <c r="D516" s="221" t="s">
        <v>180</v>
      </c>
      <c r="E516" s="251" t="s">
        <v>19</v>
      </c>
      <c r="F516" s="252" t="s">
        <v>183</v>
      </c>
      <c r="G516" s="250"/>
      <c r="H516" s="253">
        <v>150.15000000000001</v>
      </c>
      <c r="I516" s="254"/>
      <c r="J516" s="250"/>
      <c r="K516" s="250"/>
      <c r="L516" s="255"/>
      <c r="M516" s="256"/>
      <c r="N516" s="257"/>
      <c r="O516" s="257"/>
      <c r="P516" s="257"/>
      <c r="Q516" s="257"/>
      <c r="R516" s="257"/>
      <c r="S516" s="257"/>
      <c r="T516" s="258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59" t="s">
        <v>180</v>
      </c>
      <c r="AU516" s="259" t="s">
        <v>84</v>
      </c>
      <c r="AV516" s="15" t="s">
        <v>145</v>
      </c>
      <c r="AW516" s="15" t="s">
        <v>34</v>
      </c>
      <c r="AX516" s="15" t="s">
        <v>14</v>
      </c>
      <c r="AY516" s="259" t="s">
        <v>138</v>
      </c>
    </row>
    <row r="517" s="2" customFormat="1" ht="16.5" customHeight="1">
      <c r="A517" s="41"/>
      <c r="B517" s="42"/>
      <c r="C517" s="260" t="s">
        <v>705</v>
      </c>
      <c r="D517" s="260" t="s">
        <v>274</v>
      </c>
      <c r="E517" s="261" t="s">
        <v>706</v>
      </c>
      <c r="F517" s="262" t="s">
        <v>707</v>
      </c>
      <c r="G517" s="263" t="s">
        <v>277</v>
      </c>
      <c r="H517" s="264">
        <v>0.044999999999999998</v>
      </c>
      <c r="I517" s="265"/>
      <c r="J517" s="266">
        <f>ROUND(I517*H517,2)</f>
        <v>0</v>
      </c>
      <c r="K517" s="262" t="s">
        <v>144</v>
      </c>
      <c r="L517" s="267"/>
      <c r="M517" s="268" t="s">
        <v>19</v>
      </c>
      <c r="N517" s="269" t="s">
        <v>46</v>
      </c>
      <c r="O517" s="87"/>
      <c r="P517" s="217">
        <f>O517*H517</f>
        <v>0</v>
      </c>
      <c r="Q517" s="217">
        <v>1</v>
      </c>
      <c r="R517" s="217">
        <f>Q517*H517</f>
        <v>0.044999999999999998</v>
      </c>
      <c r="S517" s="217">
        <v>0</v>
      </c>
      <c r="T517" s="218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9" t="s">
        <v>374</v>
      </c>
      <c r="AT517" s="219" t="s">
        <v>274</v>
      </c>
      <c r="AU517" s="219" t="s">
        <v>84</v>
      </c>
      <c r="AY517" s="20" t="s">
        <v>138</v>
      </c>
      <c r="BE517" s="220">
        <f>IF(N517="základní",J517,0)</f>
        <v>0</v>
      </c>
      <c r="BF517" s="220">
        <f>IF(N517="snížená",J517,0)</f>
        <v>0</v>
      </c>
      <c r="BG517" s="220">
        <f>IF(N517="zákl. přenesená",J517,0)</f>
        <v>0</v>
      </c>
      <c r="BH517" s="220">
        <f>IF(N517="sníž. přenesená",J517,0)</f>
        <v>0</v>
      </c>
      <c r="BI517" s="220">
        <f>IF(N517="nulová",J517,0)</f>
        <v>0</v>
      </c>
      <c r="BJ517" s="20" t="s">
        <v>14</v>
      </c>
      <c r="BK517" s="220">
        <f>ROUND(I517*H517,2)</f>
        <v>0</v>
      </c>
      <c r="BL517" s="20" t="s">
        <v>273</v>
      </c>
      <c r="BM517" s="219" t="s">
        <v>708</v>
      </c>
    </row>
    <row r="518" s="2" customFormat="1">
      <c r="A518" s="41"/>
      <c r="B518" s="42"/>
      <c r="C518" s="43"/>
      <c r="D518" s="221" t="s">
        <v>147</v>
      </c>
      <c r="E518" s="43"/>
      <c r="F518" s="222" t="s">
        <v>707</v>
      </c>
      <c r="G518" s="43"/>
      <c r="H518" s="43"/>
      <c r="I518" s="223"/>
      <c r="J518" s="43"/>
      <c r="K518" s="43"/>
      <c r="L518" s="47"/>
      <c r="M518" s="224"/>
      <c r="N518" s="225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147</v>
      </c>
      <c r="AU518" s="20" t="s">
        <v>84</v>
      </c>
    </row>
    <row r="519" s="14" customFormat="1">
      <c r="A519" s="14"/>
      <c r="B519" s="238"/>
      <c r="C519" s="239"/>
      <c r="D519" s="221" t="s">
        <v>180</v>
      </c>
      <c r="E519" s="239"/>
      <c r="F519" s="241" t="s">
        <v>709</v>
      </c>
      <c r="G519" s="239"/>
      <c r="H519" s="242">
        <v>0.044999999999999998</v>
      </c>
      <c r="I519" s="243"/>
      <c r="J519" s="239"/>
      <c r="K519" s="239"/>
      <c r="L519" s="244"/>
      <c r="M519" s="245"/>
      <c r="N519" s="246"/>
      <c r="O519" s="246"/>
      <c r="P519" s="246"/>
      <c r="Q519" s="246"/>
      <c r="R519" s="246"/>
      <c r="S519" s="246"/>
      <c r="T519" s="24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8" t="s">
        <v>180</v>
      </c>
      <c r="AU519" s="248" t="s">
        <v>84</v>
      </c>
      <c r="AV519" s="14" t="s">
        <v>84</v>
      </c>
      <c r="AW519" s="14" t="s">
        <v>4</v>
      </c>
      <c r="AX519" s="14" t="s">
        <v>14</v>
      </c>
      <c r="AY519" s="248" t="s">
        <v>138</v>
      </c>
    </row>
    <row r="520" s="2" customFormat="1" ht="16.5" customHeight="1">
      <c r="A520" s="41"/>
      <c r="B520" s="42"/>
      <c r="C520" s="208" t="s">
        <v>710</v>
      </c>
      <c r="D520" s="208" t="s">
        <v>140</v>
      </c>
      <c r="E520" s="209" t="s">
        <v>711</v>
      </c>
      <c r="F520" s="210" t="s">
        <v>712</v>
      </c>
      <c r="G520" s="211" t="s">
        <v>176</v>
      </c>
      <c r="H520" s="212">
        <v>71.5</v>
      </c>
      <c r="I520" s="213"/>
      <c r="J520" s="214">
        <f>ROUND(I520*H520,2)</f>
        <v>0</v>
      </c>
      <c r="K520" s="210" t="s">
        <v>144</v>
      </c>
      <c r="L520" s="47"/>
      <c r="M520" s="215" t="s">
        <v>19</v>
      </c>
      <c r="N520" s="216" t="s">
        <v>46</v>
      </c>
      <c r="O520" s="87"/>
      <c r="P520" s="217">
        <f>O520*H520</f>
        <v>0</v>
      </c>
      <c r="Q520" s="217">
        <v>0</v>
      </c>
      <c r="R520" s="217">
        <f>Q520*H520</f>
        <v>0</v>
      </c>
      <c r="S520" s="217">
        <v>0</v>
      </c>
      <c r="T520" s="218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9" t="s">
        <v>273</v>
      </c>
      <c r="AT520" s="219" t="s">
        <v>140</v>
      </c>
      <c r="AU520" s="219" t="s">
        <v>84</v>
      </c>
      <c r="AY520" s="20" t="s">
        <v>138</v>
      </c>
      <c r="BE520" s="220">
        <f>IF(N520="základní",J520,0)</f>
        <v>0</v>
      </c>
      <c r="BF520" s="220">
        <f>IF(N520="snížená",J520,0)</f>
        <v>0</v>
      </c>
      <c r="BG520" s="220">
        <f>IF(N520="zákl. přenesená",J520,0)</f>
        <v>0</v>
      </c>
      <c r="BH520" s="220">
        <f>IF(N520="sníž. přenesená",J520,0)</f>
        <v>0</v>
      </c>
      <c r="BI520" s="220">
        <f>IF(N520="nulová",J520,0)</f>
        <v>0</v>
      </c>
      <c r="BJ520" s="20" t="s">
        <v>14</v>
      </c>
      <c r="BK520" s="220">
        <f>ROUND(I520*H520,2)</f>
        <v>0</v>
      </c>
      <c r="BL520" s="20" t="s">
        <v>273</v>
      </c>
      <c r="BM520" s="219" t="s">
        <v>713</v>
      </c>
    </row>
    <row r="521" s="2" customFormat="1">
      <c r="A521" s="41"/>
      <c r="B521" s="42"/>
      <c r="C521" s="43"/>
      <c r="D521" s="221" t="s">
        <v>147</v>
      </c>
      <c r="E521" s="43"/>
      <c r="F521" s="222" t="s">
        <v>714</v>
      </c>
      <c r="G521" s="43"/>
      <c r="H521" s="43"/>
      <c r="I521" s="223"/>
      <c r="J521" s="43"/>
      <c r="K521" s="43"/>
      <c r="L521" s="47"/>
      <c r="M521" s="224"/>
      <c r="N521" s="225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147</v>
      </c>
      <c r="AU521" s="20" t="s">
        <v>84</v>
      </c>
    </row>
    <row r="522" s="2" customFormat="1">
      <c r="A522" s="41"/>
      <c r="B522" s="42"/>
      <c r="C522" s="43"/>
      <c r="D522" s="226" t="s">
        <v>149</v>
      </c>
      <c r="E522" s="43"/>
      <c r="F522" s="227" t="s">
        <v>715</v>
      </c>
      <c r="G522" s="43"/>
      <c r="H522" s="43"/>
      <c r="I522" s="223"/>
      <c r="J522" s="43"/>
      <c r="K522" s="43"/>
      <c r="L522" s="47"/>
      <c r="M522" s="224"/>
      <c r="N522" s="225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149</v>
      </c>
      <c r="AU522" s="20" t="s">
        <v>84</v>
      </c>
    </row>
    <row r="523" s="13" customFormat="1">
      <c r="A523" s="13"/>
      <c r="B523" s="228"/>
      <c r="C523" s="229"/>
      <c r="D523" s="221" t="s">
        <v>180</v>
      </c>
      <c r="E523" s="230" t="s">
        <v>19</v>
      </c>
      <c r="F523" s="231" t="s">
        <v>716</v>
      </c>
      <c r="G523" s="229"/>
      <c r="H523" s="230" t="s">
        <v>19</v>
      </c>
      <c r="I523" s="232"/>
      <c r="J523" s="229"/>
      <c r="K523" s="229"/>
      <c r="L523" s="233"/>
      <c r="M523" s="234"/>
      <c r="N523" s="235"/>
      <c r="O523" s="235"/>
      <c r="P523" s="235"/>
      <c r="Q523" s="235"/>
      <c r="R523" s="235"/>
      <c r="S523" s="235"/>
      <c r="T523" s="23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7" t="s">
        <v>180</v>
      </c>
      <c r="AU523" s="237" t="s">
        <v>84</v>
      </c>
      <c r="AV523" s="13" t="s">
        <v>14</v>
      </c>
      <c r="AW523" s="13" t="s">
        <v>34</v>
      </c>
      <c r="AX523" s="13" t="s">
        <v>75</v>
      </c>
      <c r="AY523" s="237" t="s">
        <v>138</v>
      </c>
    </row>
    <row r="524" s="14" customFormat="1">
      <c r="A524" s="14"/>
      <c r="B524" s="238"/>
      <c r="C524" s="239"/>
      <c r="D524" s="221" t="s">
        <v>180</v>
      </c>
      <c r="E524" s="240" t="s">
        <v>19</v>
      </c>
      <c r="F524" s="241" t="s">
        <v>717</v>
      </c>
      <c r="G524" s="239"/>
      <c r="H524" s="242">
        <v>71.5</v>
      </c>
      <c r="I524" s="243"/>
      <c r="J524" s="239"/>
      <c r="K524" s="239"/>
      <c r="L524" s="244"/>
      <c r="M524" s="245"/>
      <c r="N524" s="246"/>
      <c r="O524" s="246"/>
      <c r="P524" s="246"/>
      <c r="Q524" s="246"/>
      <c r="R524" s="246"/>
      <c r="S524" s="246"/>
      <c r="T524" s="24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8" t="s">
        <v>180</v>
      </c>
      <c r="AU524" s="248" t="s">
        <v>84</v>
      </c>
      <c r="AV524" s="14" t="s">
        <v>84</v>
      </c>
      <c r="AW524" s="14" t="s">
        <v>34</v>
      </c>
      <c r="AX524" s="14" t="s">
        <v>75</v>
      </c>
      <c r="AY524" s="248" t="s">
        <v>138</v>
      </c>
    </row>
    <row r="525" s="15" customFormat="1">
      <c r="A525" s="15"/>
      <c r="B525" s="249"/>
      <c r="C525" s="250"/>
      <c r="D525" s="221" t="s">
        <v>180</v>
      </c>
      <c r="E525" s="251" t="s">
        <v>19</v>
      </c>
      <c r="F525" s="252" t="s">
        <v>183</v>
      </c>
      <c r="G525" s="250"/>
      <c r="H525" s="253">
        <v>71.5</v>
      </c>
      <c r="I525" s="254"/>
      <c r="J525" s="250"/>
      <c r="K525" s="250"/>
      <c r="L525" s="255"/>
      <c r="M525" s="256"/>
      <c r="N525" s="257"/>
      <c r="O525" s="257"/>
      <c r="P525" s="257"/>
      <c r="Q525" s="257"/>
      <c r="R525" s="257"/>
      <c r="S525" s="257"/>
      <c r="T525" s="258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9" t="s">
        <v>180</v>
      </c>
      <c r="AU525" s="259" t="s">
        <v>84</v>
      </c>
      <c r="AV525" s="15" t="s">
        <v>145</v>
      </c>
      <c r="AW525" s="15" t="s">
        <v>34</v>
      </c>
      <c r="AX525" s="15" t="s">
        <v>14</v>
      </c>
      <c r="AY525" s="259" t="s">
        <v>138</v>
      </c>
    </row>
    <row r="526" s="2" customFormat="1" ht="16.5" customHeight="1">
      <c r="A526" s="41"/>
      <c r="B526" s="42"/>
      <c r="C526" s="260" t="s">
        <v>718</v>
      </c>
      <c r="D526" s="260" t="s">
        <v>274</v>
      </c>
      <c r="E526" s="261" t="s">
        <v>706</v>
      </c>
      <c r="F526" s="262" t="s">
        <v>707</v>
      </c>
      <c r="G526" s="263" t="s">
        <v>277</v>
      </c>
      <c r="H526" s="264">
        <v>0.024</v>
      </c>
      <c r="I526" s="265"/>
      <c r="J526" s="266">
        <f>ROUND(I526*H526,2)</f>
        <v>0</v>
      </c>
      <c r="K526" s="262" t="s">
        <v>144</v>
      </c>
      <c r="L526" s="267"/>
      <c r="M526" s="268" t="s">
        <v>19</v>
      </c>
      <c r="N526" s="269" t="s">
        <v>46</v>
      </c>
      <c r="O526" s="87"/>
      <c r="P526" s="217">
        <f>O526*H526</f>
        <v>0</v>
      </c>
      <c r="Q526" s="217">
        <v>1</v>
      </c>
      <c r="R526" s="217">
        <f>Q526*H526</f>
        <v>0.024</v>
      </c>
      <c r="S526" s="217">
        <v>0</v>
      </c>
      <c r="T526" s="218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19" t="s">
        <v>374</v>
      </c>
      <c r="AT526" s="219" t="s">
        <v>274</v>
      </c>
      <c r="AU526" s="219" t="s">
        <v>84</v>
      </c>
      <c r="AY526" s="20" t="s">
        <v>138</v>
      </c>
      <c r="BE526" s="220">
        <f>IF(N526="základní",J526,0)</f>
        <v>0</v>
      </c>
      <c r="BF526" s="220">
        <f>IF(N526="snížená",J526,0)</f>
        <v>0</v>
      </c>
      <c r="BG526" s="220">
        <f>IF(N526="zákl. přenesená",J526,0)</f>
        <v>0</v>
      </c>
      <c r="BH526" s="220">
        <f>IF(N526="sníž. přenesená",J526,0)</f>
        <v>0</v>
      </c>
      <c r="BI526" s="220">
        <f>IF(N526="nulová",J526,0)</f>
        <v>0</v>
      </c>
      <c r="BJ526" s="20" t="s">
        <v>14</v>
      </c>
      <c r="BK526" s="220">
        <f>ROUND(I526*H526,2)</f>
        <v>0</v>
      </c>
      <c r="BL526" s="20" t="s">
        <v>273</v>
      </c>
      <c r="BM526" s="219" t="s">
        <v>719</v>
      </c>
    </row>
    <row r="527" s="2" customFormat="1">
      <c r="A527" s="41"/>
      <c r="B527" s="42"/>
      <c r="C527" s="43"/>
      <c r="D527" s="221" t="s">
        <v>147</v>
      </c>
      <c r="E527" s="43"/>
      <c r="F527" s="222" t="s">
        <v>707</v>
      </c>
      <c r="G527" s="43"/>
      <c r="H527" s="43"/>
      <c r="I527" s="223"/>
      <c r="J527" s="43"/>
      <c r="K527" s="43"/>
      <c r="L527" s="47"/>
      <c r="M527" s="224"/>
      <c r="N527" s="225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147</v>
      </c>
      <c r="AU527" s="20" t="s">
        <v>84</v>
      </c>
    </row>
    <row r="528" s="14" customFormat="1">
      <c r="A528" s="14"/>
      <c r="B528" s="238"/>
      <c r="C528" s="239"/>
      <c r="D528" s="221" t="s">
        <v>180</v>
      </c>
      <c r="E528" s="239"/>
      <c r="F528" s="241" t="s">
        <v>720</v>
      </c>
      <c r="G528" s="239"/>
      <c r="H528" s="242">
        <v>0.024</v>
      </c>
      <c r="I528" s="243"/>
      <c r="J528" s="239"/>
      <c r="K528" s="239"/>
      <c r="L528" s="244"/>
      <c r="M528" s="245"/>
      <c r="N528" s="246"/>
      <c r="O528" s="246"/>
      <c r="P528" s="246"/>
      <c r="Q528" s="246"/>
      <c r="R528" s="246"/>
      <c r="S528" s="246"/>
      <c r="T528" s="247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8" t="s">
        <v>180</v>
      </c>
      <c r="AU528" s="248" t="s">
        <v>84</v>
      </c>
      <c r="AV528" s="14" t="s">
        <v>84</v>
      </c>
      <c r="AW528" s="14" t="s">
        <v>4</v>
      </c>
      <c r="AX528" s="14" t="s">
        <v>14</v>
      </c>
      <c r="AY528" s="248" t="s">
        <v>138</v>
      </c>
    </row>
    <row r="529" s="2" customFormat="1" ht="16.5" customHeight="1">
      <c r="A529" s="41"/>
      <c r="B529" s="42"/>
      <c r="C529" s="208" t="s">
        <v>721</v>
      </c>
      <c r="D529" s="208" t="s">
        <v>140</v>
      </c>
      <c r="E529" s="209" t="s">
        <v>722</v>
      </c>
      <c r="F529" s="210" t="s">
        <v>723</v>
      </c>
      <c r="G529" s="211" t="s">
        <v>176</v>
      </c>
      <c r="H529" s="212">
        <v>150.15000000000001</v>
      </c>
      <c r="I529" s="213"/>
      <c r="J529" s="214">
        <f>ROUND(I529*H529,2)</f>
        <v>0</v>
      </c>
      <c r="K529" s="210" t="s">
        <v>144</v>
      </c>
      <c r="L529" s="47"/>
      <c r="M529" s="215" t="s">
        <v>19</v>
      </c>
      <c r="N529" s="216" t="s">
        <v>46</v>
      </c>
      <c r="O529" s="87"/>
      <c r="P529" s="217">
        <f>O529*H529</f>
        <v>0</v>
      </c>
      <c r="Q529" s="217">
        <v>0.00040000000000000002</v>
      </c>
      <c r="R529" s="217">
        <f>Q529*H529</f>
        <v>0.060060000000000002</v>
      </c>
      <c r="S529" s="217">
        <v>0</v>
      </c>
      <c r="T529" s="218">
        <f>S529*H529</f>
        <v>0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19" t="s">
        <v>273</v>
      </c>
      <c r="AT529" s="219" t="s">
        <v>140</v>
      </c>
      <c r="AU529" s="219" t="s">
        <v>84</v>
      </c>
      <c r="AY529" s="20" t="s">
        <v>138</v>
      </c>
      <c r="BE529" s="220">
        <f>IF(N529="základní",J529,0)</f>
        <v>0</v>
      </c>
      <c r="BF529" s="220">
        <f>IF(N529="snížená",J529,0)</f>
        <v>0</v>
      </c>
      <c r="BG529" s="220">
        <f>IF(N529="zákl. přenesená",J529,0)</f>
        <v>0</v>
      </c>
      <c r="BH529" s="220">
        <f>IF(N529="sníž. přenesená",J529,0)</f>
        <v>0</v>
      </c>
      <c r="BI529" s="220">
        <f>IF(N529="nulová",J529,0)</f>
        <v>0</v>
      </c>
      <c r="BJ529" s="20" t="s">
        <v>14</v>
      </c>
      <c r="BK529" s="220">
        <f>ROUND(I529*H529,2)</f>
        <v>0</v>
      </c>
      <c r="BL529" s="20" t="s">
        <v>273</v>
      </c>
      <c r="BM529" s="219" t="s">
        <v>724</v>
      </c>
    </row>
    <row r="530" s="2" customFormat="1">
      <c r="A530" s="41"/>
      <c r="B530" s="42"/>
      <c r="C530" s="43"/>
      <c r="D530" s="221" t="s">
        <v>147</v>
      </c>
      <c r="E530" s="43"/>
      <c r="F530" s="222" t="s">
        <v>725</v>
      </c>
      <c r="G530" s="43"/>
      <c r="H530" s="43"/>
      <c r="I530" s="223"/>
      <c r="J530" s="43"/>
      <c r="K530" s="43"/>
      <c r="L530" s="47"/>
      <c r="M530" s="224"/>
      <c r="N530" s="225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147</v>
      </c>
      <c r="AU530" s="20" t="s">
        <v>84</v>
      </c>
    </row>
    <row r="531" s="2" customFormat="1">
      <c r="A531" s="41"/>
      <c r="B531" s="42"/>
      <c r="C531" s="43"/>
      <c r="D531" s="226" t="s">
        <v>149</v>
      </c>
      <c r="E531" s="43"/>
      <c r="F531" s="227" t="s">
        <v>726</v>
      </c>
      <c r="G531" s="43"/>
      <c r="H531" s="43"/>
      <c r="I531" s="223"/>
      <c r="J531" s="43"/>
      <c r="K531" s="43"/>
      <c r="L531" s="47"/>
      <c r="M531" s="224"/>
      <c r="N531" s="225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149</v>
      </c>
      <c r="AU531" s="20" t="s">
        <v>84</v>
      </c>
    </row>
    <row r="532" s="13" customFormat="1">
      <c r="A532" s="13"/>
      <c r="B532" s="228"/>
      <c r="C532" s="229"/>
      <c r="D532" s="221" t="s">
        <v>180</v>
      </c>
      <c r="E532" s="230" t="s">
        <v>19</v>
      </c>
      <c r="F532" s="231" t="s">
        <v>704</v>
      </c>
      <c r="G532" s="229"/>
      <c r="H532" s="230" t="s">
        <v>19</v>
      </c>
      <c r="I532" s="232"/>
      <c r="J532" s="229"/>
      <c r="K532" s="229"/>
      <c r="L532" s="233"/>
      <c r="M532" s="234"/>
      <c r="N532" s="235"/>
      <c r="O532" s="235"/>
      <c r="P532" s="235"/>
      <c r="Q532" s="235"/>
      <c r="R532" s="235"/>
      <c r="S532" s="235"/>
      <c r="T532" s="23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7" t="s">
        <v>180</v>
      </c>
      <c r="AU532" s="237" t="s">
        <v>84</v>
      </c>
      <c r="AV532" s="13" t="s">
        <v>14</v>
      </c>
      <c r="AW532" s="13" t="s">
        <v>34</v>
      </c>
      <c r="AX532" s="13" t="s">
        <v>75</v>
      </c>
      <c r="AY532" s="237" t="s">
        <v>138</v>
      </c>
    </row>
    <row r="533" s="14" customFormat="1">
      <c r="A533" s="14"/>
      <c r="B533" s="238"/>
      <c r="C533" s="239"/>
      <c r="D533" s="221" t="s">
        <v>180</v>
      </c>
      <c r="E533" s="240" t="s">
        <v>19</v>
      </c>
      <c r="F533" s="241" t="s">
        <v>520</v>
      </c>
      <c r="G533" s="239"/>
      <c r="H533" s="242">
        <v>150.15000000000001</v>
      </c>
      <c r="I533" s="243"/>
      <c r="J533" s="239"/>
      <c r="K533" s="239"/>
      <c r="L533" s="244"/>
      <c r="M533" s="245"/>
      <c r="N533" s="246"/>
      <c r="O533" s="246"/>
      <c r="P533" s="246"/>
      <c r="Q533" s="246"/>
      <c r="R533" s="246"/>
      <c r="S533" s="246"/>
      <c r="T533" s="24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8" t="s">
        <v>180</v>
      </c>
      <c r="AU533" s="248" t="s">
        <v>84</v>
      </c>
      <c r="AV533" s="14" t="s">
        <v>84</v>
      </c>
      <c r="AW533" s="14" t="s">
        <v>34</v>
      </c>
      <c r="AX533" s="14" t="s">
        <v>75</v>
      </c>
      <c r="AY533" s="248" t="s">
        <v>138</v>
      </c>
    </row>
    <row r="534" s="15" customFormat="1">
      <c r="A534" s="15"/>
      <c r="B534" s="249"/>
      <c r="C534" s="250"/>
      <c r="D534" s="221" t="s">
        <v>180</v>
      </c>
      <c r="E534" s="251" t="s">
        <v>19</v>
      </c>
      <c r="F534" s="252" t="s">
        <v>183</v>
      </c>
      <c r="G534" s="250"/>
      <c r="H534" s="253">
        <v>150.15000000000001</v>
      </c>
      <c r="I534" s="254"/>
      <c r="J534" s="250"/>
      <c r="K534" s="250"/>
      <c r="L534" s="255"/>
      <c r="M534" s="256"/>
      <c r="N534" s="257"/>
      <c r="O534" s="257"/>
      <c r="P534" s="257"/>
      <c r="Q534" s="257"/>
      <c r="R534" s="257"/>
      <c r="S534" s="257"/>
      <c r="T534" s="25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9" t="s">
        <v>180</v>
      </c>
      <c r="AU534" s="259" t="s">
        <v>84</v>
      </c>
      <c r="AV534" s="15" t="s">
        <v>145</v>
      </c>
      <c r="AW534" s="15" t="s">
        <v>34</v>
      </c>
      <c r="AX534" s="15" t="s">
        <v>14</v>
      </c>
      <c r="AY534" s="259" t="s">
        <v>138</v>
      </c>
    </row>
    <row r="535" s="2" customFormat="1" ht="24.15" customHeight="1">
      <c r="A535" s="41"/>
      <c r="B535" s="42"/>
      <c r="C535" s="260" t="s">
        <v>727</v>
      </c>
      <c r="D535" s="260" t="s">
        <v>274</v>
      </c>
      <c r="E535" s="261" t="s">
        <v>728</v>
      </c>
      <c r="F535" s="262" t="s">
        <v>729</v>
      </c>
      <c r="G535" s="263" t="s">
        <v>176</v>
      </c>
      <c r="H535" s="264">
        <v>175</v>
      </c>
      <c r="I535" s="265"/>
      <c r="J535" s="266">
        <f>ROUND(I535*H535,2)</f>
        <v>0</v>
      </c>
      <c r="K535" s="262" t="s">
        <v>144</v>
      </c>
      <c r="L535" s="267"/>
      <c r="M535" s="268" t="s">
        <v>19</v>
      </c>
      <c r="N535" s="269" t="s">
        <v>46</v>
      </c>
      <c r="O535" s="87"/>
      <c r="P535" s="217">
        <f>O535*H535</f>
        <v>0</v>
      </c>
      <c r="Q535" s="217">
        <v>0.0047999999999999996</v>
      </c>
      <c r="R535" s="217">
        <f>Q535*H535</f>
        <v>0.83999999999999997</v>
      </c>
      <c r="S535" s="217">
        <v>0</v>
      </c>
      <c r="T535" s="218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19" t="s">
        <v>374</v>
      </c>
      <c r="AT535" s="219" t="s">
        <v>274</v>
      </c>
      <c r="AU535" s="219" t="s">
        <v>84</v>
      </c>
      <c r="AY535" s="20" t="s">
        <v>138</v>
      </c>
      <c r="BE535" s="220">
        <f>IF(N535="základní",J535,0)</f>
        <v>0</v>
      </c>
      <c r="BF535" s="220">
        <f>IF(N535="snížená",J535,0)</f>
        <v>0</v>
      </c>
      <c r="BG535" s="220">
        <f>IF(N535="zákl. přenesená",J535,0)</f>
        <v>0</v>
      </c>
      <c r="BH535" s="220">
        <f>IF(N535="sníž. přenesená",J535,0)</f>
        <v>0</v>
      </c>
      <c r="BI535" s="220">
        <f>IF(N535="nulová",J535,0)</f>
        <v>0</v>
      </c>
      <c r="BJ535" s="20" t="s">
        <v>14</v>
      </c>
      <c r="BK535" s="220">
        <f>ROUND(I535*H535,2)</f>
        <v>0</v>
      </c>
      <c r="BL535" s="20" t="s">
        <v>273</v>
      </c>
      <c r="BM535" s="219" t="s">
        <v>730</v>
      </c>
    </row>
    <row r="536" s="2" customFormat="1">
      <c r="A536" s="41"/>
      <c r="B536" s="42"/>
      <c r="C536" s="43"/>
      <c r="D536" s="221" t="s">
        <v>147</v>
      </c>
      <c r="E536" s="43"/>
      <c r="F536" s="222" t="s">
        <v>729</v>
      </c>
      <c r="G536" s="43"/>
      <c r="H536" s="43"/>
      <c r="I536" s="223"/>
      <c r="J536" s="43"/>
      <c r="K536" s="43"/>
      <c r="L536" s="47"/>
      <c r="M536" s="224"/>
      <c r="N536" s="225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147</v>
      </c>
      <c r="AU536" s="20" t="s">
        <v>84</v>
      </c>
    </row>
    <row r="537" s="14" customFormat="1">
      <c r="A537" s="14"/>
      <c r="B537" s="238"/>
      <c r="C537" s="239"/>
      <c r="D537" s="221" t="s">
        <v>180</v>
      </c>
      <c r="E537" s="239"/>
      <c r="F537" s="241" t="s">
        <v>731</v>
      </c>
      <c r="G537" s="239"/>
      <c r="H537" s="242">
        <v>175</v>
      </c>
      <c r="I537" s="243"/>
      <c r="J537" s="239"/>
      <c r="K537" s="239"/>
      <c r="L537" s="244"/>
      <c r="M537" s="245"/>
      <c r="N537" s="246"/>
      <c r="O537" s="246"/>
      <c r="P537" s="246"/>
      <c r="Q537" s="246"/>
      <c r="R537" s="246"/>
      <c r="S537" s="246"/>
      <c r="T537" s="247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8" t="s">
        <v>180</v>
      </c>
      <c r="AU537" s="248" t="s">
        <v>84</v>
      </c>
      <c r="AV537" s="14" t="s">
        <v>84</v>
      </c>
      <c r="AW537" s="14" t="s">
        <v>4</v>
      </c>
      <c r="AX537" s="14" t="s">
        <v>14</v>
      </c>
      <c r="AY537" s="248" t="s">
        <v>138</v>
      </c>
    </row>
    <row r="538" s="2" customFormat="1" ht="16.5" customHeight="1">
      <c r="A538" s="41"/>
      <c r="B538" s="42"/>
      <c r="C538" s="208" t="s">
        <v>732</v>
      </c>
      <c r="D538" s="208" t="s">
        <v>140</v>
      </c>
      <c r="E538" s="209" t="s">
        <v>733</v>
      </c>
      <c r="F538" s="210" t="s">
        <v>734</v>
      </c>
      <c r="G538" s="211" t="s">
        <v>176</v>
      </c>
      <c r="H538" s="212">
        <v>71.5</v>
      </c>
      <c r="I538" s="213"/>
      <c r="J538" s="214">
        <f>ROUND(I538*H538,2)</f>
        <v>0</v>
      </c>
      <c r="K538" s="210" t="s">
        <v>144</v>
      </c>
      <c r="L538" s="47"/>
      <c r="M538" s="215" t="s">
        <v>19</v>
      </c>
      <c r="N538" s="216" t="s">
        <v>46</v>
      </c>
      <c r="O538" s="87"/>
      <c r="P538" s="217">
        <f>O538*H538</f>
        <v>0</v>
      </c>
      <c r="Q538" s="217">
        <v>0.00040000000000000002</v>
      </c>
      <c r="R538" s="217">
        <f>Q538*H538</f>
        <v>0.0286</v>
      </c>
      <c r="S538" s="217">
        <v>0</v>
      </c>
      <c r="T538" s="218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9" t="s">
        <v>273</v>
      </c>
      <c r="AT538" s="219" t="s">
        <v>140</v>
      </c>
      <c r="AU538" s="219" t="s">
        <v>84</v>
      </c>
      <c r="AY538" s="20" t="s">
        <v>138</v>
      </c>
      <c r="BE538" s="220">
        <f>IF(N538="základní",J538,0)</f>
        <v>0</v>
      </c>
      <c r="BF538" s="220">
        <f>IF(N538="snížená",J538,0)</f>
        <v>0</v>
      </c>
      <c r="BG538" s="220">
        <f>IF(N538="zákl. přenesená",J538,0)</f>
        <v>0</v>
      </c>
      <c r="BH538" s="220">
        <f>IF(N538="sníž. přenesená",J538,0)</f>
        <v>0</v>
      </c>
      <c r="BI538" s="220">
        <f>IF(N538="nulová",J538,0)</f>
        <v>0</v>
      </c>
      <c r="BJ538" s="20" t="s">
        <v>14</v>
      </c>
      <c r="BK538" s="220">
        <f>ROUND(I538*H538,2)</f>
        <v>0</v>
      </c>
      <c r="BL538" s="20" t="s">
        <v>273</v>
      </c>
      <c r="BM538" s="219" t="s">
        <v>735</v>
      </c>
    </row>
    <row r="539" s="2" customFormat="1">
      <c r="A539" s="41"/>
      <c r="B539" s="42"/>
      <c r="C539" s="43"/>
      <c r="D539" s="221" t="s">
        <v>147</v>
      </c>
      <c r="E539" s="43"/>
      <c r="F539" s="222" t="s">
        <v>736</v>
      </c>
      <c r="G539" s="43"/>
      <c r="H539" s="43"/>
      <c r="I539" s="223"/>
      <c r="J539" s="43"/>
      <c r="K539" s="43"/>
      <c r="L539" s="47"/>
      <c r="M539" s="224"/>
      <c r="N539" s="225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147</v>
      </c>
      <c r="AU539" s="20" t="s">
        <v>84</v>
      </c>
    </row>
    <row r="540" s="2" customFormat="1">
      <c r="A540" s="41"/>
      <c r="B540" s="42"/>
      <c r="C540" s="43"/>
      <c r="D540" s="226" t="s">
        <v>149</v>
      </c>
      <c r="E540" s="43"/>
      <c r="F540" s="227" t="s">
        <v>737</v>
      </c>
      <c r="G540" s="43"/>
      <c r="H540" s="43"/>
      <c r="I540" s="223"/>
      <c r="J540" s="43"/>
      <c r="K540" s="43"/>
      <c r="L540" s="47"/>
      <c r="M540" s="224"/>
      <c r="N540" s="225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T540" s="20" t="s">
        <v>149</v>
      </c>
      <c r="AU540" s="20" t="s">
        <v>84</v>
      </c>
    </row>
    <row r="541" s="13" customFormat="1">
      <c r="A541" s="13"/>
      <c r="B541" s="228"/>
      <c r="C541" s="229"/>
      <c r="D541" s="221" t="s">
        <v>180</v>
      </c>
      <c r="E541" s="230" t="s">
        <v>19</v>
      </c>
      <c r="F541" s="231" t="s">
        <v>716</v>
      </c>
      <c r="G541" s="229"/>
      <c r="H541" s="230" t="s">
        <v>19</v>
      </c>
      <c r="I541" s="232"/>
      <c r="J541" s="229"/>
      <c r="K541" s="229"/>
      <c r="L541" s="233"/>
      <c r="M541" s="234"/>
      <c r="N541" s="235"/>
      <c r="O541" s="235"/>
      <c r="P541" s="235"/>
      <c r="Q541" s="235"/>
      <c r="R541" s="235"/>
      <c r="S541" s="235"/>
      <c r="T541" s="23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7" t="s">
        <v>180</v>
      </c>
      <c r="AU541" s="237" t="s">
        <v>84</v>
      </c>
      <c r="AV541" s="13" t="s">
        <v>14</v>
      </c>
      <c r="AW541" s="13" t="s">
        <v>34</v>
      </c>
      <c r="AX541" s="13" t="s">
        <v>75</v>
      </c>
      <c r="AY541" s="237" t="s">
        <v>138</v>
      </c>
    </row>
    <row r="542" s="14" customFormat="1">
      <c r="A542" s="14"/>
      <c r="B542" s="238"/>
      <c r="C542" s="239"/>
      <c r="D542" s="221" t="s">
        <v>180</v>
      </c>
      <c r="E542" s="240" t="s">
        <v>19</v>
      </c>
      <c r="F542" s="241" t="s">
        <v>717</v>
      </c>
      <c r="G542" s="239"/>
      <c r="H542" s="242">
        <v>71.5</v>
      </c>
      <c r="I542" s="243"/>
      <c r="J542" s="239"/>
      <c r="K542" s="239"/>
      <c r="L542" s="244"/>
      <c r="M542" s="245"/>
      <c r="N542" s="246"/>
      <c r="O542" s="246"/>
      <c r="P542" s="246"/>
      <c r="Q542" s="246"/>
      <c r="R542" s="246"/>
      <c r="S542" s="246"/>
      <c r="T542" s="247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8" t="s">
        <v>180</v>
      </c>
      <c r="AU542" s="248" t="s">
        <v>84</v>
      </c>
      <c r="AV542" s="14" t="s">
        <v>84</v>
      </c>
      <c r="AW542" s="14" t="s">
        <v>34</v>
      </c>
      <c r="AX542" s="14" t="s">
        <v>75</v>
      </c>
      <c r="AY542" s="248" t="s">
        <v>138</v>
      </c>
    </row>
    <row r="543" s="15" customFormat="1">
      <c r="A543" s="15"/>
      <c r="B543" s="249"/>
      <c r="C543" s="250"/>
      <c r="D543" s="221" t="s">
        <v>180</v>
      </c>
      <c r="E543" s="251" t="s">
        <v>19</v>
      </c>
      <c r="F543" s="252" t="s">
        <v>183</v>
      </c>
      <c r="G543" s="250"/>
      <c r="H543" s="253">
        <v>71.5</v>
      </c>
      <c r="I543" s="254"/>
      <c r="J543" s="250"/>
      <c r="K543" s="250"/>
      <c r="L543" s="255"/>
      <c r="M543" s="256"/>
      <c r="N543" s="257"/>
      <c r="O543" s="257"/>
      <c r="P543" s="257"/>
      <c r="Q543" s="257"/>
      <c r="R543" s="257"/>
      <c r="S543" s="257"/>
      <c r="T543" s="258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9" t="s">
        <v>180</v>
      </c>
      <c r="AU543" s="259" t="s">
        <v>84</v>
      </c>
      <c r="AV543" s="15" t="s">
        <v>145</v>
      </c>
      <c r="AW543" s="15" t="s">
        <v>34</v>
      </c>
      <c r="AX543" s="15" t="s">
        <v>14</v>
      </c>
      <c r="AY543" s="259" t="s">
        <v>138</v>
      </c>
    </row>
    <row r="544" s="2" customFormat="1" ht="24.15" customHeight="1">
      <c r="A544" s="41"/>
      <c r="B544" s="42"/>
      <c r="C544" s="260" t="s">
        <v>738</v>
      </c>
      <c r="D544" s="260" t="s">
        <v>274</v>
      </c>
      <c r="E544" s="261" t="s">
        <v>728</v>
      </c>
      <c r="F544" s="262" t="s">
        <v>729</v>
      </c>
      <c r="G544" s="263" t="s">
        <v>176</v>
      </c>
      <c r="H544" s="264">
        <v>87.302000000000007</v>
      </c>
      <c r="I544" s="265"/>
      <c r="J544" s="266">
        <f>ROUND(I544*H544,2)</f>
        <v>0</v>
      </c>
      <c r="K544" s="262" t="s">
        <v>144</v>
      </c>
      <c r="L544" s="267"/>
      <c r="M544" s="268" t="s">
        <v>19</v>
      </c>
      <c r="N544" s="269" t="s">
        <v>46</v>
      </c>
      <c r="O544" s="87"/>
      <c r="P544" s="217">
        <f>O544*H544</f>
        <v>0</v>
      </c>
      <c r="Q544" s="217">
        <v>0.0047999999999999996</v>
      </c>
      <c r="R544" s="217">
        <f>Q544*H544</f>
        <v>0.41904960000000002</v>
      </c>
      <c r="S544" s="217">
        <v>0</v>
      </c>
      <c r="T544" s="218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9" t="s">
        <v>374</v>
      </c>
      <c r="AT544" s="219" t="s">
        <v>274</v>
      </c>
      <c r="AU544" s="219" t="s">
        <v>84</v>
      </c>
      <c r="AY544" s="20" t="s">
        <v>138</v>
      </c>
      <c r="BE544" s="220">
        <f>IF(N544="základní",J544,0)</f>
        <v>0</v>
      </c>
      <c r="BF544" s="220">
        <f>IF(N544="snížená",J544,0)</f>
        <v>0</v>
      </c>
      <c r="BG544" s="220">
        <f>IF(N544="zákl. přenesená",J544,0)</f>
        <v>0</v>
      </c>
      <c r="BH544" s="220">
        <f>IF(N544="sníž. přenesená",J544,0)</f>
        <v>0</v>
      </c>
      <c r="BI544" s="220">
        <f>IF(N544="nulová",J544,0)</f>
        <v>0</v>
      </c>
      <c r="BJ544" s="20" t="s">
        <v>14</v>
      </c>
      <c r="BK544" s="220">
        <f>ROUND(I544*H544,2)</f>
        <v>0</v>
      </c>
      <c r="BL544" s="20" t="s">
        <v>273</v>
      </c>
      <c r="BM544" s="219" t="s">
        <v>739</v>
      </c>
    </row>
    <row r="545" s="2" customFormat="1">
      <c r="A545" s="41"/>
      <c r="B545" s="42"/>
      <c r="C545" s="43"/>
      <c r="D545" s="221" t="s">
        <v>147</v>
      </c>
      <c r="E545" s="43"/>
      <c r="F545" s="222" t="s">
        <v>729</v>
      </c>
      <c r="G545" s="43"/>
      <c r="H545" s="43"/>
      <c r="I545" s="223"/>
      <c r="J545" s="43"/>
      <c r="K545" s="43"/>
      <c r="L545" s="47"/>
      <c r="M545" s="224"/>
      <c r="N545" s="225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147</v>
      </c>
      <c r="AU545" s="20" t="s">
        <v>84</v>
      </c>
    </row>
    <row r="546" s="14" customFormat="1">
      <c r="A546" s="14"/>
      <c r="B546" s="238"/>
      <c r="C546" s="239"/>
      <c r="D546" s="221" t="s">
        <v>180</v>
      </c>
      <c r="E546" s="239"/>
      <c r="F546" s="241" t="s">
        <v>740</v>
      </c>
      <c r="G546" s="239"/>
      <c r="H546" s="242">
        <v>87.302000000000007</v>
      </c>
      <c r="I546" s="243"/>
      <c r="J546" s="239"/>
      <c r="K546" s="239"/>
      <c r="L546" s="244"/>
      <c r="M546" s="245"/>
      <c r="N546" s="246"/>
      <c r="O546" s="246"/>
      <c r="P546" s="246"/>
      <c r="Q546" s="246"/>
      <c r="R546" s="246"/>
      <c r="S546" s="246"/>
      <c r="T546" s="24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8" t="s">
        <v>180</v>
      </c>
      <c r="AU546" s="248" t="s">
        <v>84</v>
      </c>
      <c r="AV546" s="14" t="s">
        <v>84</v>
      </c>
      <c r="AW546" s="14" t="s">
        <v>4</v>
      </c>
      <c r="AX546" s="14" t="s">
        <v>14</v>
      </c>
      <c r="AY546" s="248" t="s">
        <v>138</v>
      </c>
    </row>
    <row r="547" s="2" customFormat="1" ht="16.5" customHeight="1">
      <c r="A547" s="41"/>
      <c r="B547" s="42"/>
      <c r="C547" s="208" t="s">
        <v>741</v>
      </c>
      <c r="D547" s="208" t="s">
        <v>140</v>
      </c>
      <c r="E547" s="209" t="s">
        <v>742</v>
      </c>
      <c r="F547" s="210" t="s">
        <v>743</v>
      </c>
      <c r="G547" s="211" t="s">
        <v>277</v>
      </c>
      <c r="H547" s="212">
        <v>1.417</v>
      </c>
      <c r="I547" s="213"/>
      <c r="J547" s="214">
        <f>ROUND(I547*H547,2)</f>
        <v>0</v>
      </c>
      <c r="K547" s="210" t="s">
        <v>144</v>
      </c>
      <c r="L547" s="47"/>
      <c r="M547" s="215" t="s">
        <v>19</v>
      </c>
      <c r="N547" s="216" t="s">
        <v>46</v>
      </c>
      <c r="O547" s="87"/>
      <c r="P547" s="217">
        <f>O547*H547</f>
        <v>0</v>
      </c>
      <c r="Q547" s="217">
        <v>0</v>
      </c>
      <c r="R547" s="217">
        <f>Q547*H547</f>
        <v>0</v>
      </c>
      <c r="S547" s="217">
        <v>0</v>
      </c>
      <c r="T547" s="218">
        <f>S547*H547</f>
        <v>0</v>
      </c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R547" s="219" t="s">
        <v>273</v>
      </c>
      <c r="AT547" s="219" t="s">
        <v>140</v>
      </c>
      <c r="AU547" s="219" t="s">
        <v>84</v>
      </c>
      <c r="AY547" s="20" t="s">
        <v>138</v>
      </c>
      <c r="BE547" s="220">
        <f>IF(N547="základní",J547,0)</f>
        <v>0</v>
      </c>
      <c r="BF547" s="220">
        <f>IF(N547="snížená",J547,0)</f>
        <v>0</v>
      </c>
      <c r="BG547" s="220">
        <f>IF(N547="zákl. přenesená",J547,0)</f>
        <v>0</v>
      </c>
      <c r="BH547" s="220">
        <f>IF(N547="sníž. přenesená",J547,0)</f>
        <v>0</v>
      </c>
      <c r="BI547" s="220">
        <f>IF(N547="nulová",J547,0)</f>
        <v>0</v>
      </c>
      <c r="BJ547" s="20" t="s">
        <v>14</v>
      </c>
      <c r="BK547" s="220">
        <f>ROUND(I547*H547,2)</f>
        <v>0</v>
      </c>
      <c r="BL547" s="20" t="s">
        <v>273</v>
      </c>
      <c r="BM547" s="219" t="s">
        <v>744</v>
      </c>
    </row>
    <row r="548" s="2" customFormat="1">
      <c r="A548" s="41"/>
      <c r="B548" s="42"/>
      <c r="C548" s="43"/>
      <c r="D548" s="221" t="s">
        <v>147</v>
      </c>
      <c r="E548" s="43"/>
      <c r="F548" s="222" t="s">
        <v>745</v>
      </c>
      <c r="G548" s="43"/>
      <c r="H548" s="43"/>
      <c r="I548" s="223"/>
      <c r="J548" s="43"/>
      <c r="K548" s="43"/>
      <c r="L548" s="47"/>
      <c r="M548" s="224"/>
      <c r="N548" s="225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147</v>
      </c>
      <c r="AU548" s="20" t="s">
        <v>84</v>
      </c>
    </row>
    <row r="549" s="2" customFormat="1">
      <c r="A549" s="41"/>
      <c r="B549" s="42"/>
      <c r="C549" s="43"/>
      <c r="D549" s="226" t="s">
        <v>149</v>
      </c>
      <c r="E549" s="43"/>
      <c r="F549" s="227" t="s">
        <v>746</v>
      </c>
      <c r="G549" s="43"/>
      <c r="H549" s="43"/>
      <c r="I549" s="223"/>
      <c r="J549" s="43"/>
      <c r="K549" s="43"/>
      <c r="L549" s="47"/>
      <c r="M549" s="282"/>
      <c r="N549" s="283"/>
      <c r="O549" s="284"/>
      <c r="P549" s="284"/>
      <c r="Q549" s="284"/>
      <c r="R549" s="284"/>
      <c r="S549" s="284"/>
      <c r="T549" s="285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149</v>
      </c>
      <c r="AU549" s="20" t="s">
        <v>84</v>
      </c>
    </row>
    <row r="550" s="2" customFormat="1" ht="6.96" customHeight="1">
      <c r="A550" s="41"/>
      <c r="B550" s="62"/>
      <c r="C550" s="63"/>
      <c r="D550" s="63"/>
      <c r="E550" s="63"/>
      <c r="F550" s="63"/>
      <c r="G550" s="63"/>
      <c r="H550" s="63"/>
      <c r="I550" s="63"/>
      <c r="J550" s="63"/>
      <c r="K550" s="63"/>
      <c r="L550" s="47"/>
      <c r="M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</sheetData>
  <sheetProtection sheet="1" autoFilter="0" formatColumns="0" formatRows="0" objects="1" scenarios="1" spinCount="100000" saltValue="/KciKIajbacejJVFmpCE+oUbRI4MUpxwyumBlm1D1GAhhV7H/K4nh9cmqHlbDVbdDzDo9qMUv+J+NqPsPbzumw==" hashValue="ioeuw2a58unSXZKHGlKjomiGqa4NjJc+Trru0w0kLojda3nju5DQk3MWEv2MfeAJyIHM3Ua+Lb4CY643sr85UA==" algorithmName="SHA-512" password="CC35"/>
  <autoFilter ref="C90:K54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112151312"/>
    <hyperlink ref="F99" r:id="rId2" display="https://podminky.urs.cz/item/CS_URS_2025_01/112151313"/>
    <hyperlink ref="F102" r:id="rId3" display="https://podminky.urs.cz/item/CS_URS_2025_01/112151314"/>
    <hyperlink ref="F105" r:id="rId4" display="https://podminky.urs.cz/item/CS_URS_2025_01/112251101"/>
    <hyperlink ref="F108" r:id="rId5" display="https://podminky.urs.cz/item/CS_URS_2025_01/112251102"/>
    <hyperlink ref="F111" r:id="rId6" display="https://podminky.urs.cz/item/CS_URS_2025_01/113107162"/>
    <hyperlink ref="F117" r:id="rId7" display="https://podminky.urs.cz/item/CS_URS_2025_01/113107170"/>
    <hyperlink ref="F123" r:id="rId8" display="https://podminky.urs.cz/item/CS_URS_2025_01/113107182"/>
    <hyperlink ref="F129" r:id="rId9" display="https://podminky.urs.cz/item/CS_URS_2025_01/113202111"/>
    <hyperlink ref="F135" r:id="rId10" display="https://podminky.urs.cz/item/CS_URS_2025_01/131251205"/>
    <hyperlink ref="F141" r:id="rId11" display="https://podminky.urs.cz/item/CS_URS_2025_01/131313712"/>
    <hyperlink ref="F147" r:id="rId12" display="https://podminky.urs.cz/item/CS_URS_2025_01/139001101"/>
    <hyperlink ref="F175" r:id="rId13" display="https://podminky.urs.cz/item/CS_URS_2025_01/139951123"/>
    <hyperlink ref="F183" r:id="rId14" display="https://podminky.urs.cz/item/CS_URS_2025_01/153112111"/>
    <hyperlink ref="F189" r:id="rId15" display="https://podminky.urs.cz/item/CS_URS_2025_01/153112122"/>
    <hyperlink ref="F201" r:id="rId16" display="https://podminky.urs.cz/item/CS_URS_2025_01/153113112"/>
    <hyperlink ref="F207" r:id="rId17" display="https://podminky.urs.cz/item/CS_URS_2025_01/153116112"/>
    <hyperlink ref="F227" r:id="rId18" display="https://podminky.urs.cz/item/CS_URS_2025_01/153116113"/>
    <hyperlink ref="F239" r:id="rId19" display="https://podminky.urs.cz/item/CS_URS_2025_01/153122112"/>
    <hyperlink ref="F250" r:id="rId20" display="https://podminky.urs.cz/item/CS_URS_2025_01/153123112"/>
    <hyperlink ref="F256" r:id="rId21" display="https://podminky.urs.cz/item/CS_URS_2025_01/162201401"/>
    <hyperlink ref="F259" r:id="rId22" display="https://podminky.urs.cz/item/CS_URS_2025_01/162201402"/>
    <hyperlink ref="F262" r:id="rId23" display="https://podminky.urs.cz/item/CS_URS_2025_01/162201411"/>
    <hyperlink ref="F265" r:id="rId24" display="https://podminky.urs.cz/item/CS_URS_2025_01/162201412"/>
    <hyperlink ref="F268" r:id="rId25" display="https://podminky.urs.cz/item/CS_URS_2025_01/162201421"/>
    <hyperlink ref="F271" r:id="rId26" display="https://podminky.urs.cz/item/CS_URS_2025_01/162201422"/>
    <hyperlink ref="F274" r:id="rId27" display="https://podminky.urs.cz/item/CS_URS_2025_01/162301931"/>
    <hyperlink ref="F278" r:id="rId28" display="https://podminky.urs.cz/item/CS_URS_2025_01/162301932"/>
    <hyperlink ref="F282" r:id="rId29" display="https://podminky.urs.cz/item/CS_URS_2025_01/162301951"/>
    <hyperlink ref="F286" r:id="rId30" display="https://podminky.urs.cz/item/CS_URS_2025_01/162301952"/>
    <hyperlink ref="F290" r:id="rId31" display="https://podminky.urs.cz/item/CS_URS_2025_01/162301971"/>
    <hyperlink ref="F294" r:id="rId32" display="https://podminky.urs.cz/item/CS_URS_2025_01/162301972"/>
    <hyperlink ref="F298" r:id="rId33" display="https://podminky.urs.cz/item/CS_URS_2025_01/162351103"/>
    <hyperlink ref="F304" r:id="rId34" display="https://podminky.urs.cz/item/CS_URS_2025_01/162751117"/>
    <hyperlink ref="F312" r:id="rId35" display="https://podminky.urs.cz/item/CS_URS_2025_01/162751119"/>
    <hyperlink ref="F320" r:id="rId36" display="https://podminky.urs.cz/item/CS_URS_2025_01/162751157"/>
    <hyperlink ref="F326" r:id="rId37" display="https://podminky.urs.cz/item/CS_URS_2025_01/162751159"/>
    <hyperlink ref="F332" r:id="rId38" display="https://podminky.urs.cz/item/CS_URS_2025_01/167151111"/>
    <hyperlink ref="F338" r:id="rId39" display="https://podminky.urs.cz/item/CS_URS_2025_01/171201221"/>
    <hyperlink ref="F344" r:id="rId40" display="https://podminky.urs.cz/item/CS_URS_2025_01/171201231"/>
    <hyperlink ref="F350" r:id="rId41" display="https://podminky.urs.cz/item/CS_URS_2025_01/171251201"/>
    <hyperlink ref="F356" r:id="rId42" display="https://podminky.urs.cz/item/CS_URS_2025_01/174151101"/>
    <hyperlink ref="F365" r:id="rId43" display="https://podminky.urs.cz/item/CS_URS_2025_01/184818231"/>
    <hyperlink ref="F374" r:id="rId44" display="https://podminky.urs.cz/item/CS_URS_2025_01/213141111"/>
    <hyperlink ref="F384" r:id="rId45" display="https://podminky.urs.cz/item/CS_URS_2025_01/388129230"/>
    <hyperlink ref="F393" r:id="rId46" display="https://podminky.urs.cz/item/CS_URS_2025_01/388129720"/>
    <hyperlink ref="F399" r:id="rId47" display="https://podminky.urs.cz/item/CS_URS_2025_01/451541111"/>
    <hyperlink ref="F416" r:id="rId48" display="https://podminky.urs.cz/item/CS_URS_2025_01/452311141"/>
    <hyperlink ref="F434" r:id="rId49" display="https://podminky.urs.cz/item/CS_URS_2025_01/631311114"/>
    <hyperlink ref="F451" r:id="rId50" display="https://podminky.urs.cz/item/CS_URS_2025_01/916131213"/>
    <hyperlink ref="F460" r:id="rId51" display="https://podminky.urs.cz/item/CS_URS_2025_01/916991121"/>
    <hyperlink ref="F466" r:id="rId52" display="https://podminky.urs.cz/item/CS_URS_2025_01/919732211"/>
    <hyperlink ref="F472" r:id="rId53" display="https://podminky.urs.cz/item/CS_URS_2025_01/919735112"/>
    <hyperlink ref="F479" r:id="rId54" display="https://podminky.urs.cz/item/CS_URS_2025_01/997002511"/>
    <hyperlink ref="F482" r:id="rId55" display="https://podminky.urs.cz/item/CS_URS_2025_01/997002519"/>
    <hyperlink ref="F486" r:id="rId56" display="https://podminky.urs.cz/item/CS_URS_2025_01/997002611"/>
    <hyperlink ref="F489" r:id="rId57" display="https://podminky.urs.cz/item/CS_URS_2025_01/997013811"/>
    <hyperlink ref="F492" r:id="rId58" display="https://podminky.urs.cz/item/CS_URS_2025_01/997013861"/>
    <hyperlink ref="F495" r:id="rId59" display="https://podminky.urs.cz/item/CS_URS_2025_01/997013875"/>
    <hyperlink ref="F498" r:id="rId60" display="https://podminky.urs.cz/item/CS_URS_2025_01/997221625"/>
    <hyperlink ref="F504" r:id="rId61" display="https://podminky.urs.cz/item/CS_URS_2025_01/997221873"/>
    <hyperlink ref="F508" r:id="rId62" display="https://podminky.urs.cz/item/CS_URS_2025_01/998253010"/>
    <hyperlink ref="F513" r:id="rId63" display="https://podminky.urs.cz/item/CS_URS_2025_01/711111001"/>
    <hyperlink ref="F522" r:id="rId64" display="https://podminky.urs.cz/item/CS_URS_2025_01/711112001"/>
    <hyperlink ref="F531" r:id="rId65" display="https://podminky.urs.cz/item/CS_URS_2025_01/711141559"/>
    <hyperlink ref="F540" r:id="rId66" display="https://podminky.urs.cz/item/CS_URS_2025_01/711142559"/>
    <hyperlink ref="F549" r:id="rId67" display="https://podminky.urs.cz/item/CS_URS_2025_01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96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PARKOVACÍ DŮM V KOLÍNĚ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105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747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8. 4. 2025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22</v>
      </c>
      <c r="F15" s="41"/>
      <c r="G15" s="41"/>
      <c r="H15" s="41"/>
      <c r="I15" s="136" t="s">
        <v>28</v>
      </c>
      <c r="J15" s="140" t="s">
        <v>29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30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32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33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35</v>
      </c>
      <c r="E23" s="41"/>
      <c r="F23" s="41"/>
      <c r="G23" s="41"/>
      <c r="H23" s="41"/>
      <c r="I23" s="136" t="s">
        <v>26</v>
      </c>
      <c r="J23" s="140" t="s">
        <v>36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28</v>
      </c>
      <c r="J24" s="140" t="s">
        <v>38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39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41</v>
      </c>
      <c r="E30" s="41"/>
      <c r="F30" s="41"/>
      <c r="G30" s="41"/>
      <c r="H30" s="41"/>
      <c r="I30" s="41"/>
      <c r="J30" s="148">
        <f>ROUND(J86,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43</v>
      </c>
      <c r="G32" s="41"/>
      <c r="H32" s="41"/>
      <c r="I32" s="149" t="s">
        <v>42</v>
      </c>
      <c r="J32" s="149" t="s">
        <v>44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45</v>
      </c>
      <c r="E33" s="136" t="s">
        <v>46</v>
      </c>
      <c r="F33" s="151">
        <f>ROUND((SUM(BE86:BE153)),  2)</f>
        <v>0</v>
      </c>
      <c r="G33" s="41"/>
      <c r="H33" s="41"/>
      <c r="I33" s="152">
        <v>0.20999999999999999</v>
      </c>
      <c r="J33" s="151">
        <f>ROUND(((SUM(BE86:BE153))*I33),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47</v>
      </c>
      <c r="F34" s="151">
        <f>ROUND((SUM(BF86:BF153)),  2)</f>
        <v>0</v>
      </c>
      <c r="G34" s="41"/>
      <c r="H34" s="41"/>
      <c r="I34" s="152">
        <v>0.12</v>
      </c>
      <c r="J34" s="151">
        <f>ROUND(((SUM(BF86:BF153))*I34),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48</v>
      </c>
      <c r="F35" s="151">
        <f>ROUND((SUM(BG86:BG153)),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49</v>
      </c>
      <c r="F36" s="151">
        <f>ROUND((SUM(BH86:BH153)),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50</v>
      </c>
      <c r="F37" s="151">
        <f>ROUND((SUM(BI86:BI153)),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51</v>
      </c>
      <c r="E39" s="155"/>
      <c r="F39" s="155"/>
      <c r="G39" s="156" t="s">
        <v>52</v>
      </c>
      <c r="H39" s="157" t="s">
        <v>53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PARKOVACÍ DŮM V KOLÍNĚ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IO 201 - Přeložka parovodu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Kolín</v>
      </c>
      <c r="G52" s="43"/>
      <c r="H52" s="43"/>
      <c r="I52" s="35" t="s">
        <v>23</v>
      </c>
      <c r="J52" s="75" t="str">
        <f>IF(J12="","",J12)</f>
        <v>8. 4. 2025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Kolín</v>
      </c>
      <c r="G54" s="43"/>
      <c r="H54" s="43"/>
      <c r="I54" s="35" t="s">
        <v>32</v>
      </c>
      <c r="J54" s="39" t="str">
        <f>E21</f>
        <v>Projekt Haly s.r.o.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TMI Building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73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69"/>
      <c r="C60" s="170"/>
      <c r="D60" s="171" t="s">
        <v>748</v>
      </c>
      <c r="E60" s="172"/>
      <c r="F60" s="172"/>
      <c r="G60" s="172"/>
      <c r="H60" s="172"/>
      <c r="I60" s="172"/>
      <c r="J60" s="173">
        <f>J87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749</v>
      </c>
      <c r="E61" s="178"/>
      <c r="F61" s="178"/>
      <c r="G61" s="178"/>
      <c r="H61" s="178"/>
      <c r="I61" s="178"/>
      <c r="J61" s="179">
        <f>J88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5"/>
      <c r="C62" s="176"/>
      <c r="D62" s="177" t="s">
        <v>750</v>
      </c>
      <c r="E62" s="178"/>
      <c r="F62" s="178"/>
      <c r="G62" s="178"/>
      <c r="H62" s="178"/>
      <c r="I62" s="178"/>
      <c r="J62" s="179">
        <f>J89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5"/>
      <c r="C63" s="176"/>
      <c r="D63" s="177" t="s">
        <v>751</v>
      </c>
      <c r="E63" s="178"/>
      <c r="F63" s="178"/>
      <c r="G63" s="178"/>
      <c r="H63" s="178"/>
      <c r="I63" s="178"/>
      <c r="J63" s="179">
        <f>J112</f>
        <v>0</v>
      </c>
      <c r="K63" s="176"/>
      <c r="L63" s="18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75"/>
      <c r="C64" s="176"/>
      <c r="D64" s="177" t="s">
        <v>752</v>
      </c>
      <c r="E64" s="178"/>
      <c r="F64" s="178"/>
      <c r="G64" s="178"/>
      <c r="H64" s="178"/>
      <c r="I64" s="178"/>
      <c r="J64" s="179">
        <f>J123</f>
        <v>0</v>
      </c>
      <c r="K64" s="176"/>
      <c r="L64" s="18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5"/>
      <c r="C65" s="176"/>
      <c r="D65" s="177" t="s">
        <v>753</v>
      </c>
      <c r="E65" s="178"/>
      <c r="F65" s="178"/>
      <c r="G65" s="178"/>
      <c r="H65" s="178"/>
      <c r="I65" s="178"/>
      <c r="J65" s="179">
        <f>J132</f>
        <v>0</v>
      </c>
      <c r="K65" s="176"/>
      <c r="L65" s="18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75"/>
      <c r="C66" s="176"/>
      <c r="D66" s="177" t="s">
        <v>754</v>
      </c>
      <c r="E66" s="178"/>
      <c r="F66" s="178"/>
      <c r="G66" s="178"/>
      <c r="H66" s="178"/>
      <c r="I66" s="178"/>
      <c r="J66" s="179">
        <f>J137</f>
        <v>0</v>
      </c>
      <c r="K66" s="176"/>
      <c r="L66" s="18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8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123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4" t="str">
        <f>E7</f>
        <v>PARKOVACÍ DŮM V KOLÍNĚ</v>
      </c>
      <c r="F76" s="35"/>
      <c r="G76" s="35"/>
      <c r="H76" s="35"/>
      <c r="I76" s="43"/>
      <c r="J76" s="43"/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105</v>
      </c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IO 201 - Přeložka parovodu</v>
      </c>
      <c r="F78" s="43"/>
      <c r="G78" s="43"/>
      <c r="H78" s="43"/>
      <c r="I78" s="43"/>
      <c r="J78" s="43"/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město Kolín</v>
      </c>
      <c r="G80" s="43"/>
      <c r="H80" s="43"/>
      <c r="I80" s="35" t="s">
        <v>23</v>
      </c>
      <c r="J80" s="75" t="str">
        <f>IF(J12="","",J12)</f>
        <v>8. 4. 2025</v>
      </c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8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>město Kolín</v>
      </c>
      <c r="G82" s="43"/>
      <c r="H82" s="43"/>
      <c r="I82" s="35" t="s">
        <v>32</v>
      </c>
      <c r="J82" s="39" t="str">
        <f>E21</f>
        <v>Projekt Haly s.r.o.</v>
      </c>
      <c r="K82" s="43"/>
      <c r="L82" s="138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30</v>
      </c>
      <c r="D83" s="43"/>
      <c r="E83" s="43"/>
      <c r="F83" s="30" t="str">
        <f>IF(E18="","",E18)</f>
        <v>Vyplň údaj</v>
      </c>
      <c r="G83" s="43"/>
      <c r="H83" s="43"/>
      <c r="I83" s="35" t="s">
        <v>35</v>
      </c>
      <c r="J83" s="39" t="str">
        <f>E24</f>
        <v>TMI Building s.r.o.</v>
      </c>
      <c r="K83" s="43"/>
      <c r="L83" s="138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8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1"/>
      <c r="B85" s="182"/>
      <c r="C85" s="183" t="s">
        <v>124</v>
      </c>
      <c r="D85" s="184" t="s">
        <v>60</v>
      </c>
      <c r="E85" s="184" t="s">
        <v>56</v>
      </c>
      <c r="F85" s="184" t="s">
        <v>57</v>
      </c>
      <c r="G85" s="184" t="s">
        <v>125</v>
      </c>
      <c r="H85" s="184" t="s">
        <v>126</v>
      </c>
      <c r="I85" s="184" t="s">
        <v>127</v>
      </c>
      <c r="J85" s="184" t="s">
        <v>109</v>
      </c>
      <c r="K85" s="185" t="s">
        <v>128</v>
      </c>
      <c r="L85" s="186"/>
      <c r="M85" s="95" t="s">
        <v>19</v>
      </c>
      <c r="N85" s="96" t="s">
        <v>45</v>
      </c>
      <c r="O85" s="96" t="s">
        <v>129</v>
      </c>
      <c r="P85" s="96" t="s">
        <v>130</v>
      </c>
      <c r="Q85" s="96" t="s">
        <v>131</v>
      </c>
      <c r="R85" s="96" t="s">
        <v>132</v>
      </c>
      <c r="S85" s="96" t="s">
        <v>133</v>
      </c>
      <c r="T85" s="97" t="s">
        <v>134</v>
      </c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</row>
    <row r="86" s="2" customFormat="1" ht="22.8" customHeight="1">
      <c r="A86" s="41"/>
      <c r="B86" s="42"/>
      <c r="C86" s="102" t="s">
        <v>135</v>
      </c>
      <c r="D86" s="43"/>
      <c r="E86" s="43"/>
      <c r="F86" s="43"/>
      <c r="G86" s="43"/>
      <c r="H86" s="43"/>
      <c r="I86" s="43"/>
      <c r="J86" s="187">
        <f>BK86</f>
        <v>0</v>
      </c>
      <c r="K86" s="43"/>
      <c r="L86" s="47"/>
      <c r="M86" s="98"/>
      <c r="N86" s="188"/>
      <c r="O86" s="99"/>
      <c r="P86" s="189">
        <f>P87</f>
        <v>0</v>
      </c>
      <c r="Q86" s="99"/>
      <c r="R86" s="189">
        <f>R87</f>
        <v>0</v>
      </c>
      <c r="S86" s="99"/>
      <c r="T86" s="190">
        <f>T87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74</v>
      </c>
      <c r="AU86" s="20" t="s">
        <v>110</v>
      </c>
      <c r="BK86" s="191">
        <f>BK87</f>
        <v>0</v>
      </c>
    </row>
    <row r="87" s="12" customFormat="1" ht="25.92" customHeight="1">
      <c r="A87" s="12"/>
      <c r="B87" s="192"/>
      <c r="C87" s="193"/>
      <c r="D87" s="194" t="s">
        <v>74</v>
      </c>
      <c r="E87" s="195" t="s">
        <v>274</v>
      </c>
      <c r="F87" s="195" t="s">
        <v>755</v>
      </c>
      <c r="G87" s="193"/>
      <c r="H87" s="193"/>
      <c r="I87" s="196"/>
      <c r="J87" s="197">
        <f>BK87</f>
        <v>0</v>
      </c>
      <c r="K87" s="193"/>
      <c r="L87" s="198"/>
      <c r="M87" s="199"/>
      <c r="N87" s="200"/>
      <c r="O87" s="200"/>
      <c r="P87" s="201">
        <f>P88</f>
        <v>0</v>
      </c>
      <c r="Q87" s="200"/>
      <c r="R87" s="201">
        <f>R88</f>
        <v>0</v>
      </c>
      <c r="S87" s="200"/>
      <c r="T87" s="202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3" t="s">
        <v>156</v>
      </c>
      <c r="AT87" s="204" t="s">
        <v>74</v>
      </c>
      <c r="AU87" s="204" t="s">
        <v>75</v>
      </c>
      <c r="AY87" s="203" t="s">
        <v>138</v>
      </c>
      <c r="BK87" s="205">
        <f>BK88</f>
        <v>0</v>
      </c>
    </row>
    <row r="88" s="12" customFormat="1" ht="22.8" customHeight="1">
      <c r="A88" s="12"/>
      <c r="B88" s="192"/>
      <c r="C88" s="193"/>
      <c r="D88" s="194" t="s">
        <v>74</v>
      </c>
      <c r="E88" s="206" t="s">
        <v>756</v>
      </c>
      <c r="F88" s="206" t="s">
        <v>757</v>
      </c>
      <c r="G88" s="193"/>
      <c r="H88" s="193"/>
      <c r="I88" s="196"/>
      <c r="J88" s="207">
        <f>BK88</f>
        <v>0</v>
      </c>
      <c r="K88" s="193"/>
      <c r="L88" s="198"/>
      <c r="M88" s="199"/>
      <c r="N88" s="200"/>
      <c r="O88" s="200"/>
      <c r="P88" s="201">
        <f>P89+P112+P123+P132+P137</f>
        <v>0</v>
      </c>
      <c r="Q88" s="200"/>
      <c r="R88" s="201">
        <f>R89+R112+R123+R132+R137</f>
        <v>0</v>
      </c>
      <c r="S88" s="200"/>
      <c r="T88" s="202">
        <f>T89+T112+T123+T132+T137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3" t="s">
        <v>156</v>
      </c>
      <c r="AT88" s="204" t="s">
        <v>74</v>
      </c>
      <c r="AU88" s="204" t="s">
        <v>14</v>
      </c>
      <c r="AY88" s="203" t="s">
        <v>138</v>
      </c>
      <c r="BK88" s="205">
        <f>BK89+BK112+BK123+BK132+BK137</f>
        <v>0</v>
      </c>
    </row>
    <row r="89" s="12" customFormat="1" ht="20.88" customHeight="1">
      <c r="A89" s="12"/>
      <c r="B89" s="192"/>
      <c r="C89" s="193"/>
      <c r="D89" s="194" t="s">
        <v>74</v>
      </c>
      <c r="E89" s="206" t="s">
        <v>758</v>
      </c>
      <c r="F89" s="206" t="s">
        <v>759</v>
      </c>
      <c r="G89" s="193"/>
      <c r="H89" s="193"/>
      <c r="I89" s="196"/>
      <c r="J89" s="207">
        <f>BK89</f>
        <v>0</v>
      </c>
      <c r="K89" s="193"/>
      <c r="L89" s="198"/>
      <c r="M89" s="199"/>
      <c r="N89" s="200"/>
      <c r="O89" s="200"/>
      <c r="P89" s="201">
        <f>SUM(P90:P111)</f>
        <v>0</v>
      </c>
      <c r="Q89" s="200"/>
      <c r="R89" s="201">
        <f>SUM(R90:R111)</f>
        <v>0</v>
      </c>
      <c r="S89" s="200"/>
      <c r="T89" s="202">
        <f>SUM(T90:T111)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3" t="s">
        <v>14</v>
      </c>
      <c r="AT89" s="204" t="s">
        <v>74</v>
      </c>
      <c r="AU89" s="204" t="s">
        <v>84</v>
      </c>
      <c r="AY89" s="203" t="s">
        <v>138</v>
      </c>
      <c r="BK89" s="205">
        <f>SUM(BK90:BK111)</f>
        <v>0</v>
      </c>
    </row>
    <row r="90" s="2" customFormat="1" ht="16.5" customHeight="1">
      <c r="A90" s="41"/>
      <c r="B90" s="42"/>
      <c r="C90" s="208" t="s">
        <v>406</v>
      </c>
      <c r="D90" s="208" t="s">
        <v>140</v>
      </c>
      <c r="E90" s="209" t="s">
        <v>760</v>
      </c>
      <c r="F90" s="210" t="s">
        <v>761</v>
      </c>
      <c r="G90" s="211" t="s">
        <v>201</v>
      </c>
      <c r="H90" s="212">
        <v>72</v>
      </c>
      <c r="I90" s="213"/>
      <c r="J90" s="214">
        <f>ROUND(I90*H90,2)</f>
        <v>0</v>
      </c>
      <c r="K90" s="210" t="s">
        <v>19</v>
      </c>
      <c r="L90" s="47"/>
      <c r="M90" s="215" t="s">
        <v>19</v>
      </c>
      <c r="N90" s="216" t="s">
        <v>46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145</v>
      </c>
      <c r="AT90" s="219" t="s">
        <v>140</v>
      </c>
      <c r="AU90" s="219" t="s">
        <v>156</v>
      </c>
      <c r="AY90" s="20" t="s">
        <v>138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14</v>
      </c>
      <c r="BK90" s="220">
        <f>ROUND(I90*H90,2)</f>
        <v>0</v>
      </c>
      <c r="BL90" s="20" t="s">
        <v>145</v>
      </c>
      <c r="BM90" s="219" t="s">
        <v>762</v>
      </c>
    </row>
    <row r="91" s="2" customFormat="1">
      <c r="A91" s="41"/>
      <c r="B91" s="42"/>
      <c r="C91" s="43"/>
      <c r="D91" s="221" t="s">
        <v>147</v>
      </c>
      <c r="E91" s="43"/>
      <c r="F91" s="222" t="s">
        <v>761</v>
      </c>
      <c r="G91" s="43"/>
      <c r="H91" s="43"/>
      <c r="I91" s="223"/>
      <c r="J91" s="43"/>
      <c r="K91" s="43"/>
      <c r="L91" s="47"/>
      <c r="M91" s="224"/>
      <c r="N91" s="225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147</v>
      </c>
      <c r="AU91" s="20" t="s">
        <v>156</v>
      </c>
    </row>
    <row r="92" s="2" customFormat="1" ht="16.5" customHeight="1">
      <c r="A92" s="41"/>
      <c r="B92" s="42"/>
      <c r="C92" s="208" t="s">
        <v>426</v>
      </c>
      <c r="D92" s="208" t="s">
        <v>140</v>
      </c>
      <c r="E92" s="209" t="s">
        <v>763</v>
      </c>
      <c r="F92" s="210" t="s">
        <v>764</v>
      </c>
      <c r="G92" s="211" t="s">
        <v>201</v>
      </c>
      <c r="H92" s="212">
        <v>72</v>
      </c>
      <c r="I92" s="213"/>
      <c r="J92" s="214">
        <f>ROUND(I92*H92,2)</f>
        <v>0</v>
      </c>
      <c r="K92" s="210" t="s">
        <v>19</v>
      </c>
      <c r="L92" s="47"/>
      <c r="M92" s="215" t="s">
        <v>19</v>
      </c>
      <c r="N92" s="216" t="s">
        <v>46</v>
      </c>
      <c r="O92" s="87"/>
      <c r="P92" s="217">
        <f>O92*H92</f>
        <v>0</v>
      </c>
      <c r="Q92" s="217">
        <v>0</v>
      </c>
      <c r="R92" s="217">
        <f>Q92*H92</f>
        <v>0</v>
      </c>
      <c r="S92" s="217">
        <v>0</v>
      </c>
      <c r="T92" s="218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9" t="s">
        <v>145</v>
      </c>
      <c r="AT92" s="219" t="s">
        <v>140</v>
      </c>
      <c r="AU92" s="219" t="s">
        <v>156</v>
      </c>
      <c r="AY92" s="20" t="s">
        <v>138</v>
      </c>
      <c r="BE92" s="220">
        <f>IF(N92="základní",J92,0)</f>
        <v>0</v>
      </c>
      <c r="BF92" s="220">
        <f>IF(N92="snížená",J92,0)</f>
        <v>0</v>
      </c>
      <c r="BG92" s="220">
        <f>IF(N92="zákl. přenesená",J92,0)</f>
        <v>0</v>
      </c>
      <c r="BH92" s="220">
        <f>IF(N92="sníž. přenesená",J92,0)</f>
        <v>0</v>
      </c>
      <c r="BI92" s="220">
        <f>IF(N92="nulová",J92,0)</f>
        <v>0</v>
      </c>
      <c r="BJ92" s="20" t="s">
        <v>14</v>
      </c>
      <c r="BK92" s="220">
        <f>ROUND(I92*H92,2)</f>
        <v>0</v>
      </c>
      <c r="BL92" s="20" t="s">
        <v>145</v>
      </c>
      <c r="BM92" s="219" t="s">
        <v>765</v>
      </c>
    </row>
    <row r="93" s="2" customFormat="1">
      <c r="A93" s="41"/>
      <c r="B93" s="42"/>
      <c r="C93" s="43"/>
      <c r="D93" s="221" t="s">
        <v>147</v>
      </c>
      <c r="E93" s="43"/>
      <c r="F93" s="222" t="s">
        <v>764</v>
      </c>
      <c r="G93" s="43"/>
      <c r="H93" s="43"/>
      <c r="I93" s="223"/>
      <c r="J93" s="43"/>
      <c r="K93" s="43"/>
      <c r="L93" s="47"/>
      <c r="M93" s="224"/>
      <c r="N93" s="225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147</v>
      </c>
      <c r="AU93" s="20" t="s">
        <v>156</v>
      </c>
    </row>
    <row r="94" s="2" customFormat="1" ht="16.5" customHeight="1">
      <c r="A94" s="41"/>
      <c r="B94" s="42"/>
      <c r="C94" s="208" t="s">
        <v>436</v>
      </c>
      <c r="D94" s="208" t="s">
        <v>140</v>
      </c>
      <c r="E94" s="209" t="s">
        <v>766</v>
      </c>
      <c r="F94" s="210" t="s">
        <v>767</v>
      </c>
      <c r="G94" s="211" t="s">
        <v>768</v>
      </c>
      <c r="H94" s="212">
        <v>2</v>
      </c>
      <c r="I94" s="213"/>
      <c r="J94" s="214">
        <f>ROUND(I94*H94,2)</f>
        <v>0</v>
      </c>
      <c r="K94" s="210" t="s">
        <v>19</v>
      </c>
      <c r="L94" s="47"/>
      <c r="M94" s="215" t="s">
        <v>19</v>
      </c>
      <c r="N94" s="216" t="s">
        <v>46</v>
      </c>
      <c r="O94" s="87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9" t="s">
        <v>145</v>
      </c>
      <c r="AT94" s="219" t="s">
        <v>140</v>
      </c>
      <c r="AU94" s="219" t="s">
        <v>156</v>
      </c>
      <c r="AY94" s="20" t="s">
        <v>138</v>
      </c>
      <c r="BE94" s="220">
        <f>IF(N94="základní",J94,0)</f>
        <v>0</v>
      </c>
      <c r="BF94" s="220">
        <f>IF(N94="snížená",J94,0)</f>
        <v>0</v>
      </c>
      <c r="BG94" s="220">
        <f>IF(N94="zákl. přenesená",J94,0)</f>
        <v>0</v>
      </c>
      <c r="BH94" s="220">
        <f>IF(N94="sníž. přenesená",J94,0)</f>
        <v>0</v>
      </c>
      <c r="BI94" s="220">
        <f>IF(N94="nulová",J94,0)</f>
        <v>0</v>
      </c>
      <c r="BJ94" s="20" t="s">
        <v>14</v>
      </c>
      <c r="BK94" s="220">
        <f>ROUND(I94*H94,2)</f>
        <v>0</v>
      </c>
      <c r="BL94" s="20" t="s">
        <v>145</v>
      </c>
      <c r="BM94" s="219" t="s">
        <v>769</v>
      </c>
    </row>
    <row r="95" s="2" customFormat="1">
      <c r="A95" s="41"/>
      <c r="B95" s="42"/>
      <c r="C95" s="43"/>
      <c r="D95" s="221" t="s">
        <v>147</v>
      </c>
      <c r="E95" s="43"/>
      <c r="F95" s="222" t="s">
        <v>767</v>
      </c>
      <c r="G95" s="43"/>
      <c r="H95" s="43"/>
      <c r="I95" s="223"/>
      <c r="J95" s="43"/>
      <c r="K95" s="43"/>
      <c r="L95" s="47"/>
      <c r="M95" s="224"/>
      <c r="N95" s="225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147</v>
      </c>
      <c r="AU95" s="20" t="s">
        <v>156</v>
      </c>
    </row>
    <row r="96" s="2" customFormat="1" ht="16.5" customHeight="1">
      <c r="A96" s="41"/>
      <c r="B96" s="42"/>
      <c r="C96" s="208" t="s">
        <v>444</v>
      </c>
      <c r="D96" s="208" t="s">
        <v>140</v>
      </c>
      <c r="E96" s="209" t="s">
        <v>770</v>
      </c>
      <c r="F96" s="210" t="s">
        <v>771</v>
      </c>
      <c r="G96" s="211" t="s">
        <v>768</v>
      </c>
      <c r="H96" s="212">
        <v>1</v>
      </c>
      <c r="I96" s="213"/>
      <c r="J96" s="214">
        <f>ROUND(I96*H96,2)</f>
        <v>0</v>
      </c>
      <c r="K96" s="210" t="s">
        <v>19</v>
      </c>
      <c r="L96" s="47"/>
      <c r="M96" s="215" t="s">
        <v>19</v>
      </c>
      <c r="N96" s="216" t="s">
        <v>46</v>
      </c>
      <c r="O96" s="87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9" t="s">
        <v>145</v>
      </c>
      <c r="AT96" s="219" t="s">
        <v>140</v>
      </c>
      <c r="AU96" s="219" t="s">
        <v>156</v>
      </c>
      <c r="AY96" s="20" t="s">
        <v>138</v>
      </c>
      <c r="BE96" s="220">
        <f>IF(N96="základní",J96,0)</f>
        <v>0</v>
      </c>
      <c r="BF96" s="220">
        <f>IF(N96="snížená",J96,0)</f>
        <v>0</v>
      </c>
      <c r="BG96" s="220">
        <f>IF(N96="zákl. přenesená",J96,0)</f>
        <v>0</v>
      </c>
      <c r="BH96" s="220">
        <f>IF(N96="sníž. přenesená",J96,0)</f>
        <v>0</v>
      </c>
      <c r="BI96" s="220">
        <f>IF(N96="nulová",J96,0)</f>
        <v>0</v>
      </c>
      <c r="BJ96" s="20" t="s">
        <v>14</v>
      </c>
      <c r="BK96" s="220">
        <f>ROUND(I96*H96,2)</f>
        <v>0</v>
      </c>
      <c r="BL96" s="20" t="s">
        <v>145</v>
      </c>
      <c r="BM96" s="219" t="s">
        <v>772</v>
      </c>
    </row>
    <row r="97" s="2" customFormat="1">
      <c r="A97" s="41"/>
      <c r="B97" s="42"/>
      <c r="C97" s="43"/>
      <c r="D97" s="221" t="s">
        <v>147</v>
      </c>
      <c r="E97" s="43"/>
      <c r="F97" s="222" t="s">
        <v>771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147</v>
      </c>
      <c r="AU97" s="20" t="s">
        <v>156</v>
      </c>
    </row>
    <row r="98" s="2" customFormat="1" ht="16.5" customHeight="1">
      <c r="A98" s="41"/>
      <c r="B98" s="42"/>
      <c r="C98" s="208" t="s">
        <v>452</v>
      </c>
      <c r="D98" s="208" t="s">
        <v>140</v>
      </c>
      <c r="E98" s="209" t="s">
        <v>773</v>
      </c>
      <c r="F98" s="210" t="s">
        <v>774</v>
      </c>
      <c r="G98" s="211" t="s">
        <v>768</v>
      </c>
      <c r="H98" s="212">
        <v>1</v>
      </c>
      <c r="I98" s="213"/>
      <c r="J98" s="214">
        <f>ROUND(I98*H98,2)</f>
        <v>0</v>
      </c>
      <c r="K98" s="210" t="s">
        <v>19</v>
      </c>
      <c r="L98" s="47"/>
      <c r="M98" s="215" t="s">
        <v>19</v>
      </c>
      <c r="N98" s="216" t="s">
        <v>46</v>
      </c>
      <c r="O98" s="87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145</v>
      </c>
      <c r="AT98" s="219" t="s">
        <v>140</v>
      </c>
      <c r="AU98" s="219" t="s">
        <v>156</v>
      </c>
      <c r="AY98" s="20" t="s">
        <v>138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14</v>
      </c>
      <c r="BK98" s="220">
        <f>ROUND(I98*H98,2)</f>
        <v>0</v>
      </c>
      <c r="BL98" s="20" t="s">
        <v>145</v>
      </c>
      <c r="BM98" s="219" t="s">
        <v>775</v>
      </c>
    </row>
    <row r="99" s="2" customFormat="1">
      <c r="A99" s="41"/>
      <c r="B99" s="42"/>
      <c r="C99" s="43"/>
      <c r="D99" s="221" t="s">
        <v>147</v>
      </c>
      <c r="E99" s="43"/>
      <c r="F99" s="222" t="s">
        <v>774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147</v>
      </c>
      <c r="AU99" s="20" t="s">
        <v>156</v>
      </c>
    </row>
    <row r="100" s="2" customFormat="1" ht="16.5" customHeight="1">
      <c r="A100" s="41"/>
      <c r="B100" s="42"/>
      <c r="C100" s="208" t="s">
        <v>459</v>
      </c>
      <c r="D100" s="208" t="s">
        <v>140</v>
      </c>
      <c r="E100" s="209" t="s">
        <v>776</v>
      </c>
      <c r="F100" s="210" t="s">
        <v>777</v>
      </c>
      <c r="G100" s="211" t="s">
        <v>768</v>
      </c>
      <c r="H100" s="212">
        <v>1</v>
      </c>
      <c r="I100" s="213"/>
      <c r="J100" s="214">
        <f>ROUND(I100*H100,2)</f>
        <v>0</v>
      </c>
      <c r="K100" s="210" t="s">
        <v>19</v>
      </c>
      <c r="L100" s="47"/>
      <c r="M100" s="215" t="s">
        <v>19</v>
      </c>
      <c r="N100" s="216" t="s">
        <v>46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145</v>
      </c>
      <c r="AT100" s="219" t="s">
        <v>140</v>
      </c>
      <c r="AU100" s="219" t="s">
        <v>156</v>
      </c>
      <c r="AY100" s="20" t="s">
        <v>138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14</v>
      </c>
      <c r="BK100" s="220">
        <f>ROUND(I100*H100,2)</f>
        <v>0</v>
      </c>
      <c r="BL100" s="20" t="s">
        <v>145</v>
      </c>
      <c r="BM100" s="219" t="s">
        <v>778</v>
      </c>
    </row>
    <row r="101" s="2" customFormat="1">
      <c r="A101" s="41"/>
      <c r="B101" s="42"/>
      <c r="C101" s="43"/>
      <c r="D101" s="221" t="s">
        <v>147</v>
      </c>
      <c r="E101" s="43"/>
      <c r="F101" s="222" t="s">
        <v>777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156</v>
      </c>
    </row>
    <row r="102" s="2" customFormat="1" ht="16.5" customHeight="1">
      <c r="A102" s="41"/>
      <c r="B102" s="42"/>
      <c r="C102" s="208" t="s">
        <v>466</v>
      </c>
      <c r="D102" s="208" t="s">
        <v>140</v>
      </c>
      <c r="E102" s="209" t="s">
        <v>779</v>
      </c>
      <c r="F102" s="210" t="s">
        <v>780</v>
      </c>
      <c r="G102" s="211" t="s">
        <v>768</v>
      </c>
      <c r="H102" s="212">
        <v>1</v>
      </c>
      <c r="I102" s="213"/>
      <c r="J102" s="214">
        <f>ROUND(I102*H102,2)</f>
        <v>0</v>
      </c>
      <c r="K102" s="210" t="s">
        <v>19</v>
      </c>
      <c r="L102" s="47"/>
      <c r="M102" s="215" t="s">
        <v>19</v>
      </c>
      <c r="N102" s="216" t="s">
        <v>46</v>
      </c>
      <c r="O102" s="87"/>
      <c r="P102" s="217">
        <f>O102*H102</f>
        <v>0</v>
      </c>
      <c r="Q102" s="217">
        <v>0</v>
      </c>
      <c r="R102" s="217">
        <f>Q102*H102</f>
        <v>0</v>
      </c>
      <c r="S102" s="217">
        <v>0</v>
      </c>
      <c r="T102" s="218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9" t="s">
        <v>145</v>
      </c>
      <c r="AT102" s="219" t="s">
        <v>140</v>
      </c>
      <c r="AU102" s="219" t="s">
        <v>156</v>
      </c>
      <c r="AY102" s="20" t="s">
        <v>138</v>
      </c>
      <c r="BE102" s="220">
        <f>IF(N102="základní",J102,0)</f>
        <v>0</v>
      </c>
      <c r="BF102" s="220">
        <f>IF(N102="snížená",J102,0)</f>
        <v>0</v>
      </c>
      <c r="BG102" s="220">
        <f>IF(N102="zákl. přenesená",J102,0)</f>
        <v>0</v>
      </c>
      <c r="BH102" s="220">
        <f>IF(N102="sníž. přenesená",J102,0)</f>
        <v>0</v>
      </c>
      <c r="BI102" s="220">
        <f>IF(N102="nulová",J102,0)</f>
        <v>0</v>
      </c>
      <c r="BJ102" s="20" t="s">
        <v>14</v>
      </c>
      <c r="BK102" s="220">
        <f>ROUND(I102*H102,2)</f>
        <v>0</v>
      </c>
      <c r="BL102" s="20" t="s">
        <v>145</v>
      </c>
      <c r="BM102" s="219" t="s">
        <v>781</v>
      </c>
    </row>
    <row r="103" s="2" customFormat="1">
      <c r="A103" s="41"/>
      <c r="B103" s="42"/>
      <c r="C103" s="43"/>
      <c r="D103" s="221" t="s">
        <v>147</v>
      </c>
      <c r="E103" s="43"/>
      <c r="F103" s="222" t="s">
        <v>780</v>
      </c>
      <c r="G103" s="43"/>
      <c r="H103" s="43"/>
      <c r="I103" s="223"/>
      <c r="J103" s="43"/>
      <c r="K103" s="43"/>
      <c r="L103" s="47"/>
      <c r="M103" s="224"/>
      <c r="N103" s="225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147</v>
      </c>
      <c r="AU103" s="20" t="s">
        <v>156</v>
      </c>
    </row>
    <row r="104" s="2" customFormat="1" ht="16.5" customHeight="1">
      <c r="A104" s="41"/>
      <c r="B104" s="42"/>
      <c r="C104" s="208" t="s">
        <v>474</v>
      </c>
      <c r="D104" s="208" t="s">
        <v>140</v>
      </c>
      <c r="E104" s="209" t="s">
        <v>782</v>
      </c>
      <c r="F104" s="210" t="s">
        <v>783</v>
      </c>
      <c r="G104" s="211" t="s">
        <v>768</v>
      </c>
      <c r="H104" s="212">
        <v>1</v>
      </c>
      <c r="I104" s="213"/>
      <c r="J104" s="214">
        <f>ROUND(I104*H104,2)</f>
        <v>0</v>
      </c>
      <c r="K104" s="210" t="s">
        <v>19</v>
      </c>
      <c r="L104" s="47"/>
      <c r="M104" s="215" t="s">
        <v>19</v>
      </c>
      <c r="N104" s="216" t="s">
        <v>46</v>
      </c>
      <c r="O104" s="87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9" t="s">
        <v>145</v>
      </c>
      <c r="AT104" s="219" t="s">
        <v>140</v>
      </c>
      <c r="AU104" s="219" t="s">
        <v>156</v>
      </c>
      <c r="AY104" s="20" t="s">
        <v>138</v>
      </c>
      <c r="BE104" s="220">
        <f>IF(N104="základní",J104,0)</f>
        <v>0</v>
      </c>
      <c r="BF104" s="220">
        <f>IF(N104="snížená",J104,0)</f>
        <v>0</v>
      </c>
      <c r="BG104" s="220">
        <f>IF(N104="zákl. přenesená",J104,0)</f>
        <v>0</v>
      </c>
      <c r="BH104" s="220">
        <f>IF(N104="sníž. přenesená",J104,0)</f>
        <v>0</v>
      </c>
      <c r="BI104" s="220">
        <f>IF(N104="nulová",J104,0)</f>
        <v>0</v>
      </c>
      <c r="BJ104" s="20" t="s">
        <v>14</v>
      </c>
      <c r="BK104" s="220">
        <f>ROUND(I104*H104,2)</f>
        <v>0</v>
      </c>
      <c r="BL104" s="20" t="s">
        <v>145</v>
      </c>
      <c r="BM104" s="219" t="s">
        <v>784</v>
      </c>
    </row>
    <row r="105" s="2" customFormat="1">
      <c r="A105" s="41"/>
      <c r="B105" s="42"/>
      <c r="C105" s="43"/>
      <c r="D105" s="221" t="s">
        <v>147</v>
      </c>
      <c r="E105" s="43"/>
      <c r="F105" s="222" t="s">
        <v>783</v>
      </c>
      <c r="G105" s="43"/>
      <c r="H105" s="43"/>
      <c r="I105" s="223"/>
      <c r="J105" s="43"/>
      <c r="K105" s="43"/>
      <c r="L105" s="47"/>
      <c r="M105" s="224"/>
      <c r="N105" s="225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147</v>
      </c>
      <c r="AU105" s="20" t="s">
        <v>156</v>
      </c>
    </row>
    <row r="106" s="2" customFormat="1" ht="16.5" customHeight="1">
      <c r="A106" s="41"/>
      <c r="B106" s="42"/>
      <c r="C106" s="208" t="s">
        <v>482</v>
      </c>
      <c r="D106" s="208" t="s">
        <v>140</v>
      </c>
      <c r="E106" s="209" t="s">
        <v>785</v>
      </c>
      <c r="F106" s="210" t="s">
        <v>786</v>
      </c>
      <c r="G106" s="211" t="s">
        <v>768</v>
      </c>
      <c r="H106" s="212">
        <v>1</v>
      </c>
      <c r="I106" s="213"/>
      <c r="J106" s="214">
        <f>ROUND(I106*H106,2)</f>
        <v>0</v>
      </c>
      <c r="K106" s="210" t="s">
        <v>19</v>
      </c>
      <c r="L106" s="47"/>
      <c r="M106" s="215" t="s">
        <v>19</v>
      </c>
      <c r="N106" s="216" t="s">
        <v>46</v>
      </c>
      <c r="O106" s="87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9" t="s">
        <v>145</v>
      </c>
      <c r="AT106" s="219" t="s">
        <v>140</v>
      </c>
      <c r="AU106" s="219" t="s">
        <v>156</v>
      </c>
      <c r="AY106" s="20" t="s">
        <v>138</v>
      </c>
      <c r="BE106" s="220">
        <f>IF(N106="základní",J106,0)</f>
        <v>0</v>
      </c>
      <c r="BF106" s="220">
        <f>IF(N106="snížená",J106,0)</f>
        <v>0</v>
      </c>
      <c r="BG106" s="220">
        <f>IF(N106="zákl. přenesená",J106,0)</f>
        <v>0</v>
      </c>
      <c r="BH106" s="220">
        <f>IF(N106="sníž. přenesená",J106,0)</f>
        <v>0</v>
      </c>
      <c r="BI106" s="220">
        <f>IF(N106="nulová",J106,0)</f>
        <v>0</v>
      </c>
      <c r="BJ106" s="20" t="s">
        <v>14</v>
      </c>
      <c r="BK106" s="220">
        <f>ROUND(I106*H106,2)</f>
        <v>0</v>
      </c>
      <c r="BL106" s="20" t="s">
        <v>145</v>
      </c>
      <c r="BM106" s="219" t="s">
        <v>787</v>
      </c>
    </row>
    <row r="107" s="2" customFormat="1">
      <c r="A107" s="41"/>
      <c r="B107" s="42"/>
      <c r="C107" s="43"/>
      <c r="D107" s="221" t="s">
        <v>147</v>
      </c>
      <c r="E107" s="43"/>
      <c r="F107" s="222" t="s">
        <v>786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147</v>
      </c>
      <c r="AU107" s="20" t="s">
        <v>156</v>
      </c>
    </row>
    <row r="108" s="2" customFormat="1" ht="16.5" customHeight="1">
      <c r="A108" s="41"/>
      <c r="B108" s="42"/>
      <c r="C108" s="208" t="s">
        <v>412</v>
      </c>
      <c r="D108" s="208" t="s">
        <v>140</v>
      </c>
      <c r="E108" s="209" t="s">
        <v>788</v>
      </c>
      <c r="F108" s="210" t="s">
        <v>789</v>
      </c>
      <c r="G108" s="211" t="s">
        <v>768</v>
      </c>
      <c r="H108" s="212">
        <v>1</v>
      </c>
      <c r="I108" s="213"/>
      <c r="J108" s="214">
        <f>ROUND(I108*H108,2)</f>
        <v>0</v>
      </c>
      <c r="K108" s="210" t="s">
        <v>19</v>
      </c>
      <c r="L108" s="47"/>
      <c r="M108" s="215" t="s">
        <v>19</v>
      </c>
      <c r="N108" s="216" t="s">
        <v>46</v>
      </c>
      <c r="O108" s="87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145</v>
      </c>
      <c r="AT108" s="219" t="s">
        <v>140</v>
      </c>
      <c r="AU108" s="219" t="s">
        <v>156</v>
      </c>
      <c r="AY108" s="20" t="s">
        <v>138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14</v>
      </c>
      <c r="BK108" s="220">
        <f>ROUND(I108*H108,2)</f>
        <v>0</v>
      </c>
      <c r="BL108" s="20" t="s">
        <v>145</v>
      </c>
      <c r="BM108" s="219" t="s">
        <v>790</v>
      </c>
    </row>
    <row r="109" s="2" customFormat="1">
      <c r="A109" s="41"/>
      <c r="B109" s="42"/>
      <c r="C109" s="43"/>
      <c r="D109" s="221" t="s">
        <v>147</v>
      </c>
      <c r="E109" s="43"/>
      <c r="F109" s="222" t="s">
        <v>789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147</v>
      </c>
      <c r="AU109" s="20" t="s">
        <v>156</v>
      </c>
    </row>
    <row r="110" s="2" customFormat="1" ht="16.5" customHeight="1">
      <c r="A110" s="41"/>
      <c r="B110" s="42"/>
      <c r="C110" s="208" t="s">
        <v>418</v>
      </c>
      <c r="D110" s="208" t="s">
        <v>140</v>
      </c>
      <c r="E110" s="209" t="s">
        <v>791</v>
      </c>
      <c r="F110" s="210" t="s">
        <v>792</v>
      </c>
      <c r="G110" s="211" t="s">
        <v>768</v>
      </c>
      <c r="H110" s="212">
        <v>1</v>
      </c>
      <c r="I110" s="213"/>
      <c r="J110" s="214">
        <f>ROUND(I110*H110,2)</f>
        <v>0</v>
      </c>
      <c r="K110" s="210" t="s">
        <v>19</v>
      </c>
      <c r="L110" s="47"/>
      <c r="M110" s="215" t="s">
        <v>19</v>
      </c>
      <c r="N110" s="216" t="s">
        <v>46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145</v>
      </c>
      <c r="AT110" s="219" t="s">
        <v>140</v>
      </c>
      <c r="AU110" s="219" t="s">
        <v>156</v>
      </c>
      <c r="AY110" s="20" t="s">
        <v>138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14</v>
      </c>
      <c r="BK110" s="220">
        <f>ROUND(I110*H110,2)</f>
        <v>0</v>
      </c>
      <c r="BL110" s="20" t="s">
        <v>145</v>
      </c>
      <c r="BM110" s="219" t="s">
        <v>793</v>
      </c>
    </row>
    <row r="111" s="2" customFormat="1">
      <c r="A111" s="41"/>
      <c r="B111" s="42"/>
      <c r="C111" s="43"/>
      <c r="D111" s="221" t="s">
        <v>147</v>
      </c>
      <c r="E111" s="43"/>
      <c r="F111" s="222" t="s">
        <v>792</v>
      </c>
      <c r="G111" s="43"/>
      <c r="H111" s="43"/>
      <c r="I111" s="223"/>
      <c r="J111" s="43"/>
      <c r="K111" s="43"/>
      <c r="L111" s="47"/>
      <c r="M111" s="224"/>
      <c r="N111" s="225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147</v>
      </c>
      <c r="AU111" s="20" t="s">
        <v>156</v>
      </c>
    </row>
    <row r="112" s="12" customFormat="1" ht="20.88" customHeight="1">
      <c r="A112" s="12"/>
      <c r="B112" s="192"/>
      <c r="C112" s="193"/>
      <c r="D112" s="194" t="s">
        <v>74</v>
      </c>
      <c r="E112" s="206" t="s">
        <v>794</v>
      </c>
      <c r="F112" s="206" t="s">
        <v>795</v>
      </c>
      <c r="G112" s="193"/>
      <c r="H112" s="193"/>
      <c r="I112" s="196"/>
      <c r="J112" s="207">
        <f>BK112</f>
        <v>0</v>
      </c>
      <c r="K112" s="193"/>
      <c r="L112" s="198"/>
      <c r="M112" s="199"/>
      <c r="N112" s="200"/>
      <c r="O112" s="200"/>
      <c r="P112" s="201">
        <f>SUM(P113:P122)</f>
        <v>0</v>
      </c>
      <c r="Q112" s="200"/>
      <c r="R112" s="201">
        <f>SUM(R113:R122)</f>
        <v>0</v>
      </c>
      <c r="S112" s="200"/>
      <c r="T112" s="202">
        <f>SUM(T113:T122)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3" t="s">
        <v>14</v>
      </c>
      <c r="AT112" s="204" t="s">
        <v>74</v>
      </c>
      <c r="AU112" s="204" t="s">
        <v>84</v>
      </c>
      <c r="AY112" s="203" t="s">
        <v>138</v>
      </c>
      <c r="BK112" s="205">
        <f>SUM(BK113:BK122)</f>
        <v>0</v>
      </c>
    </row>
    <row r="113" s="2" customFormat="1" ht="16.5" customHeight="1">
      <c r="A113" s="41"/>
      <c r="B113" s="42"/>
      <c r="C113" s="208" t="s">
        <v>489</v>
      </c>
      <c r="D113" s="208" t="s">
        <v>140</v>
      </c>
      <c r="E113" s="209" t="s">
        <v>796</v>
      </c>
      <c r="F113" s="210" t="s">
        <v>797</v>
      </c>
      <c r="G113" s="211" t="s">
        <v>201</v>
      </c>
      <c r="H113" s="212">
        <v>72</v>
      </c>
      <c r="I113" s="213"/>
      <c r="J113" s="214">
        <f>ROUND(I113*H113,2)</f>
        <v>0</v>
      </c>
      <c r="K113" s="210" t="s">
        <v>19</v>
      </c>
      <c r="L113" s="47"/>
      <c r="M113" s="215" t="s">
        <v>19</v>
      </c>
      <c r="N113" s="216" t="s">
        <v>46</v>
      </c>
      <c r="O113" s="87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145</v>
      </c>
      <c r="AT113" s="219" t="s">
        <v>140</v>
      </c>
      <c r="AU113" s="219" t="s">
        <v>156</v>
      </c>
      <c r="AY113" s="20" t="s">
        <v>138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14</v>
      </c>
      <c r="BK113" s="220">
        <f>ROUND(I113*H113,2)</f>
        <v>0</v>
      </c>
      <c r="BL113" s="20" t="s">
        <v>145</v>
      </c>
      <c r="BM113" s="219" t="s">
        <v>798</v>
      </c>
    </row>
    <row r="114" s="2" customFormat="1">
      <c r="A114" s="41"/>
      <c r="B114" s="42"/>
      <c r="C114" s="43"/>
      <c r="D114" s="221" t="s">
        <v>147</v>
      </c>
      <c r="E114" s="43"/>
      <c r="F114" s="222" t="s">
        <v>797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147</v>
      </c>
      <c r="AU114" s="20" t="s">
        <v>156</v>
      </c>
    </row>
    <row r="115" s="2" customFormat="1" ht="16.5" customHeight="1">
      <c r="A115" s="41"/>
      <c r="B115" s="42"/>
      <c r="C115" s="208" t="s">
        <v>499</v>
      </c>
      <c r="D115" s="208" t="s">
        <v>140</v>
      </c>
      <c r="E115" s="209" t="s">
        <v>799</v>
      </c>
      <c r="F115" s="210" t="s">
        <v>800</v>
      </c>
      <c r="G115" s="211" t="s">
        <v>201</v>
      </c>
      <c r="H115" s="212">
        <v>72</v>
      </c>
      <c r="I115" s="213"/>
      <c r="J115" s="214">
        <f>ROUND(I115*H115,2)</f>
        <v>0</v>
      </c>
      <c r="K115" s="210" t="s">
        <v>19</v>
      </c>
      <c r="L115" s="47"/>
      <c r="M115" s="215" t="s">
        <v>19</v>
      </c>
      <c r="N115" s="216" t="s">
        <v>46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145</v>
      </c>
      <c r="AT115" s="219" t="s">
        <v>140</v>
      </c>
      <c r="AU115" s="219" t="s">
        <v>156</v>
      </c>
      <c r="AY115" s="20" t="s">
        <v>138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14</v>
      </c>
      <c r="BK115" s="220">
        <f>ROUND(I115*H115,2)</f>
        <v>0</v>
      </c>
      <c r="BL115" s="20" t="s">
        <v>145</v>
      </c>
      <c r="BM115" s="219" t="s">
        <v>801</v>
      </c>
    </row>
    <row r="116" s="2" customFormat="1">
      <c r="A116" s="41"/>
      <c r="B116" s="42"/>
      <c r="C116" s="43"/>
      <c r="D116" s="221" t="s">
        <v>147</v>
      </c>
      <c r="E116" s="43"/>
      <c r="F116" s="222" t="s">
        <v>800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156</v>
      </c>
    </row>
    <row r="117" s="2" customFormat="1" ht="16.5" customHeight="1">
      <c r="A117" s="41"/>
      <c r="B117" s="42"/>
      <c r="C117" s="208" t="s">
        <v>507</v>
      </c>
      <c r="D117" s="208" t="s">
        <v>140</v>
      </c>
      <c r="E117" s="209" t="s">
        <v>802</v>
      </c>
      <c r="F117" s="210" t="s">
        <v>803</v>
      </c>
      <c r="G117" s="211" t="s">
        <v>768</v>
      </c>
      <c r="H117" s="212">
        <v>4</v>
      </c>
      <c r="I117" s="213"/>
      <c r="J117" s="214">
        <f>ROUND(I117*H117,2)</f>
        <v>0</v>
      </c>
      <c r="K117" s="210" t="s">
        <v>19</v>
      </c>
      <c r="L117" s="47"/>
      <c r="M117" s="215" t="s">
        <v>19</v>
      </c>
      <c r="N117" s="216" t="s">
        <v>46</v>
      </c>
      <c r="O117" s="87"/>
      <c r="P117" s="217">
        <f>O117*H117</f>
        <v>0</v>
      </c>
      <c r="Q117" s="217">
        <v>0</v>
      </c>
      <c r="R117" s="217">
        <f>Q117*H117</f>
        <v>0</v>
      </c>
      <c r="S117" s="217">
        <v>0</v>
      </c>
      <c r="T117" s="218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9" t="s">
        <v>145</v>
      </c>
      <c r="AT117" s="219" t="s">
        <v>140</v>
      </c>
      <c r="AU117" s="219" t="s">
        <v>156</v>
      </c>
      <c r="AY117" s="20" t="s">
        <v>138</v>
      </c>
      <c r="BE117" s="220">
        <f>IF(N117="základní",J117,0)</f>
        <v>0</v>
      </c>
      <c r="BF117" s="220">
        <f>IF(N117="snížená",J117,0)</f>
        <v>0</v>
      </c>
      <c r="BG117" s="220">
        <f>IF(N117="zákl. přenesená",J117,0)</f>
        <v>0</v>
      </c>
      <c r="BH117" s="220">
        <f>IF(N117="sníž. přenesená",J117,0)</f>
        <v>0</v>
      </c>
      <c r="BI117" s="220">
        <f>IF(N117="nulová",J117,0)</f>
        <v>0</v>
      </c>
      <c r="BJ117" s="20" t="s">
        <v>14</v>
      </c>
      <c r="BK117" s="220">
        <f>ROUND(I117*H117,2)</f>
        <v>0</v>
      </c>
      <c r="BL117" s="20" t="s">
        <v>145</v>
      </c>
      <c r="BM117" s="219" t="s">
        <v>804</v>
      </c>
    </row>
    <row r="118" s="2" customFormat="1">
      <c r="A118" s="41"/>
      <c r="B118" s="42"/>
      <c r="C118" s="43"/>
      <c r="D118" s="221" t="s">
        <v>147</v>
      </c>
      <c r="E118" s="43"/>
      <c r="F118" s="222" t="s">
        <v>803</v>
      </c>
      <c r="G118" s="43"/>
      <c r="H118" s="43"/>
      <c r="I118" s="223"/>
      <c r="J118" s="43"/>
      <c r="K118" s="43"/>
      <c r="L118" s="47"/>
      <c r="M118" s="224"/>
      <c r="N118" s="225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147</v>
      </c>
      <c r="AU118" s="20" t="s">
        <v>156</v>
      </c>
    </row>
    <row r="119" s="2" customFormat="1" ht="16.5" customHeight="1">
      <c r="A119" s="41"/>
      <c r="B119" s="42"/>
      <c r="C119" s="208" t="s">
        <v>513</v>
      </c>
      <c r="D119" s="208" t="s">
        <v>140</v>
      </c>
      <c r="E119" s="209" t="s">
        <v>805</v>
      </c>
      <c r="F119" s="210" t="s">
        <v>806</v>
      </c>
      <c r="G119" s="211" t="s">
        <v>768</v>
      </c>
      <c r="H119" s="212">
        <v>4</v>
      </c>
      <c r="I119" s="213"/>
      <c r="J119" s="214">
        <f>ROUND(I119*H119,2)</f>
        <v>0</v>
      </c>
      <c r="K119" s="210" t="s">
        <v>19</v>
      </c>
      <c r="L119" s="47"/>
      <c r="M119" s="215" t="s">
        <v>19</v>
      </c>
      <c r="N119" s="216" t="s">
        <v>46</v>
      </c>
      <c r="O119" s="87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9" t="s">
        <v>145</v>
      </c>
      <c r="AT119" s="219" t="s">
        <v>140</v>
      </c>
      <c r="AU119" s="219" t="s">
        <v>156</v>
      </c>
      <c r="AY119" s="20" t="s">
        <v>138</v>
      </c>
      <c r="BE119" s="220">
        <f>IF(N119="základní",J119,0)</f>
        <v>0</v>
      </c>
      <c r="BF119" s="220">
        <f>IF(N119="snížená",J119,0)</f>
        <v>0</v>
      </c>
      <c r="BG119" s="220">
        <f>IF(N119="zákl. přenesená",J119,0)</f>
        <v>0</v>
      </c>
      <c r="BH119" s="220">
        <f>IF(N119="sníž. přenesená",J119,0)</f>
        <v>0</v>
      </c>
      <c r="BI119" s="220">
        <f>IF(N119="nulová",J119,0)</f>
        <v>0</v>
      </c>
      <c r="BJ119" s="20" t="s">
        <v>14</v>
      </c>
      <c r="BK119" s="220">
        <f>ROUND(I119*H119,2)</f>
        <v>0</v>
      </c>
      <c r="BL119" s="20" t="s">
        <v>145</v>
      </c>
      <c r="BM119" s="219" t="s">
        <v>807</v>
      </c>
    </row>
    <row r="120" s="2" customFormat="1">
      <c r="A120" s="41"/>
      <c r="B120" s="42"/>
      <c r="C120" s="43"/>
      <c r="D120" s="221" t="s">
        <v>147</v>
      </c>
      <c r="E120" s="43"/>
      <c r="F120" s="222" t="s">
        <v>806</v>
      </c>
      <c r="G120" s="43"/>
      <c r="H120" s="43"/>
      <c r="I120" s="223"/>
      <c r="J120" s="43"/>
      <c r="K120" s="43"/>
      <c r="L120" s="47"/>
      <c r="M120" s="224"/>
      <c r="N120" s="225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147</v>
      </c>
      <c r="AU120" s="20" t="s">
        <v>156</v>
      </c>
    </row>
    <row r="121" s="2" customFormat="1" ht="16.5" customHeight="1">
      <c r="A121" s="41"/>
      <c r="B121" s="42"/>
      <c r="C121" s="208" t="s">
        <v>521</v>
      </c>
      <c r="D121" s="208" t="s">
        <v>140</v>
      </c>
      <c r="E121" s="209" t="s">
        <v>808</v>
      </c>
      <c r="F121" s="210" t="s">
        <v>809</v>
      </c>
      <c r="G121" s="211" t="s">
        <v>768</v>
      </c>
      <c r="H121" s="212">
        <v>2</v>
      </c>
      <c r="I121" s="213"/>
      <c r="J121" s="214">
        <f>ROUND(I121*H121,2)</f>
        <v>0</v>
      </c>
      <c r="K121" s="210" t="s">
        <v>19</v>
      </c>
      <c r="L121" s="47"/>
      <c r="M121" s="215" t="s">
        <v>19</v>
      </c>
      <c r="N121" s="216" t="s">
        <v>46</v>
      </c>
      <c r="O121" s="87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9" t="s">
        <v>145</v>
      </c>
      <c r="AT121" s="219" t="s">
        <v>140</v>
      </c>
      <c r="AU121" s="219" t="s">
        <v>156</v>
      </c>
      <c r="AY121" s="20" t="s">
        <v>138</v>
      </c>
      <c r="BE121" s="220">
        <f>IF(N121="základní",J121,0)</f>
        <v>0</v>
      </c>
      <c r="BF121" s="220">
        <f>IF(N121="snížená",J121,0)</f>
        <v>0</v>
      </c>
      <c r="BG121" s="220">
        <f>IF(N121="zákl. přenesená",J121,0)</f>
        <v>0</v>
      </c>
      <c r="BH121" s="220">
        <f>IF(N121="sníž. přenesená",J121,0)</f>
        <v>0</v>
      </c>
      <c r="BI121" s="220">
        <f>IF(N121="nulová",J121,0)</f>
        <v>0</v>
      </c>
      <c r="BJ121" s="20" t="s">
        <v>14</v>
      </c>
      <c r="BK121" s="220">
        <f>ROUND(I121*H121,2)</f>
        <v>0</v>
      </c>
      <c r="BL121" s="20" t="s">
        <v>145</v>
      </c>
      <c r="BM121" s="219" t="s">
        <v>810</v>
      </c>
    </row>
    <row r="122" s="2" customFormat="1">
      <c r="A122" s="41"/>
      <c r="B122" s="42"/>
      <c r="C122" s="43"/>
      <c r="D122" s="221" t="s">
        <v>147</v>
      </c>
      <c r="E122" s="43"/>
      <c r="F122" s="222" t="s">
        <v>809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147</v>
      </c>
      <c r="AU122" s="20" t="s">
        <v>156</v>
      </c>
    </row>
    <row r="123" s="12" customFormat="1" ht="20.88" customHeight="1">
      <c r="A123" s="12"/>
      <c r="B123" s="192"/>
      <c r="C123" s="193"/>
      <c r="D123" s="194" t="s">
        <v>74</v>
      </c>
      <c r="E123" s="206" t="s">
        <v>811</v>
      </c>
      <c r="F123" s="206" t="s">
        <v>812</v>
      </c>
      <c r="G123" s="193"/>
      <c r="H123" s="193"/>
      <c r="I123" s="196"/>
      <c r="J123" s="207">
        <f>BK123</f>
        <v>0</v>
      </c>
      <c r="K123" s="193"/>
      <c r="L123" s="198"/>
      <c r="M123" s="199"/>
      <c r="N123" s="200"/>
      <c r="O123" s="200"/>
      <c r="P123" s="201">
        <f>SUM(P124:P131)</f>
        <v>0</v>
      </c>
      <c r="Q123" s="200"/>
      <c r="R123" s="201">
        <f>SUM(R124:R131)</f>
        <v>0</v>
      </c>
      <c r="S123" s="200"/>
      <c r="T123" s="202">
        <f>SUM(T124:T131)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3" t="s">
        <v>14</v>
      </c>
      <c r="AT123" s="204" t="s">
        <v>74</v>
      </c>
      <c r="AU123" s="204" t="s">
        <v>84</v>
      </c>
      <c r="AY123" s="203" t="s">
        <v>138</v>
      </c>
      <c r="BK123" s="205">
        <f>SUM(BK124:BK131)</f>
        <v>0</v>
      </c>
    </row>
    <row r="124" s="2" customFormat="1" ht="16.5" customHeight="1">
      <c r="A124" s="41"/>
      <c r="B124" s="42"/>
      <c r="C124" s="208" t="s">
        <v>527</v>
      </c>
      <c r="D124" s="208" t="s">
        <v>140</v>
      </c>
      <c r="E124" s="209" t="s">
        <v>813</v>
      </c>
      <c r="F124" s="210" t="s">
        <v>814</v>
      </c>
      <c r="G124" s="211" t="s">
        <v>201</v>
      </c>
      <c r="H124" s="212">
        <v>72</v>
      </c>
      <c r="I124" s="213"/>
      <c r="J124" s="214">
        <f>ROUND(I124*H124,2)</f>
        <v>0</v>
      </c>
      <c r="K124" s="210" t="s">
        <v>19</v>
      </c>
      <c r="L124" s="47"/>
      <c r="M124" s="215" t="s">
        <v>19</v>
      </c>
      <c r="N124" s="216" t="s">
        <v>46</v>
      </c>
      <c r="O124" s="87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9" t="s">
        <v>145</v>
      </c>
      <c r="AT124" s="219" t="s">
        <v>140</v>
      </c>
      <c r="AU124" s="219" t="s">
        <v>156</v>
      </c>
      <c r="AY124" s="20" t="s">
        <v>138</v>
      </c>
      <c r="BE124" s="220">
        <f>IF(N124="základní",J124,0)</f>
        <v>0</v>
      </c>
      <c r="BF124" s="220">
        <f>IF(N124="snížená",J124,0)</f>
        <v>0</v>
      </c>
      <c r="BG124" s="220">
        <f>IF(N124="zákl. přenesená",J124,0)</f>
        <v>0</v>
      </c>
      <c r="BH124" s="220">
        <f>IF(N124="sníž. přenesená",J124,0)</f>
        <v>0</v>
      </c>
      <c r="BI124" s="220">
        <f>IF(N124="nulová",J124,0)</f>
        <v>0</v>
      </c>
      <c r="BJ124" s="20" t="s">
        <v>14</v>
      </c>
      <c r="BK124" s="220">
        <f>ROUND(I124*H124,2)</f>
        <v>0</v>
      </c>
      <c r="BL124" s="20" t="s">
        <v>145</v>
      </c>
      <c r="BM124" s="219" t="s">
        <v>815</v>
      </c>
    </row>
    <row r="125" s="2" customFormat="1">
      <c r="A125" s="41"/>
      <c r="B125" s="42"/>
      <c r="C125" s="43"/>
      <c r="D125" s="221" t="s">
        <v>147</v>
      </c>
      <c r="E125" s="43"/>
      <c r="F125" s="222" t="s">
        <v>814</v>
      </c>
      <c r="G125" s="43"/>
      <c r="H125" s="43"/>
      <c r="I125" s="223"/>
      <c r="J125" s="43"/>
      <c r="K125" s="43"/>
      <c r="L125" s="47"/>
      <c r="M125" s="224"/>
      <c r="N125" s="225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147</v>
      </c>
      <c r="AU125" s="20" t="s">
        <v>156</v>
      </c>
    </row>
    <row r="126" s="2" customFormat="1" ht="21.75" customHeight="1">
      <c r="A126" s="41"/>
      <c r="B126" s="42"/>
      <c r="C126" s="208" t="s">
        <v>536</v>
      </c>
      <c r="D126" s="208" t="s">
        <v>140</v>
      </c>
      <c r="E126" s="209" t="s">
        <v>816</v>
      </c>
      <c r="F126" s="210" t="s">
        <v>817</v>
      </c>
      <c r="G126" s="211" t="s">
        <v>176</v>
      </c>
      <c r="H126" s="212">
        <v>92</v>
      </c>
      <c r="I126" s="213"/>
      <c r="J126" s="214">
        <f>ROUND(I126*H126,2)</f>
        <v>0</v>
      </c>
      <c r="K126" s="210" t="s">
        <v>19</v>
      </c>
      <c r="L126" s="47"/>
      <c r="M126" s="215" t="s">
        <v>19</v>
      </c>
      <c r="N126" s="216" t="s">
        <v>46</v>
      </c>
      <c r="O126" s="87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9" t="s">
        <v>145</v>
      </c>
      <c r="AT126" s="219" t="s">
        <v>140</v>
      </c>
      <c r="AU126" s="219" t="s">
        <v>156</v>
      </c>
      <c r="AY126" s="20" t="s">
        <v>138</v>
      </c>
      <c r="BE126" s="220">
        <f>IF(N126="základní",J126,0)</f>
        <v>0</v>
      </c>
      <c r="BF126" s="220">
        <f>IF(N126="snížená",J126,0)</f>
        <v>0</v>
      </c>
      <c r="BG126" s="220">
        <f>IF(N126="zákl. přenesená",J126,0)</f>
        <v>0</v>
      </c>
      <c r="BH126" s="220">
        <f>IF(N126="sníž. přenesená",J126,0)</f>
        <v>0</v>
      </c>
      <c r="BI126" s="220">
        <f>IF(N126="nulová",J126,0)</f>
        <v>0</v>
      </c>
      <c r="BJ126" s="20" t="s">
        <v>14</v>
      </c>
      <c r="BK126" s="220">
        <f>ROUND(I126*H126,2)</f>
        <v>0</v>
      </c>
      <c r="BL126" s="20" t="s">
        <v>145</v>
      </c>
      <c r="BM126" s="219" t="s">
        <v>818</v>
      </c>
    </row>
    <row r="127" s="2" customFormat="1">
      <c r="A127" s="41"/>
      <c r="B127" s="42"/>
      <c r="C127" s="43"/>
      <c r="D127" s="221" t="s">
        <v>147</v>
      </c>
      <c r="E127" s="43"/>
      <c r="F127" s="222" t="s">
        <v>817</v>
      </c>
      <c r="G127" s="43"/>
      <c r="H127" s="43"/>
      <c r="I127" s="223"/>
      <c r="J127" s="43"/>
      <c r="K127" s="43"/>
      <c r="L127" s="47"/>
      <c r="M127" s="224"/>
      <c r="N127" s="225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147</v>
      </c>
      <c r="AU127" s="20" t="s">
        <v>156</v>
      </c>
    </row>
    <row r="128" s="2" customFormat="1" ht="16.5" customHeight="1">
      <c r="A128" s="41"/>
      <c r="B128" s="42"/>
      <c r="C128" s="208" t="s">
        <v>540</v>
      </c>
      <c r="D128" s="208" t="s">
        <v>140</v>
      </c>
      <c r="E128" s="209" t="s">
        <v>819</v>
      </c>
      <c r="F128" s="210" t="s">
        <v>820</v>
      </c>
      <c r="G128" s="211" t="s">
        <v>176</v>
      </c>
      <c r="H128" s="212">
        <v>136</v>
      </c>
      <c r="I128" s="213"/>
      <c r="J128" s="214">
        <f>ROUND(I128*H128,2)</f>
        <v>0</v>
      </c>
      <c r="K128" s="210" t="s">
        <v>19</v>
      </c>
      <c r="L128" s="47"/>
      <c r="M128" s="215" t="s">
        <v>19</v>
      </c>
      <c r="N128" s="216" t="s">
        <v>46</v>
      </c>
      <c r="O128" s="87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9" t="s">
        <v>145</v>
      </c>
      <c r="AT128" s="219" t="s">
        <v>140</v>
      </c>
      <c r="AU128" s="219" t="s">
        <v>156</v>
      </c>
      <c r="AY128" s="20" t="s">
        <v>138</v>
      </c>
      <c r="BE128" s="220">
        <f>IF(N128="základní",J128,0)</f>
        <v>0</v>
      </c>
      <c r="BF128" s="220">
        <f>IF(N128="snížená",J128,0)</f>
        <v>0</v>
      </c>
      <c r="BG128" s="220">
        <f>IF(N128="zákl. přenesená",J128,0)</f>
        <v>0</v>
      </c>
      <c r="BH128" s="220">
        <f>IF(N128="sníž. přenesená",J128,0)</f>
        <v>0</v>
      </c>
      <c r="BI128" s="220">
        <f>IF(N128="nulová",J128,0)</f>
        <v>0</v>
      </c>
      <c r="BJ128" s="20" t="s">
        <v>14</v>
      </c>
      <c r="BK128" s="220">
        <f>ROUND(I128*H128,2)</f>
        <v>0</v>
      </c>
      <c r="BL128" s="20" t="s">
        <v>145</v>
      </c>
      <c r="BM128" s="219" t="s">
        <v>821</v>
      </c>
    </row>
    <row r="129" s="2" customFormat="1">
      <c r="A129" s="41"/>
      <c r="B129" s="42"/>
      <c r="C129" s="43"/>
      <c r="D129" s="221" t="s">
        <v>147</v>
      </c>
      <c r="E129" s="43"/>
      <c r="F129" s="222" t="s">
        <v>820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147</v>
      </c>
      <c r="AU129" s="20" t="s">
        <v>156</v>
      </c>
    </row>
    <row r="130" s="2" customFormat="1" ht="16.5" customHeight="1">
      <c r="A130" s="41"/>
      <c r="B130" s="42"/>
      <c r="C130" s="208" t="s">
        <v>546</v>
      </c>
      <c r="D130" s="208" t="s">
        <v>140</v>
      </c>
      <c r="E130" s="209" t="s">
        <v>822</v>
      </c>
      <c r="F130" s="210" t="s">
        <v>823</v>
      </c>
      <c r="G130" s="211" t="s">
        <v>176</v>
      </c>
      <c r="H130" s="212">
        <v>220</v>
      </c>
      <c r="I130" s="213"/>
      <c r="J130" s="214">
        <f>ROUND(I130*H130,2)</f>
        <v>0</v>
      </c>
      <c r="K130" s="210" t="s">
        <v>19</v>
      </c>
      <c r="L130" s="47"/>
      <c r="M130" s="215" t="s">
        <v>19</v>
      </c>
      <c r="N130" s="216" t="s">
        <v>46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145</v>
      </c>
      <c r="AT130" s="219" t="s">
        <v>140</v>
      </c>
      <c r="AU130" s="219" t="s">
        <v>156</v>
      </c>
      <c r="AY130" s="20" t="s">
        <v>138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14</v>
      </c>
      <c r="BK130" s="220">
        <f>ROUND(I130*H130,2)</f>
        <v>0</v>
      </c>
      <c r="BL130" s="20" t="s">
        <v>145</v>
      </c>
      <c r="BM130" s="219" t="s">
        <v>824</v>
      </c>
    </row>
    <row r="131" s="2" customFormat="1">
      <c r="A131" s="41"/>
      <c r="B131" s="42"/>
      <c r="C131" s="43"/>
      <c r="D131" s="221" t="s">
        <v>147</v>
      </c>
      <c r="E131" s="43"/>
      <c r="F131" s="222" t="s">
        <v>823</v>
      </c>
      <c r="G131" s="43"/>
      <c r="H131" s="43"/>
      <c r="I131" s="223"/>
      <c r="J131" s="43"/>
      <c r="K131" s="43"/>
      <c r="L131" s="47"/>
      <c r="M131" s="224"/>
      <c r="N131" s="22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147</v>
      </c>
      <c r="AU131" s="20" t="s">
        <v>156</v>
      </c>
    </row>
    <row r="132" s="12" customFormat="1" ht="20.88" customHeight="1">
      <c r="A132" s="12"/>
      <c r="B132" s="192"/>
      <c r="C132" s="193"/>
      <c r="D132" s="194" t="s">
        <v>74</v>
      </c>
      <c r="E132" s="206" t="s">
        <v>825</v>
      </c>
      <c r="F132" s="206" t="s">
        <v>826</v>
      </c>
      <c r="G132" s="193"/>
      <c r="H132" s="193"/>
      <c r="I132" s="196"/>
      <c r="J132" s="207">
        <f>BK132</f>
        <v>0</v>
      </c>
      <c r="K132" s="193"/>
      <c r="L132" s="198"/>
      <c r="M132" s="199"/>
      <c r="N132" s="200"/>
      <c r="O132" s="200"/>
      <c r="P132" s="201">
        <f>SUM(P133:P136)</f>
        <v>0</v>
      </c>
      <c r="Q132" s="200"/>
      <c r="R132" s="201">
        <f>SUM(R133:R136)</f>
        <v>0</v>
      </c>
      <c r="S132" s="200"/>
      <c r="T132" s="202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3" t="s">
        <v>14</v>
      </c>
      <c r="AT132" s="204" t="s">
        <v>74</v>
      </c>
      <c r="AU132" s="204" t="s">
        <v>84</v>
      </c>
      <c r="AY132" s="203" t="s">
        <v>138</v>
      </c>
      <c r="BK132" s="205">
        <f>SUM(BK133:BK136)</f>
        <v>0</v>
      </c>
    </row>
    <row r="133" s="2" customFormat="1" ht="16.5" customHeight="1">
      <c r="A133" s="41"/>
      <c r="B133" s="42"/>
      <c r="C133" s="208" t="s">
        <v>551</v>
      </c>
      <c r="D133" s="208" t="s">
        <v>140</v>
      </c>
      <c r="E133" s="209" t="s">
        <v>827</v>
      </c>
      <c r="F133" s="210" t="s">
        <v>828</v>
      </c>
      <c r="G133" s="211" t="s">
        <v>201</v>
      </c>
      <c r="H133" s="212">
        <v>72</v>
      </c>
      <c r="I133" s="213"/>
      <c r="J133" s="214">
        <f>ROUND(I133*H133,2)</f>
        <v>0</v>
      </c>
      <c r="K133" s="210" t="s">
        <v>19</v>
      </c>
      <c r="L133" s="47"/>
      <c r="M133" s="215" t="s">
        <v>19</v>
      </c>
      <c r="N133" s="216" t="s">
        <v>46</v>
      </c>
      <c r="O133" s="87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9" t="s">
        <v>145</v>
      </c>
      <c r="AT133" s="219" t="s">
        <v>140</v>
      </c>
      <c r="AU133" s="219" t="s">
        <v>156</v>
      </c>
      <c r="AY133" s="20" t="s">
        <v>138</v>
      </c>
      <c r="BE133" s="220">
        <f>IF(N133="základní",J133,0)</f>
        <v>0</v>
      </c>
      <c r="BF133" s="220">
        <f>IF(N133="snížená",J133,0)</f>
        <v>0</v>
      </c>
      <c r="BG133" s="220">
        <f>IF(N133="zákl. přenesená",J133,0)</f>
        <v>0</v>
      </c>
      <c r="BH133" s="220">
        <f>IF(N133="sníž. přenesená",J133,0)</f>
        <v>0</v>
      </c>
      <c r="BI133" s="220">
        <f>IF(N133="nulová",J133,0)</f>
        <v>0</v>
      </c>
      <c r="BJ133" s="20" t="s">
        <v>14</v>
      </c>
      <c r="BK133" s="220">
        <f>ROUND(I133*H133,2)</f>
        <v>0</v>
      </c>
      <c r="BL133" s="20" t="s">
        <v>145</v>
      </c>
      <c r="BM133" s="219" t="s">
        <v>829</v>
      </c>
    </row>
    <row r="134" s="2" customFormat="1">
      <c r="A134" s="41"/>
      <c r="B134" s="42"/>
      <c r="C134" s="43"/>
      <c r="D134" s="221" t="s">
        <v>147</v>
      </c>
      <c r="E134" s="43"/>
      <c r="F134" s="222" t="s">
        <v>828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147</v>
      </c>
      <c r="AU134" s="20" t="s">
        <v>156</v>
      </c>
    </row>
    <row r="135" s="2" customFormat="1" ht="16.5" customHeight="1">
      <c r="A135" s="41"/>
      <c r="B135" s="42"/>
      <c r="C135" s="208" t="s">
        <v>564</v>
      </c>
      <c r="D135" s="208" t="s">
        <v>140</v>
      </c>
      <c r="E135" s="209" t="s">
        <v>830</v>
      </c>
      <c r="F135" s="210" t="s">
        <v>831</v>
      </c>
      <c r="G135" s="211" t="s">
        <v>768</v>
      </c>
      <c r="H135" s="212">
        <v>10</v>
      </c>
      <c r="I135" s="213"/>
      <c r="J135" s="214">
        <f>ROUND(I135*H135,2)</f>
        <v>0</v>
      </c>
      <c r="K135" s="210" t="s">
        <v>19</v>
      </c>
      <c r="L135" s="47"/>
      <c r="M135" s="215" t="s">
        <v>19</v>
      </c>
      <c r="N135" s="216" t="s">
        <v>46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145</v>
      </c>
      <c r="AT135" s="219" t="s">
        <v>140</v>
      </c>
      <c r="AU135" s="219" t="s">
        <v>156</v>
      </c>
      <c r="AY135" s="20" t="s">
        <v>138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14</v>
      </c>
      <c r="BK135" s="220">
        <f>ROUND(I135*H135,2)</f>
        <v>0</v>
      </c>
      <c r="BL135" s="20" t="s">
        <v>145</v>
      </c>
      <c r="BM135" s="219" t="s">
        <v>832</v>
      </c>
    </row>
    <row r="136" s="2" customFormat="1">
      <c r="A136" s="41"/>
      <c r="B136" s="42"/>
      <c r="C136" s="43"/>
      <c r="D136" s="221" t="s">
        <v>147</v>
      </c>
      <c r="E136" s="43"/>
      <c r="F136" s="222" t="s">
        <v>831</v>
      </c>
      <c r="G136" s="43"/>
      <c r="H136" s="43"/>
      <c r="I136" s="223"/>
      <c r="J136" s="43"/>
      <c r="K136" s="43"/>
      <c r="L136" s="47"/>
      <c r="M136" s="224"/>
      <c r="N136" s="225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147</v>
      </c>
      <c r="AU136" s="20" t="s">
        <v>156</v>
      </c>
    </row>
    <row r="137" s="12" customFormat="1" ht="20.88" customHeight="1">
      <c r="A137" s="12"/>
      <c r="B137" s="192"/>
      <c r="C137" s="193"/>
      <c r="D137" s="194" t="s">
        <v>74</v>
      </c>
      <c r="E137" s="206" t="s">
        <v>833</v>
      </c>
      <c r="F137" s="206" t="s">
        <v>834</v>
      </c>
      <c r="G137" s="193"/>
      <c r="H137" s="193"/>
      <c r="I137" s="196"/>
      <c r="J137" s="207">
        <f>BK137</f>
        <v>0</v>
      </c>
      <c r="K137" s="193"/>
      <c r="L137" s="198"/>
      <c r="M137" s="199"/>
      <c r="N137" s="200"/>
      <c r="O137" s="200"/>
      <c r="P137" s="201">
        <f>SUM(P138:P153)</f>
        <v>0</v>
      </c>
      <c r="Q137" s="200"/>
      <c r="R137" s="201">
        <f>SUM(R138:R153)</f>
        <v>0</v>
      </c>
      <c r="S137" s="200"/>
      <c r="T137" s="202">
        <f>SUM(T138:T153)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3" t="s">
        <v>14</v>
      </c>
      <c r="AT137" s="204" t="s">
        <v>74</v>
      </c>
      <c r="AU137" s="204" t="s">
        <v>84</v>
      </c>
      <c r="AY137" s="203" t="s">
        <v>138</v>
      </c>
      <c r="BK137" s="205">
        <f>SUM(BK138:BK153)</f>
        <v>0</v>
      </c>
    </row>
    <row r="138" s="2" customFormat="1" ht="16.5" customHeight="1">
      <c r="A138" s="41"/>
      <c r="B138" s="42"/>
      <c r="C138" s="208" t="s">
        <v>578</v>
      </c>
      <c r="D138" s="208" t="s">
        <v>140</v>
      </c>
      <c r="E138" s="209" t="s">
        <v>835</v>
      </c>
      <c r="F138" s="210" t="s">
        <v>836</v>
      </c>
      <c r="G138" s="211" t="s">
        <v>768</v>
      </c>
      <c r="H138" s="212">
        <v>3</v>
      </c>
      <c r="I138" s="213"/>
      <c r="J138" s="214">
        <f>ROUND(I138*H138,2)</f>
        <v>0</v>
      </c>
      <c r="K138" s="210" t="s">
        <v>19</v>
      </c>
      <c r="L138" s="47"/>
      <c r="M138" s="215" t="s">
        <v>19</v>
      </c>
      <c r="N138" s="216" t="s">
        <v>46</v>
      </c>
      <c r="O138" s="87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145</v>
      </c>
      <c r="AT138" s="219" t="s">
        <v>140</v>
      </c>
      <c r="AU138" s="219" t="s">
        <v>156</v>
      </c>
      <c r="AY138" s="20" t="s">
        <v>138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14</v>
      </c>
      <c r="BK138" s="220">
        <f>ROUND(I138*H138,2)</f>
        <v>0</v>
      </c>
      <c r="BL138" s="20" t="s">
        <v>145</v>
      </c>
      <c r="BM138" s="219" t="s">
        <v>837</v>
      </c>
    </row>
    <row r="139" s="2" customFormat="1">
      <c r="A139" s="41"/>
      <c r="B139" s="42"/>
      <c r="C139" s="43"/>
      <c r="D139" s="221" t="s">
        <v>147</v>
      </c>
      <c r="E139" s="43"/>
      <c r="F139" s="222" t="s">
        <v>836</v>
      </c>
      <c r="G139" s="43"/>
      <c r="H139" s="43"/>
      <c r="I139" s="223"/>
      <c r="J139" s="43"/>
      <c r="K139" s="43"/>
      <c r="L139" s="47"/>
      <c r="M139" s="224"/>
      <c r="N139" s="225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147</v>
      </c>
      <c r="AU139" s="20" t="s">
        <v>156</v>
      </c>
    </row>
    <row r="140" s="2" customFormat="1" ht="16.5" customHeight="1">
      <c r="A140" s="41"/>
      <c r="B140" s="42"/>
      <c r="C140" s="208" t="s">
        <v>587</v>
      </c>
      <c r="D140" s="208" t="s">
        <v>140</v>
      </c>
      <c r="E140" s="209" t="s">
        <v>838</v>
      </c>
      <c r="F140" s="210" t="s">
        <v>839</v>
      </c>
      <c r="G140" s="211" t="s">
        <v>768</v>
      </c>
      <c r="H140" s="212">
        <v>3</v>
      </c>
      <c r="I140" s="213"/>
      <c r="J140" s="214">
        <f>ROUND(I140*H140,2)</f>
        <v>0</v>
      </c>
      <c r="K140" s="210" t="s">
        <v>19</v>
      </c>
      <c r="L140" s="47"/>
      <c r="M140" s="215" t="s">
        <v>19</v>
      </c>
      <c r="N140" s="216" t="s">
        <v>46</v>
      </c>
      <c r="O140" s="87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9" t="s">
        <v>145</v>
      </c>
      <c r="AT140" s="219" t="s">
        <v>140</v>
      </c>
      <c r="AU140" s="219" t="s">
        <v>156</v>
      </c>
      <c r="AY140" s="20" t="s">
        <v>138</v>
      </c>
      <c r="BE140" s="220">
        <f>IF(N140="základní",J140,0)</f>
        <v>0</v>
      </c>
      <c r="BF140" s="220">
        <f>IF(N140="snížená",J140,0)</f>
        <v>0</v>
      </c>
      <c r="BG140" s="220">
        <f>IF(N140="zákl. přenesená",J140,0)</f>
        <v>0</v>
      </c>
      <c r="BH140" s="220">
        <f>IF(N140="sníž. přenesená",J140,0)</f>
        <v>0</v>
      </c>
      <c r="BI140" s="220">
        <f>IF(N140="nulová",J140,0)</f>
        <v>0</v>
      </c>
      <c r="BJ140" s="20" t="s">
        <v>14</v>
      </c>
      <c r="BK140" s="220">
        <f>ROUND(I140*H140,2)</f>
        <v>0</v>
      </c>
      <c r="BL140" s="20" t="s">
        <v>145</v>
      </c>
      <c r="BM140" s="219" t="s">
        <v>840</v>
      </c>
    </row>
    <row r="141" s="2" customFormat="1">
      <c r="A141" s="41"/>
      <c r="B141" s="42"/>
      <c r="C141" s="43"/>
      <c r="D141" s="221" t="s">
        <v>147</v>
      </c>
      <c r="E141" s="43"/>
      <c r="F141" s="222" t="s">
        <v>839</v>
      </c>
      <c r="G141" s="43"/>
      <c r="H141" s="43"/>
      <c r="I141" s="223"/>
      <c r="J141" s="43"/>
      <c r="K141" s="43"/>
      <c r="L141" s="47"/>
      <c r="M141" s="224"/>
      <c r="N141" s="225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147</v>
      </c>
      <c r="AU141" s="20" t="s">
        <v>156</v>
      </c>
    </row>
    <row r="142" s="2" customFormat="1" ht="16.5" customHeight="1">
      <c r="A142" s="41"/>
      <c r="B142" s="42"/>
      <c r="C142" s="208" t="s">
        <v>592</v>
      </c>
      <c r="D142" s="208" t="s">
        <v>140</v>
      </c>
      <c r="E142" s="209" t="s">
        <v>841</v>
      </c>
      <c r="F142" s="210" t="s">
        <v>842</v>
      </c>
      <c r="G142" s="211" t="s">
        <v>768</v>
      </c>
      <c r="H142" s="212">
        <v>14</v>
      </c>
      <c r="I142" s="213"/>
      <c r="J142" s="214">
        <f>ROUND(I142*H142,2)</f>
        <v>0</v>
      </c>
      <c r="K142" s="210" t="s">
        <v>19</v>
      </c>
      <c r="L142" s="47"/>
      <c r="M142" s="215" t="s">
        <v>19</v>
      </c>
      <c r="N142" s="216" t="s">
        <v>46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145</v>
      </c>
      <c r="AT142" s="219" t="s">
        <v>140</v>
      </c>
      <c r="AU142" s="219" t="s">
        <v>156</v>
      </c>
      <c r="AY142" s="20" t="s">
        <v>138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14</v>
      </c>
      <c r="BK142" s="220">
        <f>ROUND(I142*H142,2)</f>
        <v>0</v>
      </c>
      <c r="BL142" s="20" t="s">
        <v>145</v>
      </c>
      <c r="BM142" s="219" t="s">
        <v>843</v>
      </c>
    </row>
    <row r="143" s="2" customFormat="1">
      <c r="A143" s="41"/>
      <c r="B143" s="42"/>
      <c r="C143" s="43"/>
      <c r="D143" s="221" t="s">
        <v>147</v>
      </c>
      <c r="E143" s="43"/>
      <c r="F143" s="222" t="s">
        <v>842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147</v>
      </c>
      <c r="AU143" s="20" t="s">
        <v>156</v>
      </c>
    </row>
    <row r="144" s="2" customFormat="1" ht="16.5" customHeight="1">
      <c r="A144" s="41"/>
      <c r="B144" s="42"/>
      <c r="C144" s="208" t="s">
        <v>597</v>
      </c>
      <c r="D144" s="208" t="s">
        <v>140</v>
      </c>
      <c r="E144" s="209" t="s">
        <v>844</v>
      </c>
      <c r="F144" s="210" t="s">
        <v>845</v>
      </c>
      <c r="G144" s="211" t="s">
        <v>768</v>
      </c>
      <c r="H144" s="212">
        <v>14</v>
      </c>
      <c r="I144" s="213"/>
      <c r="J144" s="214">
        <f>ROUND(I144*H144,2)</f>
        <v>0</v>
      </c>
      <c r="K144" s="210" t="s">
        <v>19</v>
      </c>
      <c r="L144" s="47"/>
      <c r="M144" s="215" t="s">
        <v>19</v>
      </c>
      <c r="N144" s="216" t="s">
        <v>46</v>
      </c>
      <c r="O144" s="87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9" t="s">
        <v>145</v>
      </c>
      <c r="AT144" s="219" t="s">
        <v>140</v>
      </c>
      <c r="AU144" s="219" t="s">
        <v>156</v>
      </c>
      <c r="AY144" s="20" t="s">
        <v>138</v>
      </c>
      <c r="BE144" s="220">
        <f>IF(N144="základní",J144,0)</f>
        <v>0</v>
      </c>
      <c r="BF144" s="220">
        <f>IF(N144="snížená",J144,0)</f>
        <v>0</v>
      </c>
      <c r="BG144" s="220">
        <f>IF(N144="zákl. přenesená",J144,0)</f>
        <v>0</v>
      </c>
      <c r="BH144" s="220">
        <f>IF(N144="sníž. přenesená",J144,0)</f>
        <v>0</v>
      </c>
      <c r="BI144" s="220">
        <f>IF(N144="nulová",J144,0)</f>
        <v>0</v>
      </c>
      <c r="BJ144" s="20" t="s">
        <v>14</v>
      </c>
      <c r="BK144" s="220">
        <f>ROUND(I144*H144,2)</f>
        <v>0</v>
      </c>
      <c r="BL144" s="20" t="s">
        <v>145</v>
      </c>
      <c r="BM144" s="219" t="s">
        <v>846</v>
      </c>
    </row>
    <row r="145" s="2" customFormat="1">
      <c r="A145" s="41"/>
      <c r="B145" s="42"/>
      <c r="C145" s="43"/>
      <c r="D145" s="221" t="s">
        <v>147</v>
      </c>
      <c r="E145" s="43"/>
      <c r="F145" s="222" t="s">
        <v>845</v>
      </c>
      <c r="G145" s="43"/>
      <c r="H145" s="43"/>
      <c r="I145" s="223"/>
      <c r="J145" s="43"/>
      <c r="K145" s="43"/>
      <c r="L145" s="47"/>
      <c r="M145" s="224"/>
      <c r="N145" s="225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147</v>
      </c>
      <c r="AU145" s="20" t="s">
        <v>156</v>
      </c>
    </row>
    <row r="146" s="2" customFormat="1" ht="16.5" customHeight="1">
      <c r="A146" s="41"/>
      <c r="B146" s="42"/>
      <c r="C146" s="208" t="s">
        <v>602</v>
      </c>
      <c r="D146" s="208" t="s">
        <v>140</v>
      </c>
      <c r="E146" s="209" t="s">
        <v>847</v>
      </c>
      <c r="F146" s="210" t="s">
        <v>848</v>
      </c>
      <c r="G146" s="211" t="s">
        <v>768</v>
      </c>
      <c r="H146" s="212">
        <v>1</v>
      </c>
      <c r="I146" s="213"/>
      <c r="J146" s="214">
        <f>ROUND(I146*H146,2)</f>
        <v>0</v>
      </c>
      <c r="K146" s="210" t="s">
        <v>19</v>
      </c>
      <c r="L146" s="47"/>
      <c r="M146" s="215" t="s">
        <v>19</v>
      </c>
      <c r="N146" s="216" t="s">
        <v>46</v>
      </c>
      <c r="O146" s="87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9" t="s">
        <v>145</v>
      </c>
      <c r="AT146" s="219" t="s">
        <v>140</v>
      </c>
      <c r="AU146" s="219" t="s">
        <v>156</v>
      </c>
      <c r="AY146" s="20" t="s">
        <v>138</v>
      </c>
      <c r="BE146" s="220">
        <f>IF(N146="základní",J146,0)</f>
        <v>0</v>
      </c>
      <c r="BF146" s="220">
        <f>IF(N146="snížená",J146,0)</f>
        <v>0</v>
      </c>
      <c r="BG146" s="220">
        <f>IF(N146="zákl. přenesená",J146,0)</f>
        <v>0</v>
      </c>
      <c r="BH146" s="220">
        <f>IF(N146="sníž. přenesená",J146,0)</f>
        <v>0</v>
      </c>
      <c r="BI146" s="220">
        <f>IF(N146="nulová",J146,0)</f>
        <v>0</v>
      </c>
      <c r="BJ146" s="20" t="s">
        <v>14</v>
      </c>
      <c r="BK146" s="220">
        <f>ROUND(I146*H146,2)</f>
        <v>0</v>
      </c>
      <c r="BL146" s="20" t="s">
        <v>145</v>
      </c>
      <c r="BM146" s="219" t="s">
        <v>849</v>
      </c>
    </row>
    <row r="147" s="2" customFormat="1">
      <c r="A147" s="41"/>
      <c r="B147" s="42"/>
      <c r="C147" s="43"/>
      <c r="D147" s="221" t="s">
        <v>147</v>
      </c>
      <c r="E147" s="43"/>
      <c r="F147" s="222" t="s">
        <v>848</v>
      </c>
      <c r="G147" s="43"/>
      <c r="H147" s="43"/>
      <c r="I147" s="223"/>
      <c r="J147" s="43"/>
      <c r="K147" s="43"/>
      <c r="L147" s="47"/>
      <c r="M147" s="224"/>
      <c r="N147" s="225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147</v>
      </c>
      <c r="AU147" s="20" t="s">
        <v>156</v>
      </c>
    </row>
    <row r="148" s="2" customFormat="1" ht="16.5" customHeight="1">
      <c r="A148" s="41"/>
      <c r="B148" s="42"/>
      <c r="C148" s="208" t="s">
        <v>610</v>
      </c>
      <c r="D148" s="208" t="s">
        <v>140</v>
      </c>
      <c r="E148" s="209" t="s">
        <v>850</v>
      </c>
      <c r="F148" s="210" t="s">
        <v>851</v>
      </c>
      <c r="G148" s="211" t="s">
        <v>768</v>
      </c>
      <c r="H148" s="212">
        <v>1</v>
      </c>
      <c r="I148" s="213"/>
      <c r="J148" s="214">
        <f>ROUND(I148*H148,2)</f>
        <v>0</v>
      </c>
      <c r="K148" s="210" t="s">
        <v>19</v>
      </c>
      <c r="L148" s="47"/>
      <c r="M148" s="215" t="s">
        <v>19</v>
      </c>
      <c r="N148" s="216" t="s">
        <v>46</v>
      </c>
      <c r="O148" s="87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9" t="s">
        <v>145</v>
      </c>
      <c r="AT148" s="219" t="s">
        <v>140</v>
      </c>
      <c r="AU148" s="219" t="s">
        <v>156</v>
      </c>
      <c r="AY148" s="20" t="s">
        <v>138</v>
      </c>
      <c r="BE148" s="220">
        <f>IF(N148="základní",J148,0)</f>
        <v>0</v>
      </c>
      <c r="BF148" s="220">
        <f>IF(N148="snížená",J148,0)</f>
        <v>0</v>
      </c>
      <c r="BG148" s="220">
        <f>IF(N148="zákl. přenesená",J148,0)</f>
        <v>0</v>
      </c>
      <c r="BH148" s="220">
        <f>IF(N148="sníž. přenesená",J148,0)</f>
        <v>0</v>
      </c>
      <c r="BI148" s="220">
        <f>IF(N148="nulová",J148,0)</f>
        <v>0</v>
      </c>
      <c r="BJ148" s="20" t="s">
        <v>14</v>
      </c>
      <c r="BK148" s="220">
        <f>ROUND(I148*H148,2)</f>
        <v>0</v>
      </c>
      <c r="BL148" s="20" t="s">
        <v>145</v>
      </c>
      <c r="BM148" s="219" t="s">
        <v>852</v>
      </c>
    </row>
    <row r="149" s="2" customFormat="1">
      <c r="A149" s="41"/>
      <c r="B149" s="42"/>
      <c r="C149" s="43"/>
      <c r="D149" s="221" t="s">
        <v>147</v>
      </c>
      <c r="E149" s="43"/>
      <c r="F149" s="222" t="s">
        <v>851</v>
      </c>
      <c r="G149" s="43"/>
      <c r="H149" s="43"/>
      <c r="I149" s="223"/>
      <c r="J149" s="43"/>
      <c r="K149" s="43"/>
      <c r="L149" s="47"/>
      <c r="M149" s="224"/>
      <c r="N149" s="225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147</v>
      </c>
      <c r="AU149" s="20" t="s">
        <v>156</v>
      </c>
    </row>
    <row r="150" s="2" customFormat="1" ht="16.5" customHeight="1">
      <c r="A150" s="41"/>
      <c r="B150" s="42"/>
      <c r="C150" s="208" t="s">
        <v>615</v>
      </c>
      <c r="D150" s="208" t="s">
        <v>140</v>
      </c>
      <c r="E150" s="209" t="s">
        <v>853</v>
      </c>
      <c r="F150" s="210" t="s">
        <v>854</v>
      </c>
      <c r="G150" s="211" t="s">
        <v>768</v>
      </c>
      <c r="H150" s="212">
        <v>1</v>
      </c>
      <c r="I150" s="213"/>
      <c r="J150" s="214">
        <f>ROUND(I150*H150,2)</f>
        <v>0</v>
      </c>
      <c r="K150" s="210" t="s">
        <v>19</v>
      </c>
      <c r="L150" s="47"/>
      <c r="M150" s="215" t="s">
        <v>19</v>
      </c>
      <c r="N150" s="216" t="s">
        <v>46</v>
      </c>
      <c r="O150" s="87"/>
      <c r="P150" s="217">
        <f>O150*H150</f>
        <v>0</v>
      </c>
      <c r="Q150" s="217">
        <v>0</v>
      </c>
      <c r="R150" s="217">
        <f>Q150*H150</f>
        <v>0</v>
      </c>
      <c r="S150" s="217">
        <v>0</v>
      </c>
      <c r="T150" s="218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9" t="s">
        <v>145</v>
      </c>
      <c r="AT150" s="219" t="s">
        <v>140</v>
      </c>
      <c r="AU150" s="219" t="s">
        <v>156</v>
      </c>
      <c r="AY150" s="20" t="s">
        <v>138</v>
      </c>
      <c r="BE150" s="220">
        <f>IF(N150="základní",J150,0)</f>
        <v>0</v>
      </c>
      <c r="BF150" s="220">
        <f>IF(N150="snížená",J150,0)</f>
        <v>0</v>
      </c>
      <c r="BG150" s="220">
        <f>IF(N150="zákl. přenesená",J150,0)</f>
        <v>0</v>
      </c>
      <c r="BH150" s="220">
        <f>IF(N150="sníž. přenesená",J150,0)</f>
        <v>0</v>
      </c>
      <c r="BI150" s="220">
        <f>IF(N150="nulová",J150,0)</f>
        <v>0</v>
      </c>
      <c r="BJ150" s="20" t="s">
        <v>14</v>
      </c>
      <c r="BK150" s="220">
        <f>ROUND(I150*H150,2)</f>
        <v>0</v>
      </c>
      <c r="BL150" s="20" t="s">
        <v>145</v>
      </c>
      <c r="BM150" s="219" t="s">
        <v>855</v>
      </c>
    </row>
    <row r="151" s="2" customFormat="1">
      <c r="A151" s="41"/>
      <c r="B151" s="42"/>
      <c r="C151" s="43"/>
      <c r="D151" s="221" t="s">
        <v>147</v>
      </c>
      <c r="E151" s="43"/>
      <c r="F151" s="222" t="s">
        <v>854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147</v>
      </c>
      <c r="AU151" s="20" t="s">
        <v>156</v>
      </c>
    </row>
    <row r="152" s="2" customFormat="1" ht="16.5" customHeight="1">
      <c r="A152" s="41"/>
      <c r="B152" s="42"/>
      <c r="C152" s="208" t="s">
        <v>621</v>
      </c>
      <c r="D152" s="208" t="s">
        <v>140</v>
      </c>
      <c r="E152" s="209" t="s">
        <v>856</v>
      </c>
      <c r="F152" s="210" t="s">
        <v>857</v>
      </c>
      <c r="G152" s="211" t="s">
        <v>768</v>
      </c>
      <c r="H152" s="212">
        <v>1</v>
      </c>
      <c r="I152" s="213"/>
      <c r="J152" s="214">
        <f>ROUND(I152*H152,2)</f>
        <v>0</v>
      </c>
      <c r="K152" s="210" t="s">
        <v>19</v>
      </c>
      <c r="L152" s="47"/>
      <c r="M152" s="215" t="s">
        <v>19</v>
      </c>
      <c r="N152" s="216" t="s">
        <v>46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145</v>
      </c>
      <c r="AT152" s="219" t="s">
        <v>140</v>
      </c>
      <c r="AU152" s="219" t="s">
        <v>156</v>
      </c>
      <c r="AY152" s="20" t="s">
        <v>138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14</v>
      </c>
      <c r="BK152" s="220">
        <f>ROUND(I152*H152,2)</f>
        <v>0</v>
      </c>
      <c r="BL152" s="20" t="s">
        <v>145</v>
      </c>
      <c r="BM152" s="219" t="s">
        <v>858</v>
      </c>
    </row>
    <row r="153" s="2" customFormat="1">
      <c r="A153" s="41"/>
      <c r="B153" s="42"/>
      <c r="C153" s="43"/>
      <c r="D153" s="221" t="s">
        <v>147</v>
      </c>
      <c r="E153" s="43"/>
      <c r="F153" s="222" t="s">
        <v>857</v>
      </c>
      <c r="G153" s="43"/>
      <c r="H153" s="43"/>
      <c r="I153" s="223"/>
      <c r="J153" s="43"/>
      <c r="K153" s="43"/>
      <c r="L153" s="47"/>
      <c r="M153" s="282"/>
      <c r="N153" s="283"/>
      <c r="O153" s="284"/>
      <c r="P153" s="284"/>
      <c r="Q153" s="284"/>
      <c r="R153" s="284"/>
      <c r="S153" s="284"/>
      <c r="T153" s="285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147</v>
      </c>
      <c r="AU153" s="20" t="s">
        <v>156</v>
      </c>
    </row>
    <row r="154" s="2" customFormat="1" ht="6.96" customHeight="1">
      <c r="A154" s="41"/>
      <c r="B154" s="62"/>
      <c r="C154" s="63"/>
      <c r="D154" s="63"/>
      <c r="E154" s="63"/>
      <c r="F154" s="63"/>
      <c r="G154" s="63"/>
      <c r="H154" s="63"/>
      <c r="I154" s="63"/>
      <c r="J154" s="63"/>
      <c r="K154" s="63"/>
      <c r="L154" s="47"/>
      <c r="M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</sheetData>
  <sheetProtection sheet="1" autoFilter="0" formatColumns="0" formatRows="0" objects="1" scenarios="1" spinCount="100000" saltValue="fUXe18+3uIR4BYBy10A8mdvY6CMeU1E3PpP6QwmTPJSydh1xAk4eSHE9mEt+ISgNRYbLxH1x0vuki0Km+p9yoA==" hashValue="aPUbrOboJ+2wMFTv8fTtL3FEOv84Zc7pWVH2/FSVM/9jq1FXhZtps4cKu6amGVriK+AFTSRXeGoqqeyCFA3gLg==" algorithmName="SHA-512" password="CC35"/>
  <autoFilter ref="C85:K153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84</v>
      </c>
    </row>
    <row r="4" s="1" customFormat="1" ht="24.96" customHeight="1">
      <c r="B4" s="23"/>
      <c r="D4" s="134" t="s">
        <v>96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PARKOVACÍ DŮM V KOLÍNĚ</v>
      </c>
      <c r="F7" s="136"/>
      <c r="G7" s="136"/>
      <c r="H7" s="136"/>
      <c r="L7" s="23"/>
    </row>
    <row r="8" s="2" customFormat="1" ht="12" customHeight="1">
      <c r="A8" s="41"/>
      <c r="B8" s="47"/>
      <c r="C8" s="41"/>
      <c r="D8" s="136" t="s">
        <v>105</v>
      </c>
      <c r="E8" s="41"/>
      <c r="F8" s="41"/>
      <c r="G8" s="41"/>
      <c r="H8" s="41"/>
      <c r="I8" s="41"/>
      <c r="J8" s="41"/>
      <c r="K8" s="41"/>
      <c r="L8" s="13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9" t="s">
        <v>859</v>
      </c>
      <c r="F9" s="41"/>
      <c r="G9" s="41"/>
      <c r="H9" s="41"/>
      <c r="I9" s="41"/>
      <c r="J9" s="41"/>
      <c r="K9" s="41"/>
      <c r="L9" s="138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8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6" t="s">
        <v>18</v>
      </c>
      <c r="E11" s="41"/>
      <c r="F11" s="140" t="s">
        <v>19</v>
      </c>
      <c r="G11" s="41"/>
      <c r="H11" s="41"/>
      <c r="I11" s="136" t="s">
        <v>20</v>
      </c>
      <c r="J11" s="140" t="s">
        <v>19</v>
      </c>
      <c r="K11" s="41"/>
      <c r="L11" s="138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6" t="s">
        <v>21</v>
      </c>
      <c r="E12" s="41"/>
      <c r="F12" s="140" t="s">
        <v>22</v>
      </c>
      <c r="G12" s="41"/>
      <c r="H12" s="41"/>
      <c r="I12" s="136" t="s">
        <v>23</v>
      </c>
      <c r="J12" s="141" t="str">
        <f>'Rekapitulace stavby'!AN8</f>
        <v>8. 4. 2025</v>
      </c>
      <c r="K12" s="41"/>
      <c r="L12" s="138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8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6" t="s">
        <v>25</v>
      </c>
      <c r="E14" s="41"/>
      <c r="F14" s="41"/>
      <c r="G14" s="41"/>
      <c r="H14" s="41"/>
      <c r="I14" s="136" t="s">
        <v>26</v>
      </c>
      <c r="J14" s="140" t="s">
        <v>27</v>
      </c>
      <c r="K14" s="41"/>
      <c r="L14" s="138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40" t="s">
        <v>22</v>
      </c>
      <c r="F15" s="41"/>
      <c r="G15" s="41"/>
      <c r="H15" s="41"/>
      <c r="I15" s="136" t="s">
        <v>28</v>
      </c>
      <c r="J15" s="140" t="s">
        <v>29</v>
      </c>
      <c r="K15" s="41"/>
      <c r="L15" s="138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8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6" t="s">
        <v>30</v>
      </c>
      <c r="E17" s="41"/>
      <c r="F17" s="41"/>
      <c r="G17" s="41"/>
      <c r="H17" s="41"/>
      <c r="I17" s="136" t="s">
        <v>26</v>
      </c>
      <c r="J17" s="36" t="str">
        <f>'Rekapitulace stavby'!AN13</f>
        <v>Vyplň údaj</v>
      </c>
      <c r="K17" s="41"/>
      <c r="L17" s="138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40"/>
      <c r="G18" s="140"/>
      <c r="H18" s="140"/>
      <c r="I18" s="136" t="s">
        <v>28</v>
      </c>
      <c r="J18" s="36" t="str">
        <f>'Rekapitulace stavby'!AN14</f>
        <v>Vyplň údaj</v>
      </c>
      <c r="K18" s="41"/>
      <c r="L18" s="138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8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6" t="s">
        <v>32</v>
      </c>
      <c r="E20" s="41"/>
      <c r="F20" s="41"/>
      <c r="G20" s="41"/>
      <c r="H20" s="41"/>
      <c r="I20" s="136" t="s">
        <v>26</v>
      </c>
      <c r="J20" s="140" t="s">
        <v>19</v>
      </c>
      <c r="K20" s="41"/>
      <c r="L20" s="138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40" t="s">
        <v>33</v>
      </c>
      <c r="F21" s="41"/>
      <c r="G21" s="41"/>
      <c r="H21" s="41"/>
      <c r="I21" s="136" t="s">
        <v>28</v>
      </c>
      <c r="J21" s="140" t="s">
        <v>19</v>
      </c>
      <c r="K21" s="41"/>
      <c r="L21" s="138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8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6" t="s">
        <v>35</v>
      </c>
      <c r="E23" s="41"/>
      <c r="F23" s="41"/>
      <c r="G23" s="41"/>
      <c r="H23" s="41"/>
      <c r="I23" s="136" t="s">
        <v>26</v>
      </c>
      <c r="J23" s="140" t="s">
        <v>36</v>
      </c>
      <c r="K23" s="41"/>
      <c r="L23" s="138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40" t="s">
        <v>37</v>
      </c>
      <c r="F24" s="41"/>
      <c r="G24" s="41"/>
      <c r="H24" s="41"/>
      <c r="I24" s="136" t="s">
        <v>28</v>
      </c>
      <c r="J24" s="140" t="s">
        <v>38</v>
      </c>
      <c r="K24" s="41"/>
      <c r="L24" s="138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8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6" t="s">
        <v>39</v>
      </c>
      <c r="E26" s="41"/>
      <c r="F26" s="41"/>
      <c r="G26" s="41"/>
      <c r="H26" s="41"/>
      <c r="I26" s="41"/>
      <c r="J26" s="41"/>
      <c r="K26" s="41"/>
      <c r="L26" s="138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2"/>
      <c r="B27" s="143"/>
      <c r="C27" s="142"/>
      <c r="D27" s="142"/>
      <c r="E27" s="144" t="s">
        <v>19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8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6"/>
      <c r="E29" s="146"/>
      <c r="F29" s="146"/>
      <c r="G29" s="146"/>
      <c r="H29" s="146"/>
      <c r="I29" s="146"/>
      <c r="J29" s="146"/>
      <c r="K29" s="146"/>
      <c r="L29" s="138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7" t="s">
        <v>41</v>
      </c>
      <c r="E30" s="41"/>
      <c r="F30" s="41"/>
      <c r="G30" s="41"/>
      <c r="H30" s="41"/>
      <c r="I30" s="41"/>
      <c r="J30" s="148">
        <f>ROUND(J82, 2)</f>
        <v>0</v>
      </c>
      <c r="K30" s="41"/>
      <c r="L30" s="138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6"/>
      <c r="E31" s="146"/>
      <c r="F31" s="146"/>
      <c r="G31" s="146"/>
      <c r="H31" s="146"/>
      <c r="I31" s="146"/>
      <c r="J31" s="146"/>
      <c r="K31" s="146"/>
      <c r="L31" s="138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9" t="s">
        <v>43</v>
      </c>
      <c r="G32" s="41"/>
      <c r="H32" s="41"/>
      <c r="I32" s="149" t="s">
        <v>42</v>
      </c>
      <c r="J32" s="149" t="s">
        <v>44</v>
      </c>
      <c r="K32" s="41"/>
      <c r="L32" s="138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0" t="s">
        <v>45</v>
      </c>
      <c r="E33" s="136" t="s">
        <v>46</v>
      </c>
      <c r="F33" s="151">
        <f>ROUND((SUM(BE82:BE194)),  2)</f>
        <v>0</v>
      </c>
      <c r="G33" s="41"/>
      <c r="H33" s="41"/>
      <c r="I33" s="152">
        <v>0.20999999999999999</v>
      </c>
      <c r="J33" s="151">
        <f>ROUND(((SUM(BE82:BE194))*I33),  2)</f>
        <v>0</v>
      </c>
      <c r="K33" s="41"/>
      <c r="L33" s="138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6" t="s">
        <v>47</v>
      </c>
      <c r="F34" s="151">
        <f>ROUND((SUM(BF82:BF194)),  2)</f>
        <v>0</v>
      </c>
      <c r="G34" s="41"/>
      <c r="H34" s="41"/>
      <c r="I34" s="152">
        <v>0.12</v>
      </c>
      <c r="J34" s="151">
        <f>ROUND(((SUM(BF82:BF194))*I34),  2)</f>
        <v>0</v>
      </c>
      <c r="K34" s="41"/>
      <c r="L34" s="138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6" t="s">
        <v>48</v>
      </c>
      <c r="F35" s="151">
        <f>ROUND((SUM(BG82:BG194)),  2)</f>
        <v>0</v>
      </c>
      <c r="G35" s="41"/>
      <c r="H35" s="41"/>
      <c r="I35" s="152">
        <v>0.20999999999999999</v>
      </c>
      <c r="J35" s="151">
        <f>0</f>
        <v>0</v>
      </c>
      <c r="K35" s="41"/>
      <c r="L35" s="138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6" t="s">
        <v>49</v>
      </c>
      <c r="F36" s="151">
        <f>ROUND((SUM(BH82:BH194)),  2)</f>
        <v>0</v>
      </c>
      <c r="G36" s="41"/>
      <c r="H36" s="41"/>
      <c r="I36" s="152">
        <v>0.12</v>
      </c>
      <c r="J36" s="151">
        <f>0</f>
        <v>0</v>
      </c>
      <c r="K36" s="41"/>
      <c r="L36" s="138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6" t="s">
        <v>50</v>
      </c>
      <c r="F37" s="151">
        <f>ROUND((SUM(BI82:BI194)),  2)</f>
        <v>0</v>
      </c>
      <c r="G37" s="41"/>
      <c r="H37" s="41"/>
      <c r="I37" s="152">
        <v>0</v>
      </c>
      <c r="J37" s="151">
        <f>0</f>
        <v>0</v>
      </c>
      <c r="K37" s="41"/>
      <c r="L37" s="138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8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3"/>
      <c r="D39" s="154" t="s">
        <v>51</v>
      </c>
      <c r="E39" s="155"/>
      <c r="F39" s="155"/>
      <c r="G39" s="156" t="s">
        <v>52</v>
      </c>
      <c r="H39" s="157" t="s">
        <v>53</v>
      </c>
      <c r="I39" s="155"/>
      <c r="J39" s="158">
        <f>SUM(J30:J37)</f>
        <v>0</v>
      </c>
      <c r="K39" s="159"/>
      <c r="L39" s="138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38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2"/>
      <c r="C44" s="163"/>
      <c r="D44" s="163"/>
      <c r="E44" s="163"/>
      <c r="F44" s="163"/>
      <c r="G44" s="163"/>
      <c r="H44" s="163"/>
      <c r="I44" s="163"/>
      <c r="J44" s="163"/>
      <c r="K44" s="163"/>
      <c r="L44" s="138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107</v>
      </c>
      <c r="D45" s="43"/>
      <c r="E45" s="43"/>
      <c r="F45" s="43"/>
      <c r="G45" s="43"/>
      <c r="H45" s="43"/>
      <c r="I45" s="43"/>
      <c r="J45" s="43"/>
      <c r="K45" s="43"/>
      <c r="L45" s="138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8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8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4" t="str">
        <f>E7</f>
        <v>PARKOVACÍ DŮM V KOLÍNĚ</v>
      </c>
      <c r="F48" s="35"/>
      <c r="G48" s="35"/>
      <c r="H48" s="35"/>
      <c r="I48" s="43"/>
      <c r="J48" s="43"/>
      <c r="K48" s="43"/>
      <c r="L48" s="138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38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IO 203 - Přeložka VO</v>
      </c>
      <c r="F50" s="43"/>
      <c r="G50" s="43"/>
      <c r="H50" s="43"/>
      <c r="I50" s="43"/>
      <c r="J50" s="43"/>
      <c r="K50" s="43"/>
      <c r="L50" s="138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8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město Kolín</v>
      </c>
      <c r="G52" s="43"/>
      <c r="H52" s="43"/>
      <c r="I52" s="35" t="s">
        <v>23</v>
      </c>
      <c r="J52" s="75" t="str">
        <f>IF(J12="","",J12)</f>
        <v>8. 4. 2025</v>
      </c>
      <c r="K52" s="43"/>
      <c r="L52" s="138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8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Kolín</v>
      </c>
      <c r="G54" s="43"/>
      <c r="H54" s="43"/>
      <c r="I54" s="35" t="s">
        <v>32</v>
      </c>
      <c r="J54" s="39" t="str">
        <f>E21</f>
        <v>Projekt Haly s.r.o.</v>
      </c>
      <c r="K54" s="43"/>
      <c r="L54" s="138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35</v>
      </c>
      <c r="J55" s="39" t="str">
        <f>E24</f>
        <v>TMI Building s.r.o.</v>
      </c>
      <c r="K55" s="43"/>
      <c r="L55" s="138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8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5" t="s">
        <v>108</v>
      </c>
      <c r="D57" s="166"/>
      <c r="E57" s="166"/>
      <c r="F57" s="166"/>
      <c r="G57" s="166"/>
      <c r="H57" s="166"/>
      <c r="I57" s="166"/>
      <c r="J57" s="167" t="s">
        <v>109</v>
      </c>
      <c r="K57" s="166"/>
      <c r="L57" s="138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8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8" t="s">
        <v>73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8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110</v>
      </c>
    </row>
    <row r="60" s="9" customFormat="1" ht="24.96" customHeight="1">
      <c r="A60" s="9"/>
      <c r="B60" s="169"/>
      <c r="C60" s="170"/>
      <c r="D60" s="171" t="s">
        <v>748</v>
      </c>
      <c r="E60" s="172"/>
      <c r="F60" s="172"/>
      <c r="G60" s="172"/>
      <c r="H60" s="172"/>
      <c r="I60" s="172"/>
      <c r="J60" s="173">
        <f>J83</f>
        <v>0</v>
      </c>
      <c r="K60" s="170"/>
      <c r="L60" s="17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5"/>
      <c r="C61" s="176"/>
      <c r="D61" s="177" t="s">
        <v>860</v>
      </c>
      <c r="E61" s="178"/>
      <c r="F61" s="178"/>
      <c r="G61" s="178"/>
      <c r="H61" s="178"/>
      <c r="I61" s="178"/>
      <c r="J61" s="179">
        <f>J84</f>
        <v>0</v>
      </c>
      <c r="K61" s="176"/>
      <c r="L61" s="18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5"/>
      <c r="C62" s="176"/>
      <c r="D62" s="177" t="s">
        <v>861</v>
      </c>
      <c r="E62" s="178"/>
      <c r="F62" s="178"/>
      <c r="G62" s="178"/>
      <c r="H62" s="178"/>
      <c r="I62" s="178"/>
      <c r="J62" s="179">
        <f>J161</f>
        <v>0</v>
      </c>
      <c r="K62" s="176"/>
      <c r="L62" s="18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8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8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8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123</v>
      </c>
      <c r="D69" s="43"/>
      <c r="E69" s="43"/>
      <c r="F69" s="43"/>
      <c r="G69" s="43"/>
      <c r="H69" s="43"/>
      <c r="I69" s="43"/>
      <c r="J69" s="43"/>
      <c r="K69" s="43"/>
      <c r="L69" s="138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8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8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4" t="str">
        <f>E7</f>
        <v>PARKOVACÍ DŮM V KOLÍNĚ</v>
      </c>
      <c r="F72" s="35"/>
      <c r="G72" s="35"/>
      <c r="H72" s="35"/>
      <c r="I72" s="43"/>
      <c r="J72" s="43"/>
      <c r="K72" s="43"/>
      <c r="L72" s="138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105</v>
      </c>
      <c r="D73" s="43"/>
      <c r="E73" s="43"/>
      <c r="F73" s="43"/>
      <c r="G73" s="43"/>
      <c r="H73" s="43"/>
      <c r="I73" s="43"/>
      <c r="J73" s="43"/>
      <c r="K73" s="43"/>
      <c r="L73" s="138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IO 203 - Přeložka VO</v>
      </c>
      <c r="F74" s="43"/>
      <c r="G74" s="43"/>
      <c r="H74" s="43"/>
      <c r="I74" s="43"/>
      <c r="J74" s="43"/>
      <c r="K74" s="43"/>
      <c r="L74" s="138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8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>město Kolín</v>
      </c>
      <c r="G76" s="43"/>
      <c r="H76" s="43"/>
      <c r="I76" s="35" t="s">
        <v>23</v>
      </c>
      <c r="J76" s="75" t="str">
        <f>IF(J12="","",J12)</f>
        <v>8. 4. 2025</v>
      </c>
      <c r="K76" s="43"/>
      <c r="L76" s="138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8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>město Kolín</v>
      </c>
      <c r="G78" s="43"/>
      <c r="H78" s="43"/>
      <c r="I78" s="35" t="s">
        <v>32</v>
      </c>
      <c r="J78" s="39" t="str">
        <f>E21</f>
        <v>Projekt Haly s.r.o.</v>
      </c>
      <c r="K78" s="43"/>
      <c r="L78" s="138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30</v>
      </c>
      <c r="D79" s="43"/>
      <c r="E79" s="43"/>
      <c r="F79" s="30" t="str">
        <f>IF(E18="","",E18)</f>
        <v>Vyplň údaj</v>
      </c>
      <c r="G79" s="43"/>
      <c r="H79" s="43"/>
      <c r="I79" s="35" t="s">
        <v>35</v>
      </c>
      <c r="J79" s="39" t="str">
        <f>E24</f>
        <v>TMI Building s.r.o.</v>
      </c>
      <c r="K79" s="43"/>
      <c r="L79" s="138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8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1"/>
      <c r="B81" s="182"/>
      <c r="C81" s="183" t="s">
        <v>124</v>
      </c>
      <c r="D81" s="184" t="s">
        <v>60</v>
      </c>
      <c r="E81" s="184" t="s">
        <v>56</v>
      </c>
      <c r="F81" s="184" t="s">
        <v>57</v>
      </c>
      <c r="G81" s="184" t="s">
        <v>125</v>
      </c>
      <c r="H81" s="184" t="s">
        <v>126</v>
      </c>
      <c r="I81" s="184" t="s">
        <v>127</v>
      </c>
      <c r="J81" s="184" t="s">
        <v>109</v>
      </c>
      <c r="K81" s="185" t="s">
        <v>128</v>
      </c>
      <c r="L81" s="186"/>
      <c r="M81" s="95" t="s">
        <v>19</v>
      </c>
      <c r="N81" s="96" t="s">
        <v>45</v>
      </c>
      <c r="O81" s="96" t="s">
        <v>129</v>
      </c>
      <c r="P81" s="96" t="s">
        <v>130</v>
      </c>
      <c r="Q81" s="96" t="s">
        <v>131</v>
      </c>
      <c r="R81" s="96" t="s">
        <v>132</v>
      </c>
      <c r="S81" s="96" t="s">
        <v>133</v>
      </c>
      <c r="T81" s="97" t="s">
        <v>134</v>
      </c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</row>
    <row r="82" s="2" customFormat="1" ht="22.8" customHeight="1">
      <c r="A82" s="41"/>
      <c r="B82" s="42"/>
      <c r="C82" s="102" t="s">
        <v>135</v>
      </c>
      <c r="D82" s="43"/>
      <c r="E82" s="43"/>
      <c r="F82" s="43"/>
      <c r="G82" s="43"/>
      <c r="H82" s="43"/>
      <c r="I82" s="43"/>
      <c r="J82" s="187">
        <f>BK82</f>
        <v>0</v>
      </c>
      <c r="K82" s="43"/>
      <c r="L82" s="47"/>
      <c r="M82" s="98"/>
      <c r="N82" s="188"/>
      <c r="O82" s="99"/>
      <c r="P82" s="189">
        <f>P83</f>
        <v>0</v>
      </c>
      <c r="Q82" s="99"/>
      <c r="R82" s="189">
        <f>R83</f>
        <v>40.453740000000003</v>
      </c>
      <c r="S82" s="99"/>
      <c r="T82" s="190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74</v>
      </c>
      <c r="AU82" s="20" t="s">
        <v>110</v>
      </c>
      <c r="BK82" s="191">
        <f>BK83</f>
        <v>0</v>
      </c>
    </row>
    <row r="83" s="12" customFormat="1" ht="25.92" customHeight="1">
      <c r="A83" s="12"/>
      <c r="B83" s="192"/>
      <c r="C83" s="193"/>
      <c r="D83" s="194" t="s">
        <v>74</v>
      </c>
      <c r="E83" s="195" t="s">
        <v>274</v>
      </c>
      <c r="F83" s="195" t="s">
        <v>755</v>
      </c>
      <c r="G83" s="193"/>
      <c r="H83" s="193"/>
      <c r="I83" s="196"/>
      <c r="J83" s="197">
        <f>BK83</f>
        <v>0</v>
      </c>
      <c r="K83" s="193"/>
      <c r="L83" s="198"/>
      <c r="M83" s="199"/>
      <c r="N83" s="200"/>
      <c r="O83" s="200"/>
      <c r="P83" s="201">
        <f>P84+P161</f>
        <v>0</v>
      </c>
      <c r="Q83" s="200"/>
      <c r="R83" s="201">
        <f>R84+R161</f>
        <v>40.453740000000003</v>
      </c>
      <c r="S83" s="200"/>
      <c r="T83" s="202">
        <f>T84+T161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3" t="s">
        <v>156</v>
      </c>
      <c r="AT83" s="204" t="s">
        <v>74</v>
      </c>
      <c r="AU83" s="204" t="s">
        <v>75</v>
      </c>
      <c r="AY83" s="203" t="s">
        <v>138</v>
      </c>
      <c r="BK83" s="205">
        <f>BK84+BK161</f>
        <v>0</v>
      </c>
    </row>
    <row r="84" s="12" customFormat="1" ht="22.8" customHeight="1">
      <c r="A84" s="12"/>
      <c r="B84" s="192"/>
      <c r="C84" s="193"/>
      <c r="D84" s="194" t="s">
        <v>74</v>
      </c>
      <c r="E84" s="206" t="s">
        <v>862</v>
      </c>
      <c r="F84" s="206" t="s">
        <v>863</v>
      </c>
      <c r="G84" s="193"/>
      <c r="H84" s="193"/>
      <c r="I84" s="196"/>
      <c r="J84" s="207">
        <f>BK84</f>
        <v>0</v>
      </c>
      <c r="K84" s="193"/>
      <c r="L84" s="198"/>
      <c r="M84" s="199"/>
      <c r="N84" s="200"/>
      <c r="O84" s="200"/>
      <c r="P84" s="201">
        <f>SUM(P85:P160)</f>
        <v>0</v>
      </c>
      <c r="Q84" s="200"/>
      <c r="R84" s="201">
        <f>SUM(R85:R160)</f>
        <v>0.270617</v>
      </c>
      <c r="S84" s="200"/>
      <c r="T84" s="202">
        <f>SUM(T85:T160)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3" t="s">
        <v>156</v>
      </c>
      <c r="AT84" s="204" t="s">
        <v>74</v>
      </c>
      <c r="AU84" s="204" t="s">
        <v>14</v>
      </c>
      <c r="AY84" s="203" t="s">
        <v>138</v>
      </c>
      <c r="BK84" s="205">
        <f>SUM(BK85:BK160)</f>
        <v>0</v>
      </c>
    </row>
    <row r="85" s="2" customFormat="1" ht="16.5" customHeight="1">
      <c r="A85" s="41"/>
      <c r="B85" s="42"/>
      <c r="C85" s="208" t="s">
        <v>14</v>
      </c>
      <c r="D85" s="208" t="s">
        <v>140</v>
      </c>
      <c r="E85" s="209" t="s">
        <v>864</v>
      </c>
      <c r="F85" s="210" t="s">
        <v>865</v>
      </c>
      <c r="G85" s="211" t="s">
        <v>143</v>
      </c>
      <c r="H85" s="212">
        <v>1</v>
      </c>
      <c r="I85" s="213"/>
      <c r="J85" s="214">
        <f>ROUND(I85*H85,2)</f>
        <v>0</v>
      </c>
      <c r="K85" s="210" t="s">
        <v>144</v>
      </c>
      <c r="L85" s="47"/>
      <c r="M85" s="215" t="s">
        <v>19</v>
      </c>
      <c r="N85" s="216" t="s">
        <v>46</v>
      </c>
      <c r="O85" s="87"/>
      <c r="P85" s="217">
        <f>O85*H85</f>
        <v>0</v>
      </c>
      <c r="Q85" s="217">
        <v>0</v>
      </c>
      <c r="R85" s="217">
        <f>Q85*H85</f>
        <v>0</v>
      </c>
      <c r="S85" s="217">
        <v>0</v>
      </c>
      <c r="T85" s="218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9" t="s">
        <v>610</v>
      </c>
      <c r="AT85" s="219" t="s">
        <v>140</v>
      </c>
      <c r="AU85" s="219" t="s">
        <v>84</v>
      </c>
      <c r="AY85" s="20" t="s">
        <v>138</v>
      </c>
      <c r="BE85" s="220">
        <f>IF(N85="základní",J85,0)</f>
        <v>0</v>
      </c>
      <c r="BF85" s="220">
        <f>IF(N85="snížená",J85,0)</f>
        <v>0</v>
      </c>
      <c r="BG85" s="220">
        <f>IF(N85="zákl. přenesená",J85,0)</f>
        <v>0</v>
      </c>
      <c r="BH85" s="220">
        <f>IF(N85="sníž. přenesená",J85,0)</f>
        <v>0</v>
      </c>
      <c r="BI85" s="220">
        <f>IF(N85="nulová",J85,0)</f>
        <v>0</v>
      </c>
      <c r="BJ85" s="20" t="s">
        <v>14</v>
      </c>
      <c r="BK85" s="220">
        <f>ROUND(I85*H85,2)</f>
        <v>0</v>
      </c>
      <c r="BL85" s="20" t="s">
        <v>610</v>
      </c>
      <c r="BM85" s="219" t="s">
        <v>866</v>
      </c>
    </row>
    <row r="86" s="2" customFormat="1">
      <c r="A86" s="41"/>
      <c r="B86" s="42"/>
      <c r="C86" s="43"/>
      <c r="D86" s="221" t="s">
        <v>147</v>
      </c>
      <c r="E86" s="43"/>
      <c r="F86" s="222" t="s">
        <v>867</v>
      </c>
      <c r="G86" s="43"/>
      <c r="H86" s="43"/>
      <c r="I86" s="223"/>
      <c r="J86" s="43"/>
      <c r="K86" s="43"/>
      <c r="L86" s="47"/>
      <c r="M86" s="224"/>
      <c r="N86" s="225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147</v>
      </c>
      <c r="AU86" s="20" t="s">
        <v>84</v>
      </c>
    </row>
    <row r="87" s="2" customFormat="1">
      <c r="A87" s="41"/>
      <c r="B87" s="42"/>
      <c r="C87" s="43"/>
      <c r="D87" s="226" t="s">
        <v>149</v>
      </c>
      <c r="E87" s="43"/>
      <c r="F87" s="227" t="s">
        <v>868</v>
      </c>
      <c r="G87" s="43"/>
      <c r="H87" s="43"/>
      <c r="I87" s="223"/>
      <c r="J87" s="43"/>
      <c r="K87" s="43"/>
      <c r="L87" s="47"/>
      <c r="M87" s="224"/>
      <c r="N87" s="225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149</v>
      </c>
      <c r="AU87" s="20" t="s">
        <v>84</v>
      </c>
    </row>
    <row r="88" s="2" customFormat="1" ht="16.5" customHeight="1">
      <c r="A88" s="41"/>
      <c r="B88" s="42"/>
      <c r="C88" s="260" t="s">
        <v>84</v>
      </c>
      <c r="D88" s="260" t="s">
        <v>274</v>
      </c>
      <c r="E88" s="261" t="s">
        <v>869</v>
      </c>
      <c r="F88" s="262" t="s">
        <v>870</v>
      </c>
      <c r="G88" s="263" t="s">
        <v>768</v>
      </c>
      <c r="H88" s="264">
        <v>1</v>
      </c>
      <c r="I88" s="265"/>
      <c r="J88" s="266">
        <f>ROUND(I88*H88,2)</f>
        <v>0</v>
      </c>
      <c r="K88" s="262" t="s">
        <v>19</v>
      </c>
      <c r="L88" s="267"/>
      <c r="M88" s="268" t="s">
        <v>19</v>
      </c>
      <c r="N88" s="269" t="s">
        <v>46</v>
      </c>
      <c r="O88" s="87"/>
      <c r="P88" s="217">
        <f>O88*H88</f>
        <v>0</v>
      </c>
      <c r="Q88" s="217">
        <v>0</v>
      </c>
      <c r="R88" s="217">
        <f>Q88*H88</f>
        <v>0</v>
      </c>
      <c r="S88" s="217">
        <v>0</v>
      </c>
      <c r="T88" s="218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9" t="s">
        <v>871</v>
      </c>
      <c r="AT88" s="219" t="s">
        <v>274</v>
      </c>
      <c r="AU88" s="219" t="s">
        <v>84</v>
      </c>
      <c r="AY88" s="20" t="s">
        <v>138</v>
      </c>
      <c r="BE88" s="220">
        <f>IF(N88="základní",J88,0)</f>
        <v>0</v>
      </c>
      <c r="BF88" s="220">
        <f>IF(N88="snížená",J88,0)</f>
        <v>0</v>
      </c>
      <c r="BG88" s="220">
        <f>IF(N88="zákl. přenesená",J88,0)</f>
        <v>0</v>
      </c>
      <c r="BH88" s="220">
        <f>IF(N88="sníž. přenesená",J88,0)</f>
        <v>0</v>
      </c>
      <c r="BI88" s="220">
        <f>IF(N88="nulová",J88,0)</f>
        <v>0</v>
      </c>
      <c r="BJ88" s="20" t="s">
        <v>14</v>
      </c>
      <c r="BK88" s="220">
        <f>ROUND(I88*H88,2)</f>
        <v>0</v>
      </c>
      <c r="BL88" s="20" t="s">
        <v>610</v>
      </c>
      <c r="BM88" s="219" t="s">
        <v>872</v>
      </c>
    </row>
    <row r="89" s="2" customFormat="1">
      <c r="A89" s="41"/>
      <c r="B89" s="42"/>
      <c r="C89" s="43"/>
      <c r="D89" s="221" t="s">
        <v>147</v>
      </c>
      <c r="E89" s="43"/>
      <c r="F89" s="222" t="s">
        <v>870</v>
      </c>
      <c r="G89" s="43"/>
      <c r="H89" s="43"/>
      <c r="I89" s="223"/>
      <c r="J89" s="43"/>
      <c r="K89" s="43"/>
      <c r="L89" s="47"/>
      <c r="M89" s="224"/>
      <c r="N89" s="225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147</v>
      </c>
      <c r="AU89" s="20" t="s">
        <v>84</v>
      </c>
    </row>
    <row r="90" s="2" customFormat="1" ht="16.5" customHeight="1">
      <c r="A90" s="41"/>
      <c r="B90" s="42"/>
      <c r="C90" s="208" t="s">
        <v>156</v>
      </c>
      <c r="D90" s="208" t="s">
        <v>140</v>
      </c>
      <c r="E90" s="209" t="s">
        <v>873</v>
      </c>
      <c r="F90" s="210" t="s">
        <v>874</v>
      </c>
      <c r="G90" s="211" t="s">
        <v>143</v>
      </c>
      <c r="H90" s="212">
        <v>1</v>
      </c>
      <c r="I90" s="213"/>
      <c r="J90" s="214">
        <f>ROUND(I90*H90,2)</f>
        <v>0</v>
      </c>
      <c r="K90" s="210" t="s">
        <v>144</v>
      </c>
      <c r="L90" s="47"/>
      <c r="M90" s="215" t="s">
        <v>19</v>
      </c>
      <c r="N90" s="216" t="s">
        <v>46</v>
      </c>
      <c r="O90" s="87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9" t="s">
        <v>610</v>
      </c>
      <c r="AT90" s="219" t="s">
        <v>140</v>
      </c>
      <c r="AU90" s="219" t="s">
        <v>84</v>
      </c>
      <c r="AY90" s="20" t="s">
        <v>138</v>
      </c>
      <c r="BE90" s="220">
        <f>IF(N90="základní",J90,0)</f>
        <v>0</v>
      </c>
      <c r="BF90" s="220">
        <f>IF(N90="snížená",J90,0)</f>
        <v>0</v>
      </c>
      <c r="BG90" s="220">
        <f>IF(N90="zákl. přenesená",J90,0)</f>
        <v>0</v>
      </c>
      <c r="BH90" s="220">
        <f>IF(N90="sníž. přenesená",J90,0)</f>
        <v>0</v>
      </c>
      <c r="BI90" s="220">
        <f>IF(N90="nulová",J90,0)</f>
        <v>0</v>
      </c>
      <c r="BJ90" s="20" t="s">
        <v>14</v>
      </c>
      <c r="BK90" s="220">
        <f>ROUND(I90*H90,2)</f>
        <v>0</v>
      </c>
      <c r="BL90" s="20" t="s">
        <v>610</v>
      </c>
      <c r="BM90" s="219" t="s">
        <v>875</v>
      </c>
    </row>
    <row r="91" s="2" customFormat="1">
      <c r="A91" s="41"/>
      <c r="B91" s="42"/>
      <c r="C91" s="43"/>
      <c r="D91" s="221" t="s">
        <v>147</v>
      </c>
      <c r="E91" s="43"/>
      <c r="F91" s="222" t="s">
        <v>874</v>
      </c>
      <c r="G91" s="43"/>
      <c r="H91" s="43"/>
      <c r="I91" s="223"/>
      <c r="J91" s="43"/>
      <c r="K91" s="43"/>
      <c r="L91" s="47"/>
      <c r="M91" s="224"/>
      <c r="N91" s="225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147</v>
      </c>
      <c r="AU91" s="20" t="s">
        <v>84</v>
      </c>
    </row>
    <row r="92" s="2" customFormat="1">
      <c r="A92" s="41"/>
      <c r="B92" s="42"/>
      <c r="C92" s="43"/>
      <c r="D92" s="226" t="s">
        <v>149</v>
      </c>
      <c r="E92" s="43"/>
      <c r="F92" s="227" t="s">
        <v>876</v>
      </c>
      <c r="G92" s="43"/>
      <c r="H92" s="43"/>
      <c r="I92" s="223"/>
      <c r="J92" s="43"/>
      <c r="K92" s="43"/>
      <c r="L92" s="47"/>
      <c r="M92" s="224"/>
      <c r="N92" s="225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149</v>
      </c>
      <c r="AU92" s="20" t="s">
        <v>84</v>
      </c>
    </row>
    <row r="93" s="2" customFormat="1" ht="16.5" customHeight="1">
      <c r="A93" s="41"/>
      <c r="B93" s="42"/>
      <c r="C93" s="260" t="s">
        <v>145</v>
      </c>
      <c r="D93" s="260" t="s">
        <v>274</v>
      </c>
      <c r="E93" s="261" t="s">
        <v>877</v>
      </c>
      <c r="F93" s="262" t="s">
        <v>878</v>
      </c>
      <c r="G93" s="263" t="s">
        <v>143</v>
      </c>
      <c r="H93" s="264">
        <v>1</v>
      </c>
      <c r="I93" s="265"/>
      <c r="J93" s="266">
        <f>ROUND(I93*H93,2)</f>
        <v>0</v>
      </c>
      <c r="K93" s="262" t="s">
        <v>19</v>
      </c>
      <c r="L93" s="267"/>
      <c r="M93" s="268" t="s">
        <v>19</v>
      </c>
      <c r="N93" s="269" t="s">
        <v>46</v>
      </c>
      <c r="O93" s="87"/>
      <c r="P93" s="217">
        <f>O93*H93</f>
        <v>0</v>
      </c>
      <c r="Q93" s="217">
        <v>0</v>
      </c>
      <c r="R93" s="217">
        <f>Q93*H93</f>
        <v>0</v>
      </c>
      <c r="S93" s="217">
        <v>0</v>
      </c>
      <c r="T93" s="218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9" t="s">
        <v>871</v>
      </c>
      <c r="AT93" s="219" t="s">
        <v>274</v>
      </c>
      <c r="AU93" s="219" t="s">
        <v>84</v>
      </c>
      <c r="AY93" s="20" t="s">
        <v>138</v>
      </c>
      <c r="BE93" s="220">
        <f>IF(N93="základní",J93,0)</f>
        <v>0</v>
      </c>
      <c r="BF93" s="220">
        <f>IF(N93="snížená",J93,0)</f>
        <v>0</v>
      </c>
      <c r="BG93" s="220">
        <f>IF(N93="zákl. přenesená",J93,0)</f>
        <v>0</v>
      </c>
      <c r="BH93" s="220">
        <f>IF(N93="sníž. přenesená",J93,0)</f>
        <v>0</v>
      </c>
      <c r="BI93" s="220">
        <f>IF(N93="nulová",J93,0)</f>
        <v>0</v>
      </c>
      <c r="BJ93" s="20" t="s">
        <v>14</v>
      </c>
      <c r="BK93" s="220">
        <f>ROUND(I93*H93,2)</f>
        <v>0</v>
      </c>
      <c r="BL93" s="20" t="s">
        <v>610</v>
      </c>
      <c r="BM93" s="219" t="s">
        <v>879</v>
      </c>
    </row>
    <row r="94" s="2" customFormat="1">
      <c r="A94" s="41"/>
      <c r="B94" s="42"/>
      <c r="C94" s="43"/>
      <c r="D94" s="221" t="s">
        <v>147</v>
      </c>
      <c r="E94" s="43"/>
      <c r="F94" s="222" t="s">
        <v>878</v>
      </c>
      <c r="G94" s="43"/>
      <c r="H94" s="43"/>
      <c r="I94" s="223"/>
      <c r="J94" s="43"/>
      <c r="K94" s="43"/>
      <c r="L94" s="47"/>
      <c r="M94" s="224"/>
      <c r="N94" s="225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147</v>
      </c>
      <c r="AU94" s="20" t="s">
        <v>84</v>
      </c>
    </row>
    <row r="95" s="2" customFormat="1" ht="16.5" customHeight="1">
      <c r="A95" s="41"/>
      <c r="B95" s="42"/>
      <c r="C95" s="208" t="s">
        <v>167</v>
      </c>
      <c r="D95" s="208" t="s">
        <v>140</v>
      </c>
      <c r="E95" s="209" t="s">
        <v>880</v>
      </c>
      <c r="F95" s="210" t="s">
        <v>881</v>
      </c>
      <c r="G95" s="211" t="s">
        <v>143</v>
      </c>
      <c r="H95" s="212">
        <v>1</v>
      </c>
      <c r="I95" s="213"/>
      <c r="J95" s="214">
        <f>ROUND(I95*H95,2)</f>
        <v>0</v>
      </c>
      <c r="K95" s="210" t="s">
        <v>144</v>
      </c>
      <c r="L95" s="47"/>
      <c r="M95" s="215" t="s">
        <v>19</v>
      </c>
      <c r="N95" s="216" t="s">
        <v>46</v>
      </c>
      <c r="O95" s="87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9" t="s">
        <v>610</v>
      </c>
      <c r="AT95" s="219" t="s">
        <v>140</v>
      </c>
      <c r="AU95" s="219" t="s">
        <v>84</v>
      </c>
      <c r="AY95" s="20" t="s">
        <v>138</v>
      </c>
      <c r="BE95" s="220">
        <f>IF(N95="základní",J95,0)</f>
        <v>0</v>
      </c>
      <c r="BF95" s="220">
        <f>IF(N95="snížená",J95,0)</f>
        <v>0</v>
      </c>
      <c r="BG95" s="220">
        <f>IF(N95="zákl. přenesená",J95,0)</f>
        <v>0</v>
      </c>
      <c r="BH95" s="220">
        <f>IF(N95="sníž. přenesená",J95,0)</f>
        <v>0</v>
      </c>
      <c r="BI95" s="220">
        <f>IF(N95="nulová",J95,0)</f>
        <v>0</v>
      </c>
      <c r="BJ95" s="20" t="s">
        <v>14</v>
      </c>
      <c r="BK95" s="220">
        <f>ROUND(I95*H95,2)</f>
        <v>0</v>
      </c>
      <c r="BL95" s="20" t="s">
        <v>610</v>
      </c>
      <c r="BM95" s="219" t="s">
        <v>882</v>
      </c>
    </row>
    <row r="96" s="2" customFormat="1">
      <c r="A96" s="41"/>
      <c r="B96" s="42"/>
      <c r="C96" s="43"/>
      <c r="D96" s="221" t="s">
        <v>147</v>
      </c>
      <c r="E96" s="43"/>
      <c r="F96" s="222" t="s">
        <v>883</v>
      </c>
      <c r="G96" s="43"/>
      <c r="H96" s="43"/>
      <c r="I96" s="223"/>
      <c r="J96" s="43"/>
      <c r="K96" s="43"/>
      <c r="L96" s="47"/>
      <c r="M96" s="224"/>
      <c r="N96" s="225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147</v>
      </c>
      <c r="AU96" s="20" t="s">
        <v>84</v>
      </c>
    </row>
    <row r="97" s="2" customFormat="1">
      <c r="A97" s="41"/>
      <c r="B97" s="42"/>
      <c r="C97" s="43"/>
      <c r="D97" s="226" t="s">
        <v>149</v>
      </c>
      <c r="E97" s="43"/>
      <c r="F97" s="227" t="s">
        <v>884</v>
      </c>
      <c r="G97" s="43"/>
      <c r="H97" s="43"/>
      <c r="I97" s="223"/>
      <c r="J97" s="43"/>
      <c r="K97" s="43"/>
      <c r="L97" s="47"/>
      <c r="M97" s="224"/>
      <c r="N97" s="225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149</v>
      </c>
      <c r="AU97" s="20" t="s">
        <v>84</v>
      </c>
    </row>
    <row r="98" s="2" customFormat="1" ht="16.5" customHeight="1">
      <c r="A98" s="41"/>
      <c r="B98" s="42"/>
      <c r="C98" s="260" t="s">
        <v>173</v>
      </c>
      <c r="D98" s="260" t="s">
        <v>274</v>
      </c>
      <c r="E98" s="261" t="s">
        <v>885</v>
      </c>
      <c r="F98" s="262" t="s">
        <v>886</v>
      </c>
      <c r="G98" s="263" t="s">
        <v>143</v>
      </c>
      <c r="H98" s="264">
        <v>1</v>
      </c>
      <c r="I98" s="265"/>
      <c r="J98" s="266">
        <f>ROUND(I98*H98,2)</f>
        <v>0</v>
      </c>
      <c r="K98" s="262" t="s">
        <v>144</v>
      </c>
      <c r="L98" s="267"/>
      <c r="M98" s="268" t="s">
        <v>19</v>
      </c>
      <c r="N98" s="269" t="s">
        <v>46</v>
      </c>
      <c r="O98" s="87"/>
      <c r="P98" s="217">
        <f>O98*H98</f>
        <v>0</v>
      </c>
      <c r="Q98" s="217">
        <v>0.127</v>
      </c>
      <c r="R98" s="217">
        <f>Q98*H98</f>
        <v>0.127</v>
      </c>
      <c r="S98" s="217">
        <v>0</v>
      </c>
      <c r="T98" s="218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9" t="s">
        <v>871</v>
      </c>
      <c r="AT98" s="219" t="s">
        <v>274</v>
      </c>
      <c r="AU98" s="219" t="s">
        <v>84</v>
      </c>
      <c r="AY98" s="20" t="s">
        <v>138</v>
      </c>
      <c r="BE98" s="220">
        <f>IF(N98="základní",J98,0)</f>
        <v>0</v>
      </c>
      <c r="BF98" s="220">
        <f>IF(N98="snížená",J98,0)</f>
        <v>0</v>
      </c>
      <c r="BG98" s="220">
        <f>IF(N98="zákl. přenesená",J98,0)</f>
        <v>0</v>
      </c>
      <c r="BH98" s="220">
        <f>IF(N98="sníž. přenesená",J98,0)</f>
        <v>0</v>
      </c>
      <c r="BI98" s="220">
        <f>IF(N98="nulová",J98,0)</f>
        <v>0</v>
      </c>
      <c r="BJ98" s="20" t="s">
        <v>14</v>
      </c>
      <c r="BK98" s="220">
        <f>ROUND(I98*H98,2)</f>
        <v>0</v>
      </c>
      <c r="BL98" s="20" t="s">
        <v>610</v>
      </c>
      <c r="BM98" s="219" t="s">
        <v>887</v>
      </c>
    </row>
    <row r="99" s="2" customFormat="1">
      <c r="A99" s="41"/>
      <c r="B99" s="42"/>
      <c r="C99" s="43"/>
      <c r="D99" s="221" t="s">
        <v>147</v>
      </c>
      <c r="E99" s="43"/>
      <c r="F99" s="222" t="s">
        <v>886</v>
      </c>
      <c r="G99" s="43"/>
      <c r="H99" s="43"/>
      <c r="I99" s="223"/>
      <c r="J99" s="43"/>
      <c r="K99" s="43"/>
      <c r="L99" s="47"/>
      <c r="M99" s="224"/>
      <c r="N99" s="225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147</v>
      </c>
      <c r="AU99" s="20" t="s">
        <v>84</v>
      </c>
    </row>
    <row r="100" s="2" customFormat="1" ht="16.5" customHeight="1">
      <c r="A100" s="41"/>
      <c r="B100" s="42"/>
      <c r="C100" s="208" t="s">
        <v>184</v>
      </c>
      <c r="D100" s="208" t="s">
        <v>140</v>
      </c>
      <c r="E100" s="209" t="s">
        <v>888</v>
      </c>
      <c r="F100" s="210" t="s">
        <v>889</v>
      </c>
      <c r="G100" s="211" t="s">
        <v>143</v>
      </c>
      <c r="H100" s="212">
        <v>1</v>
      </c>
      <c r="I100" s="213"/>
      <c r="J100" s="214">
        <f>ROUND(I100*H100,2)</f>
        <v>0</v>
      </c>
      <c r="K100" s="210" t="s">
        <v>144</v>
      </c>
      <c r="L100" s="47"/>
      <c r="M100" s="215" t="s">
        <v>19</v>
      </c>
      <c r="N100" s="216" t="s">
        <v>46</v>
      </c>
      <c r="O100" s="87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9" t="s">
        <v>610</v>
      </c>
      <c r="AT100" s="219" t="s">
        <v>140</v>
      </c>
      <c r="AU100" s="219" t="s">
        <v>84</v>
      </c>
      <c r="AY100" s="20" t="s">
        <v>138</v>
      </c>
      <c r="BE100" s="220">
        <f>IF(N100="základní",J100,0)</f>
        <v>0</v>
      </c>
      <c r="BF100" s="220">
        <f>IF(N100="snížená",J100,0)</f>
        <v>0</v>
      </c>
      <c r="BG100" s="220">
        <f>IF(N100="zákl. přenesená",J100,0)</f>
        <v>0</v>
      </c>
      <c r="BH100" s="220">
        <f>IF(N100="sníž. přenesená",J100,0)</f>
        <v>0</v>
      </c>
      <c r="BI100" s="220">
        <f>IF(N100="nulová",J100,0)</f>
        <v>0</v>
      </c>
      <c r="BJ100" s="20" t="s">
        <v>14</v>
      </c>
      <c r="BK100" s="220">
        <f>ROUND(I100*H100,2)</f>
        <v>0</v>
      </c>
      <c r="BL100" s="20" t="s">
        <v>610</v>
      </c>
      <c r="BM100" s="219" t="s">
        <v>890</v>
      </c>
    </row>
    <row r="101" s="2" customFormat="1">
      <c r="A101" s="41"/>
      <c r="B101" s="42"/>
      <c r="C101" s="43"/>
      <c r="D101" s="221" t="s">
        <v>147</v>
      </c>
      <c r="E101" s="43"/>
      <c r="F101" s="222" t="s">
        <v>889</v>
      </c>
      <c r="G101" s="43"/>
      <c r="H101" s="43"/>
      <c r="I101" s="223"/>
      <c r="J101" s="43"/>
      <c r="K101" s="43"/>
      <c r="L101" s="47"/>
      <c r="M101" s="224"/>
      <c r="N101" s="225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147</v>
      </c>
      <c r="AU101" s="20" t="s">
        <v>84</v>
      </c>
    </row>
    <row r="102" s="2" customFormat="1">
      <c r="A102" s="41"/>
      <c r="B102" s="42"/>
      <c r="C102" s="43"/>
      <c r="D102" s="226" t="s">
        <v>149</v>
      </c>
      <c r="E102" s="43"/>
      <c r="F102" s="227" t="s">
        <v>891</v>
      </c>
      <c r="G102" s="43"/>
      <c r="H102" s="43"/>
      <c r="I102" s="223"/>
      <c r="J102" s="43"/>
      <c r="K102" s="43"/>
      <c r="L102" s="47"/>
      <c r="M102" s="224"/>
      <c r="N102" s="225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149</v>
      </c>
      <c r="AU102" s="20" t="s">
        <v>84</v>
      </c>
    </row>
    <row r="103" s="2" customFormat="1" ht="16.5" customHeight="1">
      <c r="A103" s="41"/>
      <c r="B103" s="42"/>
      <c r="C103" s="260" t="s">
        <v>191</v>
      </c>
      <c r="D103" s="260" t="s">
        <v>274</v>
      </c>
      <c r="E103" s="261" t="s">
        <v>892</v>
      </c>
      <c r="F103" s="262" t="s">
        <v>893</v>
      </c>
      <c r="G103" s="263" t="s">
        <v>143</v>
      </c>
      <c r="H103" s="264">
        <v>1</v>
      </c>
      <c r="I103" s="265"/>
      <c r="J103" s="266">
        <f>ROUND(I103*H103,2)</f>
        <v>0</v>
      </c>
      <c r="K103" s="262" t="s">
        <v>144</v>
      </c>
      <c r="L103" s="267"/>
      <c r="M103" s="268" t="s">
        <v>19</v>
      </c>
      <c r="N103" s="269" t="s">
        <v>46</v>
      </c>
      <c r="O103" s="87"/>
      <c r="P103" s="217">
        <f>O103*H103</f>
        <v>0</v>
      </c>
      <c r="Q103" s="217">
        <v>0.00050000000000000001</v>
      </c>
      <c r="R103" s="217">
        <f>Q103*H103</f>
        <v>0.00050000000000000001</v>
      </c>
      <c r="S103" s="217">
        <v>0</v>
      </c>
      <c r="T103" s="218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9" t="s">
        <v>871</v>
      </c>
      <c r="AT103" s="219" t="s">
        <v>274</v>
      </c>
      <c r="AU103" s="219" t="s">
        <v>84</v>
      </c>
      <c r="AY103" s="20" t="s">
        <v>138</v>
      </c>
      <c r="BE103" s="220">
        <f>IF(N103="základní",J103,0)</f>
        <v>0</v>
      </c>
      <c r="BF103" s="220">
        <f>IF(N103="snížená",J103,0)</f>
        <v>0</v>
      </c>
      <c r="BG103" s="220">
        <f>IF(N103="zákl. přenesená",J103,0)</f>
        <v>0</v>
      </c>
      <c r="BH103" s="220">
        <f>IF(N103="sníž. přenesená",J103,0)</f>
        <v>0</v>
      </c>
      <c r="BI103" s="220">
        <f>IF(N103="nulová",J103,0)</f>
        <v>0</v>
      </c>
      <c r="BJ103" s="20" t="s">
        <v>14</v>
      </c>
      <c r="BK103" s="220">
        <f>ROUND(I103*H103,2)</f>
        <v>0</v>
      </c>
      <c r="BL103" s="20" t="s">
        <v>610</v>
      </c>
      <c r="BM103" s="219" t="s">
        <v>894</v>
      </c>
    </row>
    <row r="104" s="2" customFormat="1">
      <c r="A104" s="41"/>
      <c r="B104" s="42"/>
      <c r="C104" s="43"/>
      <c r="D104" s="221" t="s">
        <v>147</v>
      </c>
      <c r="E104" s="43"/>
      <c r="F104" s="222" t="s">
        <v>893</v>
      </c>
      <c r="G104" s="43"/>
      <c r="H104" s="43"/>
      <c r="I104" s="223"/>
      <c r="J104" s="43"/>
      <c r="K104" s="43"/>
      <c r="L104" s="47"/>
      <c r="M104" s="224"/>
      <c r="N104" s="225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147</v>
      </c>
      <c r="AU104" s="20" t="s">
        <v>84</v>
      </c>
    </row>
    <row r="105" s="2" customFormat="1" ht="16.5" customHeight="1">
      <c r="A105" s="41"/>
      <c r="B105" s="42"/>
      <c r="C105" s="208" t="s">
        <v>198</v>
      </c>
      <c r="D105" s="208" t="s">
        <v>140</v>
      </c>
      <c r="E105" s="209" t="s">
        <v>895</v>
      </c>
      <c r="F105" s="210" t="s">
        <v>896</v>
      </c>
      <c r="G105" s="211" t="s">
        <v>143</v>
      </c>
      <c r="H105" s="212">
        <v>1</v>
      </c>
      <c r="I105" s="213"/>
      <c r="J105" s="214">
        <f>ROUND(I105*H105,2)</f>
        <v>0</v>
      </c>
      <c r="K105" s="210" t="s">
        <v>144</v>
      </c>
      <c r="L105" s="47"/>
      <c r="M105" s="215" t="s">
        <v>19</v>
      </c>
      <c r="N105" s="216" t="s">
        <v>46</v>
      </c>
      <c r="O105" s="87"/>
      <c r="P105" s="217">
        <f>O105*H105</f>
        <v>0</v>
      </c>
      <c r="Q105" s="217">
        <v>0</v>
      </c>
      <c r="R105" s="217">
        <f>Q105*H105</f>
        <v>0</v>
      </c>
      <c r="S105" s="217">
        <v>0</v>
      </c>
      <c r="T105" s="218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9" t="s">
        <v>610</v>
      </c>
      <c r="AT105" s="219" t="s">
        <v>140</v>
      </c>
      <c r="AU105" s="219" t="s">
        <v>84</v>
      </c>
      <c r="AY105" s="20" t="s">
        <v>138</v>
      </c>
      <c r="BE105" s="220">
        <f>IF(N105="základní",J105,0)</f>
        <v>0</v>
      </c>
      <c r="BF105" s="220">
        <f>IF(N105="snížená",J105,0)</f>
        <v>0</v>
      </c>
      <c r="BG105" s="220">
        <f>IF(N105="zákl. přenesená",J105,0)</f>
        <v>0</v>
      </c>
      <c r="BH105" s="220">
        <f>IF(N105="sníž. přenesená",J105,0)</f>
        <v>0</v>
      </c>
      <c r="BI105" s="220">
        <f>IF(N105="nulová",J105,0)</f>
        <v>0</v>
      </c>
      <c r="BJ105" s="20" t="s">
        <v>14</v>
      </c>
      <c r="BK105" s="220">
        <f>ROUND(I105*H105,2)</f>
        <v>0</v>
      </c>
      <c r="BL105" s="20" t="s">
        <v>610</v>
      </c>
      <c r="BM105" s="219" t="s">
        <v>897</v>
      </c>
    </row>
    <row r="106" s="2" customFormat="1">
      <c r="A106" s="41"/>
      <c r="B106" s="42"/>
      <c r="C106" s="43"/>
      <c r="D106" s="221" t="s">
        <v>147</v>
      </c>
      <c r="E106" s="43"/>
      <c r="F106" s="222" t="s">
        <v>898</v>
      </c>
      <c r="G106" s="43"/>
      <c r="H106" s="43"/>
      <c r="I106" s="223"/>
      <c r="J106" s="43"/>
      <c r="K106" s="43"/>
      <c r="L106" s="47"/>
      <c r="M106" s="224"/>
      <c r="N106" s="225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147</v>
      </c>
      <c r="AU106" s="20" t="s">
        <v>84</v>
      </c>
    </row>
    <row r="107" s="2" customFormat="1">
      <c r="A107" s="41"/>
      <c r="B107" s="42"/>
      <c r="C107" s="43"/>
      <c r="D107" s="226" t="s">
        <v>149</v>
      </c>
      <c r="E107" s="43"/>
      <c r="F107" s="227" t="s">
        <v>899</v>
      </c>
      <c r="G107" s="43"/>
      <c r="H107" s="43"/>
      <c r="I107" s="223"/>
      <c r="J107" s="43"/>
      <c r="K107" s="43"/>
      <c r="L107" s="47"/>
      <c r="M107" s="224"/>
      <c r="N107" s="225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149</v>
      </c>
      <c r="AU107" s="20" t="s">
        <v>84</v>
      </c>
    </row>
    <row r="108" s="2" customFormat="1" ht="16.5" customHeight="1">
      <c r="A108" s="41"/>
      <c r="B108" s="42"/>
      <c r="C108" s="260" t="s">
        <v>207</v>
      </c>
      <c r="D108" s="260" t="s">
        <v>274</v>
      </c>
      <c r="E108" s="261" t="s">
        <v>900</v>
      </c>
      <c r="F108" s="262" t="s">
        <v>901</v>
      </c>
      <c r="G108" s="263" t="s">
        <v>143</v>
      </c>
      <c r="H108" s="264">
        <v>1</v>
      </c>
      <c r="I108" s="265"/>
      <c r="J108" s="266">
        <f>ROUND(I108*H108,2)</f>
        <v>0</v>
      </c>
      <c r="K108" s="262" t="s">
        <v>144</v>
      </c>
      <c r="L108" s="267"/>
      <c r="M108" s="268" t="s">
        <v>19</v>
      </c>
      <c r="N108" s="269" t="s">
        <v>46</v>
      </c>
      <c r="O108" s="87"/>
      <c r="P108" s="217">
        <f>O108*H108</f>
        <v>0</v>
      </c>
      <c r="Q108" s="217">
        <v>0.0016000000000000001</v>
      </c>
      <c r="R108" s="217">
        <f>Q108*H108</f>
        <v>0.0016000000000000001</v>
      </c>
      <c r="S108" s="217">
        <v>0</v>
      </c>
      <c r="T108" s="218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9" t="s">
        <v>871</v>
      </c>
      <c r="AT108" s="219" t="s">
        <v>274</v>
      </c>
      <c r="AU108" s="219" t="s">
        <v>84</v>
      </c>
      <c r="AY108" s="20" t="s">
        <v>138</v>
      </c>
      <c r="BE108" s="220">
        <f>IF(N108="základní",J108,0)</f>
        <v>0</v>
      </c>
      <c r="BF108" s="220">
        <f>IF(N108="snížená",J108,0)</f>
        <v>0</v>
      </c>
      <c r="BG108" s="220">
        <f>IF(N108="zákl. přenesená",J108,0)</f>
        <v>0</v>
      </c>
      <c r="BH108" s="220">
        <f>IF(N108="sníž. přenesená",J108,0)</f>
        <v>0</v>
      </c>
      <c r="BI108" s="220">
        <f>IF(N108="nulová",J108,0)</f>
        <v>0</v>
      </c>
      <c r="BJ108" s="20" t="s">
        <v>14</v>
      </c>
      <c r="BK108" s="220">
        <f>ROUND(I108*H108,2)</f>
        <v>0</v>
      </c>
      <c r="BL108" s="20" t="s">
        <v>610</v>
      </c>
      <c r="BM108" s="219" t="s">
        <v>902</v>
      </c>
    </row>
    <row r="109" s="2" customFormat="1">
      <c r="A109" s="41"/>
      <c r="B109" s="42"/>
      <c r="C109" s="43"/>
      <c r="D109" s="221" t="s">
        <v>147</v>
      </c>
      <c r="E109" s="43"/>
      <c r="F109" s="222" t="s">
        <v>901</v>
      </c>
      <c r="G109" s="43"/>
      <c r="H109" s="43"/>
      <c r="I109" s="223"/>
      <c r="J109" s="43"/>
      <c r="K109" s="43"/>
      <c r="L109" s="47"/>
      <c r="M109" s="224"/>
      <c r="N109" s="225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147</v>
      </c>
      <c r="AU109" s="20" t="s">
        <v>84</v>
      </c>
    </row>
    <row r="110" s="2" customFormat="1" ht="21.75" customHeight="1">
      <c r="A110" s="41"/>
      <c r="B110" s="42"/>
      <c r="C110" s="208" t="s">
        <v>215</v>
      </c>
      <c r="D110" s="208" t="s">
        <v>140</v>
      </c>
      <c r="E110" s="209" t="s">
        <v>903</v>
      </c>
      <c r="F110" s="210" t="s">
        <v>904</v>
      </c>
      <c r="G110" s="211" t="s">
        <v>201</v>
      </c>
      <c r="H110" s="212">
        <v>70</v>
      </c>
      <c r="I110" s="213"/>
      <c r="J110" s="214">
        <f>ROUND(I110*H110,2)</f>
        <v>0</v>
      </c>
      <c r="K110" s="210" t="s">
        <v>144</v>
      </c>
      <c r="L110" s="47"/>
      <c r="M110" s="215" t="s">
        <v>19</v>
      </c>
      <c r="N110" s="216" t="s">
        <v>46</v>
      </c>
      <c r="O110" s="87"/>
      <c r="P110" s="217">
        <f>O110*H110</f>
        <v>0</v>
      </c>
      <c r="Q110" s="217">
        <v>0</v>
      </c>
      <c r="R110" s="217">
        <f>Q110*H110</f>
        <v>0</v>
      </c>
      <c r="S110" s="217">
        <v>0</v>
      </c>
      <c r="T110" s="218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9" t="s">
        <v>610</v>
      </c>
      <c r="AT110" s="219" t="s">
        <v>140</v>
      </c>
      <c r="AU110" s="219" t="s">
        <v>84</v>
      </c>
      <c r="AY110" s="20" t="s">
        <v>138</v>
      </c>
      <c r="BE110" s="220">
        <f>IF(N110="základní",J110,0)</f>
        <v>0</v>
      </c>
      <c r="BF110" s="220">
        <f>IF(N110="snížená",J110,0)</f>
        <v>0</v>
      </c>
      <c r="BG110" s="220">
        <f>IF(N110="zákl. přenesená",J110,0)</f>
        <v>0</v>
      </c>
      <c r="BH110" s="220">
        <f>IF(N110="sníž. přenesená",J110,0)</f>
        <v>0</v>
      </c>
      <c r="BI110" s="220">
        <f>IF(N110="nulová",J110,0)</f>
        <v>0</v>
      </c>
      <c r="BJ110" s="20" t="s">
        <v>14</v>
      </c>
      <c r="BK110" s="220">
        <f>ROUND(I110*H110,2)</f>
        <v>0</v>
      </c>
      <c r="BL110" s="20" t="s">
        <v>610</v>
      </c>
      <c r="BM110" s="219" t="s">
        <v>905</v>
      </c>
    </row>
    <row r="111" s="2" customFormat="1">
      <c r="A111" s="41"/>
      <c r="B111" s="42"/>
      <c r="C111" s="43"/>
      <c r="D111" s="221" t="s">
        <v>147</v>
      </c>
      <c r="E111" s="43"/>
      <c r="F111" s="222" t="s">
        <v>906</v>
      </c>
      <c r="G111" s="43"/>
      <c r="H111" s="43"/>
      <c r="I111" s="223"/>
      <c r="J111" s="43"/>
      <c r="K111" s="43"/>
      <c r="L111" s="47"/>
      <c r="M111" s="224"/>
      <c r="N111" s="225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147</v>
      </c>
      <c r="AU111" s="20" t="s">
        <v>84</v>
      </c>
    </row>
    <row r="112" s="2" customFormat="1">
      <c r="A112" s="41"/>
      <c r="B112" s="42"/>
      <c r="C112" s="43"/>
      <c r="D112" s="226" t="s">
        <v>149</v>
      </c>
      <c r="E112" s="43"/>
      <c r="F112" s="227" t="s">
        <v>907</v>
      </c>
      <c r="G112" s="43"/>
      <c r="H112" s="43"/>
      <c r="I112" s="223"/>
      <c r="J112" s="43"/>
      <c r="K112" s="43"/>
      <c r="L112" s="47"/>
      <c r="M112" s="224"/>
      <c r="N112" s="225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149</v>
      </c>
      <c r="AU112" s="20" t="s">
        <v>84</v>
      </c>
    </row>
    <row r="113" s="2" customFormat="1" ht="16.5" customHeight="1">
      <c r="A113" s="41"/>
      <c r="B113" s="42"/>
      <c r="C113" s="260" t="s">
        <v>8</v>
      </c>
      <c r="D113" s="260" t="s">
        <v>274</v>
      </c>
      <c r="E113" s="261" t="s">
        <v>908</v>
      </c>
      <c r="F113" s="262" t="s">
        <v>909</v>
      </c>
      <c r="G113" s="263" t="s">
        <v>910</v>
      </c>
      <c r="H113" s="264">
        <v>70</v>
      </c>
      <c r="I113" s="265"/>
      <c r="J113" s="266">
        <f>ROUND(I113*H113,2)</f>
        <v>0</v>
      </c>
      <c r="K113" s="262" t="s">
        <v>144</v>
      </c>
      <c r="L113" s="267"/>
      <c r="M113" s="268" t="s">
        <v>19</v>
      </c>
      <c r="N113" s="269" t="s">
        <v>46</v>
      </c>
      <c r="O113" s="87"/>
      <c r="P113" s="217">
        <f>O113*H113</f>
        <v>0</v>
      </c>
      <c r="Q113" s="217">
        <v>0.001</v>
      </c>
      <c r="R113" s="217">
        <f>Q113*H113</f>
        <v>0.070000000000000007</v>
      </c>
      <c r="S113" s="217">
        <v>0</v>
      </c>
      <c r="T113" s="218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9" t="s">
        <v>871</v>
      </c>
      <c r="AT113" s="219" t="s">
        <v>274</v>
      </c>
      <c r="AU113" s="219" t="s">
        <v>84</v>
      </c>
      <c r="AY113" s="20" t="s">
        <v>138</v>
      </c>
      <c r="BE113" s="220">
        <f>IF(N113="základní",J113,0)</f>
        <v>0</v>
      </c>
      <c r="BF113" s="220">
        <f>IF(N113="snížená",J113,0)</f>
        <v>0</v>
      </c>
      <c r="BG113" s="220">
        <f>IF(N113="zákl. přenesená",J113,0)</f>
        <v>0</v>
      </c>
      <c r="BH113" s="220">
        <f>IF(N113="sníž. přenesená",J113,0)</f>
        <v>0</v>
      </c>
      <c r="BI113" s="220">
        <f>IF(N113="nulová",J113,0)</f>
        <v>0</v>
      </c>
      <c r="BJ113" s="20" t="s">
        <v>14</v>
      </c>
      <c r="BK113" s="220">
        <f>ROUND(I113*H113,2)</f>
        <v>0</v>
      </c>
      <c r="BL113" s="20" t="s">
        <v>610</v>
      </c>
      <c r="BM113" s="219" t="s">
        <v>911</v>
      </c>
    </row>
    <row r="114" s="2" customFormat="1">
      <c r="A114" s="41"/>
      <c r="B114" s="42"/>
      <c r="C114" s="43"/>
      <c r="D114" s="221" t="s">
        <v>147</v>
      </c>
      <c r="E114" s="43"/>
      <c r="F114" s="222" t="s">
        <v>909</v>
      </c>
      <c r="G114" s="43"/>
      <c r="H114" s="43"/>
      <c r="I114" s="223"/>
      <c r="J114" s="43"/>
      <c r="K114" s="43"/>
      <c r="L114" s="47"/>
      <c r="M114" s="224"/>
      <c r="N114" s="225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147</v>
      </c>
      <c r="AU114" s="20" t="s">
        <v>84</v>
      </c>
    </row>
    <row r="115" s="2" customFormat="1" ht="24.15" customHeight="1">
      <c r="A115" s="41"/>
      <c r="B115" s="42"/>
      <c r="C115" s="208" t="s">
        <v>249</v>
      </c>
      <c r="D115" s="208" t="s">
        <v>140</v>
      </c>
      <c r="E115" s="209" t="s">
        <v>912</v>
      </c>
      <c r="F115" s="210" t="s">
        <v>913</v>
      </c>
      <c r="G115" s="211" t="s">
        <v>201</v>
      </c>
      <c r="H115" s="212">
        <v>3</v>
      </c>
      <c r="I115" s="213"/>
      <c r="J115" s="214">
        <f>ROUND(I115*H115,2)</f>
        <v>0</v>
      </c>
      <c r="K115" s="210" t="s">
        <v>144</v>
      </c>
      <c r="L115" s="47"/>
      <c r="M115" s="215" t="s">
        <v>19</v>
      </c>
      <c r="N115" s="216" t="s">
        <v>46</v>
      </c>
      <c r="O115" s="87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9" t="s">
        <v>610</v>
      </c>
      <c r="AT115" s="219" t="s">
        <v>140</v>
      </c>
      <c r="AU115" s="219" t="s">
        <v>84</v>
      </c>
      <c r="AY115" s="20" t="s">
        <v>138</v>
      </c>
      <c r="BE115" s="220">
        <f>IF(N115="základní",J115,0)</f>
        <v>0</v>
      </c>
      <c r="BF115" s="220">
        <f>IF(N115="snížená",J115,0)</f>
        <v>0</v>
      </c>
      <c r="BG115" s="220">
        <f>IF(N115="zákl. přenesená",J115,0)</f>
        <v>0</v>
      </c>
      <c r="BH115" s="220">
        <f>IF(N115="sníž. přenesená",J115,0)</f>
        <v>0</v>
      </c>
      <c r="BI115" s="220">
        <f>IF(N115="nulová",J115,0)</f>
        <v>0</v>
      </c>
      <c r="BJ115" s="20" t="s">
        <v>14</v>
      </c>
      <c r="BK115" s="220">
        <f>ROUND(I115*H115,2)</f>
        <v>0</v>
      </c>
      <c r="BL115" s="20" t="s">
        <v>610</v>
      </c>
      <c r="BM115" s="219" t="s">
        <v>914</v>
      </c>
    </row>
    <row r="116" s="2" customFormat="1">
      <c r="A116" s="41"/>
      <c r="B116" s="42"/>
      <c r="C116" s="43"/>
      <c r="D116" s="221" t="s">
        <v>147</v>
      </c>
      <c r="E116" s="43"/>
      <c r="F116" s="222" t="s">
        <v>915</v>
      </c>
      <c r="G116" s="43"/>
      <c r="H116" s="43"/>
      <c r="I116" s="223"/>
      <c r="J116" s="43"/>
      <c r="K116" s="43"/>
      <c r="L116" s="47"/>
      <c r="M116" s="224"/>
      <c r="N116" s="225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147</v>
      </c>
      <c r="AU116" s="20" t="s">
        <v>84</v>
      </c>
    </row>
    <row r="117" s="2" customFormat="1">
      <c r="A117" s="41"/>
      <c r="B117" s="42"/>
      <c r="C117" s="43"/>
      <c r="D117" s="226" t="s">
        <v>149</v>
      </c>
      <c r="E117" s="43"/>
      <c r="F117" s="227" t="s">
        <v>916</v>
      </c>
      <c r="G117" s="43"/>
      <c r="H117" s="43"/>
      <c r="I117" s="223"/>
      <c r="J117" s="43"/>
      <c r="K117" s="43"/>
      <c r="L117" s="47"/>
      <c r="M117" s="224"/>
      <c r="N117" s="225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84</v>
      </c>
    </row>
    <row r="118" s="2" customFormat="1" ht="16.5" customHeight="1">
      <c r="A118" s="41"/>
      <c r="B118" s="42"/>
      <c r="C118" s="260" t="s">
        <v>259</v>
      </c>
      <c r="D118" s="260" t="s">
        <v>274</v>
      </c>
      <c r="E118" s="261" t="s">
        <v>917</v>
      </c>
      <c r="F118" s="262" t="s">
        <v>918</v>
      </c>
      <c r="G118" s="263" t="s">
        <v>910</v>
      </c>
      <c r="H118" s="264">
        <v>3</v>
      </c>
      <c r="I118" s="265"/>
      <c r="J118" s="266">
        <f>ROUND(I118*H118,2)</f>
        <v>0</v>
      </c>
      <c r="K118" s="262" t="s">
        <v>144</v>
      </c>
      <c r="L118" s="267"/>
      <c r="M118" s="268" t="s">
        <v>19</v>
      </c>
      <c r="N118" s="269" t="s">
        <v>46</v>
      </c>
      <c r="O118" s="87"/>
      <c r="P118" s="217">
        <f>O118*H118</f>
        <v>0</v>
      </c>
      <c r="Q118" s="217">
        <v>0.001</v>
      </c>
      <c r="R118" s="217">
        <f>Q118*H118</f>
        <v>0.0030000000000000001</v>
      </c>
      <c r="S118" s="217">
        <v>0</v>
      </c>
      <c r="T118" s="218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9" t="s">
        <v>871</v>
      </c>
      <c r="AT118" s="219" t="s">
        <v>274</v>
      </c>
      <c r="AU118" s="219" t="s">
        <v>84</v>
      </c>
      <c r="AY118" s="20" t="s">
        <v>138</v>
      </c>
      <c r="BE118" s="220">
        <f>IF(N118="základní",J118,0)</f>
        <v>0</v>
      </c>
      <c r="BF118" s="220">
        <f>IF(N118="snížená",J118,0)</f>
        <v>0</v>
      </c>
      <c r="BG118" s="220">
        <f>IF(N118="zákl. přenesená",J118,0)</f>
        <v>0</v>
      </c>
      <c r="BH118" s="220">
        <f>IF(N118="sníž. přenesená",J118,0)</f>
        <v>0</v>
      </c>
      <c r="BI118" s="220">
        <f>IF(N118="nulová",J118,0)</f>
        <v>0</v>
      </c>
      <c r="BJ118" s="20" t="s">
        <v>14</v>
      </c>
      <c r="BK118" s="220">
        <f>ROUND(I118*H118,2)</f>
        <v>0</v>
      </c>
      <c r="BL118" s="20" t="s">
        <v>610</v>
      </c>
      <c r="BM118" s="219" t="s">
        <v>919</v>
      </c>
    </row>
    <row r="119" s="2" customFormat="1">
      <c r="A119" s="41"/>
      <c r="B119" s="42"/>
      <c r="C119" s="43"/>
      <c r="D119" s="221" t="s">
        <v>147</v>
      </c>
      <c r="E119" s="43"/>
      <c r="F119" s="222" t="s">
        <v>918</v>
      </c>
      <c r="G119" s="43"/>
      <c r="H119" s="43"/>
      <c r="I119" s="223"/>
      <c r="J119" s="43"/>
      <c r="K119" s="43"/>
      <c r="L119" s="47"/>
      <c r="M119" s="224"/>
      <c r="N119" s="225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147</v>
      </c>
      <c r="AU119" s="20" t="s">
        <v>84</v>
      </c>
    </row>
    <row r="120" s="2" customFormat="1" ht="16.5" customHeight="1">
      <c r="A120" s="41"/>
      <c r="B120" s="42"/>
      <c r="C120" s="208" t="s">
        <v>267</v>
      </c>
      <c r="D120" s="208" t="s">
        <v>140</v>
      </c>
      <c r="E120" s="209" t="s">
        <v>920</v>
      </c>
      <c r="F120" s="210" t="s">
        <v>921</v>
      </c>
      <c r="G120" s="211" t="s">
        <v>143</v>
      </c>
      <c r="H120" s="212">
        <v>3</v>
      </c>
      <c r="I120" s="213"/>
      <c r="J120" s="214">
        <f>ROUND(I120*H120,2)</f>
        <v>0</v>
      </c>
      <c r="K120" s="210" t="s">
        <v>144</v>
      </c>
      <c r="L120" s="47"/>
      <c r="M120" s="215" t="s">
        <v>19</v>
      </c>
      <c r="N120" s="216" t="s">
        <v>46</v>
      </c>
      <c r="O120" s="87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9" t="s">
        <v>610</v>
      </c>
      <c r="AT120" s="219" t="s">
        <v>140</v>
      </c>
      <c r="AU120" s="219" t="s">
        <v>84</v>
      </c>
      <c r="AY120" s="20" t="s">
        <v>138</v>
      </c>
      <c r="BE120" s="220">
        <f>IF(N120="základní",J120,0)</f>
        <v>0</v>
      </c>
      <c r="BF120" s="220">
        <f>IF(N120="snížená",J120,0)</f>
        <v>0</v>
      </c>
      <c r="BG120" s="220">
        <f>IF(N120="zákl. přenesená",J120,0)</f>
        <v>0</v>
      </c>
      <c r="BH120" s="220">
        <f>IF(N120="sníž. přenesená",J120,0)</f>
        <v>0</v>
      </c>
      <c r="BI120" s="220">
        <f>IF(N120="nulová",J120,0)</f>
        <v>0</v>
      </c>
      <c r="BJ120" s="20" t="s">
        <v>14</v>
      </c>
      <c r="BK120" s="220">
        <f>ROUND(I120*H120,2)</f>
        <v>0</v>
      </c>
      <c r="BL120" s="20" t="s">
        <v>610</v>
      </c>
      <c r="BM120" s="219" t="s">
        <v>922</v>
      </c>
    </row>
    <row r="121" s="2" customFormat="1">
      <c r="A121" s="41"/>
      <c r="B121" s="42"/>
      <c r="C121" s="43"/>
      <c r="D121" s="221" t="s">
        <v>147</v>
      </c>
      <c r="E121" s="43"/>
      <c r="F121" s="222" t="s">
        <v>923</v>
      </c>
      <c r="G121" s="43"/>
      <c r="H121" s="43"/>
      <c r="I121" s="223"/>
      <c r="J121" s="43"/>
      <c r="K121" s="43"/>
      <c r="L121" s="47"/>
      <c r="M121" s="224"/>
      <c r="N121" s="225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147</v>
      </c>
      <c r="AU121" s="20" t="s">
        <v>84</v>
      </c>
    </row>
    <row r="122" s="2" customFormat="1">
      <c r="A122" s="41"/>
      <c r="B122" s="42"/>
      <c r="C122" s="43"/>
      <c r="D122" s="226" t="s">
        <v>149</v>
      </c>
      <c r="E122" s="43"/>
      <c r="F122" s="227" t="s">
        <v>924</v>
      </c>
      <c r="G122" s="43"/>
      <c r="H122" s="43"/>
      <c r="I122" s="223"/>
      <c r="J122" s="43"/>
      <c r="K122" s="43"/>
      <c r="L122" s="47"/>
      <c r="M122" s="224"/>
      <c r="N122" s="225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149</v>
      </c>
      <c r="AU122" s="20" t="s">
        <v>84</v>
      </c>
    </row>
    <row r="123" s="2" customFormat="1" ht="16.5" customHeight="1">
      <c r="A123" s="41"/>
      <c r="B123" s="42"/>
      <c r="C123" s="260" t="s">
        <v>273</v>
      </c>
      <c r="D123" s="260" t="s">
        <v>274</v>
      </c>
      <c r="E123" s="261" t="s">
        <v>925</v>
      </c>
      <c r="F123" s="262" t="s">
        <v>926</v>
      </c>
      <c r="G123" s="263" t="s">
        <v>143</v>
      </c>
      <c r="H123" s="264">
        <v>1</v>
      </c>
      <c r="I123" s="265"/>
      <c r="J123" s="266">
        <f>ROUND(I123*H123,2)</f>
        <v>0</v>
      </c>
      <c r="K123" s="262" t="s">
        <v>19</v>
      </c>
      <c r="L123" s="267"/>
      <c r="M123" s="268" t="s">
        <v>19</v>
      </c>
      <c r="N123" s="269" t="s">
        <v>46</v>
      </c>
      <c r="O123" s="87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9" t="s">
        <v>871</v>
      </c>
      <c r="AT123" s="219" t="s">
        <v>274</v>
      </c>
      <c r="AU123" s="219" t="s">
        <v>84</v>
      </c>
      <c r="AY123" s="20" t="s">
        <v>138</v>
      </c>
      <c r="BE123" s="220">
        <f>IF(N123="základní",J123,0)</f>
        <v>0</v>
      </c>
      <c r="BF123" s="220">
        <f>IF(N123="snížená",J123,0)</f>
        <v>0</v>
      </c>
      <c r="BG123" s="220">
        <f>IF(N123="zákl. přenesená",J123,0)</f>
        <v>0</v>
      </c>
      <c r="BH123" s="220">
        <f>IF(N123="sníž. přenesená",J123,0)</f>
        <v>0</v>
      </c>
      <c r="BI123" s="220">
        <f>IF(N123="nulová",J123,0)</f>
        <v>0</v>
      </c>
      <c r="BJ123" s="20" t="s">
        <v>14</v>
      </c>
      <c r="BK123" s="220">
        <f>ROUND(I123*H123,2)</f>
        <v>0</v>
      </c>
      <c r="BL123" s="20" t="s">
        <v>610</v>
      </c>
      <c r="BM123" s="219" t="s">
        <v>927</v>
      </c>
    </row>
    <row r="124" s="2" customFormat="1">
      <c r="A124" s="41"/>
      <c r="B124" s="42"/>
      <c r="C124" s="43"/>
      <c r="D124" s="221" t="s">
        <v>147</v>
      </c>
      <c r="E124" s="43"/>
      <c r="F124" s="222" t="s">
        <v>926</v>
      </c>
      <c r="G124" s="43"/>
      <c r="H124" s="43"/>
      <c r="I124" s="223"/>
      <c r="J124" s="43"/>
      <c r="K124" s="43"/>
      <c r="L124" s="47"/>
      <c r="M124" s="224"/>
      <c r="N124" s="225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147</v>
      </c>
      <c r="AU124" s="20" t="s">
        <v>84</v>
      </c>
    </row>
    <row r="125" s="2" customFormat="1" ht="16.5" customHeight="1">
      <c r="A125" s="41"/>
      <c r="B125" s="42"/>
      <c r="C125" s="260" t="s">
        <v>284</v>
      </c>
      <c r="D125" s="260" t="s">
        <v>274</v>
      </c>
      <c r="E125" s="261" t="s">
        <v>928</v>
      </c>
      <c r="F125" s="262" t="s">
        <v>929</v>
      </c>
      <c r="G125" s="263" t="s">
        <v>143</v>
      </c>
      <c r="H125" s="264">
        <v>2</v>
      </c>
      <c r="I125" s="265"/>
      <c r="J125" s="266">
        <f>ROUND(I125*H125,2)</f>
        <v>0</v>
      </c>
      <c r="K125" s="262" t="s">
        <v>19</v>
      </c>
      <c r="L125" s="267"/>
      <c r="M125" s="268" t="s">
        <v>19</v>
      </c>
      <c r="N125" s="269" t="s">
        <v>46</v>
      </c>
      <c r="O125" s="87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9" t="s">
        <v>871</v>
      </c>
      <c r="AT125" s="219" t="s">
        <v>274</v>
      </c>
      <c r="AU125" s="219" t="s">
        <v>84</v>
      </c>
      <c r="AY125" s="20" t="s">
        <v>138</v>
      </c>
      <c r="BE125" s="220">
        <f>IF(N125="základní",J125,0)</f>
        <v>0</v>
      </c>
      <c r="BF125" s="220">
        <f>IF(N125="snížená",J125,0)</f>
        <v>0</v>
      </c>
      <c r="BG125" s="220">
        <f>IF(N125="zákl. přenesená",J125,0)</f>
        <v>0</v>
      </c>
      <c r="BH125" s="220">
        <f>IF(N125="sníž. přenesená",J125,0)</f>
        <v>0</v>
      </c>
      <c r="BI125" s="220">
        <f>IF(N125="nulová",J125,0)</f>
        <v>0</v>
      </c>
      <c r="BJ125" s="20" t="s">
        <v>14</v>
      </c>
      <c r="BK125" s="220">
        <f>ROUND(I125*H125,2)</f>
        <v>0</v>
      </c>
      <c r="BL125" s="20" t="s">
        <v>610</v>
      </c>
      <c r="BM125" s="219" t="s">
        <v>930</v>
      </c>
    </row>
    <row r="126" s="2" customFormat="1">
      <c r="A126" s="41"/>
      <c r="B126" s="42"/>
      <c r="C126" s="43"/>
      <c r="D126" s="221" t="s">
        <v>147</v>
      </c>
      <c r="E126" s="43"/>
      <c r="F126" s="222" t="s">
        <v>929</v>
      </c>
      <c r="G126" s="43"/>
      <c r="H126" s="43"/>
      <c r="I126" s="223"/>
      <c r="J126" s="43"/>
      <c r="K126" s="43"/>
      <c r="L126" s="47"/>
      <c r="M126" s="224"/>
      <c r="N126" s="225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147</v>
      </c>
      <c r="AU126" s="20" t="s">
        <v>84</v>
      </c>
    </row>
    <row r="127" s="2" customFormat="1" ht="16.5" customHeight="1">
      <c r="A127" s="41"/>
      <c r="B127" s="42"/>
      <c r="C127" s="208" t="s">
        <v>290</v>
      </c>
      <c r="D127" s="208" t="s">
        <v>140</v>
      </c>
      <c r="E127" s="209" t="s">
        <v>931</v>
      </c>
      <c r="F127" s="210" t="s">
        <v>932</v>
      </c>
      <c r="G127" s="211" t="s">
        <v>143</v>
      </c>
      <c r="H127" s="212">
        <v>4</v>
      </c>
      <c r="I127" s="213"/>
      <c r="J127" s="214">
        <f>ROUND(I127*H127,2)</f>
        <v>0</v>
      </c>
      <c r="K127" s="210" t="s">
        <v>144</v>
      </c>
      <c r="L127" s="47"/>
      <c r="M127" s="215" t="s">
        <v>19</v>
      </c>
      <c r="N127" s="216" t="s">
        <v>46</v>
      </c>
      <c r="O127" s="87"/>
      <c r="P127" s="217">
        <f>O127*H127</f>
        <v>0</v>
      </c>
      <c r="Q127" s="217">
        <v>0</v>
      </c>
      <c r="R127" s="217">
        <f>Q127*H127</f>
        <v>0</v>
      </c>
      <c r="S127" s="217">
        <v>0</v>
      </c>
      <c r="T127" s="218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9" t="s">
        <v>610</v>
      </c>
      <c r="AT127" s="219" t="s">
        <v>140</v>
      </c>
      <c r="AU127" s="219" t="s">
        <v>84</v>
      </c>
      <c r="AY127" s="20" t="s">
        <v>138</v>
      </c>
      <c r="BE127" s="220">
        <f>IF(N127="základní",J127,0)</f>
        <v>0</v>
      </c>
      <c r="BF127" s="220">
        <f>IF(N127="snížená",J127,0)</f>
        <v>0</v>
      </c>
      <c r="BG127" s="220">
        <f>IF(N127="zákl. přenesená",J127,0)</f>
        <v>0</v>
      </c>
      <c r="BH127" s="220">
        <f>IF(N127="sníž. přenesená",J127,0)</f>
        <v>0</v>
      </c>
      <c r="BI127" s="220">
        <f>IF(N127="nulová",J127,0)</f>
        <v>0</v>
      </c>
      <c r="BJ127" s="20" t="s">
        <v>14</v>
      </c>
      <c r="BK127" s="220">
        <f>ROUND(I127*H127,2)</f>
        <v>0</v>
      </c>
      <c r="BL127" s="20" t="s">
        <v>610</v>
      </c>
      <c r="BM127" s="219" t="s">
        <v>933</v>
      </c>
    </row>
    <row r="128" s="2" customFormat="1">
      <c r="A128" s="41"/>
      <c r="B128" s="42"/>
      <c r="C128" s="43"/>
      <c r="D128" s="221" t="s">
        <v>147</v>
      </c>
      <c r="E128" s="43"/>
      <c r="F128" s="222" t="s">
        <v>934</v>
      </c>
      <c r="G128" s="43"/>
      <c r="H128" s="43"/>
      <c r="I128" s="223"/>
      <c r="J128" s="43"/>
      <c r="K128" s="43"/>
      <c r="L128" s="47"/>
      <c r="M128" s="224"/>
      <c r="N128" s="225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147</v>
      </c>
      <c r="AU128" s="20" t="s">
        <v>84</v>
      </c>
    </row>
    <row r="129" s="2" customFormat="1">
      <c r="A129" s="41"/>
      <c r="B129" s="42"/>
      <c r="C129" s="43"/>
      <c r="D129" s="226" t="s">
        <v>149</v>
      </c>
      <c r="E129" s="43"/>
      <c r="F129" s="227" t="s">
        <v>935</v>
      </c>
      <c r="G129" s="43"/>
      <c r="H129" s="43"/>
      <c r="I129" s="223"/>
      <c r="J129" s="43"/>
      <c r="K129" s="43"/>
      <c r="L129" s="47"/>
      <c r="M129" s="224"/>
      <c r="N129" s="225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149</v>
      </c>
      <c r="AU129" s="20" t="s">
        <v>84</v>
      </c>
    </row>
    <row r="130" s="2" customFormat="1" ht="16.5" customHeight="1">
      <c r="A130" s="41"/>
      <c r="B130" s="42"/>
      <c r="C130" s="260" t="s">
        <v>303</v>
      </c>
      <c r="D130" s="260" t="s">
        <v>274</v>
      </c>
      <c r="E130" s="261" t="s">
        <v>936</v>
      </c>
      <c r="F130" s="262" t="s">
        <v>937</v>
      </c>
      <c r="G130" s="263" t="s">
        <v>143</v>
      </c>
      <c r="H130" s="264">
        <v>4</v>
      </c>
      <c r="I130" s="265"/>
      <c r="J130" s="266">
        <f>ROUND(I130*H130,2)</f>
        <v>0</v>
      </c>
      <c r="K130" s="262" t="s">
        <v>19</v>
      </c>
      <c r="L130" s="267"/>
      <c r="M130" s="268" t="s">
        <v>19</v>
      </c>
      <c r="N130" s="269" t="s">
        <v>46</v>
      </c>
      <c r="O130" s="87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9" t="s">
        <v>871</v>
      </c>
      <c r="AT130" s="219" t="s">
        <v>274</v>
      </c>
      <c r="AU130" s="219" t="s">
        <v>84</v>
      </c>
      <c r="AY130" s="20" t="s">
        <v>138</v>
      </c>
      <c r="BE130" s="220">
        <f>IF(N130="základní",J130,0)</f>
        <v>0</v>
      </c>
      <c r="BF130" s="220">
        <f>IF(N130="snížená",J130,0)</f>
        <v>0</v>
      </c>
      <c r="BG130" s="220">
        <f>IF(N130="zákl. přenesená",J130,0)</f>
        <v>0</v>
      </c>
      <c r="BH130" s="220">
        <f>IF(N130="sníž. přenesená",J130,0)</f>
        <v>0</v>
      </c>
      <c r="BI130" s="220">
        <f>IF(N130="nulová",J130,0)</f>
        <v>0</v>
      </c>
      <c r="BJ130" s="20" t="s">
        <v>14</v>
      </c>
      <c r="BK130" s="220">
        <f>ROUND(I130*H130,2)</f>
        <v>0</v>
      </c>
      <c r="BL130" s="20" t="s">
        <v>610</v>
      </c>
      <c r="BM130" s="219" t="s">
        <v>938</v>
      </c>
    </row>
    <row r="131" s="2" customFormat="1">
      <c r="A131" s="41"/>
      <c r="B131" s="42"/>
      <c r="C131" s="43"/>
      <c r="D131" s="221" t="s">
        <v>147</v>
      </c>
      <c r="E131" s="43"/>
      <c r="F131" s="222" t="s">
        <v>937</v>
      </c>
      <c r="G131" s="43"/>
      <c r="H131" s="43"/>
      <c r="I131" s="223"/>
      <c r="J131" s="43"/>
      <c r="K131" s="43"/>
      <c r="L131" s="47"/>
      <c r="M131" s="224"/>
      <c r="N131" s="225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147</v>
      </c>
      <c r="AU131" s="20" t="s">
        <v>84</v>
      </c>
    </row>
    <row r="132" s="2" customFormat="1" ht="21.75" customHeight="1">
      <c r="A132" s="41"/>
      <c r="B132" s="42"/>
      <c r="C132" s="208" t="s">
        <v>307</v>
      </c>
      <c r="D132" s="208" t="s">
        <v>140</v>
      </c>
      <c r="E132" s="209" t="s">
        <v>939</v>
      </c>
      <c r="F132" s="210" t="s">
        <v>940</v>
      </c>
      <c r="G132" s="211" t="s">
        <v>143</v>
      </c>
      <c r="H132" s="212">
        <v>1</v>
      </c>
      <c r="I132" s="213"/>
      <c r="J132" s="214">
        <f>ROUND(I132*H132,2)</f>
        <v>0</v>
      </c>
      <c r="K132" s="210" t="s">
        <v>144</v>
      </c>
      <c r="L132" s="47"/>
      <c r="M132" s="215" t="s">
        <v>19</v>
      </c>
      <c r="N132" s="216" t="s">
        <v>46</v>
      </c>
      <c r="O132" s="87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9" t="s">
        <v>610</v>
      </c>
      <c r="AT132" s="219" t="s">
        <v>140</v>
      </c>
      <c r="AU132" s="219" t="s">
        <v>84</v>
      </c>
      <c r="AY132" s="20" t="s">
        <v>138</v>
      </c>
      <c r="BE132" s="220">
        <f>IF(N132="základní",J132,0)</f>
        <v>0</v>
      </c>
      <c r="BF132" s="220">
        <f>IF(N132="snížená",J132,0)</f>
        <v>0</v>
      </c>
      <c r="BG132" s="220">
        <f>IF(N132="zákl. přenesená",J132,0)</f>
        <v>0</v>
      </c>
      <c r="BH132" s="220">
        <f>IF(N132="sníž. přenesená",J132,0)</f>
        <v>0</v>
      </c>
      <c r="BI132" s="220">
        <f>IF(N132="nulová",J132,0)</f>
        <v>0</v>
      </c>
      <c r="BJ132" s="20" t="s">
        <v>14</v>
      </c>
      <c r="BK132" s="220">
        <f>ROUND(I132*H132,2)</f>
        <v>0</v>
      </c>
      <c r="BL132" s="20" t="s">
        <v>610</v>
      </c>
      <c r="BM132" s="219" t="s">
        <v>941</v>
      </c>
    </row>
    <row r="133" s="2" customFormat="1">
      <c r="A133" s="41"/>
      <c r="B133" s="42"/>
      <c r="C133" s="43"/>
      <c r="D133" s="221" t="s">
        <v>147</v>
      </c>
      <c r="E133" s="43"/>
      <c r="F133" s="222" t="s">
        <v>942</v>
      </c>
      <c r="G133" s="43"/>
      <c r="H133" s="43"/>
      <c r="I133" s="223"/>
      <c r="J133" s="43"/>
      <c r="K133" s="43"/>
      <c r="L133" s="47"/>
      <c r="M133" s="224"/>
      <c r="N133" s="225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147</v>
      </c>
      <c r="AU133" s="20" t="s">
        <v>84</v>
      </c>
    </row>
    <row r="134" s="2" customFormat="1">
      <c r="A134" s="41"/>
      <c r="B134" s="42"/>
      <c r="C134" s="43"/>
      <c r="D134" s="226" t="s">
        <v>149</v>
      </c>
      <c r="E134" s="43"/>
      <c r="F134" s="227" t="s">
        <v>943</v>
      </c>
      <c r="G134" s="43"/>
      <c r="H134" s="43"/>
      <c r="I134" s="223"/>
      <c r="J134" s="43"/>
      <c r="K134" s="43"/>
      <c r="L134" s="47"/>
      <c r="M134" s="224"/>
      <c r="N134" s="225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149</v>
      </c>
      <c r="AU134" s="20" t="s">
        <v>84</v>
      </c>
    </row>
    <row r="135" s="2" customFormat="1" ht="24.15" customHeight="1">
      <c r="A135" s="41"/>
      <c r="B135" s="42"/>
      <c r="C135" s="208" t="s">
        <v>7</v>
      </c>
      <c r="D135" s="208" t="s">
        <v>140</v>
      </c>
      <c r="E135" s="209" t="s">
        <v>944</v>
      </c>
      <c r="F135" s="210" t="s">
        <v>945</v>
      </c>
      <c r="G135" s="211" t="s">
        <v>201</v>
      </c>
      <c r="H135" s="212">
        <v>9</v>
      </c>
      <c r="I135" s="213"/>
      <c r="J135" s="214">
        <f>ROUND(I135*H135,2)</f>
        <v>0</v>
      </c>
      <c r="K135" s="210" t="s">
        <v>144</v>
      </c>
      <c r="L135" s="47"/>
      <c r="M135" s="215" t="s">
        <v>19</v>
      </c>
      <c r="N135" s="216" t="s">
        <v>46</v>
      </c>
      <c r="O135" s="87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9" t="s">
        <v>610</v>
      </c>
      <c r="AT135" s="219" t="s">
        <v>140</v>
      </c>
      <c r="AU135" s="219" t="s">
        <v>84</v>
      </c>
      <c r="AY135" s="20" t="s">
        <v>138</v>
      </c>
      <c r="BE135" s="220">
        <f>IF(N135="základní",J135,0)</f>
        <v>0</v>
      </c>
      <c r="BF135" s="220">
        <f>IF(N135="snížená",J135,0)</f>
        <v>0</v>
      </c>
      <c r="BG135" s="220">
        <f>IF(N135="zákl. přenesená",J135,0)</f>
        <v>0</v>
      </c>
      <c r="BH135" s="220">
        <f>IF(N135="sníž. přenesená",J135,0)</f>
        <v>0</v>
      </c>
      <c r="BI135" s="220">
        <f>IF(N135="nulová",J135,0)</f>
        <v>0</v>
      </c>
      <c r="BJ135" s="20" t="s">
        <v>14</v>
      </c>
      <c r="BK135" s="220">
        <f>ROUND(I135*H135,2)</f>
        <v>0</v>
      </c>
      <c r="BL135" s="20" t="s">
        <v>610</v>
      </c>
      <c r="BM135" s="219" t="s">
        <v>946</v>
      </c>
    </row>
    <row r="136" s="2" customFormat="1">
      <c r="A136" s="41"/>
      <c r="B136" s="42"/>
      <c r="C136" s="43"/>
      <c r="D136" s="221" t="s">
        <v>147</v>
      </c>
      <c r="E136" s="43"/>
      <c r="F136" s="222" t="s">
        <v>947</v>
      </c>
      <c r="G136" s="43"/>
      <c r="H136" s="43"/>
      <c r="I136" s="223"/>
      <c r="J136" s="43"/>
      <c r="K136" s="43"/>
      <c r="L136" s="47"/>
      <c r="M136" s="224"/>
      <c r="N136" s="225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147</v>
      </c>
      <c r="AU136" s="20" t="s">
        <v>84</v>
      </c>
    </row>
    <row r="137" s="2" customFormat="1">
      <c r="A137" s="41"/>
      <c r="B137" s="42"/>
      <c r="C137" s="43"/>
      <c r="D137" s="226" t="s">
        <v>149</v>
      </c>
      <c r="E137" s="43"/>
      <c r="F137" s="227" t="s">
        <v>948</v>
      </c>
      <c r="G137" s="43"/>
      <c r="H137" s="43"/>
      <c r="I137" s="223"/>
      <c r="J137" s="43"/>
      <c r="K137" s="43"/>
      <c r="L137" s="47"/>
      <c r="M137" s="224"/>
      <c r="N137" s="225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149</v>
      </c>
      <c r="AU137" s="20" t="s">
        <v>84</v>
      </c>
    </row>
    <row r="138" s="2" customFormat="1" ht="16.5" customHeight="1">
      <c r="A138" s="41"/>
      <c r="B138" s="42"/>
      <c r="C138" s="260" t="s">
        <v>314</v>
      </c>
      <c r="D138" s="260" t="s">
        <v>274</v>
      </c>
      <c r="E138" s="261" t="s">
        <v>949</v>
      </c>
      <c r="F138" s="262" t="s">
        <v>950</v>
      </c>
      <c r="G138" s="263" t="s">
        <v>201</v>
      </c>
      <c r="H138" s="264">
        <v>10.35</v>
      </c>
      <c r="I138" s="265"/>
      <c r="J138" s="266">
        <f>ROUND(I138*H138,2)</f>
        <v>0</v>
      </c>
      <c r="K138" s="262" t="s">
        <v>144</v>
      </c>
      <c r="L138" s="267"/>
      <c r="M138" s="268" t="s">
        <v>19</v>
      </c>
      <c r="N138" s="269" t="s">
        <v>46</v>
      </c>
      <c r="O138" s="87"/>
      <c r="P138" s="217">
        <f>O138*H138</f>
        <v>0</v>
      </c>
      <c r="Q138" s="217">
        <v>0.00012</v>
      </c>
      <c r="R138" s="217">
        <f>Q138*H138</f>
        <v>0.0012420000000000001</v>
      </c>
      <c r="S138" s="217">
        <v>0</v>
      </c>
      <c r="T138" s="218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9" t="s">
        <v>871</v>
      </c>
      <c r="AT138" s="219" t="s">
        <v>274</v>
      </c>
      <c r="AU138" s="219" t="s">
        <v>84</v>
      </c>
      <c r="AY138" s="20" t="s">
        <v>138</v>
      </c>
      <c r="BE138" s="220">
        <f>IF(N138="základní",J138,0)</f>
        <v>0</v>
      </c>
      <c r="BF138" s="220">
        <f>IF(N138="snížená",J138,0)</f>
        <v>0</v>
      </c>
      <c r="BG138" s="220">
        <f>IF(N138="zákl. přenesená",J138,0)</f>
        <v>0</v>
      </c>
      <c r="BH138" s="220">
        <f>IF(N138="sníž. přenesená",J138,0)</f>
        <v>0</v>
      </c>
      <c r="BI138" s="220">
        <f>IF(N138="nulová",J138,0)</f>
        <v>0</v>
      </c>
      <c r="BJ138" s="20" t="s">
        <v>14</v>
      </c>
      <c r="BK138" s="220">
        <f>ROUND(I138*H138,2)</f>
        <v>0</v>
      </c>
      <c r="BL138" s="20" t="s">
        <v>610</v>
      </c>
      <c r="BM138" s="219" t="s">
        <v>951</v>
      </c>
    </row>
    <row r="139" s="2" customFormat="1">
      <c r="A139" s="41"/>
      <c r="B139" s="42"/>
      <c r="C139" s="43"/>
      <c r="D139" s="221" t="s">
        <v>147</v>
      </c>
      <c r="E139" s="43"/>
      <c r="F139" s="222" t="s">
        <v>950</v>
      </c>
      <c r="G139" s="43"/>
      <c r="H139" s="43"/>
      <c r="I139" s="223"/>
      <c r="J139" s="43"/>
      <c r="K139" s="43"/>
      <c r="L139" s="47"/>
      <c r="M139" s="224"/>
      <c r="N139" s="225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147</v>
      </c>
      <c r="AU139" s="20" t="s">
        <v>84</v>
      </c>
    </row>
    <row r="140" s="14" customFormat="1">
      <c r="A140" s="14"/>
      <c r="B140" s="238"/>
      <c r="C140" s="239"/>
      <c r="D140" s="221" t="s">
        <v>180</v>
      </c>
      <c r="E140" s="240" t="s">
        <v>19</v>
      </c>
      <c r="F140" s="241" t="s">
        <v>952</v>
      </c>
      <c r="G140" s="239"/>
      <c r="H140" s="242">
        <v>10.35</v>
      </c>
      <c r="I140" s="243"/>
      <c r="J140" s="239"/>
      <c r="K140" s="239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180</v>
      </c>
      <c r="AU140" s="248" t="s">
        <v>84</v>
      </c>
      <c r="AV140" s="14" t="s">
        <v>84</v>
      </c>
      <c r="AW140" s="14" t="s">
        <v>34</v>
      </c>
      <c r="AX140" s="14" t="s">
        <v>75</v>
      </c>
      <c r="AY140" s="248" t="s">
        <v>138</v>
      </c>
    </row>
    <row r="141" s="15" customFormat="1">
      <c r="A141" s="15"/>
      <c r="B141" s="249"/>
      <c r="C141" s="250"/>
      <c r="D141" s="221" t="s">
        <v>180</v>
      </c>
      <c r="E141" s="251" t="s">
        <v>19</v>
      </c>
      <c r="F141" s="252" t="s">
        <v>183</v>
      </c>
      <c r="G141" s="250"/>
      <c r="H141" s="253">
        <v>10.35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9" t="s">
        <v>180</v>
      </c>
      <c r="AU141" s="259" t="s">
        <v>84</v>
      </c>
      <c r="AV141" s="15" t="s">
        <v>145</v>
      </c>
      <c r="AW141" s="15" t="s">
        <v>34</v>
      </c>
      <c r="AX141" s="15" t="s">
        <v>14</v>
      </c>
      <c r="AY141" s="259" t="s">
        <v>138</v>
      </c>
    </row>
    <row r="142" s="2" customFormat="1" ht="24.15" customHeight="1">
      <c r="A142" s="41"/>
      <c r="B142" s="42"/>
      <c r="C142" s="208" t="s">
        <v>318</v>
      </c>
      <c r="D142" s="208" t="s">
        <v>140</v>
      </c>
      <c r="E142" s="209" t="s">
        <v>953</v>
      </c>
      <c r="F142" s="210" t="s">
        <v>954</v>
      </c>
      <c r="G142" s="211" t="s">
        <v>201</v>
      </c>
      <c r="H142" s="212">
        <v>78</v>
      </c>
      <c r="I142" s="213"/>
      <c r="J142" s="214">
        <f>ROUND(I142*H142,2)</f>
        <v>0</v>
      </c>
      <c r="K142" s="210" t="s">
        <v>144</v>
      </c>
      <c r="L142" s="47"/>
      <c r="M142" s="215" t="s">
        <v>19</v>
      </c>
      <c r="N142" s="216" t="s">
        <v>46</v>
      </c>
      <c r="O142" s="87"/>
      <c r="P142" s="217">
        <f>O142*H142</f>
        <v>0</v>
      </c>
      <c r="Q142" s="217">
        <v>0</v>
      </c>
      <c r="R142" s="217">
        <f>Q142*H142</f>
        <v>0</v>
      </c>
      <c r="S142" s="217">
        <v>0</v>
      </c>
      <c r="T142" s="218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9" t="s">
        <v>610</v>
      </c>
      <c r="AT142" s="219" t="s">
        <v>140</v>
      </c>
      <c r="AU142" s="219" t="s">
        <v>84</v>
      </c>
      <c r="AY142" s="20" t="s">
        <v>138</v>
      </c>
      <c r="BE142" s="220">
        <f>IF(N142="základní",J142,0)</f>
        <v>0</v>
      </c>
      <c r="BF142" s="220">
        <f>IF(N142="snížená",J142,0)</f>
        <v>0</v>
      </c>
      <c r="BG142" s="220">
        <f>IF(N142="zákl. přenesená",J142,0)</f>
        <v>0</v>
      </c>
      <c r="BH142" s="220">
        <f>IF(N142="sníž. přenesená",J142,0)</f>
        <v>0</v>
      </c>
      <c r="BI142" s="220">
        <f>IF(N142="nulová",J142,0)</f>
        <v>0</v>
      </c>
      <c r="BJ142" s="20" t="s">
        <v>14</v>
      </c>
      <c r="BK142" s="220">
        <f>ROUND(I142*H142,2)</f>
        <v>0</v>
      </c>
      <c r="BL142" s="20" t="s">
        <v>610</v>
      </c>
      <c r="BM142" s="219" t="s">
        <v>955</v>
      </c>
    </row>
    <row r="143" s="2" customFormat="1">
      <c r="A143" s="41"/>
      <c r="B143" s="42"/>
      <c r="C143" s="43"/>
      <c r="D143" s="221" t="s">
        <v>147</v>
      </c>
      <c r="E143" s="43"/>
      <c r="F143" s="222" t="s">
        <v>956</v>
      </c>
      <c r="G143" s="43"/>
      <c r="H143" s="43"/>
      <c r="I143" s="223"/>
      <c r="J143" s="43"/>
      <c r="K143" s="43"/>
      <c r="L143" s="47"/>
      <c r="M143" s="224"/>
      <c r="N143" s="225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147</v>
      </c>
      <c r="AU143" s="20" t="s">
        <v>84</v>
      </c>
    </row>
    <row r="144" s="2" customFormat="1">
      <c r="A144" s="41"/>
      <c r="B144" s="42"/>
      <c r="C144" s="43"/>
      <c r="D144" s="226" t="s">
        <v>149</v>
      </c>
      <c r="E144" s="43"/>
      <c r="F144" s="227" t="s">
        <v>957</v>
      </c>
      <c r="G144" s="43"/>
      <c r="H144" s="43"/>
      <c r="I144" s="223"/>
      <c r="J144" s="43"/>
      <c r="K144" s="43"/>
      <c r="L144" s="47"/>
      <c r="M144" s="224"/>
      <c r="N144" s="225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149</v>
      </c>
      <c r="AU144" s="20" t="s">
        <v>84</v>
      </c>
    </row>
    <row r="145" s="2" customFormat="1" ht="16.5" customHeight="1">
      <c r="A145" s="41"/>
      <c r="B145" s="42"/>
      <c r="C145" s="260" t="s">
        <v>324</v>
      </c>
      <c r="D145" s="260" t="s">
        <v>274</v>
      </c>
      <c r="E145" s="261" t="s">
        <v>958</v>
      </c>
      <c r="F145" s="262" t="s">
        <v>959</v>
      </c>
      <c r="G145" s="263" t="s">
        <v>201</v>
      </c>
      <c r="H145" s="264">
        <v>89.700000000000003</v>
      </c>
      <c r="I145" s="265"/>
      <c r="J145" s="266">
        <f>ROUND(I145*H145,2)</f>
        <v>0</v>
      </c>
      <c r="K145" s="262" t="s">
        <v>144</v>
      </c>
      <c r="L145" s="267"/>
      <c r="M145" s="268" t="s">
        <v>19</v>
      </c>
      <c r="N145" s="269" t="s">
        <v>46</v>
      </c>
      <c r="O145" s="87"/>
      <c r="P145" s="217">
        <f>O145*H145</f>
        <v>0</v>
      </c>
      <c r="Q145" s="217">
        <v>0.00075000000000000002</v>
      </c>
      <c r="R145" s="217">
        <f>Q145*H145</f>
        <v>0.067275000000000001</v>
      </c>
      <c r="S145" s="217">
        <v>0</v>
      </c>
      <c r="T145" s="218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9" t="s">
        <v>871</v>
      </c>
      <c r="AT145" s="219" t="s">
        <v>274</v>
      </c>
      <c r="AU145" s="219" t="s">
        <v>84</v>
      </c>
      <c r="AY145" s="20" t="s">
        <v>138</v>
      </c>
      <c r="BE145" s="220">
        <f>IF(N145="základní",J145,0)</f>
        <v>0</v>
      </c>
      <c r="BF145" s="220">
        <f>IF(N145="snížená",J145,0)</f>
        <v>0</v>
      </c>
      <c r="BG145" s="220">
        <f>IF(N145="zákl. přenesená",J145,0)</f>
        <v>0</v>
      </c>
      <c r="BH145" s="220">
        <f>IF(N145="sníž. přenesená",J145,0)</f>
        <v>0</v>
      </c>
      <c r="BI145" s="220">
        <f>IF(N145="nulová",J145,0)</f>
        <v>0</v>
      </c>
      <c r="BJ145" s="20" t="s">
        <v>14</v>
      </c>
      <c r="BK145" s="220">
        <f>ROUND(I145*H145,2)</f>
        <v>0</v>
      </c>
      <c r="BL145" s="20" t="s">
        <v>610</v>
      </c>
      <c r="BM145" s="219" t="s">
        <v>960</v>
      </c>
    </row>
    <row r="146" s="2" customFormat="1">
      <c r="A146" s="41"/>
      <c r="B146" s="42"/>
      <c r="C146" s="43"/>
      <c r="D146" s="221" t="s">
        <v>147</v>
      </c>
      <c r="E146" s="43"/>
      <c r="F146" s="222" t="s">
        <v>959</v>
      </c>
      <c r="G146" s="43"/>
      <c r="H146" s="43"/>
      <c r="I146" s="223"/>
      <c r="J146" s="43"/>
      <c r="K146" s="43"/>
      <c r="L146" s="47"/>
      <c r="M146" s="224"/>
      <c r="N146" s="225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147</v>
      </c>
      <c r="AU146" s="20" t="s">
        <v>84</v>
      </c>
    </row>
    <row r="147" s="14" customFormat="1">
      <c r="A147" s="14"/>
      <c r="B147" s="238"/>
      <c r="C147" s="239"/>
      <c r="D147" s="221" t="s">
        <v>180</v>
      </c>
      <c r="E147" s="240" t="s">
        <v>19</v>
      </c>
      <c r="F147" s="241" t="s">
        <v>961</v>
      </c>
      <c r="G147" s="239"/>
      <c r="H147" s="242">
        <v>89.700000000000003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180</v>
      </c>
      <c r="AU147" s="248" t="s">
        <v>84</v>
      </c>
      <c r="AV147" s="14" t="s">
        <v>84</v>
      </c>
      <c r="AW147" s="14" t="s">
        <v>34</v>
      </c>
      <c r="AX147" s="14" t="s">
        <v>75</v>
      </c>
      <c r="AY147" s="248" t="s">
        <v>138</v>
      </c>
    </row>
    <row r="148" s="15" customFormat="1">
      <c r="A148" s="15"/>
      <c r="B148" s="249"/>
      <c r="C148" s="250"/>
      <c r="D148" s="221" t="s">
        <v>180</v>
      </c>
      <c r="E148" s="251" t="s">
        <v>19</v>
      </c>
      <c r="F148" s="252" t="s">
        <v>183</v>
      </c>
      <c r="G148" s="250"/>
      <c r="H148" s="253">
        <v>89.700000000000003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180</v>
      </c>
      <c r="AU148" s="259" t="s">
        <v>84</v>
      </c>
      <c r="AV148" s="15" t="s">
        <v>145</v>
      </c>
      <c r="AW148" s="15" t="s">
        <v>34</v>
      </c>
      <c r="AX148" s="15" t="s">
        <v>14</v>
      </c>
      <c r="AY148" s="259" t="s">
        <v>138</v>
      </c>
    </row>
    <row r="149" s="2" customFormat="1" ht="16.5" customHeight="1">
      <c r="A149" s="41"/>
      <c r="B149" s="42"/>
      <c r="C149" s="208" t="s">
        <v>332</v>
      </c>
      <c r="D149" s="208" t="s">
        <v>140</v>
      </c>
      <c r="E149" s="209" t="s">
        <v>962</v>
      </c>
      <c r="F149" s="210" t="s">
        <v>963</v>
      </c>
      <c r="G149" s="211" t="s">
        <v>143</v>
      </c>
      <c r="H149" s="212">
        <v>16</v>
      </c>
      <c r="I149" s="213"/>
      <c r="J149" s="214">
        <f>ROUND(I149*H149,2)</f>
        <v>0</v>
      </c>
      <c r="K149" s="210" t="s">
        <v>144</v>
      </c>
      <c r="L149" s="47"/>
      <c r="M149" s="215" t="s">
        <v>19</v>
      </c>
      <c r="N149" s="216" t="s">
        <v>46</v>
      </c>
      <c r="O149" s="87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9" t="s">
        <v>610</v>
      </c>
      <c r="AT149" s="219" t="s">
        <v>140</v>
      </c>
      <c r="AU149" s="219" t="s">
        <v>84</v>
      </c>
      <c r="AY149" s="20" t="s">
        <v>138</v>
      </c>
      <c r="BE149" s="220">
        <f>IF(N149="základní",J149,0)</f>
        <v>0</v>
      </c>
      <c r="BF149" s="220">
        <f>IF(N149="snížená",J149,0)</f>
        <v>0</v>
      </c>
      <c r="BG149" s="220">
        <f>IF(N149="zákl. přenesená",J149,0)</f>
        <v>0</v>
      </c>
      <c r="BH149" s="220">
        <f>IF(N149="sníž. přenesená",J149,0)</f>
        <v>0</v>
      </c>
      <c r="BI149" s="220">
        <f>IF(N149="nulová",J149,0)</f>
        <v>0</v>
      </c>
      <c r="BJ149" s="20" t="s">
        <v>14</v>
      </c>
      <c r="BK149" s="220">
        <f>ROUND(I149*H149,2)</f>
        <v>0</v>
      </c>
      <c r="BL149" s="20" t="s">
        <v>610</v>
      </c>
      <c r="BM149" s="219" t="s">
        <v>964</v>
      </c>
    </row>
    <row r="150" s="2" customFormat="1">
      <c r="A150" s="41"/>
      <c r="B150" s="42"/>
      <c r="C150" s="43"/>
      <c r="D150" s="221" t="s">
        <v>147</v>
      </c>
      <c r="E150" s="43"/>
      <c r="F150" s="222" t="s">
        <v>965</v>
      </c>
      <c r="G150" s="43"/>
      <c r="H150" s="43"/>
      <c r="I150" s="223"/>
      <c r="J150" s="43"/>
      <c r="K150" s="43"/>
      <c r="L150" s="47"/>
      <c r="M150" s="224"/>
      <c r="N150" s="225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147</v>
      </c>
      <c r="AU150" s="20" t="s">
        <v>84</v>
      </c>
    </row>
    <row r="151" s="2" customFormat="1">
      <c r="A151" s="41"/>
      <c r="B151" s="42"/>
      <c r="C151" s="43"/>
      <c r="D151" s="226" t="s">
        <v>149</v>
      </c>
      <c r="E151" s="43"/>
      <c r="F151" s="227" t="s">
        <v>966</v>
      </c>
      <c r="G151" s="43"/>
      <c r="H151" s="43"/>
      <c r="I151" s="223"/>
      <c r="J151" s="43"/>
      <c r="K151" s="43"/>
      <c r="L151" s="47"/>
      <c r="M151" s="224"/>
      <c r="N151" s="225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149</v>
      </c>
      <c r="AU151" s="20" t="s">
        <v>84</v>
      </c>
    </row>
    <row r="152" s="2" customFormat="1" ht="16.5" customHeight="1">
      <c r="A152" s="41"/>
      <c r="B152" s="42"/>
      <c r="C152" s="208" t="s">
        <v>338</v>
      </c>
      <c r="D152" s="208" t="s">
        <v>140</v>
      </c>
      <c r="E152" s="209" t="s">
        <v>967</v>
      </c>
      <c r="F152" s="210" t="s">
        <v>968</v>
      </c>
      <c r="G152" s="211" t="s">
        <v>143</v>
      </c>
      <c r="H152" s="212">
        <v>1</v>
      </c>
      <c r="I152" s="213"/>
      <c r="J152" s="214">
        <f>ROUND(I152*H152,2)</f>
        <v>0</v>
      </c>
      <c r="K152" s="210" t="s">
        <v>144</v>
      </c>
      <c r="L152" s="47"/>
      <c r="M152" s="215" t="s">
        <v>19</v>
      </c>
      <c r="N152" s="216" t="s">
        <v>46</v>
      </c>
      <c r="O152" s="87"/>
      <c r="P152" s="217">
        <f>O152*H152</f>
        <v>0</v>
      </c>
      <c r="Q152" s="217">
        <v>0</v>
      </c>
      <c r="R152" s="217">
        <f>Q152*H152</f>
        <v>0</v>
      </c>
      <c r="S152" s="217">
        <v>0</v>
      </c>
      <c r="T152" s="218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9" t="s">
        <v>610</v>
      </c>
      <c r="AT152" s="219" t="s">
        <v>140</v>
      </c>
      <c r="AU152" s="219" t="s">
        <v>84</v>
      </c>
      <c r="AY152" s="20" t="s">
        <v>138</v>
      </c>
      <c r="BE152" s="220">
        <f>IF(N152="základní",J152,0)</f>
        <v>0</v>
      </c>
      <c r="BF152" s="220">
        <f>IF(N152="snížená",J152,0)</f>
        <v>0</v>
      </c>
      <c r="BG152" s="220">
        <f>IF(N152="zákl. přenesená",J152,0)</f>
        <v>0</v>
      </c>
      <c r="BH152" s="220">
        <f>IF(N152="sníž. přenesená",J152,0)</f>
        <v>0</v>
      </c>
      <c r="BI152" s="220">
        <f>IF(N152="nulová",J152,0)</f>
        <v>0</v>
      </c>
      <c r="BJ152" s="20" t="s">
        <v>14</v>
      </c>
      <c r="BK152" s="220">
        <f>ROUND(I152*H152,2)</f>
        <v>0</v>
      </c>
      <c r="BL152" s="20" t="s">
        <v>610</v>
      </c>
      <c r="BM152" s="219" t="s">
        <v>969</v>
      </c>
    </row>
    <row r="153" s="2" customFormat="1">
      <c r="A153" s="41"/>
      <c r="B153" s="42"/>
      <c r="C153" s="43"/>
      <c r="D153" s="221" t="s">
        <v>147</v>
      </c>
      <c r="E153" s="43"/>
      <c r="F153" s="222" t="s">
        <v>968</v>
      </c>
      <c r="G153" s="43"/>
      <c r="H153" s="43"/>
      <c r="I153" s="223"/>
      <c r="J153" s="43"/>
      <c r="K153" s="43"/>
      <c r="L153" s="47"/>
      <c r="M153" s="224"/>
      <c r="N153" s="225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147</v>
      </c>
      <c r="AU153" s="20" t="s">
        <v>84</v>
      </c>
    </row>
    <row r="154" s="2" customFormat="1">
      <c r="A154" s="41"/>
      <c r="B154" s="42"/>
      <c r="C154" s="43"/>
      <c r="D154" s="226" t="s">
        <v>149</v>
      </c>
      <c r="E154" s="43"/>
      <c r="F154" s="227" t="s">
        <v>970</v>
      </c>
      <c r="G154" s="43"/>
      <c r="H154" s="43"/>
      <c r="I154" s="223"/>
      <c r="J154" s="43"/>
      <c r="K154" s="43"/>
      <c r="L154" s="47"/>
      <c r="M154" s="224"/>
      <c r="N154" s="225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149</v>
      </c>
      <c r="AU154" s="20" t="s">
        <v>84</v>
      </c>
    </row>
    <row r="155" s="2" customFormat="1" ht="16.5" customHeight="1">
      <c r="A155" s="41"/>
      <c r="B155" s="42"/>
      <c r="C155" s="208" t="s">
        <v>344</v>
      </c>
      <c r="D155" s="208" t="s">
        <v>140</v>
      </c>
      <c r="E155" s="209" t="s">
        <v>971</v>
      </c>
      <c r="F155" s="210" t="s">
        <v>972</v>
      </c>
      <c r="G155" s="211" t="s">
        <v>143</v>
      </c>
      <c r="H155" s="212">
        <v>1</v>
      </c>
      <c r="I155" s="213"/>
      <c r="J155" s="214">
        <f>ROUND(I155*H155,2)</f>
        <v>0</v>
      </c>
      <c r="K155" s="210" t="s">
        <v>144</v>
      </c>
      <c r="L155" s="47"/>
      <c r="M155" s="215" t="s">
        <v>19</v>
      </c>
      <c r="N155" s="216" t="s">
        <v>46</v>
      </c>
      <c r="O155" s="87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9" t="s">
        <v>610</v>
      </c>
      <c r="AT155" s="219" t="s">
        <v>140</v>
      </c>
      <c r="AU155" s="219" t="s">
        <v>84</v>
      </c>
      <c r="AY155" s="20" t="s">
        <v>138</v>
      </c>
      <c r="BE155" s="220">
        <f>IF(N155="základní",J155,0)</f>
        <v>0</v>
      </c>
      <c r="BF155" s="220">
        <f>IF(N155="snížená",J155,0)</f>
        <v>0</v>
      </c>
      <c r="BG155" s="220">
        <f>IF(N155="zákl. přenesená",J155,0)</f>
        <v>0</v>
      </c>
      <c r="BH155" s="220">
        <f>IF(N155="sníž. přenesená",J155,0)</f>
        <v>0</v>
      </c>
      <c r="BI155" s="220">
        <f>IF(N155="nulová",J155,0)</f>
        <v>0</v>
      </c>
      <c r="BJ155" s="20" t="s">
        <v>14</v>
      </c>
      <c r="BK155" s="220">
        <f>ROUND(I155*H155,2)</f>
        <v>0</v>
      </c>
      <c r="BL155" s="20" t="s">
        <v>610</v>
      </c>
      <c r="BM155" s="219" t="s">
        <v>973</v>
      </c>
    </row>
    <row r="156" s="2" customFormat="1">
      <c r="A156" s="41"/>
      <c r="B156" s="42"/>
      <c r="C156" s="43"/>
      <c r="D156" s="221" t="s">
        <v>147</v>
      </c>
      <c r="E156" s="43"/>
      <c r="F156" s="222" t="s">
        <v>972</v>
      </c>
      <c r="G156" s="43"/>
      <c r="H156" s="43"/>
      <c r="I156" s="223"/>
      <c r="J156" s="43"/>
      <c r="K156" s="43"/>
      <c r="L156" s="47"/>
      <c r="M156" s="224"/>
      <c r="N156" s="225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147</v>
      </c>
      <c r="AU156" s="20" t="s">
        <v>84</v>
      </c>
    </row>
    <row r="157" s="2" customFormat="1">
      <c r="A157" s="41"/>
      <c r="B157" s="42"/>
      <c r="C157" s="43"/>
      <c r="D157" s="226" t="s">
        <v>149</v>
      </c>
      <c r="E157" s="43"/>
      <c r="F157" s="227" t="s">
        <v>974</v>
      </c>
      <c r="G157" s="43"/>
      <c r="H157" s="43"/>
      <c r="I157" s="223"/>
      <c r="J157" s="43"/>
      <c r="K157" s="43"/>
      <c r="L157" s="47"/>
      <c r="M157" s="224"/>
      <c r="N157" s="225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149</v>
      </c>
      <c r="AU157" s="20" t="s">
        <v>84</v>
      </c>
    </row>
    <row r="158" s="2" customFormat="1" ht="21.75" customHeight="1">
      <c r="A158" s="41"/>
      <c r="B158" s="42"/>
      <c r="C158" s="208" t="s">
        <v>350</v>
      </c>
      <c r="D158" s="208" t="s">
        <v>140</v>
      </c>
      <c r="E158" s="209" t="s">
        <v>975</v>
      </c>
      <c r="F158" s="210" t="s">
        <v>976</v>
      </c>
      <c r="G158" s="211" t="s">
        <v>201</v>
      </c>
      <c r="H158" s="212">
        <v>1</v>
      </c>
      <c r="I158" s="213"/>
      <c r="J158" s="214">
        <f>ROUND(I158*H158,2)</f>
        <v>0</v>
      </c>
      <c r="K158" s="210" t="s">
        <v>144</v>
      </c>
      <c r="L158" s="47"/>
      <c r="M158" s="215" t="s">
        <v>19</v>
      </c>
      <c r="N158" s="216" t="s">
        <v>46</v>
      </c>
      <c r="O158" s="87"/>
      <c r="P158" s="217">
        <f>O158*H158</f>
        <v>0</v>
      </c>
      <c r="Q158" s="217">
        <v>0</v>
      </c>
      <c r="R158" s="217">
        <f>Q158*H158</f>
        <v>0</v>
      </c>
      <c r="S158" s="217">
        <v>0</v>
      </c>
      <c r="T158" s="218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9" t="s">
        <v>610</v>
      </c>
      <c r="AT158" s="219" t="s">
        <v>140</v>
      </c>
      <c r="AU158" s="219" t="s">
        <v>84</v>
      </c>
      <c r="AY158" s="20" t="s">
        <v>138</v>
      </c>
      <c r="BE158" s="220">
        <f>IF(N158="základní",J158,0)</f>
        <v>0</v>
      </c>
      <c r="BF158" s="220">
        <f>IF(N158="snížená",J158,0)</f>
        <v>0</v>
      </c>
      <c r="BG158" s="220">
        <f>IF(N158="zákl. přenesená",J158,0)</f>
        <v>0</v>
      </c>
      <c r="BH158" s="220">
        <f>IF(N158="sníž. přenesená",J158,0)</f>
        <v>0</v>
      </c>
      <c r="BI158" s="220">
        <f>IF(N158="nulová",J158,0)</f>
        <v>0</v>
      </c>
      <c r="BJ158" s="20" t="s">
        <v>14</v>
      </c>
      <c r="BK158" s="220">
        <f>ROUND(I158*H158,2)</f>
        <v>0</v>
      </c>
      <c r="BL158" s="20" t="s">
        <v>610</v>
      </c>
      <c r="BM158" s="219" t="s">
        <v>977</v>
      </c>
    </row>
    <row r="159" s="2" customFormat="1">
      <c r="A159" s="41"/>
      <c r="B159" s="42"/>
      <c r="C159" s="43"/>
      <c r="D159" s="221" t="s">
        <v>147</v>
      </c>
      <c r="E159" s="43"/>
      <c r="F159" s="222" t="s">
        <v>978</v>
      </c>
      <c r="G159" s="43"/>
      <c r="H159" s="43"/>
      <c r="I159" s="223"/>
      <c r="J159" s="43"/>
      <c r="K159" s="43"/>
      <c r="L159" s="47"/>
      <c r="M159" s="224"/>
      <c r="N159" s="225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147</v>
      </c>
      <c r="AU159" s="20" t="s">
        <v>84</v>
      </c>
    </row>
    <row r="160" s="2" customFormat="1">
      <c r="A160" s="41"/>
      <c r="B160" s="42"/>
      <c r="C160" s="43"/>
      <c r="D160" s="226" t="s">
        <v>149</v>
      </c>
      <c r="E160" s="43"/>
      <c r="F160" s="227" t="s">
        <v>979</v>
      </c>
      <c r="G160" s="43"/>
      <c r="H160" s="43"/>
      <c r="I160" s="223"/>
      <c r="J160" s="43"/>
      <c r="K160" s="43"/>
      <c r="L160" s="47"/>
      <c r="M160" s="224"/>
      <c r="N160" s="225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149</v>
      </c>
      <c r="AU160" s="20" t="s">
        <v>84</v>
      </c>
    </row>
    <row r="161" s="12" customFormat="1" ht="22.8" customHeight="1">
      <c r="A161" s="12"/>
      <c r="B161" s="192"/>
      <c r="C161" s="193"/>
      <c r="D161" s="194" t="s">
        <v>74</v>
      </c>
      <c r="E161" s="206" t="s">
        <v>980</v>
      </c>
      <c r="F161" s="206" t="s">
        <v>981</v>
      </c>
      <c r="G161" s="193"/>
      <c r="H161" s="193"/>
      <c r="I161" s="196"/>
      <c r="J161" s="207">
        <f>BK161</f>
        <v>0</v>
      </c>
      <c r="K161" s="193"/>
      <c r="L161" s="198"/>
      <c r="M161" s="199"/>
      <c r="N161" s="200"/>
      <c r="O161" s="200"/>
      <c r="P161" s="201">
        <f>SUM(P162:P194)</f>
        <v>0</v>
      </c>
      <c r="Q161" s="200"/>
      <c r="R161" s="201">
        <f>SUM(R162:R194)</f>
        <v>40.183123000000002</v>
      </c>
      <c r="S161" s="200"/>
      <c r="T161" s="202">
        <f>SUM(T162:T194)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3" t="s">
        <v>156</v>
      </c>
      <c r="AT161" s="204" t="s">
        <v>74</v>
      </c>
      <c r="AU161" s="204" t="s">
        <v>14</v>
      </c>
      <c r="AY161" s="203" t="s">
        <v>138</v>
      </c>
      <c r="BK161" s="205">
        <f>SUM(BK162:BK194)</f>
        <v>0</v>
      </c>
    </row>
    <row r="162" s="2" customFormat="1" ht="16.5" customHeight="1">
      <c r="A162" s="41"/>
      <c r="B162" s="42"/>
      <c r="C162" s="208" t="s">
        <v>356</v>
      </c>
      <c r="D162" s="208" t="s">
        <v>140</v>
      </c>
      <c r="E162" s="209" t="s">
        <v>982</v>
      </c>
      <c r="F162" s="210" t="s">
        <v>983</v>
      </c>
      <c r="G162" s="211" t="s">
        <v>92</v>
      </c>
      <c r="H162" s="212">
        <v>0.5</v>
      </c>
      <c r="I162" s="213"/>
      <c r="J162" s="214">
        <f>ROUND(I162*H162,2)</f>
        <v>0</v>
      </c>
      <c r="K162" s="210" t="s">
        <v>144</v>
      </c>
      <c r="L162" s="47"/>
      <c r="M162" s="215" t="s">
        <v>19</v>
      </c>
      <c r="N162" s="216" t="s">
        <v>46</v>
      </c>
      <c r="O162" s="87"/>
      <c r="P162" s="217">
        <f>O162*H162</f>
        <v>0</v>
      </c>
      <c r="Q162" s="217">
        <v>0</v>
      </c>
      <c r="R162" s="217">
        <f>Q162*H162</f>
        <v>0</v>
      </c>
      <c r="S162" s="217">
        <v>0</v>
      </c>
      <c r="T162" s="218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9" t="s">
        <v>610</v>
      </c>
      <c r="AT162" s="219" t="s">
        <v>140</v>
      </c>
      <c r="AU162" s="219" t="s">
        <v>84</v>
      </c>
      <c r="AY162" s="20" t="s">
        <v>138</v>
      </c>
      <c r="BE162" s="220">
        <f>IF(N162="základní",J162,0)</f>
        <v>0</v>
      </c>
      <c r="BF162" s="220">
        <f>IF(N162="snížená",J162,0)</f>
        <v>0</v>
      </c>
      <c r="BG162" s="220">
        <f>IF(N162="zákl. přenesená",J162,0)</f>
        <v>0</v>
      </c>
      <c r="BH162" s="220">
        <f>IF(N162="sníž. přenesená",J162,0)</f>
        <v>0</v>
      </c>
      <c r="BI162" s="220">
        <f>IF(N162="nulová",J162,0)</f>
        <v>0</v>
      </c>
      <c r="BJ162" s="20" t="s">
        <v>14</v>
      </c>
      <c r="BK162" s="220">
        <f>ROUND(I162*H162,2)</f>
        <v>0</v>
      </c>
      <c r="BL162" s="20" t="s">
        <v>610</v>
      </c>
      <c r="BM162" s="219" t="s">
        <v>984</v>
      </c>
    </row>
    <row r="163" s="2" customFormat="1">
      <c r="A163" s="41"/>
      <c r="B163" s="42"/>
      <c r="C163" s="43"/>
      <c r="D163" s="221" t="s">
        <v>147</v>
      </c>
      <c r="E163" s="43"/>
      <c r="F163" s="222" t="s">
        <v>985</v>
      </c>
      <c r="G163" s="43"/>
      <c r="H163" s="43"/>
      <c r="I163" s="223"/>
      <c r="J163" s="43"/>
      <c r="K163" s="43"/>
      <c r="L163" s="47"/>
      <c r="M163" s="224"/>
      <c r="N163" s="225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147</v>
      </c>
      <c r="AU163" s="20" t="s">
        <v>84</v>
      </c>
    </row>
    <row r="164" s="2" customFormat="1">
      <c r="A164" s="41"/>
      <c r="B164" s="42"/>
      <c r="C164" s="43"/>
      <c r="D164" s="226" t="s">
        <v>149</v>
      </c>
      <c r="E164" s="43"/>
      <c r="F164" s="227" t="s">
        <v>986</v>
      </c>
      <c r="G164" s="43"/>
      <c r="H164" s="43"/>
      <c r="I164" s="223"/>
      <c r="J164" s="43"/>
      <c r="K164" s="43"/>
      <c r="L164" s="47"/>
      <c r="M164" s="224"/>
      <c r="N164" s="225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149</v>
      </c>
      <c r="AU164" s="20" t="s">
        <v>84</v>
      </c>
    </row>
    <row r="165" s="2" customFormat="1" ht="16.5" customHeight="1">
      <c r="A165" s="41"/>
      <c r="B165" s="42"/>
      <c r="C165" s="208" t="s">
        <v>362</v>
      </c>
      <c r="D165" s="208" t="s">
        <v>140</v>
      </c>
      <c r="E165" s="209" t="s">
        <v>987</v>
      </c>
      <c r="F165" s="210" t="s">
        <v>988</v>
      </c>
      <c r="G165" s="211" t="s">
        <v>201</v>
      </c>
      <c r="H165" s="212">
        <v>70</v>
      </c>
      <c r="I165" s="213"/>
      <c r="J165" s="214">
        <f>ROUND(I165*H165,2)</f>
        <v>0</v>
      </c>
      <c r="K165" s="210" t="s">
        <v>144</v>
      </c>
      <c r="L165" s="47"/>
      <c r="M165" s="215" t="s">
        <v>19</v>
      </c>
      <c r="N165" s="216" t="s">
        <v>46</v>
      </c>
      <c r="O165" s="87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9" t="s">
        <v>610</v>
      </c>
      <c r="AT165" s="219" t="s">
        <v>140</v>
      </c>
      <c r="AU165" s="219" t="s">
        <v>84</v>
      </c>
      <c r="AY165" s="20" t="s">
        <v>138</v>
      </c>
      <c r="BE165" s="220">
        <f>IF(N165="základní",J165,0)</f>
        <v>0</v>
      </c>
      <c r="BF165" s="220">
        <f>IF(N165="snížená",J165,0)</f>
        <v>0</v>
      </c>
      <c r="BG165" s="220">
        <f>IF(N165="zákl. přenesená",J165,0)</f>
        <v>0</v>
      </c>
      <c r="BH165" s="220">
        <f>IF(N165="sníž. přenesená",J165,0)</f>
        <v>0</v>
      </c>
      <c r="BI165" s="220">
        <f>IF(N165="nulová",J165,0)</f>
        <v>0</v>
      </c>
      <c r="BJ165" s="20" t="s">
        <v>14</v>
      </c>
      <c r="BK165" s="220">
        <f>ROUND(I165*H165,2)</f>
        <v>0</v>
      </c>
      <c r="BL165" s="20" t="s">
        <v>610</v>
      </c>
      <c r="BM165" s="219" t="s">
        <v>989</v>
      </c>
    </row>
    <row r="166" s="2" customFormat="1">
      <c r="A166" s="41"/>
      <c r="B166" s="42"/>
      <c r="C166" s="43"/>
      <c r="D166" s="221" t="s">
        <v>147</v>
      </c>
      <c r="E166" s="43"/>
      <c r="F166" s="222" t="s">
        <v>990</v>
      </c>
      <c r="G166" s="43"/>
      <c r="H166" s="43"/>
      <c r="I166" s="223"/>
      <c r="J166" s="43"/>
      <c r="K166" s="43"/>
      <c r="L166" s="47"/>
      <c r="M166" s="224"/>
      <c r="N166" s="225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147</v>
      </c>
      <c r="AU166" s="20" t="s">
        <v>84</v>
      </c>
    </row>
    <row r="167" s="2" customFormat="1">
      <c r="A167" s="41"/>
      <c r="B167" s="42"/>
      <c r="C167" s="43"/>
      <c r="D167" s="226" t="s">
        <v>149</v>
      </c>
      <c r="E167" s="43"/>
      <c r="F167" s="227" t="s">
        <v>991</v>
      </c>
      <c r="G167" s="43"/>
      <c r="H167" s="43"/>
      <c r="I167" s="223"/>
      <c r="J167" s="43"/>
      <c r="K167" s="43"/>
      <c r="L167" s="47"/>
      <c r="M167" s="224"/>
      <c r="N167" s="225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149</v>
      </c>
      <c r="AU167" s="20" t="s">
        <v>84</v>
      </c>
    </row>
    <row r="168" s="2" customFormat="1" ht="16.5" customHeight="1">
      <c r="A168" s="41"/>
      <c r="B168" s="42"/>
      <c r="C168" s="208" t="s">
        <v>368</v>
      </c>
      <c r="D168" s="208" t="s">
        <v>140</v>
      </c>
      <c r="E168" s="209" t="s">
        <v>992</v>
      </c>
      <c r="F168" s="210" t="s">
        <v>993</v>
      </c>
      <c r="G168" s="211" t="s">
        <v>92</v>
      </c>
      <c r="H168" s="212">
        <v>0.20000000000000001</v>
      </c>
      <c r="I168" s="213"/>
      <c r="J168" s="214">
        <f>ROUND(I168*H168,2)</f>
        <v>0</v>
      </c>
      <c r="K168" s="210" t="s">
        <v>144</v>
      </c>
      <c r="L168" s="47"/>
      <c r="M168" s="215" t="s">
        <v>19</v>
      </c>
      <c r="N168" s="216" t="s">
        <v>46</v>
      </c>
      <c r="O168" s="87"/>
      <c r="P168" s="217">
        <f>O168*H168</f>
        <v>0</v>
      </c>
      <c r="Q168" s="217">
        <v>0</v>
      </c>
      <c r="R168" s="217">
        <f>Q168*H168</f>
        <v>0</v>
      </c>
      <c r="S168" s="217">
        <v>0</v>
      </c>
      <c r="T168" s="218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9" t="s">
        <v>610</v>
      </c>
      <c r="AT168" s="219" t="s">
        <v>140</v>
      </c>
      <c r="AU168" s="219" t="s">
        <v>84</v>
      </c>
      <c r="AY168" s="20" t="s">
        <v>138</v>
      </c>
      <c r="BE168" s="220">
        <f>IF(N168="základní",J168,0)</f>
        <v>0</v>
      </c>
      <c r="BF168" s="220">
        <f>IF(N168="snížená",J168,0)</f>
        <v>0</v>
      </c>
      <c r="BG168" s="220">
        <f>IF(N168="zákl. přenesená",J168,0)</f>
        <v>0</v>
      </c>
      <c r="BH168" s="220">
        <f>IF(N168="sníž. přenesená",J168,0)</f>
        <v>0</v>
      </c>
      <c r="BI168" s="220">
        <f>IF(N168="nulová",J168,0)</f>
        <v>0</v>
      </c>
      <c r="BJ168" s="20" t="s">
        <v>14</v>
      </c>
      <c r="BK168" s="220">
        <f>ROUND(I168*H168,2)</f>
        <v>0</v>
      </c>
      <c r="BL168" s="20" t="s">
        <v>610</v>
      </c>
      <c r="BM168" s="219" t="s">
        <v>994</v>
      </c>
    </row>
    <row r="169" s="2" customFormat="1">
      <c r="A169" s="41"/>
      <c r="B169" s="42"/>
      <c r="C169" s="43"/>
      <c r="D169" s="221" t="s">
        <v>147</v>
      </c>
      <c r="E169" s="43"/>
      <c r="F169" s="222" t="s">
        <v>995</v>
      </c>
      <c r="G169" s="43"/>
      <c r="H169" s="43"/>
      <c r="I169" s="223"/>
      <c r="J169" s="43"/>
      <c r="K169" s="43"/>
      <c r="L169" s="47"/>
      <c r="M169" s="224"/>
      <c r="N169" s="225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147</v>
      </c>
      <c r="AU169" s="20" t="s">
        <v>84</v>
      </c>
    </row>
    <row r="170" s="2" customFormat="1">
      <c r="A170" s="41"/>
      <c r="B170" s="42"/>
      <c r="C170" s="43"/>
      <c r="D170" s="226" t="s">
        <v>149</v>
      </c>
      <c r="E170" s="43"/>
      <c r="F170" s="227" t="s">
        <v>996</v>
      </c>
      <c r="G170" s="43"/>
      <c r="H170" s="43"/>
      <c r="I170" s="223"/>
      <c r="J170" s="43"/>
      <c r="K170" s="43"/>
      <c r="L170" s="47"/>
      <c r="M170" s="224"/>
      <c r="N170" s="225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149</v>
      </c>
      <c r="AU170" s="20" t="s">
        <v>84</v>
      </c>
    </row>
    <row r="171" s="2" customFormat="1" ht="16.5" customHeight="1">
      <c r="A171" s="41"/>
      <c r="B171" s="42"/>
      <c r="C171" s="208" t="s">
        <v>374</v>
      </c>
      <c r="D171" s="208" t="s">
        <v>140</v>
      </c>
      <c r="E171" s="209" t="s">
        <v>997</v>
      </c>
      <c r="F171" s="210" t="s">
        <v>998</v>
      </c>
      <c r="G171" s="211" t="s">
        <v>201</v>
      </c>
      <c r="H171" s="212">
        <v>70</v>
      </c>
      <c r="I171" s="213"/>
      <c r="J171" s="214">
        <f>ROUND(I171*H171,2)</f>
        <v>0</v>
      </c>
      <c r="K171" s="210" t="s">
        <v>144</v>
      </c>
      <c r="L171" s="47"/>
      <c r="M171" s="215" t="s">
        <v>19</v>
      </c>
      <c r="N171" s="216" t="s">
        <v>46</v>
      </c>
      <c r="O171" s="87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9" t="s">
        <v>610</v>
      </c>
      <c r="AT171" s="219" t="s">
        <v>140</v>
      </c>
      <c r="AU171" s="219" t="s">
        <v>84</v>
      </c>
      <c r="AY171" s="20" t="s">
        <v>138</v>
      </c>
      <c r="BE171" s="220">
        <f>IF(N171="základní",J171,0)</f>
        <v>0</v>
      </c>
      <c r="BF171" s="220">
        <f>IF(N171="snížená",J171,0)</f>
        <v>0</v>
      </c>
      <c r="BG171" s="220">
        <f>IF(N171="zákl. přenesená",J171,0)</f>
        <v>0</v>
      </c>
      <c r="BH171" s="220">
        <f>IF(N171="sníž. přenesená",J171,0)</f>
        <v>0</v>
      </c>
      <c r="BI171" s="220">
        <f>IF(N171="nulová",J171,0)</f>
        <v>0</v>
      </c>
      <c r="BJ171" s="20" t="s">
        <v>14</v>
      </c>
      <c r="BK171" s="220">
        <f>ROUND(I171*H171,2)</f>
        <v>0</v>
      </c>
      <c r="BL171" s="20" t="s">
        <v>610</v>
      </c>
      <c r="BM171" s="219" t="s">
        <v>999</v>
      </c>
    </row>
    <row r="172" s="2" customFormat="1">
      <c r="A172" s="41"/>
      <c r="B172" s="42"/>
      <c r="C172" s="43"/>
      <c r="D172" s="221" t="s">
        <v>147</v>
      </c>
      <c r="E172" s="43"/>
      <c r="F172" s="222" t="s">
        <v>1000</v>
      </c>
      <c r="G172" s="43"/>
      <c r="H172" s="43"/>
      <c r="I172" s="223"/>
      <c r="J172" s="43"/>
      <c r="K172" s="43"/>
      <c r="L172" s="47"/>
      <c r="M172" s="224"/>
      <c r="N172" s="225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147</v>
      </c>
      <c r="AU172" s="20" t="s">
        <v>84</v>
      </c>
    </row>
    <row r="173" s="2" customFormat="1">
      <c r="A173" s="41"/>
      <c r="B173" s="42"/>
      <c r="C173" s="43"/>
      <c r="D173" s="226" t="s">
        <v>149</v>
      </c>
      <c r="E173" s="43"/>
      <c r="F173" s="227" t="s">
        <v>1001</v>
      </c>
      <c r="G173" s="43"/>
      <c r="H173" s="43"/>
      <c r="I173" s="223"/>
      <c r="J173" s="43"/>
      <c r="K173" s="43"/>
      <c r="L173" s="47"/>
      <c r="M173" s="224"/>
      <c r="N173" s="225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149</v>
      </c>
      <c r="AU173" s="20" t="s">
        <v>84</v>
      </c>
    </row>
    <row r="174" s="2" customFormat="1" ht="16.5" customHeight="1">
      <c r="A174" s="41"/>
      <c r="B174" s="42"/>
      <c r="C174" s="208" t="s">
        <v>380</v>
      </c>
      <c r="D174" s="208" t="s">
        <v>140</v>
      </c>
      <c r="E174" s="209" t="s">
        <v>1002</v>
      </c>
      <c r="F174" s="210" t="s">
        <v>1003</v>
      </c>
      <c r="G174" s="211" t="s">
        <v>92</v>
      </c>
      <c r="H174" s="212">
        <v>0.5</v>
      </c>
      <c r="I174" s="213"/>
      <c r="J174" s="214">
        <f>ROUND(I174*H174,2)</f>
        <v>0</v>
      </c>
      <c r="K174" s="210" t="s">
        <v>144</v>
      </c>
      <c r="L174" s="47"/>
      <c r="M174" s="215" t="s">
        <v>19</v>
      </c>
      <c r="N174" s="216" t="s">
        <v>46</v>
      </c>
      <c r="O174" s="87"/>
      <c r="P174" s="217">
        <f>O174*H174</f>
        <v>0</v>
      </c>
      <c r="Q174" s="217">
        <v>2.3010199999999998</v>
      </c>
      <c r="R174" s="217">
        <f>Q174*H174</f>
        <v>1.1505099999999999</v>
      </c>
      <c r="S174" s="217">
        <v>0</v>
      </c>
      <c r="T174" s="218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9" t="s">
        <v>610</v>
      </c>
      <c r="AT174" s="219" t="s">
        <v>140</v>
      </c>
      <c r="AU174" s="219" t="s">
        <v>84</v>
      </c>
      <c r="AY174" s="20" t="s">
        <v>138</v>
      </c>
      <c r="BE174" s="220">
        <f>IF(N174="základní",J174,0)</f>
        <v>0</v>
      </c>
      <c r="BF174" s="220">
        <f>IF(N174="snížená",J174,0)</f>
        <v>0</v>
      </c>
      <c r="BG174" s="220">
        <f>IF(N174="zákl. přenesená",J174,0)</f>
        <v>0</v>
      </c>
      <c r="BH174" s="220">
        <f>IF(N174="sníž. přenesená",J174,0)</f>
        <v>0</v>
      </c>
      <c r="BI174" s="220">
        <f>IF(N174="nulová",J174,0)</f>
        <v>0</v>
      </c>
      <c r="BJ174" s="20" t="s">
        <v>14</v>
      </c>
      <c r="BK174" s="220">
        <f>ROUND(I174*H174,2)</f>
        <v>0</v>
      </c>
      <c r="BL174" s="20" t="s">
        <v>610</v>
      </c>
      <c r="BM174" s="219" t="s">
        <v>1004</v>
      </c>
    </row>
    <row r="175" s="2" customFormat="1">
      <c r="A175" s="41"/>
      <c r="B175" s="42"/>
      <c r="C175" s="43"/>
      <c r="D175" s="221" t="s">
        <v>147</v>
      </c>
      <c r="E175" s="43"/>
      <c r="F175" s="222" t="s">
        <v>1005</v>
      </c>
      <c r="G175" s="43"/>
      <c r="H175" s="43"/>
      <c r="I175" s="223"/>
      <c r="J175" s="43"/>
      <c r="K175" s="43"/>
      <c r="L175" s="47"/>
      <c r="M175" s="224"/>
      <c r="N175" s="225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147</v>
      </c>
      <c r="AU175" s="20" t="s">
        <v>84</v>
      </c>
    </row>
    <row r="176" s="2" customFormat="1">
      <c r="A176" s="41"/>
      <c r="B176" s="42"/>
      <c r="C176" s="43"/>
      <c r="D176" s="226" t="s">
        <v>149</v>
      </c>
      <c r="E176" s="43"/>
      <c r="F176" s="227" t="s">
        <v>1006</v>
      </c>
      <c r="G176" s="43"/>
      <c r="H176" s="43"/>
      <c r="I176" s="223"/>
      <c r="J176" s="43"/>
      <c r="K176" s="43"/>
      <c r="L176" s="47"/>
      <c r="M176" s="224"/>
      <c r="N176" s="225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149</v>
      </c>
      <c r="AU176" s="20" t="s">
        <v>84</v>
      </c>
    </row>
    <row r="177" s="2" customFormat="1" ht="16.5" customHeight="1">
      <c r="A177" s="41"/>
      <c r="B177" s="42"/>
      <c r="C177" s="208" t="s">
        <v>387</v>
      </c>
      <c r="D177" s="208" t="s">
        <v>140</v>
      </c>
      <c r="E177" s="209" t="s">
        <v>1007</v>
      </c>
      <c r="F177" s="210" t="s">
        <v>1008</v>
      </c>
      <c r="G177" s="211" t="s">
        <v>201</v>
      </c>
      <c r="H177" s="212">
        <v>70</v>
      </c>
      <c r="I177" s="213"/>
      <c r="J177" s="214">
        <f>ROUND(I177*H177,2)</f>
        <v>0</v>
      </c>
      <c r="K177" s="210" t="s">
        <v>144</v>
      </c>
      <c r="L177" s="47"/>
      <c r="M177" s="215" t="s">
        <v>19</v>
      </c>
      <c r="N177" s="216" t="s">
        <v>46</v>
      </c>
      <c r="O177" s="87"/>
      <c r="P177" s="217">
        <f>O177*H177</f>
        <v>0</v>
      </c>
      <c r="Q177" s="217">
        <v>0.20015</v>
      </c>
      <c r="R177" s="217">
        <f>Q177*H177</f>
        <v>14.0105</v>
      </c>
      <c r="S177" s="217">
        <v>0</v>
      </c>
      <c r="T177" s="218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9" t="s">
        <v>610</v>
      </c>
      <c r="AT177" s="219" t="s">
        <v>140</v>
      </c>
      <c r="AU177" s="219" t="s">
        <v>84</v>
      </c>
      <c r="AY177" s="20" t="s">
        <v>138</v>
      </c>
      <c r="BE177" s="220">
        <f>IF(N177="základní",J177,0)</f>
        <v>0</v>
      </c>
      <c r="BF177" s="220">
        <f>IF(N177="snížená",J177,0)</f>
        <v>0</v>
      </c>
      <c r="BG177" s="220">
        <f>IF(N177="zákl. přenesená",J177,0)</f>
        <v>0</v>
      </c>
      <c r="BH177" s="220">
        <f>IF(N177="sníž. přenesená",J177,0)</f>
        <v>0</v>
      </c>
      <c r="BI177" s="220">
        <f>IF(N177="nulová",J177,0)</f>
        <v>0</v>
      </c>
      <c r="BJ177" s="20" t="s">
        <v>14</v>
      </c>
      <c r="BK177" s="220">
        <f>ROUND(I177*H177,2)</f>
        <v>0</v>
      </c>
      <c r="BL177" s="20" t="s">
        <v>610</v>
      </c>
      <c r="BM177" s="219" t="s">
        <v>1009</v>
      </c>
    </row>
    <row r="178" s="2" customFormat="1">
      <c r="A178" s="41"/>
      <c r="B178" s="42"/>
      <c r="C178" s="43"/>
      <c r="D178" s="221" t="s">
        <v>147</v>
      </c>
      <c r="E178" s="43"/>
      <c r="F178" s="222" t="s">
        <v>1010</v>
      </c>
      <c r="G178" s="43"/>
      <c r="H178" s="43"/>
      <c r="I178" s="223"/>
      <c r="J178" s="43"/>
      <c r="K178" s="43"/>
      <c r="L178" s="47"/>
      <c r="M178" s="224"/>
      <c r="N178" s="225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147</v>
      </c>
      <c r="AU178" s="20" t="s">
        <v>84</v>
      </c>
    </row>
    <row r="179" s="2" customFormat="1">
      <c r="A179" s="41"/>
      <c r="B179" s="42"/>
      <c r="C179" s="43"/>
      <c r="D179" s="226" t="s">
        <v>149</v>
      </c>
      <c r="E179" s="43"/>
      <c r="F179" s="227" t="s">
        <v>1011</v>
      </c>
      <c r="G179" s="43"/>
      <c r="H179" s="43"/>
      <c r="I179" s="223"/>
      <c r="J179" s="43"/>
      <c r="K179" s="43"/>
      <c r="L179" s="47"/>
      <c r="M179" s="224"/>
      <c r="N179" s="225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149</v>
      </c>
      <c r="AU179" s="20" t="s">
        <v>84</v>
      </c>
    </row>
    <row r="180" s="2" customFormat="1" ht="16.5" customHeight="1">
      <c r="A180" s="41"/>
      <c r="B180" s="42"/>
      <c r="C180" s="208" t="s">
        <v>394</v>
      </c>
      <c r="D180" s="208" t="s">
        <v>140</v>
      </c>
      <c r="E180" s="209" t="s">
        <v>1012</v>
      </c>
      <c r="F180" s="210" t="s">
        <v>1013</v>
      </c>
      <c r="G180" s="211" t="s">
        <v>201</v>
      </c>
      <c r="H180" s="212">
        <v>78</v>
      </c>
      <c r="I180" s="213"/>
      <c r="J180" s="214">
        <f>ROUND(I180*H180,2)</f>
        <v>0</v>
      </c>
      <c r="K180" s="210" t="s">
        <v>144</v>
      </c>
      <c r="L180" s="47"/>
      <c r="M180" s="215" t="s">
        <v>19</v>
      </c>
      <c r="N180" s="216" t="s">
        <v>46</v>
      </c>
      <c r="O180" s="87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9" t="s">
        <v>610</v>
      </c>
      <c r="AT180" s="219" t="s">
        <v>140</v>
      </c>
      <c r="AU180" s="219" t="s">
        <v>84</v>
      </c>
      <c r="AY180" s="20" t="s">
        <v>138</v>
      </c>
      <c r="BE180" s="220">
        <f>IF(N180="základní",J180,0)</f>
        <v>0</v>
      </c>
      <c r="BF180" s="220">
        <f>IF(N180="snížená",J180,0)</f>
        <v>0</v>
      </c>
      <c r="BG180" s="220">
        <f>IF(N180="zákl. přenesená",J180,0)</f>
        <v>0</v>
      </c>
      <c r="BH180" s="220">
        <f>IF(N180="sníž. přenesená",J180,0)</f>
        <v>0</v>
      </c>
      <c r="BI180" s="220">
        <f>IF(N180="nulová",J180,0)</f>
        <v>0</v>
      </c>
      <c r="BJ180" s="20" t="s">
        <v>14</v>
      </c>
      <c r="BK180" s="220">
        <f>ROUND(I180*H180,2)</f>
        <v>0</v>
      </c>
      <c r="BL180" s="20" t="s">
        <v>610</v>
      </c>
      <c r="BM180" s="219" t="s">
        <v>1014</v>
      </c>
    </row>
    <row r="181" s="2" customFormat="1">
      <c r="A181" s="41"/>
      <c r="B181" s="42"/>
      <c r="C181" s="43"/>
      <c r="D181" s="221" t="s">
        <v>147</v>
      </c>
      <c r="E181" s="43"/>
      <c r="F181" s="222" t="s">
        <v>1015</v>
      </c>
      <c r="G181" s="43"/>
      <c r="H181" s="43"/>
      <c r="I181" s="223"/>
      <c r="J181" s="43"/>
      <c r="K181" s="43"/>
      <c r="L181" s="47"/>
      <c r="M181" s="224"/>
      <c r="N181" s="225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147</v>
      </c>
      <c r="AU181" s="20" t="s">
        <v>84</v>
      </c>
    </row>
    <row r="182" s="2" customFormat="1">
      <c r="A182" s="41"/>
      <c r="B182" s="42"/>
      <c r="C182" s="43"/>
      <c r="D182" s="226" t="s">
        <v>149</v>
      </c>
      <c r="E182" s="43"/>
      <c r="F182" s="227" t="s">
        <v>1016</v>
      </c>
      <c r="G182" s="43"/>
      <c r="H182" s="43"/>
      <c r="I182" s="223"/>
      <c r="J182" s="43"/>
      <c r="K182" s="43"/>
      <c r="L182" s="47"/>
      <c r="M182" s="224"/>
      <c r="N182" s="225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149</v>
      </c>
      <c r="AU182" s="20" t="s">
        <v>84</v>
      </c>
    </row>
    <row r="183" s="2" customFormat="1" ht="16.5" customHeight="1">
      <c r="A183" s="41"/>
      <c r="B183" s="42"/>
      <c r="C183" s="260" t="s">
        <v>400</v>
      </c>
      <c r="D183" s="260" t="s">
        <v>274</v>
      </c>
      <c r="E183" s="261" t="s">
        <v>1017</v>
      </c>
      <c r="F183" s="262" t="s">
        <v>1018</v>
      </c>
      <c r="G183" s="263" t="s">
        <v>201</v>
      </c>
      <c r="H183" s="264">
        <v>81.900000000000006</v>
      </c>
      <c r="I183" s="265"/>
      <c r="J183" s="266">
        <f>ROUND(I183*H183,2)</f>
        <v>0</v>
      </c>
      <c r="K183" s="262" t="s">
        <v>144</v>
      </c>
      <c r="L183" s="267"/>
      <c r="M183" s="268" t="s">
        <v>19</v>
      </c>
      <c r="N183" s="269" t="s">
        <v>46</v>
      </c>
      <c r="O183" s="87"/>
      <c r="P183" s="217">
        <f>O183*H183</f>
        <v>0</v>
      </c>
      <c r="Q183" s="217">
        <v>0.00027</v>
      </c>
      <c r="R183" s="217">
        <f>Q183*H183</f>
        <v>0.022113000000000001</v>
      </c>
      <c r="S183" s="217">
        <v>0</v>
      </c>
      <c r="T183" s="218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9" t="s">
        <v>871</v>
      </c>
      <c r="AT183" s="219" t="s">
        <v>274</v>
      </c>
      <c r="AU183" s="219" t="s">
        <v>84</v>
      </c>
      <c r="AY183" s="20" t="s">
        <v>138</v>
      </c>
      <c r="BE183" s="220">
        <f>IF(N183="základní",J183,0)</f>
        <v>0</v>
      </c>
      <c r="BF183" s="220">
        <f>IF(N183="snížená",J183,0)</f>
        <v>0</v>
      </c>
      <c r="BG183" s="220">
        <f>IF(N183="zákl. přenesená",J183,0)</f>
        <v>0</v>
      </c>
      <c r="BH183" s="220">
        <f>IF(N183="sníž. přenesená",J183,0)</f>
        <v>0</v>
      </c>
      <c r="BI183" s="220">
        <f>IF(N183="nulová",J183,0)</f>
        <v>0</v>
      </c>
      <c r="BJ183" s="20" t="s">
        <v>14</v>
      </c>
      <c r="BK183" s="220">
        <f>ROUND(I183*H183,2)</f>
        <v>0</v>
      </c>
      <c r="BL183" s="20" t="s">
        <v>610</v>
      </c>
      <c r="BM183" s="219" t="s">
        <v>1019</v>
      </c>
    </row>
    <row r="184" s="2" customFormat="1">
      <c r="A184" s="41"/>
      <c r="B184" s="42"/>
      <c r="C184" s="43"/>
      <c r="D184" s="221" t="s">
        <v>147</v>
      </c>
      <c r="E184" s="43"/>
      <c r="F184" s="222" t="s">
        <v>1018</v>
      </c>
      <c r="G184" s="43"/>
      <c r="H184" s="43"/>
      <c r="I184" s="223"/>
      <c r="J184" s="43"/>
      <c r="K184" s="43"/>
      <c r="L184" s="47"/>
      <c r="M184" s="224"/>
      <c r="N184" s="225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147</v>
      </c>
      <c r="AU184" s="20" t="s">
        <v>84</v>
      </c>
    </row>
    <row r="185" s="14" customFormat="1">
      <c r="A185" s="14"/>
      <c r="B185" s="238"/>
      <c r="C185" s="239"/>
      <c r="D185" s="221" t="s">
        <v>180</v>
      </c>
      <c r="E185" s="240" t="s">
        <v>19</v>
      </c>
      <c r="F185" s="241" t="s">
        <v>1020</v>
      </c>
      <c r="G185" s="239"/>
      <c r="H185" s="242">
        <v>81.900000000000006</v>
      </c>
      <c r="I185" s="243"/>
      <c r="J185" s="239"/>
      <c r="K185" s="239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180</v>
      </c>
      <c r="AU185" s="248" t="s">
        <v>84</v>
      </c>
      <c r="AV185" s="14" t="s">
        <v>84</v>
      </c>
      <c r="AW185" s="14" t="s">
        <v>34</v>
      </c>
      <c r="AX185" s="14" t="s">
        <v>75</v>
      </c>
      <c r="AY185" s="248" t="s">
        <v>138</v>
      </c>
    </row>
    <row r="186" s="15" customFormat="1">
      <c r="A186" s="15"/>
      <c r="B186" s="249"/>
      <c r="C186" s="250"/>
      <c r="D186" s="221" t="s">
        <v>180</v>
      </c>
      <c r="E186" s="251" t="s">
        <v>19</v>
      </c>
      <c r="F186" s="252" t="s">
        <v>183</v>
      </c>
      <c r="G186" s="250"/>
      <c r="H186" s="253">
        <v>81.900000000000006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9" t="s">
        <v>180</v>
      </c>
      <c r="AU186" s="259" t="s">
        <v>84</v>
      </c>
      <c r="AV186" s="15" t="s">
        <v>145</v>
      </c>
      <c r="AW186" s="15" t="s">
        <v>34</v>
      </c>
      <c r="AX186" s="15" t="s">
        <v>14</v>
      </c>
      <c r="AY186" s="259" t="s">
        <v>138</v>
      </c>
    </row>
    <row r="187" s="2" customFormat="1" ht="16.5" customHeight="1">
      <c r="A187" s="41"/>
      <c r="B187" s="42"/>
      <c r="C187" s="260" t="s">
        <v>406</v>
      </c>
      <c r="D187" s="260" t="s">
        <v>274</v>
      </c>
      <c r="E187" s="261" t="s">
        <v>1021</v>
      </c>
      <c r="F187" s="262" t="s">
        <v>1022</v>
      </c>
      <c r="G187" s="263" t="s">
        <v>910</v>
      </c>
      <c r="H187" s="264">
        <v>25000</v>
      </c>
      <c r="I187" s="265"/>
      <c r="J187" s="266">
        <f>ROUND(I187*H187,2)</f>
        <v>0</v>
      </c>
      <c r="K187" s="262" t="s">
        <v>19</v>
      </c>
      <c r="L187" s="267"/>
      <c r="M187" s="268" t="s">
        <v>19</v>
      </c>
      <c r="N187" s="269" t="s">
        <v>46</v>
      </c>
      <c r="O187" s="87"/>
      <c r="P187" s="217">
        <f>O187*H187</f>
        <v>0</v>
      </c>
      <c r="Q187" s="217">
        <v>0.001</v>
      </c>
      <c r="R187" s="217">
        <f>Q187*H187</f>
        <v>25</v>
      </c>
      <c r="S187" s="217">
        <v>0</v>
      </c>
      <c r="T187" s="218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9" t="s">
        <v>871</v>
      </c>
      <c r="AT187" s="219" t="s">
        <v>274</v>
      </c>
      <c r="AU187" s="219" t="s">
        <v>84</v>
      </c>
      <c r="AY187" s="20" t="s">
        <v>138</v>
      </c>
      <c r="BE187" s="220">
        <f>IF(N187="základní",J187,0)</f>
        <v>0</v>
      </c>
      <c r="BF187" s="220">
        <f>IF(N187="snížená",J187,0)</f>
        <v>0</v>
      </c>
      <c r="BG187" s="220">
        <f>IF(N187="zákl. přenesená",J187,0)</f>
        <v>0</v>
      </c>
      <c r="BH187" s="220">
        <f>IF(N187="sníž. přenesená",J187,0)</f>
        <v>0</v>
      </c>
      <c r="BI187" s="220">
        <f>IF(N187="nulová",J187,0)</f>
        <v>0</v>
      </c>
      <c r="BJ187" s="20" t="s">
        <v>14</v>
      </c>
      <c r="BK187" s="220">
        <f>ROUND(I187*H187,2)</f>
        <v>0</v>
      </c>
      <c r="BL187" s="20" t="s">
        <v>610</v>
      </c>
      <c r="BM187" s="219" t="s">
        <v>1023</v>
      </c>
    </row>
    <row r="188" s="2" customFormat="1">
      <c r="A188" s="41"/>
      <c r="B188" s="42"/>
      <c r="C188" s="43"/>
      <c r="D188" s="221" t="s">
        <v>147</v>
      </c>
      <c r="E188" s="43"/>
      <c r="F188" s="222" t="s">
        <v>1022</v>
      </c>
      <c r="G188" s="43"/>
      <c r="H188" s="43"/>
      <c r="I188" s="223"/>
      <c r="J188" s="43"/>
      <c r="K188" s="43"/>
      <c r="L188" s="47"/>
      <c r="M188" s="224"/>
      <c r="N188" s="225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147</v>
      </c>
      <c r="AU188" s="20" t="s">
        <v>84</v>
      </c>
    </row>
    <row r="189" s="2" customFormat="1" ht="16.5" customHeight="1">
      <c r="A189" s="41"/>
      <c r="B189" s="42"/>
      <c r="C189" s="208" t="s">
        <v>412</v>
      </c>
      <c r="D189" s="208" t="s">
        <v>140</v>
      </c>
      <c r="E189" s="209" t="s">
        <v>1024</v>
      </c>
      <c r="F189" s="210" t="s">
        <v>1025</v>
      </c>
      <c r="G189" s="211" t="s">
        <v>201</v>
      </c>
      <c r="H189" s="212">
        <v>70</v>
      </c>
      <c r="I189" s="213"/>
      <c r="J189" s="214">
        <f>ROUND(I189*H189,2)</f>
        <v>0</v>
      </c>
      <c r="K189" s="210" t="s">
        <v>144</v>
      </c>
      <c r="L189" s="47"/>
      <c r="M189" s="215" t="s">
        <v>19</v>
      </c>
      <c r="N189" s="216" t="s">
        <v>46</v>
      </c>
      <c r="O189" s="87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9" t="s">
        <v>610</v>
      </c>
      <c r="AT189" s="219" t="s">
        <v>140</v>
      </c>
      <c r="AU189" s="219" t="s">
        <v>84</v>
      </c>
      <c r="AY189" s="20" t="s">
        <v>138</v>
      </c>
      <c r="BE189" s="220">
        <f>IF(N189="základní",J189,0)</f>
        <v>0</v>
      </c>
      <c r="BF189" s="220">
        <f>IF(N189="snížená",J189,0)</f>
        <v>0</v>
      </c>
      <c r="BG189" s="220">
        <f>IF(N189="zákl. přenesená",J189,0)</f>
        <v>0</v>
      </c>
      <c r="BH189" s="220">
        <f>IF(N189="sníž. přenesená",J189,0)</f>
        <v>0</v>
      </c>
      <c r="BI189" s="220">
        <f>IF(N189="nulová",J189,0)</f>
        <v>0</v>
      </c>
      <c r="BJ189" s="20" t="s">
        <v>14</v>
      </c>
      <c r="BK189" s="220">
        <f>ROUND(I189*H189,2)</f>
        <v>0</v>
      </c>
      <c r="BL189" s="20" t="s">
        <v>610</v>
      </c>
      <c r="BM189" s="219" t="s">
        <v>1026</v>
      </c>
    </row>
    <row r="190" s="2" customFormat="1">
      <c r="A190" s="41"/>
      <c r="B190" s="42"/>
      <c r="C190" s="43"/>
      <c r="D190" s="221" t="s">
        <v>147</v>
      </c>
      <c r="E190" s="43"/>
      <c r="F190" s="222" t="s">
        <v>1027</v>
      </c>
      <c r="G190" s="43"/>
      <c r="H190" s="43"/>
      <c r="I190" s="223"/>
      <c r="J190" s="43"/>
      <c r="K190" s="43"/>
      <c r="L190" s="47"/>
      <c r="M190" s="224"/>
      <c r="N190" s="225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147</v>
      </c>
      <c r="AU190" s="20" t="s">
        <v>84</v>
      </c>
    </row>
    <row r="191" s="2" customFormat="1">
      <c r="A191" s="41"/>
      <c r="B191" s="42"/>
      <c r="C191" s="43"/>
      <c r="D191" s="226" t="s">
        <v>149</v>
      </c>
      <c r="E191" s="43"/>
      <c r="F191" s="227" t="s">
        <v>1028</v>
      </c>
      <c r="G191" s="43"/>
      <c r="H191" s="43"/>
      <c r="I191" s="223"/>
      <c r="J191" s="43"/>
      <c r="K191" s="43"/>
      <c r="L191" s="47"/>
      <c r="M191" s="224"/>
      <c r="N191" s="225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149</v>
      </c>
      <c r="AU191" s="20" t="s">
        <v>84</v>
      </c>
    </row>
    <row r="192" s="2" customFormat="1" ht="16.5" customHeight="1">
      <c r="A192" s="41"/>
      <c r="B192" s="42"/>
      <c r="C192" s="208" t="s">
        <v>418</v>
      </c>
      <c r="D192" s="208" t="s">
        <v>140</v>
      </c>
      <c r="E192" s="209" t="s">
        <v>1029</v>
      </c>
      <c r="F192" s="210" t="s">
        <v>1030</v>
      </c>
      <c r="G192" s="211" t="s">
        <v>277</v>
      </c>
      <c r="H192" s="212">
        <v>25.021999999999998</v>
      </c>
      <c r="I192" s="213"/>
      <c r="J192" s="214">
        <f>ROUND(I192*H192,2)</f>
        <v>0</v>
      </c>
      <c r="K192" s="210" t="s">
        <v>144</v>
      </c>
      <c r="L192" s="47"/>
      <c r="M192" s="215" t="s">
        <v>19</v>
      </c>
      <c r="N192" s="216" t="s">
        <v>46</v>
      </c>
      <c r="O192" s="87"/>
      <c r="P192" s="217">
        <f>O192*H192</f>
        <v>0</v>
      </c>
      <c r="Q192" s="217">
        <v>0</v>
      </c>
      <c r="R192" s="217">
        <f>Q192*H192</f>
        <v>0</v>
      </c>
      <c r="S192" s="217">
        <v>0</v>
      </c>
      <c r="T192" s="218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9" t="s">
        <v>610</v>
      </c>
      <c r="AT192" s="219" t="s">
        <v>140</v>
      </c>
      <c r="AU192" s="219" t="s">
        <v>84</v>
      </c>
      <c r="AY192" s="20" t="s">
        <v>138</v>
      </c>
      <c r="BE192" s="220">
        <f>IF(N192="základní",J192,0)</f>
        <v>0</v>
      </c>
      <c r="BF192" s="220">
        <f>IF(N192="snížená",J192,0)</f>
        <v>0</v>
      </c>
      <c r="BG192" s="220">
        <f>IF(N192="zákl. přenesená",J192,0)</f>
        <v>0</v>
      </c>
      <c r="BH192" s="220">
        <f>IF(N192="sníž. přenesená",J192,0)</f>
        <v>0</v>
      </c>
      <c r="BI192" s="220">
        <f>IF(N192="nulová",J192,0)</f>
        <v>0</v>
      </c>
      <c r="BJ192" s="20" t="s">
        <v>14</v>
      </c>
      <c r="BK192" s="220">
        <f>ROUND(I192*H192,2)</f>
        <v>0</v>
      </c>
      <c r="BL192" s="20" t="s">
        <v>610</v>
      </c>
      <c r="BM192" s="219" t="s">
        <v>1031</v>
      </c>
    </row>
    <row r="193" s="2" customFormat="1">
      <c r="A193" s="41"/>
      <c r="B193" s="42"/>
      <c r="C193" s="43"/>
      <c r="D193" s="221" t="s">
        <v>147</v>
      </c>
      <c r="E193" s="43"/>
      <c r="F193" s="222" t="s">
        <v>1032</v>
      </c>
      <c r="G193" s="43"/>
      <c r="H193" s="43"/>
      <c r="I193" s="223"/>
      <c r="J193" s="43"/>
      <c r="K193" s="43"/>
      <c r="L193" s="47"/>
      <c r="M193" s="224"/>
      <c r="N193" s="225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147</v>
      </c>
      <c r="AU193" s="20" t="s">
        <v>84</v>
      </c>
    </row>
    <row r="194" s="2" customFormat="1">
      <c r="A194" s="41"/>
      <c r="B194" s="42"/>
      <c r="C194" s="43"/>
      <c r="D194" s="226" t="s">
        <v>149</v>
      </c>
      <c r="E194" s="43"/>
      <c r="F194" s="227" t="s">
        <v>1033</v>
      </c>
      <c r="G194" s="43"/>
      <c r="H194" s="43"/>
      <c r="I194" s="223"/>
      <c r="J194" s="43"/>
      <c r="K194" s="43"/>
      <c r="L194" s="47"/>
      <c r="M194" s="282"/>
      <c r="N194" s="283"/>
      <c r="O194" s="284"/>
      <c r="P194" s="284"/>
      <c r="Q194" s="284"/>
      <c r="R194" s="284"/>
      <c r="S194" s="284"/>
      <c r="T194" s="285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149</v>
      </c>
      <c r="AU194" s="20" t="s">
        <v>84</v>
      </c>
    </row>
    <row r="195" s="2" customFormat="1" ht="6.96" customHeight="1">
      <c r="A195" s="41"/>
      <c r="B195" s="62"/>
      <c r="C195" s="63"/>
      <c r="D195" s="63"/>
      <c r="E195" s="63"/>
      <c r="F195" s="63"/>
      <c r="G195" s="63"/>
      <c r="H195" s="63"/>
      <c r="I195" s="63"/>
      <c r="J195" s="63"/>
      <c r="K195" s="63"/>
      <c r="L195" s="47"/>
      <c r="M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</sheetData>
  <sheetProtection sheet="1" autoFilter="0" formatColumns="0" formatRows="0" objects="1" scenarios="1" spinCount="100000" saltValue="MH1rj/el2Lnr9YdgiQty1TLcRNfqSDWL8u/PxcX41nTkQVwFN/XeVutguX+kA8u+w+g9agUL6f3MkQcB8EkBDg==" hashValue="QxnSIvc9Un9ob6gt2ZPo5a5A9MAsHUlByfFZ1joHuKrc/1ZMWcseF2pYC4fCvfv38X7lQ3QjwhbFb2shGvpvvQ==" algorithmName="SHA-512" password="CC35"/>
  <autoFilter ref="C81:K19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7" r:id="rId1" display="https://podminky.urs.cz/item/CS_URS_2025_01/210120101"/>
    <hyperlink ref="F92" r:id="rId2" display="https://podminky.urs.cz/item/CS_URS_2025_01/210203901"/>
    <hyperlink ref="F97" r:id="rId3" display="https://podminky.urs.cz/item/CS_URS_2025_01/210204011"/>
    <hyperlink ref="F102" r:id="rId4" display="https://podminky.urs.cz/item/CS_URS_2025_01/210204201"/>
    <hyperlink ref="F107" r:id="rId5" display="https://podminky.urs.cz/item/CS_URS_2025_01/210204222"/>
    <hyperlink ref="F112" r:id="rId6" display="https://podminky.urs.cz/item/CS_URS_2025_01/210220020"/>
    <hyperlink ref="F117" r:id="rId7" display="https://podminky.urs.cz/item/CS_URS_2025_01/210220022"/>
    <hyperlink ref="F122" r:id="rId8" display="https://podminky.urs.cz/item/CS_URS_2025_01/210220300"/>
    <hyperlink ref="F129" r:id="rId9" display="https://podminky.urs.cz/item/CS_URS_2025_01/210220302"/>
    <hyperlink ref="F134" r:id="rId10" display="https://podminky.urs.cz/item/CS_URS_2025_01/210280001"/>
    <hyperlink ref="F137" r:id="rId11" display="https://podminky.urs.cz/item/CS_URS_2025_01/210812011"/>
    <hyperlink ref="F144" r:id="rId12" display="https://podminky.urs.cz/item/CS_URS_2025_01/210902012"/>
    <hyperlink ref="F151" r:id="rId13" display="https://podminky.urs.cz/item/CS_URS_2025_01/218100003"/>
    <hyperlink ref="F154" r:id="rId14" display="https://podminky.urs.cz/item/CS_URS_2025_01/218204002"/>
    <hyperlink ref="F157" r:id="rId15" display="https://podminky.urs.cz/item/CS_URS_2025_01/218204201"/>
    <hyperlink ref="F160" r:id="rId16" display="https://podminky.urs.cz/item/CS_URS_2025_01/218220002"/>
    <hyperlink ref="F164" r:id="rId17" display="https://podminky.urs.cz/item/CS_URS_2025_01/460141112"/>
    <hyperlink ref="F167" r:id="rId18" display="https://podminky.urs.cz/item/CS_URS_2025_01/460171312"/>
    <hyperlink ref="F170" r:id="rId19" display="https://podminky.urs.cz/item/CS_URS_2025_01/460411122"/>
    <hyperlink ref="F173" r:id="rId20" display="https://podminky.urs.cz/item/CS_URS_2025_01/460451322"/>
    <hyperlink ref="F176" r:id="rId21" display="https://podminky.urs.cz/item/CS_URS_2025_01/460641113"/>
    <hyperlink ref="F179" r:id="rId22" display="https://podminky.urs.cz/item/CS_URS_2025_01/460661512"/>
    <hyperlink ref="F182" r:id="rId23" display="https://podminky.urs.cz/item/CS_URS_2025_01/460791112"/>
    <hyperlink ref="F191" r:id="rId24" display="https://podminky.urs.cz/item/CS_URS_2025_01/468041124"/>
    <hyperlink ref="F194" r:id="rId25" display="https://podminky.urs.cz/item/CS_URS_2025_01/46998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2"/>
      <c r="C3" s="133"/>
      <c r="D3" s="133"/>
      <c r="E3" s="133"/>
      <c r="F3" s="133"/>
      <c r="G3" s="133"/>
      <c r="H3" s="23"/>
    </row>
    <row r="4" s="1" customFormat="1" ht="24.96" customHeight="1">
      <c r="B4" s="23"/>
      <c r="C4" s="134" t="s">
        <v>1034</v>
      </c>
      <c r="H4" s="23"/>
    </row>
    <row r="5" s="1" customFormat="1" ht="12" customHeight="1">
      <c r="B5" s="23"/>
      <c r="C5" s="286" t="s">
        <v>13</v>
      </c>
      <c r="D5" s="144" t="s">
        <v>14</v>
      </c>
      <c r="E5" s="1"/>
      <c r="F5" s="1"/>
      <c r="H5" s="23"/>
    </row>
    <row r="6" s="1" customFormat="1" ht="36.96" customHeight="1">
      <c r="B6" s="23"/>
      <c r="C6" s="287" t="s">
        <v>16</v>
      </c>
      <c r="D6" s="288" t="s">
        <v>17</v>
      </c>
      <c r="E6" s="1"/>
      <c r="F6" s="1"/>
      <c r="H6" s="23"/>
    </row>
    <row r="7" s="1" customFormat="1" ht="16.5" customHeight="1">
      <c r="B7" s="23"/>
      <c r="C7" s="136" t="s">
        <v>23</v>
      </c>
      <c r="D7" s="141" t="str">
        <f>'Rekapitulace stavby'!AN8</f>
        <v>8. 4. 2025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1"/>
      <c r="B9" s="289"/>
      <c r="C9" s="290" t="s">
        <v>56</v>
      </c>
      <c r="D9" s="291" t="s">
        <v>57</v>
      </c>
      <c r="E9" s="291" t="s">
        <v>125</v>
      </c>
      <c r="F9" s="292" t="s">
        <v>1035</v>
      </c>
      <c r="G9" s="181"/>
      <c r="H9" s="289"/>
    </row>
    <row r="10" s="2" customFormat="1" ht="26.4" customHeight="1">
      <c r="A10" s="41"/>
      <c r="B10" s="47"/>
      <c r="C10" s="293" t="s">
        <v>80</v>
      </c>
      <c r="D10" s="293" t="s">
        <v>81</v>
      </c>
      <c r="E10" s="41"/>
      <c r="F10" s="41"/>
      <c r="G10" s="41"/>
      <c r="H10" s="47"/>
    </row>
    <row r="11" s="2" customFormat="1" ht="16.8" customHeight="1">
      <c r="A11" s="41"/>
      <c r="B11" s="47"/>
      <c r="C11" s="294" t="s">
        <v>91</v>
      </c>
      <c r="D11" s="295" t="s">
        <v>91</v>
      </c>
      <c r="E11" s="296" t="s">
        <v>92</v>
      </c>
      <c r="F11" s="297">
        <v>1429.4480000000001</v>
      </c>
      <c r="G11" s="41"/>
      <c r="H11" s="47"/>
    </row>
    <row r="12" s="2" customFormat="1" ht="16.8" customHeight="1">
      <c r="A12" s="41"/>
      <c r="B12" s="47"/>
      <c r="C12" s="298" t="s">
        <v>19</v>
      </c>
      <c r="D12" s="298" t="s">
        <v>232</v>
      </c>
      <c r="E12" s="20" t="s">
        <v>19</v>
      </c>
      <c r="F12" s="299">
        <v>0</v>
      </c>
      <c r="G12" s="41"/>
      <c r="H12" s="47"/>
    </row>
    <row r="13" s="2" customFormat="1" ht="16.8" customHeight="1">
      <c r="A13" s="41"/>
      <c r="B13" s="47"/>
      <c r="C13" s="298" t="s">
        <v>19</v>
      </c>
      <c r="D13" s="298" t="s">
        <v>233</v>
      </c>
      <c r="E13" s="20" t="s">
        <v>19</v>
      </c>
      <c r="F13" s="299">
        <v>0</v>
      </c>
      <c r="G13" s="41"/>
      <c r="H13" s="47"/>
    </row>
    <row r="14" s="2" customFormat="1" ht="16.8" customHeight="1">
      <c r="A14" s="41"/>
      <c r="B14" s="47"/>
      <c r="C14" s="298" t="s">
        <v>19</v>
      </c>
      <c r="D14" s="298" t="s">
        <v>234</v>
      </c>
      <c r="E14" s="20" t="s">
        <v>19</v>
      </c>
      <c r="F14" s="299">
        <v>0</v>
      </c>
      <c r="G14" s="41"/>
      <c r="H14" s="47"/>
    </row>
    <row r="15" s="2" customFormat="1" ht="16.8" customHeight="1">
      <c r="A15" s="41"/>
      <c r="B15" s="47"/>
      <c r="C15" s="298" t="s">
        <v>19</v>
      </c>
      <c r="D15" s="298" t="s">
        <v>235</v>
      </c>
      <c r="E15" s="20" t="s">
        <v>19</v>
      </c>
      <c r="F15" s="299">
        <v>0</v>
      </c>
      <c r="G15" s="41"/>
      <c r="H15" s="47"/>
    </row>
    <row r="16" s="2" customFormat="1" ht="16.8" customHeight="1">
      <c r="A16" s="41"/>
      <c r="B16" s="47"/>
      <c r="C16" s="298" t="s">
        <v>19</v>
      </c>
      <c r="D16" s="298" t="s">
        <v>236</v>
      </c>
      <c r="E16" s="20" t="s">
        <v>19</v>
      </c>
      <c r="F16" s="299">
        <v>148.05600000000001</v>
      </c>
      <c r="G16" s="41"/>
      <c r="H16" s="47"/>
    </row>
    <row r="17" s="2" customFormat="1" ht="16.8" customHeight="1">
      <c r="A17" s="41"/>
      <c r="B17" s="47"/>
      <c r="C17" s="298" t="s">
        <v>19</v>
      </c>
      <c r="D17" s="298" t="s">
        <v>237</v>
      </c>
      <c r="E17" s="20" t="s">
        <v>19</v>
      </c>
      <c r="F17" s="299">
        <v>0</v>
      </c>
      <c r="G17" s="41"/>
      <c r="H17" s="47"/>
    </row>
    <row r="18" s="2" customFormat="1" ht="16.8" customHeight="1">
      <c r="A18" s="41"/>
      <c r="B18" s="47"/>
      <c r="C18" s="298" t="s">
        <v>19</v>
      </c>
      <c r="D18" s="298" t="s">
        <v>238</v>
      </c>
      <c r="E18" s="20" t="s">
        <v>19</v>
      </c>
      <c r="F18" s="299">
        <v>156.49500000000001</v>
      </c>
      <c r="G18" s="41"/>
      <c r="H18" s="47"/>
    </row>
    <row r="19" s="2" customFormat="1" ht="16.8" customHeight="1">
      <c r="A19" s="41"/>
      <c r="B19" s="47"/>
      <c r="C19" s="298" t="s">
        <v>19</v>
      </c>
      <c r="D19" s="298" t="s">
        <v>239</v>
      </c>
      <c r="E19" s="20" t="s">
        <v>19</v>
      </c>
      <c r="F19" s="299">
        <v>0</v>
      </c>
      <c r="G19" s="41"/>
      <c r="H19" s="47"/>
    </row>
    <row r="20" s="2" customFormat="1" ht="16.8" customHeight="1">
      <c r="A20" s="41"/>
      <c r="B20" s="47"/>
      <c r="C20" s="298" t="s">
        <v>19</v>
      </c>
      <c r="D20" s="298" t="s">
        <v>240</v>
      </c>
      <c r="E20" s="20" t="s">
        <v>19</v>
      </c>
      <c r="F20" s="299">
        <v>132.441</v>
      </c>
      <c r="G20" s="41"/>
      <c r="H20" s="47"/>
    </row>
    <row r="21" s="2" customFormat="1" ht="16.8" customHeight="1">
      <c r="A21" s="41"/>
      <c r="B21" s="47"/>
      <c r="C21" s="298" t="s">
        <v>19</v>
      </c>
      <c r="D21" s="298" t="s">
        <v>241</v>
      </c>
      <c r="E21" s="20" t="s">
        <v>19</v>
      </c>
      <c r="F21" s="299">
        <v>0</v>
      </c>
      <c r="G21" s="41"/>
      <c r="H21" s="47"/>
    </row>
    <row r="22" s="2" customFormat="1" ht="16.8" customHeight="1">
      <c r="A22" s="41"/>
      <c r="B22" s="47"/>
      <c r="C22" s="298" t="s">
        <v>19</v>
      </c>
      <c r="D22" s="298" t="s">
        <v>242</v>
      </c>
      <c r="E22" s="20" t="s">
        <v>19</v>
      </c>
      <c r="F22" s="299">
        <v>312.62900000000002</v>
      </c>
      <c r="G22" s="41"/>
      <c r="H22" s="47"/>
    </row>
    <row r="23" s="2" customFormat="1" ht="16.8" customHeight="1">
      <c r="A23" s="41"/>
      <c r="B23" s="47"/>
      <c r="C23" s="298" t="s">
        <v>19</v>
      </c>
      <c r="D23" s="298" t="s">
        <v>243</v>
      </c>
      <c r="E23" s="20" t="s">
        <v>19</v>
      </c>
      <c r="F23" s="299">
        <v>0</v>
      </c>
      <c r="G23" s="41"/>
      <c r="H23" s="47"/>
    </row>
    <row r="24" s="2" customFormat="1" ht="16.8" customHeight="1">
      <c r="A24" s="41"/>
      <c r="B24" s="47"/>
      <c r="C24" s="298" t="s">
        <v>19</v>
      </c>
      <c r="D24" s="298" t="s">
        <v>244</v>
      </c>
      <c r="E24" s="20" t="s">
        <v>19</v>
      </c>
      <c r="F24" s="299">
        <v>286.25400000000002</v>
      </c>
      <c r="G24" s="41"/>
      <c r="H24" s="47"/>
    </row>
    <row r="25" s="2" customFormat="1" ht="16.8" customHeight="1">
      <c r="A25" s="41"/>
      <c r="B25" s="47"/>
      <c r="C25" s="298" t="s">
        <v>19</v>
      </c>
      <c r="D25" s="298" t="s">
        <v>245</v>
      </c>
      <c r="E25" s="20" t="s">
        <v>19</v>
      </c>
      <c r="F25" s="299">
        <v>0</v>
      </c>
      <c r="G25" s="41"/>
      <c r="H25" s="47"/>
    </row>
    <row r="26" s="2" customFormat="1" ht="16.8" customHeight="1">
      <c r="A26" s="41"/>
      <c r="B26" s="47"/>
      <c r="C26" s="298" t="s">
        <v>19</v>
      </c>
      <c r="D26" s="298" t="s">
        <v>246</v>
      </c>
      <c r="E26" s="20" t="s">
        <v>19</v>
      </c>
      <c r="F26" s="299">
        <v>402.584</v>
      </c>
      <c r="G26" s="41"/>
      <c r="H26" s="47"/>
    </row>
    <row r="27" s="2" customFormat="1" ht="16.8" customHeight="1">
      <c r="A27" s="41"/>
      <c r="B27" s="47"/>
      <c r="C27" s="298" t="s">
        <v>19</v>
      </c>
      <c r="D27" s="298" t="s">
        <v>247</v>
      </c>
      <c r="E27" s="20" t="s">
        <v>19</v>
      </c>
      <c r="F27" s="299">
        <v>-9.0109999999999992</v>
      </c>
      <c r="G27" s="41"/>
      <c r="H27" s="47"/>
    </row>
    <row r="28" s="2" customFormat="1" ht="16.8" customHeight="1">
      <c r="A28" s="41"/>
      <c r="B28" s="47"/>
      <c r="C28" s="298" t="s">
        <v>91</v>
      </c>
      <c r="D28" s="298" t="s">
        <v>183</v>
      </c>
      <c r="E28" s="20" t="s">
        <v>19</v>
      </c>
      <c r="F28" s="299">
        <v>1429.4480000000001</v>
      </c>
      <c r="G28" s="41"/>
      <c r="H28" s="47"/>
    </row>
    <row r="29" s="2" customFormat="1" ht="16.8" customHeight="1">
      <c r="A29" s="41"/>
      <c r="B29" s="47"/>
      <c r="C29" s="300" t="s">
        <v>1036</v>
      </c>
      <c r="D29" s="41"/>
      <c r="E29" s="41"/>
      <c r="F29" s="41"/>
      <c r="G29" s="41"/>
      <c r="H29" s="47"/>
    </row>
    <row r="30" s="2" customFormat="1" ht="16.8" customHeight="1">
      <c r="A30" s="41"/>
      <c r="B30" s="47"/>
      <c r="C30" s="298" t="s">
        <v>222</v>
      </c>
      <c r="D30" s="298" t="s">
        <v>223</v>
      </c>
      <c r="E30" s="20" t="s">
        <v>92</v>
      </c>
      <c r="F30" s="299">
        <v>142.94499999999999</v>
      </c>
      <c r="G30" s="41"/>
      <c r="H30" s="47"/>
    </row>
    <row r="31" s="2" customFormat="1" ht="16.8" customHeight="1">
      <c r="A31" s="41"/>
      <c r="B31" s="47"/>
      <c r="C31" s="298" t="s">
        <v>208</v>
      </c>
      <c r="D31" s="298" t="s">
        <v>209</v>
      </c>
      <c r="E31" s="20" t="s">
        <v>92</v>
      </c>
      <c r="F31" s="299">
        <v>1415.154</v>
      </c>
      <c r="G31" s="41"/>
      <c r="H31" s="47"/>
    </row>
    <row r="32" s="2" customFormat="1" ht="16.8" customHeight="1">
      <c r="A32" s="41"/>
      <c r="B32" s="47"/>
      <c r="C32" s="298" t="s">
        <v>216</v>
      </c>
      <c r="D32" s="298" t="s">
        <v>217</v>
      </c>
      <c r="E32" s="20" t="s">
        <v>92</v>
      </c>
      <c r="F32" s="299">
        <v>14.294000000000001</v>
      </c>
      <c r="G32" s="41"/>
      <c r="H32" s="47"/>
    </row>
    <row r="33" s="2" customFormat="1" ht="16.8" customHeight="1">
      <c r="A33" s="41"/>
      <c r="B33" s="47"/>
      <c r="C33" s="298" t="s">
        <v>427</v>
      </c>
      <c r="D33" s="298" t="s">
        <v>428</v>
      </c>
      <c r="E33" s="20" t="s">
        <v>92</v>
      </c>
      <c r="F33" s="299">
        <v>397.43299999999999</v>
      </c>
      <c r="G33" s="41"/>
      <c r="H33" s="47"/>
    </row>
    <row r="34" s="2" customFormat="1" ht="16.8" customHeight="1">
      <c r="A34" s="41"/>
      <c r="B34" s="47"/>
      <c r="C34" s="298" t="s">
        <v>437</v>
      </c>
      <c r="D34" s="298" t="s">
        <v>438</v>
      </c>
      <c r="E34" s="20" t="s">
        <v>92</v>
      </c>
      <c r="F34" s="299">
        <v>7547.9499999999998</v>
      </c>
      <c r="G34" s="41"/>
      <c r="H34" s="47"/>
    </row>
    <row r="35" s="2" customFormat="1" ht="16.8" customHeight="1">
      <c r="A35" s="41"/>
      <c r="B35" s="47"/>
      <c r="C35" s="298" t="s">
        <v>467</v>
      </c>
      <c r="D35" s="298" t="s">
        <v>468</v>
      </c>
      <c r="E35" s="20" t="s">
        <v>277</v>
      </c>
      <c r="F35" s="299">
        <v>771.90200000000004</v>
      </c>
      <c r="G35" s="41"/>
      <c r="H35" s="47"/>
    </row>
    <row r="36" s="2" customFormat="1" ht="16.8" customHeight="1">
      <c r="A36" s="41"/>
      <c r="B36" s="47"/>
      <c r="C36" s="298" t="s">
        <v>475</v>
      </c>
      <c r="D36" s="298" t="s">
        <v>476</v>
      </c>
      <c r="E36" s="20" t="s">
        <v>277</v>
      </c>
      <c r="F36" s="299">
        <v>72.128</v>
      </c>
      <c r="G36" s="41"/>
      <c r="H36" s="47"/>
    </row>
    <row r="37" s="2" customFormat="1" ht="16.8" customHeight="1">
      <c r="A37" s="41"/>
      <c r="B37" s="47"/>
      <c r="C37" s="298" t="s">
        <v>490</v>
      </c>
      <c r="D37" s="298" t="s">
        <v>491</v>
      </c>
      <c r="E37" s="20" t="s">
        <v>92</v>
      </c>
      <c r="F37" s="299">
        <v>1032.0150000000001</v>
      </c>
      <c r="G37" s="41"/>
      <c r="H37" s="47"/>
    </row>
    <row r="38" s="2" customFormat="1" ht="16.8" customHeight="1">
      <c r="A38" s="41"/>
      <c r="B38" s="47"/>
      <c r="C38" s="294" t="s">
        <v>97</v>
      </c>
      <c r="D38" s="295" t="s">
        <v>98</v>
      </c>
      <c r="E38" s="296" t="s">
        <v>92</v>
      </c>
      <c r="F38" s="297">
        <v>75.635999999999996</v>
      </c>
      <c r="G38" s="41"/>
      <c r="H38" s="47"/>
    </row>
    <row r="39" s="2" customFormat="1" ht="16.8" customHeight="1">
      <c r="A39" s="41"/>
      <c r="B39" s="47"/>
      <c r="C39" s="298" t="s">
        <v>19</v>
      </c>
      <c r="D39" s="298" t="s">
        <v>557</v>
      </c>
      <c r="E39" s="20" t="s">
        <v>19</v>
      </c>
      <c r="F39" s="299">
        <v>0</v>
      </c>
      <c r="G39" s="41"/>
      <c r="H39" s="47"/>
    </row>
    <row r="40" s="2" customFormat="1" ht="16.8" customHeight="1">
      <c r="A40" s="41"/>
      <c r="B40" s="47"/>
      <c r="C40" s="298" t="s">
        <v>19</v>
      </c>
      <c r="D40" s="298" t="s">
        <v>235</v>
      </c>
      <c r="E40" s="20" t="s">
        <v>19</v>
      </c>
      <c r="F40" s="299">
        <v>0</v>
      </c>
      <c r="G40" s="41"/>
      <c r="H40" s="47"/>
    </row>
    <row r="41" s="2" customFormat="1" ht="16.8" customHeight="1">
      <c r="A41" s="41"/>
      <c r="B41" s="47"/>
      <c r="C41" s="298" t="s">
        <v>19</v>
      </c>
      <c r="D41" s="298" t="s">
        <v>558</v>
      </c>
      <c r="E41" s="20" t="s">
        <v>19</v>
      </c>
      <c r="F41" s="299">
        <v>3.7959999999999998</v>
      </c>
      <c r="G41" s="41"/>
      <c r="H41" s="47"/>
    </row>
    <row r="42" s="2" customFormat="1" ht="16.8" customHeight="1">
      <c r="A42" s="41"/>
      <c r="B42" s="47"/>
      <c r="C42" s="298" t="s">
        <v>19</v>
      </c>
      <c r="D42" s="298" t="s">
        <v>237</v>
      </c>
      <c r="E42" s="20" t="s">
        <v>19</v>
      </c>
      <c r="F42" s="299">
        <v>0</v>
      </c>
      <c r="G42" s="41"/>
      <c r="H42" s="47"/>
    </row>
    <row r="43" s="2" customFormat="1" ht="16.8" customHeight="1">
      <c r="A43" s="41"/>
      <c r="B43" s="47"/>
      <c r="C43" s="298" t="s">
        <v>19</v>
      </c>
      <c r="D43" s="298" t="s">
        <v>559</v>
      </c>
      <c r="E43" s="20" t="s">
        <v>19</v>
      </c>
      <c r="F43" s="299">
        <v>5.032</v>
      </c>
      <c r="G43" s="41"/>
      <c r="H43" s="47"/>
    </row>
    <row r="44" s="2" customFormat="1" ht="16.8" customHeight="1">
      <c r="A44" s="41"/>
      <c r="B44" s="47"/>
      <c r="C44" s="298" t="s">
        <v>19</v>
      </c>
      <c r="D44" s="298" t="s">
        <v>239</v>
      </c>
      <c r="E44" s="20" t="s">
        <v>19</v>
      </c>
      <c r="F44" s="299">
        <v>0</v>
      </c>
      <c r="G44" s="41"/>
      <c r="H44" s="47"/>
    </row>
    <row r="45" s="2" customFormat="1" ht="16.8" customHeight="1">
      <c r="A45" s="41"/>
      <c r="B45" s="47"/>
      <c r="C45" s="298" t="s">
        <v>19</v>
      </c>
      <c r="D45" s="298" t="s">
        <v>560</v>
      </c>
      <c r="E45" s="20" t="s">
        <v>19</v>
      </c>
      <c r="F45" s="299">
        <v>6.7400000000000002</v>
      </c>
      <c r="G45" s="41"/>
      <c r="H45" s="47"/>
    </row>
    <row r="46" s="2" customFormat="1" ht="16.8" customHeight="1">
      <c r="A46" s="41"/>
      <c r="B46" s="47"/>
      <c r="C46" s="298" t="s">
        <v>19</v>
      </c>
      <c r="D46" s="298" t="s">
        <v>241</v>
      </c>
      <c r="E46" s="20" t="s">
        <v>19</v>
      </c>
      <c r="F46" s="299">
        <v>0</v>
      </c>
      <c r="G46" s="41"/>
      <c r="H46" s="47"/>
    </row>
    <row r="47" s="2" customFormat="1" ht="16.8" customHeight="1">
      <c r="A47" s="41"/>
      <c r="B47" s="47"/>
      <c r="C47" s="298" t="s">
        <v>19</v>
      </c>
      <c r="D47" s="298" t="s">
        <v>561</v>
      </c>
      <c r="E47" s="20" t="s">
        <v>19</v>
      </c>
      <c r="F47" s="299">
        <v>16.367999999999999</v>
      </c>
      <c r="G47" s="41"/>
      <c r="H47" s="47"/>
    </row>
    <row r="48" s="2" customFormat="1" ht="16.8" customHeight="1">
      <c r="A48" s="41"/>
      <c r="B48" s="47"/>
      <c r="C48" s="298" t="s">
        <v>19</v>
      </c>
      <c r="D48" s="298" t="s">
        <v>243</v>
      </c>
      <c r="E48" s="20" t="s">
        <v>19</v>
      </c>
      <c r="F48" s="299">
        <v>0</v>
      </c>
      <c r="G48" s="41"/>
      <c r="H48" s="47"/>
    </row>
    <row r="49" s="2" customFormat="1" ht="16.8" customHeight="1">
      <c r="A49" s="41"/>
      <c r="B49" s="47"/>
      <c r="C49" s="298" t="s">
        <v>19</v>
      </c>
      <c r="D49" s="298" t="s">
        <v>562</v>
      </c>
      <c r="E49" s="20" t="s">
        <v>19</v>
      </c>
      <c r="F49" s="299">
        <v>16.739999999999998</v>
      </c>
      <c r="G49" s="41"/>
      <c r="H49" s="47"/>
    </row>
    <row r="50" s="2" customFormat="1" ht="16.8" customHeight="1">
      <c r="A50" s="41"/>
      <c r="B50" s="47"/>
      <c r="C50" s="298" t="s">
        <v>19</v>
      </c>
      <c r="D50" s="298" t="s">
        <v>245</v>
      </c>
      <c r="E50" s="20" t="s">
        <v>19</v>
      </c>
      <c r="F50" s="299">
        <v>0</v>
      </c>
      <c r="G50" s="41"/>
      <c r="H50" s="47"/>
    </row>
    <row r="51" s="2" customFormat="1" ht="16.8" customHeight="1">
      <c r="A51" s="41"/>
      <c r="B51" s="47"/>
      <c r="C51" s="298" t="s">
        <v>19</v>
      </c>
      <c r="D51" s="298" t="s">
        <v>563</v>
      </c>
      <c r="E51" s="20" t="s">
        <v>19</v>
      </c>
      <c r="F51" s="299">
        <v>26.960000000000001</v>
      </c>
      <c r="G51" s="41"/>
      <c r="H51" s="47"/>
    </row>
    <row r="52" s="2" customFormat="1" ht="16.8" customHeight="1">
      <c r="A52" s="41"/>
      <c r="B52" s="47"/>
      <c r="C52" s="298" t="s">
        <v>97</v>
      </c>
      <c r="D52" s="298" t="s">
        <v>183</v>
      </c>
      <c r="E52" s="20" t="s">
        <v>19</v>
      </c>
      <c r="F52" s="299">
        <v>75.635999999999996</v>
      </c>
      <c r="G52" s="41"/>
      <c r="H52" s="47"/>
    </row>
    <row r="53" s="2" customFormat="1" ht="16.8" customHeight="1">
      <c r="A53" s="41"/>
      <c r="B53" s="47"/>
      <c r="C53" s="300" t="s">
        <v>1036</v>
      </c>
      <c r="D53" s="41"/>
      <c r="E53" s="41"/>
      <c r="F53" s="41"/>
      <c r="G53" s="41"/>
      <c r="H53" s="47"/>
    </row>
    <row r="54" s="2" customFormat="1" ht="16.8" customHeight="1">
      <c r="A54" s="41"/>
      <c r="B54" s="47"/>
      <c r="C54" s="298" t="s">
        <v>552</v>
      </c>
      <c r="D54" s="298" t="s">
        <v>553</v>
      </c>
      <c r="E54" s="20" t="s">
        <v>92</v>
      </c>
      <c r="F54" s="299">
        <v>75.635999999999996</v>
      </c>
      <c r="G54" s="41"/>
      <c r="H54" s="47"/>
    </row>
    <row r="55" s="2" customFormat="1" ht="16.8" customHeight="1">
      <c r="A55" s="41"/>
      <c r="B55" s="47"/>
      <c r="C55" s="298" t="s">
        <v>490</v>
      </c>
      <c r="D55" s="298" t="s">
        <v>491</v>
      </c>
      <c r="E55" s="20" t="s">
        <v>92</v>
      </c>
      <c r="F55" s="299">
        <v>1032.0150000000001</v>
      </c>
      <c r="G55" s="41"/>
      <c r="H55" s="47"/>
    </row>
    <row r="56" s="2" customFormat="1" ht="16.8" customHeight="1">
      <c r="A56" s="41"/>
      <c r="B56" s="47"/>
      <c r="C56" s="294" t="s">
        <v>103</v>
      </c>
      <c r="D56" s="295" t="s">
        <v>103</v>
      </c>
      <c r="E56" s="296" t="s">
        <v>92</v>
      </c>
      <c r="F56" s="297">
        <v>7.4340000000000002</v>
      </c>
      <c r="G56" s="41"/>
      <c r="H56" s="47"/>
    </row>
    <row r="57" s="2" customFormat="1" ht="16.8" customHeight="1">
      <c r="A57" s="41"/>
      <c r="B57" s="47"/>
      <c r="C57" s="298" t="s">
        <v>19</v>
      </c>
      <c r="D57" s="298" t="s">
        <v>584</v>
      </c>
      <c r="E57" s="20" t="s">
        <v>19</v>
      </c>
      <c r="F57" s="299">
        <v>0</v>
      </c>
      <c r="G57" s="41"/>
      <c r="H57" s="47"/>
    </row>
    <row r="58" s="2" customFormat="1" ht="16.8" customHeight="1">
      <c r="A58" s="41"/>
      <c r="B58" s="47"/>
      <c r="C58" s="298" t="s">
        <v>19</v>
      </c>
      <c r="D58" s="298" t="s">
        <v>585</v>
      </c>
      <c r="E58" s="20" t="s">
        <v>19</v>
      </c>
      <c r="F58" s="299">
        <v>7.4340000000000002</v>
      </c>
      <c r="G58" s="41"/>
      <c r="H58" s="47"/>
    </row>
    <row r="59" s="2" customFormat="1" ht="16.8" customHeight="1">
      <c r="A59" s="41"/>
      <c r="B59" s="47"/>
      <c r="C59" s="298" t="s">
        <v>103</v>
      </c>
      <c r="D59" s="298" t="s">
        <v>183</v>
      </c>
      <c r="E59" s="20" t="s">
        <v>19</v>
      </c>
      <c r="F59" s="299">
        <v>7.4340000000000002</v>
      </c>
      <c r="G59" s="41"/>
      <c r="H59" s="47"/>
    </row>
    <row r="60" s="2" customFormat="1" ht="16.8" customHeight="1">
      <c r="A60" s="41"/>
      <c r="B60" s="47"/>
      <c r="C60" s="300" t="s">
        <v>1036</v>
      </c>
      <c r="D60" s="41"/>
      <c r="E60" s="41"/>
      <c r="F60" s="41"/>
      <c r="G60" s="41"/>
      <c r="H60" s="47"/>
    </row>
    <row r="61" s="2" customFormat="1" ht="16.8" customHeight="1">
      <c r="A61" s="41"/>
      <c r="B61" s="47"/>
      <c r="C61" s="298" t="s">
        <v>579</v>
      </c>
      <c r="D61" s="298" t="s">
        <v>580</v>
      </c>
      <c r="E61" s="20" t="s">
        <v>92</v>
      </c>
      <c r="F61" s="299">
        <v>7.4340000000000002</v>
      </c>
      <c r="G61" s="41"/>
      <c r="H61" s="47"/>
    </row>
    <row r="62" s="2" customFormat="1" ht="16.8" customHeight="1">
      <c r="A62" s="41"/>
      <c r="B62" s="47"/>
      <c r="C62" s="298" t="s">
        <v>490</v>
      </c>
      <c r="D62" s="298" t="s">
        <v>491</v>
      </c>
      <c r="E62" s="20" t="s">
        <v>92</v>
      </c>
      <c r="F62" s="299">
        <v>1032.0150000000001</v>
      </c>
      <c r="G62" s="41"/>
      <c r="H62" s="47"/>
    </row>
    <row r="63" s="2" customFormat="1" ht="16.8" customHeight="1">
      <c r="A63" s="41"/>
      <c r="B63" s="47"/>
      <c r="C63" s="294" t="s">
        <v>100</v>
      </c>
      <c r="D63" s="295" t="s">
        <v>101</v>
      </c>
      <c r="E63" s="296" t="s">
        <v>92</v>
      </c>
      <c r="F63" s="297">
        <v>37.817999999999998</v>
      </c>
      <c r="G63" s="41"/>
      <c r="H63" s="47"/>
    </row>
    <row r="64" s="2" customFormat="1" ht="16.8" customHeight="1">
      <c r="A64" s="41"/>
      <c r="B64" s="47"/>
      <c r="C64" s="298" t="s">
        <v>19</v>
      </c>
      <c r="D64" s="298" t="s">
        <v>570</v>
      </c>
      <c r="E64" s="20" t="s">
        <v>19</v>
      </c>
      <c r="F64" s="299">
        <v>0</v>
      </c>
      <c r="G64" s="41"/>
      <c r="H64" s="47"/>
    </row>
    <row r="65" s="2" customFormat="1" ht="16.8" customHeight="1">
      <c r="A65" s="41"/>
      <c r="B65" s="47"/>
      <c r="C65" s="298" t="s">
        <v>19</v>
      </c>
      <c r="D65" s="298" t="s">
        <v>235</v>
      </c>
      <c r="E65" s="20" t="s">
        <v>19</v>
      </c>
      <c r="F65" s="299">
        <v>0</v>
      </c>
      <c r="G65" s="41"/>
      <c r="H65" s="47"/>
    </row>
    <row r="66" s="2" customFormat="1" ht="16.8" customHeight="1">
      <c r="A66" s="41"/>
      <c r="B66" s="47"/>
      <c r="C66" s="298" t="s">
        <v>19</v>
      </c>
      <c r="D66" s="298" t="s">
        <v>571</v>
      </c>
      <c r="E66" s="20" t="s">
        <v>19</v>
      </c>
      <c r="F66" s="299">
        <v>1.8979999999999999</v>
      </c>
      <c r="G66" s="41"/>
      <c r="H66" s="47"/>
    </row>
    <row r="67" s="2" customFormat="1" ht="16.8" customHeight="1">
      <c r="A67" s="41"/>
      <c r="B67" s="47"/>
      <c r="C67" s="298" t="s">
        <v>19</v>
      </c>
      <c r="D67" s="298" t="s">
        <v>237</v>
      </c>
      <c r="E67" s="20" t="s">
        <v>19</v>
      </c>
      <c r="F67" s="299">
        <v>0</v>
      </c>
      <c r="G67" s="41"/>
      <c r="H67" s="47"/>
    </row>
    <row r="68" s="2" customFormat="1" ht="16.8" customHeight="1">
      <c r="A68" s="41"/>
      <c r="B68" s="47"/>
      <c r="C68" s="298" t="s">
        <v>19</v>
      </c>
      <c r="D68" s="298" t="s">
        <v>572</v>
      </c>
      <c r="E68" s="20" t="s">
        <v>19</v>
      </c>
      <c r="F68" s="299">
        <v>2.516</v>
      </c>
      <c r="G68" s="41"/>
      <c r="H68" s="47"/>
    </row>
    <row r="69" s="2" customFormat="1" ht="16.8" customHeight="1">
      <c r="A69" s="41"/>
      <c r="B69" s="47"/>
      <c r="C69" s="298" t="s">
        <v>19</v>
      </c>
      <c r="D69" s="298" t="s">
        <v>239</v>
      </c>
      <c r="E69" s="20" t="s">
        <v>19</v>
      </c>
      <c r="F69" s="299">
        <v>0</v>
      </c>
      <c r="G69" s="41"/>
      <c r="H69" s="47"/>
    </row>
    <row r="70" s="2" customFormat="1" ht="16.8" customHeight="1">
      <c r="A70" s="41"/>
      <c r="B70" s="47"/>
      <c r="C70" s="298" t="s">
        <v>19</v>
      </c>
      <c r="D70" s="298" t="s">
        <v>573</v>
      </c>
      <c r="E70" s="20" t="s">
        <v>19</v>
      </c>
      <c r="F70" s="299">
        <v>3.3700000000000001</v>
      </c>
      <c r="G70" s="41"/>
      <c r="H70" s="47"/>
    </row>
    <row r="71" s="2" customFormat="1" ht="16.8" customHeight="1">
      <c r="A71" s="41"/>
      <c r="B71" s="47"/>
      <c r="C71" s="298" t="s">
        <v>19</v>
      </c>
      <c r="D71" s="298" t="s">
        <v>241</v>
      </c>
      <c r="E71" s="20" t="s">
        <v>19</v>
      </c>
      <c r="F71" s="299">
        <v>0</v>
      </c>
      <c r="G71" s="41"/>
      <c r="H71" s="47"/>
    </row>
    <row r="72" s="2" customFormat="1" ht="16.8" customHeight="1">
      <c r="A72" s="41"/>
      <c r="B72" s="47"/>
      <c r="C72" s="298" t="s">
        <v>19</v>
      </c>
      <c r="D72" s="298" t="s">
        <v>574</v>
      </c>
      <c r="E72" s="20" t="s">
        <v>19</v>
      </c>
      <c r="F72" s="299">
        <v>8.1839999999999993</v>
      </c>
      <c r="G72" s="41"/>
      <c r="H72" s="47"/>
    </row>
    <row r="73" s="2" customFormat="1" ht="16.8" customHeight="1">
      <c r="A73" s="41"/>
      <c r="B73" s="47"/>
      <c r="C73" s="298" t="s">
        <v>19</v>
      </c>
      <c r="D73" s="298" t="s">
        <v>243</v>
      </c>
      <c r="E73" s="20" t="s">
        <v>19</v>
      </c>
      <c r="F73" s="299">
        <v>0</v>
      </c>
      <c r="G73" s="41"/>
      <c r="H73" s="47"/>
    </row>
    <row r="74" s="2" customFormat="1" ht="16.8" customHeight="1">
      <c r="A74" s="41"/>
      <c r="B74" s="47"/>
      <c r="C74" s="298" t="s">
        <v>19</v>
      </c>
      <c r="D74" s="298" t="s">
        <v>575</v>
      </c>
      <c r="E74" s="20" t="s">
        <v>19</v>
      </c>
      <c r="F74" s="299">
        <v>8.3699999999999992</v>
      </c>
      <c r="G74" s="41"/>
      <c r="H74" s="47"/>
    </row>
    <row r="75" s="2" customFormat="1" ht="16.8" customHeight="1">
      <c r="A75" s="41"/>
      <c r="B75" s="47"/>
      <c r="C75" s="298" t="s">
        <v>19</v>
      </c>
      <c r="D75" s="298" t="s">
        <v>245</v>
      </c>
      <c r="E75" s="20" t="s">
        <v>19</v>
      </c>
      <c r="F75" s="299">
        <v>0</v>
      </c>
      <c r="G75" s="41"/>
      <c r="H75" s="47"/>
    </row>
    <row r="76" s="2" customFormat="1" ht="16.8" customHeight="1">
      <c r="A76" s="41"/>
      <c r="B76" s="47"/>
      <c r="C76" s="298" t="s">
        <v>19</v>
      </c>
      <c r="D76" s="298" t="s">
        <v>576</v>
      </c>
      <c r="E76" s="20" t="s">
        <v>19</v>
      </c>
      <c r="F76" s="299">
        <v>13.48</v>
      </c>
      <c r="G76" s="41"/>
      <c r="H76" s="47"/>
    </row>
    <row r="77" s="2" customFormat="1" ht="16.8" customHeight="1">
      <c r="A77" s="41"/>
      <c r="B77" s="47"/>
      <c r="C77" s="298" t="s">
        <v>100</v>
      </c>
      <c r="D77" s="298" t="s">
        <v>183</v>
      </c>
      <c r="E77" s="20" t="s">
        <v>19</v>
      </c>
      <c r="F77" s="299">
        <v>37.817999999999998</v>
      </c>
      <c r="G77" s="41"/>
      <c r="H77" s="47"/>
    </row>
    <row r="78" s="2" customFormat="1" ht="16.8" customHeight="1">
      <c r="A78" s="41"/>
      <c r="B78" s="47"/>
      <c r="C78" s="300" t="s">
        <v>1036</v>
      </c>
      <c r="D78" s="41"/>
      <c r="E78" s="41"/>
      <c r="F78" s="41"/>
      <c r="G78" s="41"/>
      <c r="H78" s="47"/>
    </row>
    <row r="79" s="2" customFormat="1" ht="16.8" customHeight="1">
      <c r="A79" s="41"/>
      <c r="B79" s="47"/>
      <c r="C79" s="298" t="s">
        <v>565</v>
      </c>
      <c r="D79" s="298" t="s">
        <v>566</v>
      </c>
      <c r="E79" s="20" t="s">
        <v>92</v>
      </c>
      <c r="F79" s="299">
        <v>37.817999999999998</v>
      </c>
      <c r="G79" s="41"/>
      <c r="H79" s="47"/>
    </row>
    <row r="80" s="2" customFormat="1" ht="16.8" customHeight="1">
      <c r="A80" s="41"/>
      <c r="B80" s="47"/>
      <c r="C80" s="298" t="s">
        <v>490</v>
      </c>
      <c r="D80" s="298" t="s">
        <v>491</v>
      </c>
      <c r="E80" s="20" t="s">
        <v>92</v>
      </c>
      <c r="F80" s="299">
        <v>1032.0150000000001</v>
      </c>
      <c r="G80" s="41"/>
      <c r="H80" s="47"/>
    </row>
    <row r="81" s="2" customFormat="1" ht="16.8" customHeight="1">
      <c r="A81" s="41"/>
      <c r="B81" s="47"/>
      <c r="C81" s="294" t="s">
        <v>94</v>
      </c>
      <c r="D81" s="295" t="s">
        <v>94</v>
      </c>
      <c r="E81" s="296" t="s">
        <v>92</v>
      </c>
      <c r="F81" s="297">
        <v>1032.0150000000001</v>
      </c>
      <c r="G81" s="41"/>
      <c r="H81" s="47"/>
    </row>
    <row r="82" s="2" customFormat="1" ht="16.8" customHeight="1">
      <c r="A82" s="41"/>
      <c r="B82" s="47"/>
      <c r="C82" s="298" t="s">
        <v>19</v>
      </c>
      <c r="D82" s="298" t="s">
        <v>91</v>
      </c>
      <c r="E82" s="20" t="s">
        <v>19</v>
      </c>
      <c r="F82" s="299">
        <v>1429.4480000000001</v>
      </c>
      <c r="G82" s="41"/>
      <c r="H82" s="47"/>
    </row>
    <row r="83" s="2" customFormat="1" ht="16.8" customHeight="1">
      <c r="A83" s="41"/>
      <c r="B83" s="47"/>
      <c r="C83" s="298" t="s">
        <v>19</v>
      </c>
      <c r="D83" s="298" t="s">
        <v>495</v>
      </c>
      <c r="E83" s="20" t="s">
        <v>19</v>
      </c>
      <c r="F83" s="299">
        <v>-75.635999999999996</v>
      </c>
      <c r="G83" s="41"/>
      <c r="H83" s="47"/>
    </row>
    <row r="84" s="2" customFormat="1" ht="16.8" customHeight="1">
      <c r="A84" s="41"/>
      <c r="B84" s="47"/>
      <c r="C84" s="298" t="s">
        <v>19</v>
      </c>
      <c r="D84" s="298" t="s">
        <v>496</v>
      </c>
      <c r="E84" s="20" t="s">
        <v>19</v>
      </c>
      <c r="F84" s="299">
        <v>-37.817999999999998</v>
      </c>
      <c r="G84" s="41"/>
      <c r="H84" s="47"/>
    </row>
    <row r="85" s="2" customFormat="1" ht="16.8" customHeight="1">
      <c r="A85" s="41"/>
      <c r="B85" s="47"/>
      <c r="C85" s="298" t="s">
        <v>19</v>
      </c>
      <c r="D85" s="298" t="s">
        <v>497</v>
      </c>
      <c r="E85" s="20" t="s">
        <v>19</v>
      </c>
      <c r="F85" s="299">
        <v>-7.4340000000000002</v>
      </c>
      <c r="G85" s="41"/>
      <c r="H85" s="47"/>
    </row>
    <row r="86" s="2" customFormat="1" ht="16.8" customHeight="1">
      <c r="A86" s="41"/>
      <c r="B86" s="47"/>
      <c r="C86" s="298" t="s">
        <v>19</v>
      </c>
      <c r="D86" s="298" t="s">
        <v>498</v>
      </c>
      <c r="E86" s="20" t="s">
        <v>19</v>
      </c>
      <c r="F86" s="299">
        <v>-276.54500000000002</v>
      </c>
      <c r="G86" s="41"/>
      <c r="H86" s="47"/>
    </row>
    <row r="87" s="2" customFormat="1" ht="16.8" customHeight="1">
      <c r="A87" s="41"/>
      <c r="B87" s="47"/>
      <c r="C87" s="298" t="s">
        <v>94</v>
      </c>
      <c r="D87" s="298" t="s">
        <v>183</v>
      </c>
      <c r="E87" s="20" t="s">
        <v>19</v>
      </c>
      <c r="F87" s="299">
        <v>1032.0150000000001</v>
      </c>
      <c r="G87" s="41"/>
      <c r="H87" s="47"/>
    </row>
    <row r="88" s="2" customFormat="1" ht="16.8" customHeight="1">
      <c r="A88" s="41"/>
      <c r="B88" s="47"/>
      <c r="C88" s="300" t="s">
        <v>1036</v>
      </c>
      <c r="D88" s="41"/>
      <c r="E88" s="41"/>
      <c r="F88" s="41"/>
      <c r="G88" s="41"/>
      <c r="H88" s="47"/>
    </row>
    <row r="89" s="2" customFormat="1" ht="16.8" customHeight="1">
      <c r="A89" s="41"/>
      <c r="B89" s="47"/>
      <c r="C89" s="298" t="s">
        <v>490</v>
      </c>
      <c r="D89" s="298" t="s">
        <v>491</v>
      </c>
      <c r="E89" s="20" t="s">
        <v>92</v>
      </c>
      <c r="F89" s="299">
        <v>1032.0150000000001</v>
      </c>
      <c r="G89" s="41"/>
      <c r="H89" s="47"/>
    </row>
    <row r="90" s="2" customFormat="1" ht="16.8" customHeight="1">
      <c r="A90" s="41"/>
      <c r="B90" s="47"/>
      <c r="C90" s="298" t="s">
        <v>419</v>
      </c>
      <c r="D90" s="298" t="s">
        <v>420</v>
      </c>
      <c r="E90" s="20" t="s">
        <v>92</v>
      </c>
      <c r="F90" s="299">
        <v>2064.0300000000002</v>
      </c>
      <c r="G90" s="41"/>
      <c r="H90" s="47"/>
    </row>
    <row r="91" s="2" customFormat="1" ht="16.8" customHeight="1">
      <c r="A91" s="41"/>
      <c r="B91" s="47"/>
      <c r="C91" s="298" t="s">
        <v>427</v>
      </c>
      <c r="D91" s="298" t="s">
        <v>428</v>
      </c>
      <c r="E91" s="20" t="s">
        <v>92</v>
      </c>
      <c r="F91" s="299">
        <v>397.43299999999999</v>
      </c>
      <c r="G91" s="41"/>
      <c r="H91" s="47"/>
    </row>
    <row r="92" s="2" customFormat="1" ht="16.8" customHeight="1">
      <c r="A92" s="41"/>
      <c r="B92" s="47"/>
      <c r="C92" s="298" t="s">
        <v>437</v>
      </c>
      <c r="D92" s="298" t="s">
        <v>438</v>
      </c>
      <c r="E92" s="20" t="s">
        <v>92</v>
      </c>
      <c r="F92" s="299">
        <v>7547.9499999999998</v>
      </c>
      <c r="G92" s="41"/>
      <c r="H92" s="47"/>
    </row>
    <row r="93" s="2" customFormat="1" ht="16.8" customHeight="1">
      <c r="A93" s="41"/>
      <c r="B93" s="47"/>
      <c r="C93" s="298" t="s">
        <v>460</v>
      </c>
      <c r="D93" s="298" t="s">
        <v>461</v>
      </c>
      <c r="E93" s="20" t="s">
        <v>92</v>
      </c>
      <c r="F93" s="299">
        <v>1032.0150000000001</v>
      </c>
      <c r="G93" s="41"/>
      <c r="H93" s="47"/>
    </row>
    <row r="94" s="2" customFormat="1" ht="16.8" customHeight="1">
      <c r="A94" s="41"/>
      <c r="B94" s="47"/>
      <c r="C94" s="298" t="s">
        <v>475</v>
      </c>
      <c r="D94" s="298" t="s">
        <v>476</v>
      </c>
      <c r="E94" s="20" t="s">
        <v>277</v>
      </c>
      <c r="F94" s="299">
        <v>72.128</v>
      </c>
      <c r="G94" s="41"/>
      <c r="H94" s="47"/>
    </row>
    <row r="95" s="2" customFormat="1" ht="16.8" customHeight="1">
      <c r="A95" s="41"/>
      <c r="B95" s="47"/>
      <c r="C95" s="298" t="s">
        <v>483</v>
      </c>
      <c r="D95" s="298" t="s">
        <v>484</v>
      </c>
      <c r="E95" s="20" t="s">
        <v>92</v>
      </c>
      <c r="F95" s="299">
        <v>1032.0150000000001</v>
      </c>
      <c r="G95" s="41"/>
      <c r="H95" s="47"/>
    </row>
    <row r="96" s="2" customFormat="1" ht="26.4" customHeight="1">
      <c r="A96" s="41"/>
      <c r="B96" s="47"/>
      <c r="C96" s="293" t="s">
        <v>85</v>
      </c>
      <c r="D96" s="293" t="s">
        <v>86</v>
      </c>
      <c r="E96" s="41"/>
      <c r="F96" s="41"/>
      <c r="G96" s="41"/>
      <c r="H96" s="47"/>
    </row>
    <row r="97" s="2" customFormat="1" ht="16.8" customHeight="1">
      <c r="A97" s="41"/>
      <c r="B97" s="47"/>
      <c r="C97" s="294" t="s">
        <v>91</v>
      </c>
      <c r="D97" s="295" t="s">
        <v>91</v>
      </c>
      <c r="E97" s="296" t="s">
        <v>92</v>
      </c>
      <c r="F97" s="297">
        <v>746.65499999999997</v>
      </c>
      <c r="G97" s="41"/>
      <c r="H97" s="47"/>
    </row>
    <row r="98" s="2" customFormat="1" ht="16.8" customHeight="1">
      <c r="A98" s="41"/>
      <c r="B98" s="47"/>
      <c r="C98" s="298" t="s">
        <v>19</v>
      </c>
      <c r="D98" s="298" t="s">
        <v>1037</v>
      </c>
      <c r="E98" s="20" t="s">
        <v>19</v>
      </c>
      <c r="F98" s="299">
        <v>0</v>
      </c>
      <c r="G98" s="41"/>
      <c r="H98" s="47"/>
    </row>
    <row r="99" s="2" customFormat="1" ht="16.8" customHeight="1">
      <c r="A99" s="41"/>
      <c r="B99" s="47"/>
      <c r="C99" s="298" t="s">
        <v>19</v>
      </c>
      <c r="D99" s="298" t="s">
        <v>1038</v>
      </c>
      <c r="E99" s="20" t="s">
        <v>19</v>
      </c>
      <c r="F99" s="299">
        <v>0</v>
      </c>
      <c r="G99" s="41"/>
      <c r="H99" s="47"/>
    </row>
    <row r="100" s="2" customFormat="1" ht="16.8" customHeight="1">
      <c r="A100" s="41"/>
      <c r="B100" s="47"/>
      <c r="C100" s="298" t="s">
        <v>19</v>
      </c>
      <c r="D100" s="298" t="s">
        <v>1039</v>
      </c>
      <c r="E100" s="20" t="s">
        <v>19</v>
      </c>
      <c r="F100" s="299">
        <v>0</v>
      </c>
      <c r="G100" s="41"/>
      <c r="H100" s="47"/>
    </row>
    <row r="101" s="2" customFormat="1" ht="16.8" customHeight="1">
      <c r="A101" s="41"/>
      <c r="B101" s="47"/>
      <c r="C101" s="298" t="s">
        <v>19</v>
      </c>
      <c r="D101" s="298" t="s">
        <v>1040</v>
      </c>
      <c r="E101" s="20" t="s">
        <v>19</v>
      </c>
      <c r="F101" s="299">
        <v>0</v>
      </c>
      <c r="G101" s="41"/>
      <c r="H101" s="47"/>
    </row>
    <row r="102" s="2" customFormat="1" ht="16.8" customHeight="1">
      <c r="A102" s="41"/>
      <c r="B102" s="47"/>
      <c r="C102" s="298" t="s">
        <v>19</v>
      </c>
      <c r="D102" s="298" t="s">
        <v>1041</v>
      </c>
      <c r="E102" s="20" t="s">
        <v>19</v>
      </c>
      <c r="F102" s="299">
        <v>0</v>
      </c>
      <c r="G102" s="41"/>
      <c r="H102" s="47"/>
    </row>
    <row r="103" s="2" customFormat="1" ht="16.8" customHeight="1">
      <c r="A103" s="41"/>
      <c r="B103" s="47"/>
      <c r="C103" s="298" t="s">
        <v>19</v>
      </c>
      <c r="D103" s="298" t="s">
        <v>1042</v>
      </c>
      <c r="E103" s="20" t="s">
        <v>19</v>
      </c>
      <c r="F103" s="299">
        <v>0</v>
      </c>
      <c r="G103" s="41"/>
      <c r="H103" s="47"/>
    </row>
    <row r="104" s="2" customFormat="1" ht="16.8" customHeight="1">
      <c r="A104" s="41"/>
      <c r="B104" s="47"/>
      <c r="C104" s="298" t="s">
        <v>19</v>
      </c>
      <c r="D104" s="298" t="s">
        <v>1043</v>
      </c>
      <c r="E104" s="20" t="s">
        <v>19</v>
      </c>
      <c r="F104" s="299">
        <v>0</v>
      </c>
      <c r="G104" s="41"/>
      <c r="H104" s="47"/>
    </row>
    <row r="105" s="2" customFormat="1" ht="16.8" customHeight="1">
      <c r="A105" s="41"/>
      <c r="B105" s="47"/>
      <c r="C105" s="298" t="s">
        <v>19</v>
      </c>
      <c r="D105" s="298" t="s">
        <v>1044</v>
      </c>
      <c r="E105" s="20" t="s">
        <v>19</v>
      </c>
      <c r="F105" s="299">
        <v>0</v>
      </c>
      <c r="G105" s="41"/>
      <c r="H105" s="47"/>
    </row>
    <row r="106" s="2" customFormat="1" ht="16.8" customHeight="1">
      <c r="A106" s="41"/>
      <c r="B106" s="47"/>
      <c r="C106" s="298" t="s">
        <v>19</v>
      </c>
      <c r="D106" s="298" t="s">
        <v>1045</v>
      </c>
      <c r="E106" s="20" t="s">
        <v>19</v>
      </c>
      <c r="F106" s="299">
        <v>97.697000000000003</v>
      </c>
      <c r="G106" s="41"/>
      <c r="H106" s="47"/>
    </row>
    <row r="107" s="2" customFormat="1" ht="16.8" customHeight="1">
      <c r="A107" s="41"/>
      <c r="B107" s="47"/>
      <c r="C107" s="298" t="s">
        <v>19</v>
      </c>
      <c r="D107" s="298" t="s">
        <v>1046</v>
      </c>
      <c r="E107" s="20" t="s">
        <v>19</v>
      </c>
      <c r="F107" s="299">
        <v>25</v>
      </c>
      <c r="G107" s="41"/>
      <c r="H107" s="47"/>
    </row>
    <row r="108" s="2" customFormat="1" ht="16.8" customHeight="1">
      <c r="A108" s="41"/>
      <c r="B108" s="47"/>
      <c r="C108" s="298" t="s">
        <v>19</v>
      </c>
      <c r="D108" s="298" t="s">
        <v>1047</v>
      </c>
      <c r="E108" s="20" t="s">
        <v>19</v>
      </c>
      <c r="F108" s="299">
        <v>-14.722</v>
      </c>
      <c r="G108" s="41"/>
      <c r="H108" s="47"/>
    </row>
    <row r="109" s="2" customFormat="1" ht="16.8" customHeight="1">
      <c r="A109" s="41"/>
      <c r="B109" s="47"/>
      <c r="C109" s="298" t="s">
        <v>19</v>
      </c>
      <c r="D109" s="298" t="s">
        <v>1048</v>
      </c>
      <c r="E109" s="20" t="s">
        <v>19</v>
      </c>
      <c r="F109" s="299">
        <v>0</v>
      </c>
      <c r="G109" s="41"/>
      <c r="H109" s="47"/>
    </row>
    <row r="110" s="2" customFormat="1" ht="16.8" customHeight="1">
      <c r="A110" s="41"/>
      <c r="B110" s="47"/>
      <c r="C110" s="298" t="s">
        <v>19</v>
      </c>
      <c r="D110" s="298" t="s">
        <v>1049</v>
      </c>
      <c r="E110" s="20" t="s">
        <v>19</v>
      </c>
      <c r="F110" s="299">
        <v>70.966999999999999</v>
      </c>
      <c r="G110" s="41"/>
      <c r="H110" s="47"/>
    </row>
    <row r="111" s="2" customFormat="1" ht="16.8" customHeight="1">
      <c r="A111" s="41"/>
      <c r="B111" s="47"/>
      <c r="C111" s="298" t="s">
        <v>19</v>
      </c>
      <c r="D111" s="298" t="s">
        <v>1050</v>
      </c>
      <c r="E111" s="20" t="s">
        <v>19</v>
      </c>
      <c r="F111" s="299">
        <v>0</v>
      </c>
      <c r="G111" s="41"/>
      <c r="H111" s="47"/>
    </row>
    <row r="112" s="2" customFormat="1" ht="16.8" customHeight="1">
      <c r="A112" s="41"/>
      <c r="B112" s="47"/>
      <c r="C112" s="298" t="s">
        <v>19</v>
      </c>
      <c r="D112" s="298" t="s">
        <v>1051</v>
      </c>
      <c r="E112" s="20" t="s">
        <v>19</v>
      </c>
      <c r="F112" s="299">
        <v>149.869</v>
      </c>
      <c r="G112" s="41"/>
      <c r="H112" s="47"/>
    </row>
    <row r="113" s="2" customFormat="1" ht="16.8" customHeight="1">
      <c r="A113" s="41"/>
      <c r="B113" s="47"/>
      <c r="C113" s="298" t="s">
        <v>19</v>
      </c>
      <c r="D113" s="298" t="s">
        <v>1052</v>
      </c>
      <c r="E113" s="20" t="s">
        <v>19</v>
      </c>
      <c r="F113" s="299">
        <v>0</v>
      </c>
      <c r="G113" s="41"/>
      <c r="H113" s="47"/>
    </row>
    <row r="114" s="2" customFormat="1" ht="16.8" customHeight="1">
      <c r="A114" s="41"/>
      <c r="B114" s="47"/>
      <c r="C114" s="298" t="s">
        <v>19</v>
      </c>
      <c r="D114" s="298" t="s">
        <v>1053</v>
      </c>
      <c r="E114" s="20" t="s">
        <v>19</v>
      </c>
      <c r="F114" s="299">
        <v>175.98400000000001</v>
      </c>
      <c r="G114" s="41"/>
      <c r="H114" s="47"/>
    </row>
    <row r="115" s="2" customFormat="1" ht="16.8" customHeight="1">
      <c r="A115" s="41"/>
      <c r="B115" s="47"/>
      <c r="C115" s="298" t="s">
        <v>19</v>
      </c>
      <c r="D115" s="298" t="s">
        <v>1054</v>
      </c>
      <c r="E115" s="20" t="s">
        <v>19</v>
      </c>
      <c r="F115" s="299">
        <v>0</v>
      </c>
      <c r="G115" s="41"/>
      <c r="H115" s="47"/>
    </row>
    <row r="116" s="2" customFormat="1" ht="16.8" customHeight="1">
      <c r="A116" s="41"/>
      <c r="B116" s="47"/>
      <c r="C116" s="298" t="s">
        <v>19</v>
      </c>
      <c r="D116" s="298" t="s">
        <v>1055</v>
      </c>
      <c r="E116" s="20" t="s">
        <v>19</v>
      </c>
      <c r="F116" s="299">
        <v>162.613</v>
      </c>
      <c r="G116" s="41"/>
      <c r="H116" s="47"/>
    </row>
    <row r="117" s="2" customFormat="1" ht="16.8" customHeight="1">
      <c r="A117" s="41"/>
      <c r="B117" s="47"/>
      <c r="C117" s="298" t="s">
        <v>19</v>
      </c>
      <c r="D117" s="298" t="s">
        <v>1056</v>
      </c>
      <c r="E117" s="20" t="s">
        <v>19</v>
      </c>
      <c r="F117" s="299">
        <v>0</v>
      </c>
      <c r="G117" s="41"/>
      <c r="H117" s="47"/>
    </row>
    <row r="118" s="2" customFormat="1" ht="16.8" customHeight="1">
      <c r="A118" s="41"/>
      <c r="B118" s="47"/>
      <c r="C118" s="298" t="s">
        <v>19</v>
      </c>
      <c r="D118" s="298" t="s">
        <v>1057</v>
      </c>
      <c r="E118" s="20" t="s">
        <v>19</v>
      </c>
      <c r="F118" s="299">
        <v>89.403000000000006</v>
      </c>
      <c r="G118" s="41"/>
      <c r="H118" s="47"/>
    </row>
    <row r="119" s="2" customFormat="1" ht="16.8" customHeight="1">
      <c r="A119" s="41"/>
      <c r="B119" s="47"/>
      <c r="C119" s="298" t="s">
        <v>19</v>
      </c>
      <c r="D119" s="298" t="s">
        <v>1058</v>
      </c>
      <c r="E119" s="20" t="s">
        <v>19</v>
      </c>
      <c r="F119" s="299">
        <v>-10.156000000000001</v>
      </c>
      <c r="G119" s="41"/>
      <c r="H119" s="47"/>
    </row>
    <row r="120" s="2" customFormat="1" ht="16.8" customHeight="1">
      <c r="A120" s="41"/>
      <c r="B120" s="47"/>
      <c r="C120" s="298" t="s">
        <v>91</v>
      </c>
      <c r="D120" s="298" t="s">
        <v>183</v>
      </c>
      <c r="E120" s="20" t="s">
        <v>19</v>
      </c>
      <c r="F120" s="299">
        <v>746.65499999999997</v>
      </c>
      <c r="G120" s="41"/>
      <c r="H120" s="47"/>
    </row>
    <row r="121" s="2" customFormat="1" ht="16.8" customHeight="1">
      <c r="A121" s="41"/>
      <c r="B121" s="47"/>
      <c r="C121" s="294" t="s">
        <v>97</v>
      </c>
      <c r="D121" s="295" t="s">
        <v>98</v>
      </c>
      <c r="E121" s="296" t="s">
        <v>92</v>
      </c>
      <c r="F121" s="297">
        <v>33.984000000000002</v>
      </c>
      <c r="G121" s="41"/>
      <c r="H121" s="47"/>
    </row>
    <row r="122" s="2" customFormat="1" ht="16.8" customHeight="1">
      <c r="A122" s="41"/>
      <c r="B122" s="47"/>
      <c r="C122" s="298" t="s">
        <v>19</v>
      </c>
      <c r="D122" s="298" t="s">
        <v>557</v>
      </c>
      <c r="E122" s="20" t="s">
        <v>19</v>
      </c>
      <c r="F122" s="299">
        <v>0</v>
      </c>
      <c r="G122" s="41"/>
      <c r="H122" s="47"/>
    </row>
    <row r="123" s="2" customFormat="1" ht="16.8" customHeight="1">
      <c r="A123" s="41"/>
      <c r="B123" s="47"/>
      <c r="C123" s="298" t="s">
        <v>19</v>
      </c>
      <c r="D123" s="298" t="s">
        <v>1059</v>
      </c>
      <c r="E123" s="20" t="s">
        <v>19</v>
      </c>
      <c r="F123" s="299">
        <v>33.984000000000002</v>
      </c>
      <c r="G123" s="41"/>
      <c r="H123" s="47"/>
    </row>
    <row r="124" s="2" customFormat="1" ht="16.8" customHeight="1">
      <c r="A124" s="41"/>
      <c r="B124" s="47"/>
      <c r="C124" s="298" t="s">
        <v>97</v>
      </c>
      <c r="D124" s="298" t="s">
        <v>183</v>
      </c>
      <c r="E124" s="20" t="s">
        <v>19</v>
      </c>
      <c r="F124" s="299">
        <v>33.984000000000002</v>
      </c>
      <c r="G124" s="41"/>
      <c r="H124" s="47"/>
    </row>
    <row r="125" s="2" customFormat="1" ht="16.8" customHeight="1">
      <c r="A125" s="41"/>
      <c r="B125" s="47"/>
      <c r="C125" s="294" t="s">
        <v>103</v>
      </c>
      <c r="D125" s="295" t="s">
        <v>103</v>
      </c>
      <c r="E125" s="296" t="s">
        <v>92</v>
      </c>
      <c r="F125" s="297">
        <v>7.4340000000000002</v>
      </c>
      <c r="G125" s="41"/>
      <c r="H125" s="47"/>
    </row>
    <row r="126" s="2" customFormat="1" ht="16.8" customHeight="1">
      <c r="A126" s="41"/>
      <c r="B126" s="47"/>
      <c r="C126" s="298" t="s">
        <v>19</v>
      </c>
      <c r="D126" s="298" t="s">
        <v>584</v>
      </c>
      <c r="E126" s="20" t="s">
        <v>19</v>
      </c>
      <c r="F126" s="299">
        <v>0</v>
      </c>
      <c r="G126" s="41"/>
      <c r="H126" s="47"/>
    </row>
    <row r="127" s="2" customFormat="1" ht="16.8" customHeight="1">
      <c r="A127" s="41"/>
      <c r="B127" s="47"/>
      <c r="C127" s="298" t="s">
        <v>19</v>
      </c>
      <c r="D127" s="298" t="s">
        <v>585</v>
      </c>
      <c r="E127" s="20" t="s">
        <v>19</v>
      </c>
      <c r="F127" s="299">
        <v>7.4340000000000002</v>
      </c>
      <c r="G127" s="41"/>
      <c r="H127" s="47"/>
    </row>
    <row r="128" s="2" customFormat="1" ht="16.8" customHeight="1">
      <c r="A128" s="41"/>
      <c r="B128" s="47"/>
      <c r="C128" s="298" t="s">
        <v>103</v>
      </c>
      <c r="D128" s="298" t="s">
        <v>183</v>
      </c>
      <c r="E128" s="20" t="s">
        <v>19</v>
      </c>
      <c r="F128" s="299">
        <v>7.4340000000000002</v>
      </c>
      <c r="G128" s="41"/>
      <c r="H128" s="47"/>
    </row>
    <row r="129" s="2" customFormat="1" ht="16.8" customHeight="1">
      <c r="A129" s="41"/>
      <c r="B129" s="47"/>
      <c r="C129" s="294" t="s">
        <v>100</v>
      </c>
      <c r="D129" s="295" t="s">
        <v>101</v>
      </c>
      <c r="E129" s="296" t="s">
        <v>92</v>
      </c>
      <c r="F129" s="297">
        <v>16.992000000000001</v>
      </c>
      <c r="G129" s="41"/>
      <c r="H129" s="47"/>
    </row>
    <row r="130" s="2" customFormat="1" ht="16.8" customHeight="1">
      <c r="A130" s="41"/>
      <c r="B130" s="47"/>
      <c r="C130" s="298" t="s">
        <v>19</v>
      </c>
      <c r="D130" s="298" t="s">
        <v>570</v>
      </c>
      <c r="E130" s="20" t="s">
        <v>19</v>
      </c>
      <c r="F130" s="299">
        <v>0</v>
      </c>
      <c r="G130" s="41"/>
      <c r="H130" s="47"/>
    </row>
    <row r="131" s="2" customFormat="1" ht="16.8" customHeight="1">
      <c r="A131" s="41"/>
      <c r="B131" s="47"/>
      <c r="C131" s="298" t="s">
        <v>19</v>
      </c>
      <c r="D131" s="298" t="s">
        <v>1060</v>
      </c>
      <c r="E131" s="20" t="s">
        <v>19</v>
      </c>
      <c r="F131" s="299">
        <v>16.992000000000001</v>
      </c>
      <c r="G131" s="41"/>
      <c r="H131" s="47"/>
    </row>
    <row r="132" s="2" customFormat="1" ht="16.8" customHeight="1">
      <c r="A132" s="41"/>
      <c r="B132" s="47"/>
      <c r="C132" s="298" t="s">
        <v>100</v>
      </c>
      <c r="D132" s="298" t="s">
        <v>183</v>
      </c>
      <c r="E132" s="20" t="s">
        <v>19</v>
      </c>
      <c r="F132" s="299">
        <v>16.992000000000001</v>
      </c>
      <c r="G132" s="41"/>
      <c r="H132" s="47"/>
    </row>
    <row r="133" s="2" customFormat="1" ht="16.8" customHeight="1">
      <c r="A133" s="41"/>
      <c r="B133" s="47"/>
      <c r="C133" s="294" t="s">
        <v>94</v>
      </c>
      <c r="D133" s="295" t="s">
        <v>94</v>
      </c>
      <c r="E133" s="296" t="s">
        <v>92</v>
      </c>
      <c r="F133" s="297">
        <v>411.69999999999999</v>
      </c>
      <c r="G133" s="41"/>
      <c r="H133" s="47"/>
    </row>
    <row r="134" s="2" customFormat="1" ht="16.8" customHeight="1">
      <c r="A134" s="41"/>
      <c r="B134" s="47"/>
      <c r="C134" s="298" t="s">
        <v>19</v>
      </c>
      <c r="D134" s="298" t="s">
        <v>91</v>
      </c>
      <c r="E134" s="20" t="s">
        <v>19</v>
      </c>
      <c r="F134" s="299">
        <v>746.65499999999997</v>
      </c>
      <c r="G134" s="41"/>
      <c r="H134" s="47"/>
    </row>
    <row r="135" s="2" customFormat="1" ht="16.8" customHeight="1">
      <c r="A135" s="41"/>
      <c r="B135" s="47"/>
      <c r="C135" s="298" t="s">
        <v>19</v>
      </c>
      <c r="D135" s="298" t="s">
        <v>495</v>
      </c>
      <c r="E135" s="20" t="s">
        <v>19</v>
      </c>
      <c r="F135" s="299">
        <v>-33.984000000000002</v>
      </c>
      <c r="G135" s="41"/>
      <c r="H135" s="47"/>
    </row>
    <row r="136" s="2" customFormat="1" ht="16.8" customHeight="1">
      <c r="A136" s="41"/>
      <c r="B136" s="47"/>
      <c r="C136" s="298" t="s">
        <v>19</v>
      </c>
      <c r="D136" s="298" t="s">
        <v>496</v>
      </c>
      <c r="E136" s="20" t="s">
        <v>19</v>
      </c>
      <c r="F136" s="299">
        <v>-16.992000000000001</v>
      </c>
      <c r="G136" s="41"/>
      <c r="H136" s="47"/>
    </row>
    <row r="137" s="2" customFormat="1" ht="16.8" customHeight="1">
      <c r="A137" s="41"/>
      <c r="B137" s="47"/>
      <c r="C137" s="298" t="s">
        <v>19</v>
      </c>
      <c r="D137" s="298" t="s">
        <v>497</v>
      </c>
      <c r="E137" s="20" t="s">
        <v>19</v>
      </c>
      <c r="F137" s="299">
        <v>-7.4340000000000002</v>
      </c>
      <c r="G137" s="41"/>
      <c r="H137" s="47"/>
    </row>
    <row r="138" s="2" customFormat="1" ht="16.8" customHeight="1">
      <c r="A138" s="41"/>
      <c r="B138" s="47"/>
      <c r="C138" s="298" t="s">
        <v>19</v>
      </c>
      <c r="D138" s="298" t="s">
        <v>498</v>
      </c>
      <c r="E138" s="20" t="s">
        <v>19</v>
      </c>
      <c r="F138" s="299">
        <v>-276.54500000000002</v>
      </c>
      <c r="G138" s="41"/>
      <c r="H138" s="47"/>
    </row>
    <row r="139" s="2" customFormat="1" ht="16.8" customHeight="1">
      <c r="A139" s="41"/>
      <c r="B139" s="47"/>
      <c r="C139" s="298" t="s">
        <v>94</v>
      </c>
      <c r="D139" s="298" t="s">
        <v>183</v>
      </c>
      <c r="E139" s="20" t="s">
        <v>19</v>
      </c>
      <c r="F139" s="299">
        <v>411.69999999999999</v>
      </c>
      <c r="G139" s="41"/>
      <c r="H139" s="47"/>
    </row>
    <row r="140" s="2" customFormat="1" ht="7.44" customHeight="1">
      <c r="A140" s="41"/>
      <c r="B140" s="160"/>
      <c r="C140" s="161"/>
      <c r="D140" s="161"/>
      <c r="E140" s="161"/>
      <c r="F140" s="161"/>
      <c r="G140" s="161"/>
      <c r="H140" s="47"/>
    </row>
    <row r="141" s="2" customFormat="1">
      <c r="A141" s="41"/>
      <c r="B141" s="41"/>
      <c r="C141" s="41"/>
      <c r="D141" s="41"/>
      <c r="E141" s="41"/>
      <c r="F141" s="41"/>
      <c r="G141" s="41"/>
      <c r="H141" s="41"/>
    </row>
  </sheetData>
  <sheetProtection sheet="1" formatColumns="0" formatRows="0" objects="1" scenarios="1" spinCount="100000" saltValue="HE5M86m3JNMC0r8C0kXzaL6oTBJGg7gxt0OH2oAUAyLpIDMcdXU1QFdQPqQU+w8NxRWZi0yMjijViCKF/Kx1eg==" hashValue="hhXiM3mnbf1NXP0Im1josPYELO3Abeu1428IH+nhAxh2qBhCiYWA6xpSZkjuJKX/zR1gFYGLzz8fAjKwX7bfUQ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7" customFormat="1" ht="45" customHeight="1">
      <c r="B3" s="305"/>
      <c r="C3" s="306" t="s">
        <v>1061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1062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1063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1064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1065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1066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1067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1068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1069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1070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1071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82</v>
      </c>
      <c r="F18" s="312" t="s">
        <v>1072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1073</v>
      </c>
      <c r="F19" s="312" t="s">
        <v>1074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1075</v>
      </c>
      <c r="F20" s="312" t="s">
        <v>1076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1077</v>
      </c>
      <c r="F21" s="312" t="s">
        <v>1078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1079</v>
      </c>
      <c r="F22" s="312" t="s">
        <v>834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1080</v>
      </c>
      <c r="F23" s="312" t="s">
        <v>1081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1082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1083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1084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1085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1086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1087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1088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1089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1090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124</v>
      </c>
      <c r="F36" s="312"/>
      <c r="G36" s="312" t="s">
        <v>1091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1092</v>
      </c>
      <c r="F37" s="312"/>
      <c r="G37" s="312" t="s">
        <v>1093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56</v>
      </c>
      <c r="F38" s="312"/>
      <c r="G38" s="312" t="s">
        <v>1094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57</v>
      </c>
      <c r="F39" s="312"/>
      <c r="G39" s="312" t="s">
        <v>1095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125</v>
      </c>
      <c r="F40" s="312"/>
      <c r="G40" s="312" t="s">
        <v>1096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126</v>
      </c>
      <c r="F41" s="312"/>
      <c r="G41" s="312" t="s">
        <v>1097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1098</v>
      </c>
      <c r="F42" s="312"/>
      <c r="G42" s="312" t="s">
        <v>1099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1100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1101</v>
      </c>
      <c r="F44" s="312"/>
      <c r="G44" s="312" t="s">
        <v>1102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128</v>
      </c>
      <c r="F45" s="312"/>
      <c r="G45" s="312" t="s">
        <v>1103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1104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1105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1106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1107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1108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1109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1110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1111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1112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1113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1114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1115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1116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1117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1118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1119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1120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1121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1122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1123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1124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1125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1126</v>
      </c>
      <c r="D76" s="330"/>
      <c r="E76" s="330"/>
      <c r="F76" s="330" t="s">
        <v>1127</v>
      </c>
      <c r="G76" s="331"/>
      <c r="H76" s="330" t="s">
        <v>57</v>
      </c>
      <c r="I76" s="330" t="s">
        <v>60</v>
      </c>
      <c r="J76" s="330" t="s">
        <v>1128</v>
      </c>
      <c r="K76" s="329"/>
    </row>
    <row r="77" s="1" customFormat="1" ht="17.25" customHeight="1">
      <c r="B77" s="327"/>
      <c r="C77" s="332" t="s">
        <v>1129</v>
      </c>
      <c r="D77" s="332"/>
      <c r="E77" s="332"/>
      <c r="F77" s="333" t="s">
        <v>1130</v>
      </c>
      <c r="G77" s="334"/>
      <c r="H77" s="332"/>
      <c r="I77" s="332"/>
      <c r="J77" s="332" t="s">
        <v>1131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56</v>
      </c>
      <c r="D79" s="337"/>
      <c r="E79" s="337"/>
      <c r="F79" s="338" t="s">
        <v>1132</v>
      </c>
      <c r="G79" s="339"/>
      <c r="H79" s="315" t="s">
        <v>1133</v>
      </c>
      <c r="I79" s="315" t="s">
        <v>1134</v>
      </c>
      <c r="J79" s="315">
        <v>20</v>
      </c>
      <c r="K79" s="329"/>
    </row>
    <row r="80" s="1" customFormat="1" ht="15" customHeight="1">
      <c r="B80" s="327"/>
      <c r="C80" s="315" t="s">
        <v>1135</v>
      </c>
      <c r="D80" s="315"/>
      <c r="E80" s="315"/>
      <c r="F80" s="338" t="s">
        <v>1132</v>
      </c>
      <c r="G80" s="339"/>
      <c r="H80" s="315" t="s">
        <v>1136</v>
      </c>
      <c r="I80" s="315" t="s">
        <v>1134</v>
      </c>
      <c r="J80" s="315">
        <v>120</v>
      </c>
      <c r="K80" s="329"/>
    </row>
    <row r="81" s="1" customFormat="1" ht="15" customHeight="1">
      <c r="B81" s="340"/>
      <c r="C81" s="315" t="s">
        <v>1137</v>
      </c>
      <c r="D81" s="315"/>
      <c r="E81" s="315"/>
      <c r="F81" s="338" t="s">
        <v>1138</v>
      </c>
      <c r="G81" s="339"/>
      <c r="H81" s="315" t="s">
        <v>1139</v>
      </c>
      <c r="I81" s="315" t="s">
        <v>1134</v>
      </c>
      <c r="J81" s="315">
        <v>50</v>
      </c>
      <c r="K81" s="329"/>
    </row>
    <row r="82" s="1" customFormat="1" ht="15" customHeight="1">
      <c r="B82" s="340"/>
      <c r="C82" s="315" t="s">
        <v>1140</v>
      </c>
      <c r="D82" s="315"/>
      <c r="E82" s="315"/>
      <c r="F82" s="338" t="s">
        <v>1132</v>
      </c>
      <c r="G82" s="339"/>
      <c r="H82" s="315" t="s">
        <v>1141</v>
      </c>
      <c r="I82" s="315" t="s">
        <v>1142</v>
      </c>
      <c r="J82" s="315"/>
      <c r="K82" s="329"/>
    </row>
    <row r="83" s="1" customFormat="1" ht="15" customHeight="1">
      <c r="B83" s="340"/>
      <c r="C83" s="341" t="s">
        <v>1143</v>
      </c>
      <c r="D83" s="341"/>
      <c r="E83" s="341"/>
      <c r="F83" s="342" t="s">
        <v>1138</v>
      </c>
      <c r="G83" s="341"/>
      <c r="H83" s="341" t="s">
        <v>1144</v>
      </c>
      <c r="I83" s="341" t="s">
        <v>1134</v>
      </c>
      <c r="J83" s="341">
        <v>15</v>
      </c>
      <c r="K83" s="329"/>
    </row>
    <row r="84" s="1" customFormat="1" ht="15" customHeight="1">
      <c r="B84" s="340"/>
      <c r="C84" s="341" t="s">
        <v>1145</v>
      </c>
      <c r="D84" s="341"/>
      <c r="E84" s="341"/>
      <c r="F84" s="342" t="s">
        <v>1138</v>
      </c>
      <c r="G84" s="341"/>
      <c r="H84" s="341" t="s">
        <v>1146</v>
      </c>
      <c r="I84" s="341" t="s">
        <v>1134</v>
      </c>
      <c r="J84" s="341">
        <v>15</v>
      </c>
      <c r="K84" s="329"/>
    </row>
    <row r="85" s="1" customFormat="1" ht="15" customHeight="1">
      <c r="B85" s="340"/>
      <c r="C85" s="341" t="s">
        <v>1147</v>
      </c>
      <c r="D85" s="341"/>
      <c r="E85" s="341"/>
      <c r="F85" s="342" t="s">
        <v>1138</v>
      </c>
      <c r="G85" s="341"/>
      <c r="H85" s="341" t="s">
        <v>1148</v>
      </c>
      <c r="I85" s="341" t="s">
        <v>1134</v>
      </c>
      <c r="J85" s="341">
        <v>20</v>
      </c>
      <c r="K85" s="329"/>
    </row>
    <row r="86" s="1" customFormat="1" ht="15" customHeight="1">
      <c r="B86" s="340"/>
      <c r="C86" s="341" t="s">
        <v>1149</v>
      </c>
      <c r="D86" s="341"/>
      <c r="E86" s="341"/>
      <c r="F86" s="342" t="s">
        <v>1138</v>
      </c>
      <c r="G86" s="341"/>
      <c r="H86" s="341" t="s">
        <v>1150</v>
      </c>
      <c r="I86" s="341" t="s">
        <v>1134</v>
      </c>
      <c r="J86" s="341">
        <v>20</v>
      </c>
      <c r="K86" s="329"/>
    </row>
    <row r="87" s="1" customFormat="1" ht="15" customHeight="1">
      <c r="B87" s="340"/>
      <c r="C87" s="315" t="s">
        <v>1151</v>
      </c>
      <c r="D87" s="315"/>
      <c r="E87" s="315"/>
      <c r="F87" s="338" t="s">
        <v>1138</v>
      </c>
      <c r="G87" s="339"/>
      <c r="H87" s="315" t="s">
        <v>1152</v>
      </c>
      <c r="I87" s="315" t="s">
        <v>1134</v>
      </c>
      <c r="J87" s="315">
        <v>50</v>
      </c>
      <c r="K87" s="329"/>
    </row>
    <row r="88" s="1" customFormat="1" ht="15" customHeight="1">
      <c r="B88" s="340"/>
      <c r="C88" s="315" t="s">
        <v>1153</v>
      </c>
      <c r="D88" s="315"/>
      <c r="E88" s="315"/>
      <c r="F88" s="338" t="s">
        <v>1138</v>
      </c>
      <c r="G88" s="339"/>
      <c r="H88" s="315" t="s">
        <v>1154</v>
      </c>
      <c r="I88" s="315" t="s">
        <v>1134</v>
      </c>
      <c r="J88" s="315">
        <v>20</v>
      </c>
      <c r="K88" s="329"/>
    </row>
    <row r="89" s="1" customFormat="1" ht="15" customHeight="1">
      <c r="B89" s="340"/>
      <c r="C89" s="315" t="s">
        <v>1155</v>
      </c>
      <c r="D89" s="315"/>
      <c r="E89" s="315"/>
      <c r="F89" s="338" t="s">
        <v>1138</v>
      </c>
      <c r="G89" s="339"/>
      <c r="H89" s="315" t="s">
        <v>1156</v>
      </c>
      <c r="I89" s="315" t="s">
        <v>1134</v>
      </c>
      <c r="J89" s="315">
        <v>20</v>
      </c>
      <c r="K89" s="329"/>
    </row>
    <row r="90" s="1" customFormat="1" ht="15" customHeight="1">
      <c r="B90" s="340"/>
      <c r="C90" s="315" t="s">
        <v>1157</v>
      </c>
      <c r="D90" s="315"/>
      <c r="E90" s="315"/>
      <c r="F90" s="338" t="s">
        <v>1138</v>
      </c>
      <c r="G90" s="339"/>
      <c r="H90" s="315" t="s">
        <v>1158</v>
      </c>
      <c r="I90" s="315" t="s">
        <v>1134</v>
      </c>
      <c r="J90" s="315">
        <v>50</v>
      </c>
      <c r="K90" s="329"/>
    </row>
    <row r="91" s="1" customFormat="1" ht="15" customHeight="1">
      <c r="B91" s="340"/>
      <c r="C91" s="315" t="s">
        <v>1159</v>
      </c>
      <c r="D91" s="315"/>
      <c r="E91" s="315"/>
      <c r="F91" s="338" t="s">
        <v>1138</v>
      </c>
      <c r="G91" s="339"/>
      <c r="H91" s="315" t="s">
        <v>1159</v>
      </c>
      <c r="I91" s="315" t="s">
        <v>1134</v>
      </c>
      <c r="J91" s="315">
        <v>50</v>
      </c>
      <c r="K91" s="329"/>
    </row>
    <row r="92" s="1" customFormat="1" ht="15" customHeight="1">
      <c r="B92" s="340"/>
      <c r="C92" s="315" t="s">
        <v>1160</v>
      </c>
      <c r="D92" s="315"/>
      <c r="E92" s="315"/>
      <c r="F92" s="338" t="s">
        <v>1138</v>
      </c>
      <c r="G92" s="339"/>
      <c r="H92" s="315" t="s">
        <v>1161</v>
      </c>
      <c r="I92" s="315" t="s">
        <v>1134</v>
      </c>
      <c r="J92" s="315">
        <v>255</v>
      </c>
      <c r="K92" s="329"/>
    </row>
    <row r="93" s="1" customFormat="1" ht="15" customHeight="1">
      <c r="B93" s="340"/>
      <c r="C93" s="315" t="s">
        <v>1162</v>
      </c>
      <c r="D93" s="315"/>
      <c r="E93" s="315"/>
      <c r="F93" s="338" t="s">
        <v>1132</v>
      </c>
      <c r="G93" s="339"/>
      <c r="H93" s="315" t="s">
        <v>1163</v>
      </c>
      <c r="I93" s="315" t="s">
        <v>1164</v>
      </c>
      <c r="J93" s="315"/>
      <c r="K93" s="329"/>
    </row>
    <row r="94" s="1" customFormat="1" ht="15" customHeight="1">
      <c r="B94" s="340"/>
      <c r="C94" s="315" t="s">
        <v>1165</v>
      </c>
      <c r="D94" s="315"/>
      <c r="E94" s="315"/>
      <c r="F94" s="338" t="s">
        <v>1132</v>
      </c>
      <c r="G94" s="339"/>
      <c r="H94" s="315" t="s">
        <v>1166</v>
      </c>
      <c r="I94" s="315" t="s">
        <v>1167</v>
      </c>
      <c r="J94" s="315"/>
      <c r="K94" s="329"/>
    </row>
    <row r="95" s="1" customFormat="1" ht="15" customHeight="1">
      <c r="B95" s="340"/>
      <c r="C95" s="315" t="s">
        <v>1168</v>
      </c>
      <c r="D95" s="315"/>
      <c r="E95" s="315"/>
      <c r="F95" s="338" t="s">
        <v>1132</v>
      </c>
      <c r="G95" s="339"/>
      <c r="H95" s="315" t="s">
        <v>1168</v>
      </c>
      <c r="I95" s="315" t="s">
        <v>1167</v>
      </c>
      <c r="J95" s="315"/>
      <c r="K95" s="329"/>
    </row>
    <row r="96" s="1" customFormat="1" ht="15" customHeight="1">
      <c r="B96" s="340"/>
      <c r="C96" s="315" t="s">
        <v>41</v>
      </c>
      <c r="D96" s="315"/>
      <c r="E96" s="315"/>
      <c r="F96" s="338" t="s">
        <v>1132</v>
      </c>
      <c r="G96" s="339"/>
      <c r="H96" s="315" t="s">
        <v>1169</v>
      </c>
      <c r="I96" s="315" t="s">
        <v>1167</v>
      </c>
      <c r="J96" s="315"/>
      <c r="K96" s="329"/>
    </row>
    <row r="97" s="1" customFormat="1" ht="15" customHeight="1">
      <c r="B97" s="340"/>
      <c r="C97" s="315" t="s">
        <v>51</v>
      </c>
      <c r="D97" s="315"/>
      <c r="E97" s="315"/>
      <c r="F97" s="338" t="s">
        <v>1132</v>
      </c>
      <c r="G97" s="339"/>
      <c r="H97" s="315" t="s">
        <v>1170</v>
      </c>
      <c r="I97" s="315" t="s">
        <v>1167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1171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1126</v>
      </c>
      <c r="D103" s="330"/>
      <c r="E103" s="330"/>
      <c r="F103" s="330" t="s">
        <v>1127</v>
      </c>
      <c r="G103" s="331"/>
      <c r="H103" s="330" t="s">
        <v>57</v>
      </c>
      <c r="I103" s="330" t="s">
        <v>60</v>
      </c>
      <c r="J103" s="330" t="s">
        <v>1128</v>
      </c>
      <c r="K103" s="329"/>
    </row>
    <row r="104" s="1" customFormat="1" ht="17.25" customHeight="1">
      <c r="B104" s="327"/>
      <c r="C104" s="332" t="s">
        <v>1129</v>
      </c>
      <c r="D104" s="332"/>
      <c r="E104" s="332"/>
      <c r="F104" s="333" t="s">
        <v>1130</v>
      </c>
      <c r="G104" s="334"/>
      <c r="H104" s="332"/>
      <c r="I104" s="332"/>
      <c r="J104" s="332" t="s">
        <v>1131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56</v>
      </c>
      <c r="D106" s="337"/>
      <c r="E106" s="337"/>
      <c r="F106" s="338" t="s">
        <v>1132</v>
      </c>
      <c r="G106" s="315"/>
      <c r="H106" s="315" t="s">
        <v>1172</v>
      </c>
      <c r="I106" s="315" t="s">
        <v>1134</v>
      </c>
      <c r="J106" s="315">
        <v>20</v>
      </c>
      <c r="K106" s="329"/>
    </row>
    <row r="107" s="1" customFormat="1" ht="15" customHeight="1">
      <c r="B107" s="327"/>
      <c r="C107" s="315" t="s">
        <v>1135</v>
      </c>
      <c r="D107" s="315"/>
      <c r="E107" s="315"/>
      <c r="F107" s="338" t="s">
        <v>1132</v>
      </c>
      <c r="G107" s="315"/>
      <c r="H107" s="315" t="s">
        <v>1172</v>
      </c>
      <c r="I107" s="315" t="s">
        <v>1134</v>
      </c>
      <c r="J107" s="315">
        <v>120</v>
      </c>
      <c r="K107" s="329"/>
    </row>
    <row r="108" s="1" customFormat="1" ht="15" customHeight="1">
      <c r="B108" s="340"/>
      <c r="C108" s="315" t="s">
        <v>1137</v>
      </c>
      <c r="D108" s="315"/>
      <c r="E108" s="315"/>
      <c r="F108" s="338" t="s">
        <v>1138</v>
      </c>
      <c r="G108" s="315"/>
      <c r="H108" s="315" t="s">
        <v>1172</v>
      </c>
      <c r="I108" s="315" t="s">
        <v>1134</v>
      </c>
      <c r="J108" s="315">
        <v>50</v>
      </c>
      <c r="K108" s="329"/>
    </row>
    <row r="109" s="1" customFormat="1" ht="15" customHeight="1">
      <c r="B109" s="340"/>
      <c r="C109" s="315" t="s">
        <v>1140</v>
      </c>
      <c r="D109" s="315"/>
      <c r="E109" s="315"/>
      <c r="F109" s="338" t="s">
        <v>1132</v>
      </c>
      <c r="G109" s="315"/>
      <c r="H109" s="315" t="s">
        <v>1172</v>
      </c>
      <c r="I109" s="315" t="s">
        <v>1142</v>
      </c>
      <c r="J109" s="315"/>
      <c r="K109" s="329"/>
    </row>
    <row r="110" s="1" customFormat="1" ht="15" customHeight="1">
      <c r="B110" s="340"/>
      <c r="C110" s="315" t="s">
        <v>1151</v>
      </c>
      <c r="D110" s="315"/>
      <c r="E110" s="315"/>
      <c r="F110" s="338" t="s">
        <v>1138</v>
      </c>
      <c r="G110" s="315"/>
      <c r="H110" s="315" t="s">
        <v>1172</v>
      </c>
      <c r="I110" s="315" t="s">
        <v>1134</v>
      </c>
      <c r="J110" s="315">
        <v>50</v>
      </c>
      <c r="K110" s="329"/>
    </row>
    <row r="111" s="1" customFormat="1" ht="15" customHeight="1">
      <c r="B111" s="340"/>
      <c r="C111" s="315" t="s">
        <v>1159</v>
      </c>
      <c r="D111" s="315"/>
      <c r="E111" s="315"/>
      <c r="F111" s="338" t="s">
        <v>1138</v>
      </c>
      <c r="G111" s="315"/>
      <c r="H111" s="315" t="s">
        <v>1172</v>
      </c>
      <c r="I111" s="315" t="s">
        <v>1134</v>
      </c>
      <c r="J111" s="315">
        <v>50</v>
      </c>
      <c r="K111" s="329"/>
    </row>
    <row r="112" s="1" customFormat="1" ht="15" customHeight="1">
      <c r="B112" s="340"/>
      <c r="C112" s="315" t="s">
        <v>1157</v>
      </c>
      <c r="D112" s="315"/>
      <c r="E112" s="315"/>
      <c r="F112" s="338" t="s">
        <v>1138</v>
      </c>
      <c r="G112" s="315"/>
      <c r="H112" s="315" t="s">
        <v>1172</v>
      </c>
      <c r="I112" s="315" t="s">
        <v>1134</v>
      </c>
      <c r="J112" s="315">
        <v>50</v>
      </c>
      <c r="K112" s="329"/>
    </row>
    <row r="113" s="1" customFormat="1" ht="15" customHeight="1">
      <c r="B113" s="340"/>
      <c r="C113" s="315" t="s">
        <v>56</v>
      </c>
      <c r="D113" s="315"/>
      <c r="E113" s="315"/>
      <c r="F113" s="338" t="s">
        <v>1132</v>
      </c>
      <c r="G113" s="315"/>
      <c r="H113" s="315" t="s">
        <v>1173</v>
      </c>
      <c r="I113" s="315" t="s">
        <v>1134</v>
      </c>
      <c r="J113" s="315">
        <v>20</v>
      </c>
      <c r="K113" s="329"/>
    </row>
    <row r="114" s="1" customFormat="1" ht="15" customHeight="1">
      <c r="B114" s="340"/>
      <c r="C114" s="315" t="s">
        <v>1174</v>
      </c>
      <c r="D114" s="315"/>
      <c r="E114" s="315"/>
      <c r="F114" s="338" t="s">
        <v>1132</v>
      </c>
      <c r="G114" s="315"/>
      <c r="H114" s="315" t="s">
        <v>1175</v>
      </c>
      <c r="I114" s="315" t="s">
        <v>1134</v>
      </c>
      <c r="J114" s="315">
        <v>120</v>
      </c>
      <c r="K114" s="329"/>
    </row>
    <row r="115" s="1" customFormat="1" ht="15" customHeight="1">
      <c r="B115" s="340"/>
      <c r="C115" s="315" t="s">
        <v>41</v>
      </c>
      <c r="D115" s="315"/>
      <c r="E115" s="315"/>
      <c r="F115" s="338" t="s">
        <v>1132</v>
      </c>
      <c r="G115" s="315"/>
      <c r="H115" s="315" t="s">
        <v>1176</v>
      </c>
      <c r="I115" s="315" t="s">
        <v>1167</v>
      </c>
      <c r="J115" s="315"/>
      <c r="K115" s="329"/>
    </row>
    <row r="116" s="1" customFormat="1" ht="15" customHeight="1">
      <c r="B116" s="340"/>
      <c r="C116" s="315" t="s">
        <v>51</v>
      </c>
      <c r="D116" s="315"/>
      <c r="E116" s="315"/>
      <c r="F116" s="338" t="s">
        <v>1132</v>
      </c>
      <c r="G116" s="315"/>
      <c r="H116" s="315" t="s">
        <v>1177</v>
      </c>
      <c r="I116" s="315" t="s">
        <v>1167</v>
      </c>
      <c r="J116" s="315"/>
      <c r="K116" s="329"/>
    </row>
    <row r="117" s="1" customFormat="1" ht="15" customHeight="1">
      <c r="B117" s="340"/>
      <c r="C117" s="315" t="s">
        <v>60</v>
      </c>
      <c r="D117" s="315"/>
      <c r="E117" s="315"/>
      <c r="F117" s="338" t="s">
        <v>1132</v>
      </c>
      <c r="G117" s="315"/>
      <c r="H117" s="315" t="s">
        <v>1178</v>
      </c>
      <c r="I117" s="315" t="s">
        <v>1179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1180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1126</v>
      </c>
      <c r="D123" s="330"/>
      <c r="E123" s="330"/>
      <c r="F123" s="330" t="s">
        <v>1127</v>
      </c>
      <c r="G123" s="331"/>
      <c r="H123" s="330" t="s">
        <v>57</v>
      </c>
      <c r="I123" s="330" t="s">
        <v>60</v>
      </c>
      <c r="J123" s="330" t="s">
        <v>1128</v>
      </c>
      <c r="K123" s="359"/>
    </row>
    <row r="124" s="1" customFormat="1" ht="17.25" customHeight="1">
      <c r="B124" s="358"/>
      <c r="C124" s="332" t="s">
        <v>1129</v>
      </c>
      <c r="D124" s="332"/>
      <c r="E124" s="332"/>
      <c r="F124" s="333" t="s">
        <v>1130</v>
      </c>
      <c r="G124" s="334"/>
      <c r="H124" s="332"/>
      <c r="I124" s="332"/>
      <c r="J124" s="332" t="s">
        <v>1131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1135</v>
      </c>
      <c r="D126" s="337"/>
      <c r="E126" s="337"/>
      <c r="F126" s="338" t="s">
        <v>1132</v>
      </c>
      <c r="G126" s="315"/>
      <c r="H126" s="315" t="s">
        <v>1172</v>
      </c>
      <c r="I126" s="315" t="s">
        <v>1134</v>
      </c>
      <c r="J126" s="315">
        <v>120</v>
      </c>
      <c r="K126" s="363"/>
    </row>
    <row r="127" s="1" customFormat="1" ht="15" customHeight="1">
      <c r="B127" s="360"/>
      <c r="C127" s="315" t="s">
        <v>1181</v>
      </c>
      <c r="D127" s="315"/>
      <c r="E127" s="315"/>
      <c r="F127" s="338" t="s">
        <v>1132</v>
      </c>
      <c r="G127" s="315"/>
      <c r="H127" s="315" t="s">
        <v>1182</v>
      </c>
      <c r="I127" s="315" t="s">
        <v>1134</v>
      </c>
      <c r="J127" s="315" t="s">
        <v>1183</v>
      </c>
      <c r="K127" s="363"/>
    </row>
    <row r="128" s="1" customFormat="1" ht="15" customHeight="1">
      <c r="B128" s="360"/>
      <c r="C128" s="315" t="s">
        <v>1080</v>
      </c>
      <c r="D128" s="315"/>
      <c r="E128" s="315"/>
      <c r="F128" s="338" t="s">
        <v>1132</v>
      </c>
      <c r="G128" s="315"/>
      <c r="H128" s="315" t="s">
        <v>1184</v>
      </c>
      <c r="I128" s="315" t="s">
        <v>1134</v>
      </c>
      <c r="J128" s="315" t="s">
        <v>1183</v>
      </c>
      <c r="K128" s="363"/>
    </row>
    <row r="129" s="1" customFormat="1" ht="15" customHeight="1">
      <c r="B129" s="360"/>
      <c r="C129" s="315" t="s">
        <v>1143</v>
      </c>
      <c r="D129" s="315"/>
      <c r="E129" s="315"/>
      <c r="F129" s="338" t="s">
        <v>1138</v>
      </c>
      <c r="G129" s="315"/>
      <c r="H129" s="315" t="s">
        <v>1144</v>
      </c>
      <c r="I129" s="315" t="s">
        <v>1134</v>
      </c>
      <c r="J129" s="315">
        <v>15</v>
      </c>
      <c r="K129" s="363"/>
    </row>
    <row r="130" s="1" customFormat="1" ht="15" customHeight="1">
      <c r="B130" s="360"/>
      <c r="C130" s="341" t="s">
        <v>1145</v>
      </c>
      <c r="D130" s="341"/>
      <c r="E130" s="341"/>
      <c r="F130" s="342" t="s">
        <v>1138</v>
      </c>
      <c r="G130" s="341"/>
      <c r="H130" s="341" t="s">
        <v>1146</v>
      </c>
      <c r="I130" s="341" t="s">
        <v>1134</v>
      </c>
      <c r="J130" s="341">
        <v>15</v>
      </c>
      <c r="K130" s="363"/>
    </row>
    <row r="131" s="1" customFormat="1" ht="15" customHeight="1">
      <c r="B131" s="360"/>
      <c r="C131" s="341" t="s">
        <v>1147</v>
      </c>
      <c r="D131" s="341"/>
      <c r="E131" s="341"/>
      <c r="F131" s="342" t="s">
        <v>1138</v>
      </c>
      <c r="G131" s="341"/>
      <c r="H131" s="341" t="s">
        <v>1148</v>
      </c>
      <c r="I131" s="341" t="s">
        <v>1134</v>
      </c>
      <c r="J131" s="341">
        <v>20</v>
      </c>
      <c r="K131" s="363"/>
    </row>
    <row r="132" s="1" customFormat="1" ht="15" customHeight="1">
      <c r="B132" s="360"/>
      <c r="C132" s="341" t="s">
        <v>1149</v>
      </c>
      <c r="D132" s="341"/>
      <c r="E132" s="341"/>
      <c r="F132" s="342" t="s">
        <v>1138</v>
      </c>
      <c r="G132" s="341"/>
      <c r="H132" s="341" t="s">
        <v>1150</v>
      </c>
      <c r="I132" s="341" t="s">
        <v>1134</v>
      </c>
      <c r="J132" s="341">
        <v>20</v>
      </c>
      <c r="K132" s="363"/>
    </row>
    <row r="133" s="1" customFormat="1" ht="15" customHeight="1">
      <c r="B133" s="360"/>
      <c r="C133" s="315" t="s">
        <v>1137</v>
      </c>
      <c r="D133" s="315"/>
      <c r="E133" s="315"/>
      <c r="F133" s="338" t="s">
        <v>1138</v>
      </c>
      <c r="G133" s="315"/>
      <c r="H133" s="315" t="s">
        <v>1172</v>
      </c>
      <c r="I133" s="315" t="s">
        <v>1134</v>
      </c>
      <c r="J133" s="315">
        <v>50</v>
      </c>
      <c r="K133" s="363"/>
    </row>
    <row r="134" s="1" customFormat="1" ht="15" customHeight="1">
      <c r="B134" s="360"/>
      <c r="C134" s="315" t="s">
        <v>1151</v>
      </c>
      <c r="D134" s="315"/>
      <c r="E134" s="315"/>
      <c r="F134" s="338" t="s">
        <v>1138</v>
      </c>
      <c r="G134" s="315"/>
      <c r="H134" s="315" t="s">
        <v>1172</v>
      </c>
      <c r="I134" s="315" t="s">
        <v>1134</v>
      </c>
      <c r="J134" s="315">
        <v>50</v>
      </c>
      <c r="K134" s="363"/>
    </row>
    <row r="135" s="1" customFormat="1" ht="15" customHeight="1">
      <c r="B135" s="360"/>
      <c r="C135" s="315" t="s">
        <v>1157</v>
      </c>
      <c r="D135" s="315"/>
      <c r="E135" s="315"/>
      <c r="F135" s="338" t="s">
        <v>1138</v>
      </c>
      <c r="G135" s="315"/>
      <c r="H135" s="315" t="s">
        <v>1172</v>
      </c>
      <c r="I135" s="315" t="s">
        <v>1134</v>
      </c>
      <c r="J135" s="315">
        <v>50</v>
      </c>
      <c r="K135" s="363"/>
    </row>
    <row r="136" s="1" customFormat="1" ht="15" customHeight="1">
      <c r="B136" s="360"/>
      <c r="C136" s="315" t="s">
        <v>1159</v>
      </c>
      <c r="D136" s="315"/>
      <c r="E136" s="315"/>
      <c r="F136" s="338" t="s">
        <v>1138</v>
      </c>
      <c r="G136" s="315"/>
      <c r="H136" s="315" t="s">
        <v>1172</v>
      </c>
      <c r="I136" s="315" t="s">
        <v>1134</v>
      </c>
      <c r="J136" s="315">
        <v>50</v>
      </c>
      <c r="K136" s="363"/>
    </row>
    <row r="137" s="1" customFormat="1" ht="15" customHeight="1">
      <c r="B137" s="360"/>
      <c r="C137" s="315" t="s">
        <v>1160</v>
      </c>
      <c r="D137" s="315"/>
      <c r="E137" s="315"/>
      <c r="F137" s="338" t="s">
        <v>1138</v>
      </c>
      <c r="G137" s="315"/>
      <c r="H137" s="315" t="s">
        <v>1185</v>
      </c>
      <c r="I137" s="315" t="s">
        <v>1134</v>
      </c>
      <c r="J137" s="315">
        <v>255</v>
      </c>
      <c r="K137" s="363"/>
    </row>
    <row r="138" s="1" customFormat="1" ht="15" customHeight="1">
      <c r="B138" s="360"/>
      <c r="C138" s="315" t="s">
        <v>1162</v>
      </c>
      <c r="D138" s="315"/>
      <c r="E138" s="315"/>
      <c r="F138" s="338" t="s">
        <v>1132</v>
      </c>
      <c r="G138" s="315"/>
      <c r="H138" s="315" t="s">
        <v>1186</v>
      </c>
      <c r="I138" s="315" t="s">
        <v>1164</v>
      </c>
      <c r="J138" s="315"/>
      <c r="K138" s="363"/>
    </row>
    <row r="139" s="1" customFormat="1" ht="15" customHeight="1">
      <c r="B139" s="360"/>
      <c r="C139" s="315" t="s">
        <v>1165</v>
      </c>
      <c r="D139" s="315"/>
      <c r="E139" s="315"/>
      <c r="F139" s="338" t="s">
        <v>1132</v>
      </c>
      <c r="G139" s="315"/>
      <c r="H139" s="315" t="s">
        <v>1187</v>
      </c>
      <c r="I139" s="315" t="s">
        <v>1167</v>
      </c>
      <c r="J139" s="315"/>
      <c r="K139" s="363"/>
    </row>
    <row r="140" s="1" customFormat="1" ht="15" customHeight="1">
      <c r="B140" s="360"/>
      <c r="C140" s="315" t="s">
        <v>1168</v>
      </c>
      <c r="D140" s="315"/>
      <c r="E140" s="315"/>
      <c r="F140" s="338" t="s">
        <v>1132</v>
      </c>
      <c r="G140" s="315"/>
      <c r="H140" s="315" t="s">
        <v>1168</v>
      </c>
      <c r="I140" s="315" t="s">
        <v>1167</v>
      </c>
      <c r="J140" s="315"/>
      <c r="K140" s="363"/>
    </row>
    <row r="141" s="1" customFormat="1" ht="15" customHeight="1">
      <c r="B141" s="360"/>
      <c r="C141" s="315" t="s">
        <v>41</v>
      </c>
      <c r="D141" s="315"/>
      <c r="E141" s="315"/>
      <c r="F141" s="338" t="s">
        <v>1132</v>
      </c>
      <c r="G141" s="315"/>
      <c r="H141" s="315" t="s">
        <v>1188</v>
      </c>
      <c r="I141" s="315" t="s">
        <v>1167</v>
      </c>
      <c r="J141" s="315"/>
      <c r="K141" s="363"/>
    </row>
    <row r="142" s="1" customFormat="1" ht="15" customHeight="1">
      <c r="B142" s="360"/>
      <c r="C142" s="315" t="s">
        <v>1189</v>
      </c>
      <c r="D142" s="315"/>
      <c r="E142" s="315"/>
      <c r="F142" s="338" t="s">
        <v>1132</v>
      </c>
      <c r="G142" s="315"/>
      <c r="H142" s="315" t="s">
        <v>1190</v>
      </c>
      <c r="I142" s="315" t="s">
        <v>1167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1191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1126</v>
      </c>
      <c r="D148" s="330"/>
      <c r="E148" s="330"/>
      <c r="F148" s="330" t="s">
        <v>1127</v>
      </c>
      <c r="G148" s="331"/>
      <c r="H148" s="330" t="s">
        <v>57</v>
      </c>
      <c r="I148" s="330" t="s">
        <v>60</v>
      </c>
      <c r="J148" s="330" t="s">
        <v>1128</v>
      </c>
      <c r="K148" s="329"/>
    </row>
    <row r="149" s="1" customFormat="1" ht="17.25" customHeight="1">
      <c r="B149" s="327"/>
      <c r="C149" s="332" t="s">
        <v>1129</v>
      </c>
      <c r="D149" s="332"/>
      <c r="E149" s="332"/>
      <c r="F149" s="333" t="s">
        <v>1130</v>
      </c>
      <c r="G149" s="334"/>
      <c r="H149" s="332"/>
      <c r="I149" s="332"/>
      <c r="J149" s="332" t="s">
        <v>1131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1135</v>
      </c>
      <c r="D151" s="315"/>
      <c r="E151" s="315"/>
      <c r="F151" s="368" t="s">
        <v>1132</v>
      </c>
      <c r="G151" s="315"/>
      <c r="H151" s="367" t="s">
        <v>1172</v>
      </c>
      <c r="I151" s="367" t="s">
        <v>1134</v>
      </c>
      <c r="J151" s="367">
        <v>120</v>
      </c>
      <c r="K151" s="363"/>
    </row>
    <row r="152" s="1" customFormat="1" ht="15" customHeight="1">
      <c r="B152" s="340"/>
      <c r="C152" s="367" t="s">
        <v>1181</v>
      </c>
      <c r="D152" s="315"/>
      <c r="E152" s="315"/>
      <c r="F152" s="368" t="s">
        <v>1132</v>
      </c>
      <c r="G152" s="315"/>
      <c r="H152" s="367" t="s">
        <v>1192</v>
      </c>
      <c r="I152" s="367" t="s">
        <v>1134</v>
      </c>
      <c r="J152" s="367" t="s">
        <v>1183</v>
      </c>
      <c r="K152" s="363"/>
    </row>
    <row r="153" s="1" customFormat="1" ht="15" customHeight="1">
      <c r="B153" s="340"/>
      <c r="C153" s="367" t="s">
        <v>1080</v>
      </c>
      <c r="D153" s="315"/>
      <c r="E153" s="315"/>
      <c r="F153" s="368" t="s">
        <v>1132</v>
      </c>
      <c r="G153" s="315"/>
      <c r="H153" s="367" t="s">
        <v>1193</v>
      </c>
      <c r="I153" s="367" t="s">
        <v>1134</v>
      </c>
      <c r="J153" s="367" t="s">
        <v>1183</v>
      </c>
      <c r="K153" s="363"/>
    </row>
    <row r="154" s="1" customFormat="1" ht="15" customHeight="1">
      <c r="B154" s="340"/>
      <c r="C154" s="367" t="s">
        <v>1137</v>
      </c>
      <c r="D154" s="315"/>
      <c r="E154" s="315"/>
      <c r="F154" s="368" t="s">
        <v>1138</v>
      </c>
      <c r="G154" s="315"/>
      <c r="H154" s="367" t="s">
        <v>1172</v>
      </c>
      <c r="I154" s="367" t="s">
        <v>1134</v>
      </c>
      <c r="J154" s="367">
        <v>50</v>
      </c>
      <c r="K154" s="363"/>
    </row>
    <row r="155" s="1" customFormat="1" ht="15" customHeight="1">
      <c r="B155" s="340"/>
      <c r="C155" s="367" t="s">
        <v>1140</v>
      </c>
      <c r="D155" s="315"/>
      <c r="E155" s="315"/>
      <c r="F155" s="368" t="s">
        <v>1132</v>
      </c>
      <c r="G155" s="315"/>
      <c r="H155" s="367" t="s">
        <v>1172</v>
      </c>
      <c r="I155" s="367" t="s">
        <v>1142</v>
      </c>
      <c r="J155" s="367"/>
      <c r="K155" s="363"/>
    </row>
    <row r="156" s="1" customFormat="1" ht="15" customHeight="1">
      <c r="B156" s="340"/>
      <c r="C156" s="367" t="s">
        <v>1151</v>
      </c>
      <c r="D156" s="315"/>
      <c r="E156" s="315"/>
      <c r="F156" s="368" t="s">
        <v>1138</v>
      </c>
      <c r="G156" s="315"/>
      <c r="H156" s="367" t="s">
        <v>1172</v>
      </c>
      <c r="I156" s="367" t="s">
        <v>1134</v>
      </c>
      <c r="J156" s="367">
        <v>50</v>
      </c>
      <c r="K156" s="363"/>
    </row>
    <row r="157" s="1" customFormat="1" ht="15" customHeight="1">
      <c r="B157" s="340"/>
      <c r="C157" s="367" t="s">
        <v>1159</v>
      </c>
      <c r="D157" s="315"/>
      <c r="E157" s="315"/>
      <c r="F157" s="368" t="s">
        <v>1138</v>
      </c>
      <c r="G157" s="315"/>
      <c r="H157" s="367" t="s">
        <v>1172</v>
      </c>
      <c r="I157" s="367" t="s">
        <v>1134</v>
      </c>
      <c r="J157" s="367">
        <v>50</v>
      </c>
      <c r="K157" s="363"/>
    </row>
    <row r="158" s="1" customFormat="1" ht="15" customHeight="1">
      <c r="B158" s="340"/>
      <c r="C158" s="367" t="s">
        <v>1157</v>
      </c>
      <c r="D158" s="315"/>
      <c r="E158" s="315"/>
      <c r="F158" s="368" t="s">
        <v>1138</v>
      </c>
      <c r="G158" s="315"/>
      <c r="H158" s="367" t="s">
        <v>1172</v>
      </c>
      <c r="I158" s="367" t="s">
        <v>1134</v>
      </c>
      <c r="J158" s="367">
        <v>50</v>
      </c>
      <c r="K158" s="363"/>
    </row>
    <row r="159" s="1" customFormat="1" ht="15" customHeight="1">
      <c r="B159" s="340"/>
      <c r="C159" s="367" t="s">
        <v>108</v>
      </c>
      <c r="D159" s="315"/>
      <c r="E159" s="315"/>
      <c r="F159" s="368" t="s">
        <v>1132</v>
      </c>
      <c r="G159" s="315"/>
      <c r="H159" s="367" t="s">
        <v>1194</v>
      </c>
      <c r="I159" s="367" t="s">
        <v>1134</v>
      </c>
      <c r="J159" s="367" t="s">
        <v>1195</v>
      </c>
      <c r="K159" s="363"/>
    </row>
    <row r="160" s="1" customFormat="1" ht="15" customHeight="1">
      <c r="B160" s="340"/>
      <c r="C160" s="367" t="s">
        <v>1196</v>
      </c>
      <c r="D160" s="315"/>
      <c r="E160" s="315"/>
      <c r="F160" s="368" t="s">
        <v>1132</v>
      </c>
      <c r="G160" s="315"/>
      <c r="H160" s="367" t="s">
        <v>1197</v>
      </c>
      <c r="I160" s="367" t="s">
        <v>1167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1198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1126</v>
      </c>
      <c r="D166" s="330"/>
      <c r="E166" s="330"/>
      <c r="F166" s="330" t="s">
        <v>1127</v>
      </c>
      <c r="G166" s="372"/>
      <c r="H166" s="373" t="s">
        <v>57</v>
      </c>
      <c r="I166" s="373" t="s">
        <v>60</v>
      </c>
      <c r="J166" s="330" t="s">
        <v>1128</v>
      </c>
      <c r="K166" s="307"/>
    </row>
    <row r="167" s="1" customFormat="1" ht="17.25" customHeight="1">
      <c r="B167" s="308"/>
      <c r="C167" s="332" t="s">
        <v>1129</v>
      </c>
      <c r="D167" s="332"/>
      <c r="E167" s="332"/>
      <c r="F167" s="333" t="s">
        <v>1130</v>
      </c>
      <c r="G167" s="374"/>
      <c r="H167" s="375"/>
      <c r="I167" s="375"/>
      <c r="J167" s="332" t="s">
        <v>1131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1135</v>
      </c>
      <c r="D169" s="315"/>
      <c r="E169" s="315"/>
      <c r="F169" s="338" t="s">
        <v>1132</v>
      </c>
      <c r="G169" s="315"/>
      <c r="H169" s="315" t="s">
        <v>1172</v>
      </c>
      <c r="I169" s="315" t="s">
        <v>1134</v>
      </c>
      <c r="J169" s="315">
        <v>120</v>
      </c>
      <c r="K169" s="363"/>
    </row>
    <row r="170" s="1" customFormat="1" ht="15" customHeight="1">
      <c r="B170" s="340"/>
      <c r="C170" s="315" t="s">
        <v>1181</v>
      </c>
      <c r="D170" s="315"/>
      <c r="E170" s="315"/>
      <c r="F170" s="338" t="s">
        <v>1132</v>
      </c>
      <c r="G170" s="315"/>
      <c r="H170" s="315" t="s">
        <v>1182</v>
      </c>
      <c r="I170" s="315" t="s">
        <v>1134</v>
      </c>
      <c r="J170" s="315" t="s">
        <v>1183</v>
      </c>
      <c r="K170" s="363"/>
    </row>
    <row r="171" s="1" customFormat="1" ht="15" customHeight="1">
      <c r="B171" s="340"/>
      <c r="C171" s="315" t="s">
        <v>1080</v>
      </c>
      <c r="D171" s="315"/>
      <c r="E171" s="315"/>
      <c r="F171" s="338" t="s">
        <v>1132</v>
      </c>
      <c r="G171" s="315"/>
      <c r="H171" s="315" t="s">
        <v>1199</v>
      </c>
      <c r="I171" s="315" t="s">
        <v>1134</v>
      </c>
      <c r="J171" s="315" t="s">
        <v>1183</v>
      </c>
      <c r="K171" s="363"/>
    </row>
    <row r="172" s="1" customFormat="1" ht="15" customHeight="1">
      <c r="B172" s="340"/>
      <c r="C172" s="315" t="s">
        <v>1137</v>
      </c>
      <c r="D172" s="315"/>
      <c r="E172" s="315"/>
      <c r="F172" s="338" t="s">
        <v>1138</v>
      </c>
      <c r="G172" s="315"/>
      <c r="H172" s="315" t="s">
        <v>1199</v>
      </c>
      <c r="I172" s="315" t="s">
        <v>1134</v>
      </c>
      <c r="J172" s="315">
        <v>50</v>
      </c>
      <c r="K172" s="363"/>
    </row>
    <row r="173" s="1" customFormat="1" ht="15" customHeight="1">
      <c r="B173" s="340"/>
      <c r="C173" s="315" t="s">
        <v>1140</v>
      </c>
      <c r="D173" s="315"/>
      <c r="E173" s="315"/>
      <c r="F173" s="338" t="s">
        <v>1132</v>
      </c>
      <c r="G173" s="315"/>
      <c r="H173" s="315" t="s">
        <v>1199</v>
      </c>
      <c r="I173" s="315" t="s">
        <v>1142</v>
      </c>
      <c r="J173" s="315"/>
      <c r="K173" s="363"/>
    </row>
    <row r="174" s="1" customFormat="1" ht="15" customHeight="1">
      <c r="B174" s="340"/>
      <c r="C174" s="315" t="s">
        <v>1151</v>
      </c>
      <c r="D174" s="315"/>
      <c r="E174" s="315"/>
      <c r="F174" s="338" t="s">
        <v>1138</v>
      </c>
      <c r="G174" s="315"/>
      <c r="H174" s="315" t="s">
        <v>1199</v>
      </c>
      <c r="I174" s="315" t="s">
        <v>1134</v>
      </c>
      <c r="J174" s="315">
        <v>50</v>
      </c>
      <c r="K174" s="363"/>
    </row>
    <row r="175" s="1" customFormat="1" ht="15" customHeight="1">
      <c r="B175" s="340"/>
      <c r="C175" s="315" t="s">
        <v>1159</v>
      </c>
      <c r="D175" s="315"/>
      <c r="E175" s="315"/>
      <c r="F175" s="338" t="s">
        <v>1138</v>
      </c>
      <c r="G175" s="315"/>
      <c r="H175" s="315" t="s">
        <v>1199</v>
      </c>
      <c r="I175" s="315" t="s">
        <v>1134</v>
      </c>
      <c r="J175" s="315">
        <v>50</v>
      </c>
      <c r="K175" s="363"/>
    </row>
    <row r="176" s="1" customFormat="1" ht="15" customHeight="1">
      <c r="B176" s="340"/>
      <c r="C176" s="315" t="s">
        <v>1157</v>
      </c>
      <c r="D176" s="315"/>
      <c r="E176" s="315"/>
      <c r="F176" s="338" t="s">
        <v>1138</v>
      </c>
      <c r="G176" s="315"/>
      <c r="H176" s="315" t="s">
        <v>1199</v>
      </c>
      <c r="I176" s="315" t="s">
        <v>1134</v>
      </c>
      <c r="J176" s="315">
        <v>50</v>
      </c>
      <c r="K176" s="363"/>
    </row>
    <row r="177" s="1" customFormat="1" ht="15" customHeight="1">
      <c r="B177" s="340"/>
      <c r="C177" s="315" t="s">
        <v>124</v>
      </c>
      <c r="D177" s="315"/>
      <c r="E177" s="315"/>
      <c r="F177" s="338" t="s">
        <v>1132</v>
      </c>
      <c r="G177" s="315"/>
      <c r="H177" s="315" t="s">
        <v>1200</v>
      </c>
      <c r="I177" s="315" t="s">
        <v>1201</v>
      </c>
      <c r="J177" s="315"/>
      <c r="K177" s="363"/>
    </row>
    <row r="178" s="1" customFormat="1" ht="15" customHeight="1">
      <c r="B178" s="340"/>
      <c r="C178" s="315" t="s">
        <v>60</v>
      </c>
      <c r="D178" s="315"/>
      <c r="E178" s="315"/>
      <c r="F178" s="338" t="s">
        <v>1132</v>
      </c>
      <c r="G178" s="315"/>
      <c r="H178" s="315" t="s">
        <v>1202</v>
      </c>
      <c r="I178" s="315" t="s">
        <v>1203</v>
      </c>
      <c r="J178" s="315">
        <v>1</v>
      </c>
      <c r="K178" s="363"/>
    </row>
    <row r="179" s="1" customFormat="1" ht="15" customHeight="1">
      <c r="B179" s="340"/>
      <c r="C179" s="315" t="s">
        <v>56</v>
      </c>
      <c r="D179" s="315"/>
      <c r="E179" s="315"/>
      <c r="F179" s="338" t="s">
        <v>1132</v>
      </c>
      <c r="G179" s="315"/>
      <c r="H179" s="315" t="s">
        <v>1204</v>
      </c>
      <c r="I179" s="315" t="s">
        <v>1134</v>
      </c>
      <c r="J179" s="315">
        <v>20</v>
      </c>
      <c r="K179" s="363"/>
    </row>
    <row r="180" s="1" customFormat="1" ht="15" customHeight="1">
      <c r="B180" s="340"/>
      <c r="C180" s="315" t="s">
        <v>57</v>
      </c>
      <c r="D180" s="315"/>
      <c r="E180" s="315"/>
      <c r="F180" s="338" t="s">
        <v>1132</v>
      </c>
      <c r="G180" s="315"/>
      <c r="H180" s="315" t="s">
        <v>1205</v>
      </c>
      <c r="I180" s="315" t="s">
        <v>1134</v>
      </c>
      <c r="J180" s="315">
        <v>255</v>
      </c>
      <c r="K180" s="363"/>
    </row>
    <row r="181" s="1" customFormat="1" ht="15" customHeight="1">
      <c r="B181" s="340"/>
      <c r="C181" s="315" t="s">
        <v>125</v>
      </c>
      <c r="D181" s="315"/>
      <c r="E181" s="315"/>
      <c r="F181" s="338" t="s">
        <v>1132</v>
      </c>
      <c r="G181" s="315"/>
      <c r="H181" s="315" t="s">
        <v>1096</v>
      </c>
      <c r="I181" s="315" t="s">
        <v>1134</v>
      </c>
      <c r="J181" s="315">
        <v>10</v>
      </c>
      <c r="K181" s="363"/>
    </row>
    <row r="182" s="1" customFormat="1" ht="15" customHeight="1">
      <c r="B182" s="340"/>
      <c r="C182" s="315" t="s">
        <v>126</v>
      </c>
      <c r="D182" s="315"/>
      <c r="E182" s="315"/>
      <c r="F182" s="338" t="s">
        <v>1132</v>
      </c>
      <c r="G182" s="315"/>
      <c r="H182" s="315" t="s">
        <v>1206</v>
      </c>
      <c r="I182" s="315" t="s">
        <v>1167</v>
      </c>
      <c r="J182" s="315"/>
      <c r="K182" s="363"/>
    </row>
    <row r="183" s="1" customFormat="1" ht="15" customHeight="1">
      <c r="B183" s="340"/>
      <c r="C183" s="315" t="s">
        <v>1207</v>
      </c>
      <c r="D183" s="315"/>
      <c r="E183" s="315"/>
      <c r="F183" s="338" t="s">
        <v>1132</v>
      </c>
      <c r="G183" s="315"/>
      <c r="H183" s="315" t="s">
        <v>1208</v>
      </c>
      <c r="I183" s="315" t="s">
        <v>1167</v>
      </c>
      <c r="J183" s="315"/>
      <c r="K183" s="363"/>
    </row>
    <row r="184" s="1" customFormat="1" ht="15" customHeight="1">
      <c r="B184" s="340"/>
      <c r="C184" s="315" t="s">
        <v>1196</v>
      </c>
      <c r="D184" s="315"/>
      <c r="E184" s="315"/>
      <c r="F184" s="338" t="s">
        <v>1132</v>
      </c>
      <c r="G184" s="315"/>
      <c r="H184" s="315" t="s">
        <v>1209</v>
      </c>
      <c r="I184" s="315" t="s">
        <v>1167</v>
      </c>
      <c r="J184" s="315"/>
      <c r="K184" s="363"/>
    </row>
    <row r="185" s="1" customFormat="1" ht="15" customHeight="1">
      <c r="B185" s="340"/>
      <c r="C185" s="315" t="s">
        <v>128</v>
      </c>
      <c r="D185" s="315"/>
      <c r="E185" s="315"/>
      <c r="F185" s="338" t="s">
        <v>1138</v>
      </c>
      <c r="G185" s="315"/>
      <c r="H185" s="315" t="s">
        <v>1210</v>
      </c>
      <c r="I185" s="315" t="s">
        <v>1134</v>
      </c>
      <c r="J185" s="315">
        <v>50</v>
      </c>
      <c r="K185" s="363"/>
    </row>
    <row r="186" s="1" customFormat="1" ht="15" customHeight="1">
      <c r="B186" s="340"/>
      <c r="C186" s="315" t="s">
        <v>1211</v>
      </c>
      <c r="D186" s="315"/>
      <c r="E186" s="315"/>
      <c r="F186" s="338" t="s">
        <v>1138</v>
      </c>
      <c r="G186" s="315"/>
      <c r="H186" s="315" t="s">
        <v>1212</v>
      </c>
      <c r="I186" s="315" t="s">
        <v>1213</v>
      </c>
      <c r="J186" s="315"/>
      <c r="K186" s="363"/>
    </row>
    <row r="187" s="1" customFormat="1" ht="15" customHeight="1">
      <c r="B187" s="340"/>
      <c r="C187" s="315" t="s">
        <v>1214</v>
      </c>
      <c r="D187" s="315"/>
      <c r="E187" s="315"/>
      <c r="F187" s="338" t="s">
        <v>1138</v>
      </c>
      <c r="G187" s="315"/>
      <c r="H187" s="315" t="s">
        <v>1215</v>
      </c>
      <c r="I187" s="315" t="s">
        <v>1213</v>
      </c>
      <c r="J187" s="315"/>
      <c r="K187" s="363"/>
    </row>
    <row r="188" s="1" customFormat="1" ht="15" customHeight="1">
      <c r="B188" s="340"/>
      <c r="C188" s="315" t="s">
        <v>1216</v>
      </c>
      <c r="D188" s="315"/>
      <c r="E188" s="315"/>
      <c r="F188" s="338" t="s">
        <v>1138</v>
      </c>
      <c r="G188" s="315"/>
      <c r="H188" s="315" t="s">
        <v>1217</v>
      </c>
      <c r="I188" s="315" t="s">
        <v>1213</v>
      </c>
      <c r="J188" s="315"/>
      <c r="K188" s="363"/>
    </row>
    <row r="189" s="1" customFormat="1" ht="15" customHeight="1">
      <c r="B189" s="340"/>
      <c r="C189" s="376" t="s">
        <v>1218</v>
      </c>
      <c r="D189" s="315"/>
      <c r="E189" s="315"/>
      <c r="F189" s="338" t="s">
        <v>1138</v>
      </c>
      <c r="G189" s="315"/>
      <c r="H189" s="315" t="s">
        <v>1219</v>
      </c>
      <c r="I189" s="315" t="s">
        <v>1220</v>
      </c>
      <c r="J189" s="377" t="s">
        <v>1221</v>
      </c>
      <c r="K189" s="363"/>
    </row>
    <row r="190" s="18" customFormat="1" ht="15" customHeight="1">
      <c r="B190" s="378"/>
      <c r="C190" s="379" t="s">
        <v>1222</v>
      </c>
      <c r="D190" s="380"/>
      <c r="E190" s="380"/>
      <c r="F190" s="381" t="s">
        <v>1138</v>
      </c>
      <c r="G190" s="380"/>
      <c r="H190" s="380" t="s">
        <v>1223</v>
      </c>
      <c r="I190" s="380" t="s">
        <v>1220</v>
      </c>
      <c r="J190" s="382" t="s">
        <v>1221</v>
      </c>
      <c r="K190" s="383"/>
    </row>
    <row r="191" s="1" customFormat="1" ht="15" customHeight="1">
      <c r="B191" s="340"/>
      <c r="C191" s="376" t="s">
        <v>45</v>
      </c>
      <c r="D191" s="315"/>
      <c r="E191" s="315"/>
      <c r="F191" s="338" t="s">
        <v>1132</v>
      </c>
      <c r="G191" s="315"/>
      <c r="H191" s="312" t="s">
        <v>1224</v>
      </c>
      <c r="I191" s="315" t="s">
        <v>1225</v>
      </c>
      <c r="J191" s="315"/>
      <c r="K191" s="363"/>
    </row>
    <row r="192" s="1" customFormat="1" ht="15" customHeight="1">
      <c r="B192" s="340"/>
      <c r="C192" s="376" t="s">
        <v>1226</v>
      </c>
      <c r="D192" s="315"/>
      <c r="E192" s="315"/>
      <c r="F192" s="338" t="s">
        <v>1132</v>
      </c>
      <c r="G192" s="315"/>
      <c r="H192" s="315" t="s">
        <v>1227</v>
      </c>
      <c r="I192" s="315" t="s">
        <v>1167</v>
      </c>
      <c r="J192" s="315"/>
      <c r="K192" s="363"/>
    </row>
    <row r="193" s="1" customFormat="1" ht="15" customHeight="1">
      <c r="B193" s="340"/>
      <c r="C193" s="376" t="s">
        <v>1228</v>
      </c>
      <c r="D193" s="315"/>
      <c r="E193" s="315"/>
      <c r="F193" s="338" t="s">
        <v>1132</v>
      </c>
      <c r="G193" s="315"/>
      <c r="H193" s="315" t="s">
        <v>1229</v>
      </c>
      <c r="I193" s="315" t="s">
        <v>1167</v>
      </c>
      <c r="J193" s="315"/>
      <c r="K193" s="363"/>
    </row>
    <row r="194" s="1" customFormat="1" ht="15" customHeight="1">
      <c r="B194" s="340"/>
      <c r="C194" s="376" t="s">
        <v>1230</v>
      </c>
      <c r="D194" s="315"/>
      <c r="E194" s="315"/>
      <c r="F194" s="338" t="s">
        <v>1138</v>
      </c>
      <c r="G194" s="315"/>
      <c r="H194" s="315" t="s">
        <v>1231</v>
      </c>
      <c r="I194" s="315" t="s">
        <v>1167</v>
      </c>
      <c r="J194" s="315"/>
      <c r="K194" s="363"/>
    </row>
    <row r="195" s="1" customFormat="1" ht="15" customHeight="1">
      <c r="B195" s="369"/>
      <c r="C195" s="384"/>
      <c r="D195" s="349"/>
      <c r="E195" s="349"/>
      <c r="F195" s="349"/>
      <c r="G195" s="349"/>
      <c r="H195" s="349"/>
      <c r="I195" s="349"/>
      <c r="J195" s="349"/>
      <c r="K195" s="370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51"/>
      <c r="C197" s="361"/>
      <c r="D197" s="361"/>
      <c r="E197" s="361"/>
      <c r="F197" s="371"/>
      <c r="G197" s="361"/>
      <c r="H197" s="361"/>
      <c r="I197" s="361"/>
      <c r="J197" s="361"/>
      <c r="K197" s="351"/>
    </row>
    <row r="198" s="1" customFormat="1" ht="18.75" customHeight="1">
      <c r="B198" s="323"/>
      <c r="C198" s="323"/>
      <c r="D198" s="323"/>
      <c r="E198" s="323"/>
      <c r="F198" s="323"/>
      <c r="G198" s="323"/>
      <c r="H198" s="323"/>
      <c r="I198" s="323"/>
      <c r="J198" s="323"/>
      <c r="K198" s="323"/>
    </row>
    <row r="199" s="1" customFormat="1" ht="13.5">
      <c r="B199" s="302"/>
      <c r="C199" s="303"/>
      <c r="D199" s="303"/>
      <c r="E199" s="303"/>
      <c r="F199" s="303"/>
      <c r="G199" s="303"/>
      <c r="H199" s="303"/>
      <c r="I199" s="303"/>
      <c r="J199" s="303"/>
      <c r="K199" s="304"/>
    </row>
    <row r="200" s="1" customFormat="1" ht="21">
      <c r="B200" s="305"/>
      <c r="C200" s="306" t="s">
        <v>1232</v>
      </c>
      <c r="D200" s="306"/>
      <c r="E200" s="306"/>
      <c r="F200" s="306"/>
      <c r="G200" s="306"/>
      <c r="H200" s="306"/>
      <c r="I200" s="306"/>
      <c r="J200" s="306"/>
      <c r="K200" s="307"/>
    </row>
    <row r="201" s="1" customFormat="1" ht="25.5" customHeight="1">
      <c r="B201" s="305"/>
      <c r="C201" s="385" t="s">
        <v>1233</v>
      </c>
      <c r="D201" s="385"/>
      <c r="E201" s="385"/>
      <c r="F201" s="385" t="s">
        <v>1234</v>
      </c>
      <c r="G201" s="386"/>
      <c r="H201" s="385" t="s">
        <v>1235</v>
      </c>
      <c r="I201" s="385"/>
      <c r="J201" s="385"/>
      <c r="K201" s="307"/>
    </row>
    <row r="202" s="1" customFormat="1" ht="5.25" customHeight="1">
      <c r="B202" s="340"/>
      <c r="C202" s="335"/>
      <c r="D202" s="335"/>
      <c r="E202" s="335"/>
      <c r="F202" s="335"/>
      <c r="G202" s="361"/>
      <c r="H202" s="335"/>
      <c r="I202" s="335"/>
      <c r="J202" s="335"/>
      <c r="K202" s="363"/>
    </row>
    <row r="203" s="1" customFormat="1" ht="15" customHeight="1">
      <c r="B203" s="340"/>
      <c r="C203" s="315" t="s">
        <v>1225</v>
      </c>
      <c r="D203" s="315"/>
      <c r="E203" s="315"/>
      <c r="F203" s="338" t="s">
        <v>46</v>
      </c>
      <c r="G203" s="315"/>
      <c r="H203" s="315" t="s">
        <v>1236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47</v>
      </c>
      <c r="G204" s="315"/>
      <c r="H204" s="315" t="s">
        <v>1237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50</v>
      </c>
      <c r="G205" s="315"/>
      <c r="H205" s="315" t="s">
        <v>1238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48</v>
      </c>
      <c r="G206" s="315"/>
      <c r="H206" s="315" t="s">
        <v>1239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 t="s">
        <v>49</v>
      </c>
      <c r="G207" s="315"/>
      <c r="H207" s="315" t="s">
        <v>1240</v>
      </c>
      <c r="I207" s="315"/>
      <c r="J207" s="315"/>
      <c r="K207" s="363"/>
    </row>
    <row r="208" s="1" customFormat="1" ht="15" customHeight="1">
      <c r="B208" s="340"/>
      <c r="C208" s="315"/>
      <c r="D208" s="315"/>
      <c r="E208" s="315"/>
      <c r="F208" s="338"/>
      <c r="G208" s="315"/>
      <c r="H208" s="315"/>
      <c r="I208" s="315"/>
      <c r="J208" s="315"/>
      <c r="K208" s="363"/>
    </row>
    <row r="209" s="1" customFormat="1" ht="15" customHeight="1">
      <c r="B209" s="340"/>
      <c r="C209" s="315" t="s">
        <v>1179</v>
      </c>
      <c r="D209" s="315"/>
      <c r="E209" s="315"/>
      <c r="F209" s="338" t="s">
        <v>82</v>
      </c>
      <c r="G209" s="315"/>
      <c r="H209" s="315" t="s">
        <v>1241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1075</v>
      </c>
      <c r="G210" s="315"/>
      <c r="H210" s="315" t="s">
        <v>1076</v>
      </c>
      <c r="I210" s="315"/>
      <c r="J210" s="315"/>
      <c r="K210" s="363"/>
    </row>
    <row r="211" s="1" customFormat="1" ht="15" customHeight="1">
      <c r="B211" s="340"/>
      <c r="C211" s="315"/>
      <c r="D211" s="315"/>
      <c r="E211" s="315"/>
      <c r="F211" s="338" t="s">
        <v>1073</v>
      </c>
      <c r="G211" s="315"/>
      <c r="H211" s="315" t="s">
        <v>1242</v>
      </c>
      <c r="I211" s="315"/>
      <c r="J211" s="315"/>
      <c r="K211" s="363"/>
    </row>
    <row r="212" s="1" customFormat="1" ht="15" customHeight="1">
      <c r="B212" s="387"/>
      <c r="C212" s="315"/>
      <c r="D212" s="315"/>
      <c r="E212" s="315"/>
      <c r="F212" s="338" t="s">
        <v>1077</v>
      </c>
      <c r="G212" s="376"/>
      <c r="H212" s="367" t="s">
        <v>1078</v>
      </c>
      <c r="I212" s="367"/>
      <c r="J212" s="367"/>
      <c r="K212" s="388"/>
    </row>
    <row r="213" s="1" customFormat="1" ht="15" customHeight="1">
      <c r="B213" s="387"/>
      <c r="C213" s="315"/>
      <c r="D213" s="315"/>
      <c r="E213" s="315"/>
      <c r="F213" s="338" t="s">
        <v>1079</v>
      </c>
      <c r="G213" s="376"/>
      <c r="H213" s="367" t="s">
        <v>1243</v>
      </c>
      <c r="I213" s="367"/>
      <c r="J213" s="367"/>
      <c r="K213" s="388"/>
    </row>
    <row r="214" s="1" customFormat="1" ht="15" customHeight="1">
      <c r="B214" s="387"/>
      <c r="C214" s="315"/>
      <c r="D214" s="315"/>
      <c r="E214" s="315"/>
      <c r="F214" s="338"/>
      <c r="G214" s="376"/>
      <c r="H214" s="367"/>
      <c r="I214" s="367"/>
      <c r="J214" s="367"/>
      <c r="K214" s="388"/>
    </row>
    <row r="215" s="1" customFormat="1" ht="15" customHeight="1">
      <c r="B215" s="387"/>
      <c r="C215" s="315" t="s">
        <v>1203</v>
      </c>
      <c r="D215" s="315"/>
      <c r="E215" s="315"/>
      <c r="F215" s="338">
        <v>1</v>
      </c>
      <c r="G215" s="376"/>
      <c r="H215" s="367" t="s">
        <v>1244</v>
      </c>
      <c r="I215" s="367"/>
      <c r="J215" s="367"/>
      <c r="K215" s="388"/>
    </row>
    <row r="216" s="1" customFormat="1" ht="15" customHeight="1">
      <c r="B216" s="387"/>
      <c r="C216" s="315"/>
      <c r="D216" s="315"/>
      <c r="E216" s="315"/>
      <c r="F216" s="338">
        <v>2</v>
      </c>
      <c r="G216" s="376"/>
      <c r="H216" s="367" t="s">
        <v>1245</v>
      </c>
      <c r="I216" s="367"/>
      <c r="J216" s="367"/>
      <c r="K216" s="388"/>
    </row>
    <row r="217" s="1" customFormat="1" ht="15" customHeight="1">
      <c r="B217" s="387"/>
      <c r="C217" s="315"/>
      <c r="D217" s="315"/>
      <c r="E217" s="315"/>
      <c r="F217" s="338">
        <v>3</v>
      </c>
      <c r="G217" s="376"/>
      <c r="H217" s="367" t="s">
        <v>1246</v>
      </c>
      <c r="I217" s="367"/>
      <c r="J217" s="367"/>
      <c r="K217" s="388"/>
    </row>
    <row r="218" s="1" customFormat="1" ht="15" customHeight="1">
      <c r="B218" s="387"/>
      <c r="C218" s="315"/>
      <c r="D218" s="315"/>
      <c r="E218" s="315"/>
      <c r="F218" s="338">
        <v>4</v>
      </c>
      <c r="G218" s="376"/>
      <c r="H218" s="367" t="s">
        <v>1247</v>
      </c>
      <c r="I218" s="367"/>
      <c r="J218" s="367"/>
      <c r="K218" s="388"/>
    </row>
    <row r="219" s="1" customFormat="1" ht="12.75" customHeight="1">
      <c r="B219" s="389"/>
      <c r="C219" s="390"/>
      <c r="D219" s="390"/>
      <c r="E219" s="390"/>
      <c r="F219" s="390"/>
      <c r="G219" s="390"/>
      <c r="H219" s="390"/>
      <c r="I219" s="390"/>
      <c r="J219" s="390"/>
      <c r="K219" s="39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Ivan Grin</dc:creator>
  <cp:lastModifiedBy>Ivan Grin</cp:lastModifiedBy>
  <dcterms:created xsi:type="dcterms:W3CDTF">2025-04-23T04:43:48Z</dcterms:created>
  <dcterms:modified xsi:type="dcterms:W3CDTF">2025-04-23T04:43:54Z</dcterms:modified>
</cp:coreProperties>
</file>