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VZ\2_VEŘEJNÉ_ZAKÁZKY\2_V_REALIZACI\OSBN_ÚKLID\2_PŘÍPRAVA\"/>
    </mc:Choice>
  </mc:AlternateContent>
  <bookViews>
    <workbookView xWindow="120" yWindow="120" windowWidth="19035" windowHeight="11760" tabRatio="876"/>
  </bookViews>
  <sheets>
    <sheet name="Přehled domů" sheetId="92" r:id="rId1"/>
    <sheet name="Četnost 1" sheetId="88" r:id="rId2"/>
    <sheet name="část 2 Dělnická 806" sheetId="73" r:id="rId3"/>
    <sheet name="část 2 Dělnická 807" sheetId="84" r:id="rId4"/>
    <sheet name="část 2 Pražská 880" sheetId="78" r:id="rId5"/>
    <sheet name="Legerova " sheetId="93" r:id="rId6"/>
    <sheet name="část 4 Na Návsi 34" sheetId="53" r:id="rId7"/>
    <sheet name="část 4 Za Školou 117,118" sheetId="52" r:id="rId8"/>
    <sheet name="část 6 A.Dvořáka 1032" sheetId="65" r:id="rId9"/>
    <sheet name="část 6 A.Dvořáka 1033" sheetId="66" r:id="rId10"/>
    <sheet name="část 6 A.Dvořáka 1034" sheetId="67" r:id="rId11"/>
    <sheet name="část 6 A.Dvořáka 1035" sheetId="68" r:id="rId12"/>
    <sheet name="List1" sheetId="94" r:id="rId13"/>
  </sheets>
  <calcPr calcId="162913"/>
</workbook>
</file>

<file path=xl/calcChain.xml><?xml version="1.0" encoding="utf-8"?>
<calcChain xmlns="http://schemas.openxmlformats.org/spreadsheetml/2006/main">
  <c r="D15" i="93" l="1"/>
  <c r="D8" i="93" l="1"/>
  <c r="D17" i="93"/>
  <c r="D21" i="52"/>
  <c r="D15" i="52"/>
  <c r="D20" i="52"/>
  <c r="D18" i="52"/>
  <c r="D10" i="52"/>
  <c r="D16" i="52"/>
  <c r="D17" i="52"/>
  <c r="D19" i="52"/>
  <c r="D32" i="53" l="1"/>
  <c r="G15" i="92" l="1"/>
  <c r="D21" i="78" l="1"/>
  <c r="D18" i="78"/>
  <c r="D14" i="78"/>
  <c r="D13" i="78"/>
  <c r="D12" i="78"/>
  <c r="D7" i="78"/>
  <c r="D8" i="78"/>
  <c r="D9" i="78"/>
  <c r="D10" i="78"/>
  <c r="D11" i="78"/>
  <c r="D19" i="78"/>
  <c r="D6" i="78"/>
  <c r="D23" i="84"/>
  <c r="D22" i="84"/>
  <c r="D20" i="84"/>
  <c r="D12" i="84"/>
  <c r="D10" i="84"/>
  <c r="D7" i="84"/>
  <c r="D8" i="84"/>
  <c r="D9" i="84"/>
  <c r="D11" i="84"/>
  <c r="D18" i="84"/>
  <c r="D19" i="84"/>
  <c r="D21" i="84"/>
  <c r="D6" i="84"/>
  <c r="D23" i="73"/>
  <c r="D22" i="73"/>
  <c r="D20" i="73"/>
  <c r="D12" i="73"/>
  <c r="D10" i="73"/>
  <c r="D7" i="73"/>
  <c r="D8" i="73"/>
  <c r="D9" i="73"/>
  <c r="D11" i="73"/>
  <c r="D18" i="73"/>
  <c r="D19" i="73"/>
  <c r="D21" i="73"/>
  <c r="D6" i="73"/>
  <c r="D24" i="68"/>
  <c r="D23" i="68"/>
  <c r="D22" i="68"/>
  <c r="D21" i="68"/>
  <c r="D16" i="68"/>
  <c r="D15" i="68"/>
  <c r="D14" i="68"/>
  <c r="D13" i="68"/>
  <c r="D7" i="68"/>
  <c r="D8" i="68"/>
  <c r="D9" i="68"/>
  <c r="D10" i="68"/>
  <c r="D11" i="68"/>
  <c r="D12" i="68"/>
  <c r="D19" i="68"/>
  <c r="D20" i="68"/>
  <c r="D6" i="68"/>
  <c r="D27" i="67"/>
  <c r="D23" i="67"/>
  <c r="D22" i="67"/>
  <c r="D21" i="67"/>
  <c r="D20" i="67"/>
  <c r="D19" i="67"/>
  <c r="D18" i="67"/>
  <c r="D17" i="67"/>
  <c r="D15" i="67"/>
  <c r="D14" i="67"/>
  <c r="D7" i="67"/>
  <c r="D8" i="67"/>
  <c r="D9" i="67"/>
  <c r="D10" i="67"/>
  <c r="D11" i="67"/>
  <c r="D12" i="67"/>
  <c r="D13" i="67"/>
  <c r="D16" i="67"/>
  <c r="D24" i="67"/>
  <c r="D26" i="67"/>
  <c r="D6" i="67"/>
  <c r="D25" i="66"/>
  <c r="D24" i="66"/>
  <c r="D21" i="66"/>
  <c r="D20" i="66"/>
  <c r="D16" i="66"/>
  <c r="D15" i="66"/>
  <c r="D14" i="66"/>
  <c r="D13" i="66"/>
  <c r="D7" i="66"/>
  <c r="D8" i="66"/>
  <c r="D9" i="66"/>
  <c r="D10" i="66"/>
  <c r="D11" i="66"/>
  <c r="D12" i="66"/>
  <c r="D19" i="66"/>
  <c r="D22" i="66"/>
  <c r="D23" i="66"/>
  <c r="D6" i="66"/>
  <c r="D25" i="65"/>
  <c r="D24" i="65"/>
  <c r="D21" i="65"/>
  <c r="D20" i="65"/>
  <c r="D16" i="65"/>
  <c r="D15" i="65"/>
  <c r="D14" i="65"/>
  <c r="D13" i="65"/>
  <c r="D7" i="65"/>
  <c r="D8" i="65"/>
  <c r="D9" i="65"/>
  <c r="D10" i="65"/>
  <c r="D11" i="65"/>
  <c r="D12" i="65"/>
  <c r="D19" i="65"/>
  <c r="D22" i="65"/>
  <c r="D23" i="65"/>
  <c r="D6" i="65"/>
  <c r="D33" i="53"/>
  <c r="D26" i="53"/>
  <c r="D7" i="53"/>
  <c r="D8" i="53"/>
  <c r="D9" i="53"/>
  <c r="D10" i="53"/>
  <c r="D11" i="53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7" i="53"/>
  <c r="D28" i="53"/>
  <c r="D29" i="53"/>
  <c r="D31" i="53"/>
  <c r="D6" i="53"/>
  <c r="D12" i="52"/>
  <c r="D7" i="52"/>
  <c r="D8" i="52"/>
  <c r="D9" i="52"/>
  <c r="D13" i="52"/>
  <c r="D14" i="52"/>
  <c r="D22" i="52"/>
  <c r="D6" i="52"/>
  <c r="C28" i="67" l="1"/>
  <c r="B28" i="53"/>
  <c r="B23" i="53"/>
  <c r="B10" i="53"/>
  <c r="B9" i="52"/>
  <c r="B7" i="52"/>
</calcChain>
</file>

<file path=xl/sharedStrings.xml><?xml version="1.0" encoding="utf-8"?>
<sst xmlns="http://schemas.openxmlformats.org/spreadsheetml/2006/main" count="377" uniqueCount="161">
  <si>
    <t>Popis domovních prostor</t>
  </si>
  <si>
    <r>
      <t>Plocha m</t>
    </r>
    <r>
      <rPr>
        <b/>
        <vertAlign val="superscript"/>
        <sz val="12"/>
        <color indexed="8"/>
        <rFont val="Arial"/>
        <family val="2"/>
        <charset val="238"/>
      </rPr>
      <t>2</t>
    </r>
  </si>
  <si>
    <t>Počet (ks)</t>
  </si>
  <si>
    <t>Chodba u vchodu</t>
  </si>
  <si>
    <t>Venkovní schody</t>
  </si>
  <si>
    <t>Schody k zadnímu vchodu</t>
  </si>
  <si>
    <t>Chodba u zadního vchodu</t>
  </si>
  <si>
    <t>Mezipodesta</t>
  </si>
  <si>
    <t>Zábradlí</t>
  </si>
  <si>
    <t>Poštovní schránky</t>
  </si>
  <si>
    <t>Vypínače</t>
  </si>
  <si>
    <t>Výtah</t>
  </si>
  <si>
    <t>Vstupní dveře</t>
  </si>
  <si>
    <t>Prádelna</t>
  </si>
  <si>
    <t>Sušárna</t>
  </si>
  <si>
    <t>Kolárna</t>
  </si>
  <si>
    <t>Podesta</t>
  </si>
  <si>
    <t xml:space="preserve">Schody  </t>
  </si>
  <si>
    <t>Kočárkárna</t>
  </si>
  <si>
    <t>Okna</t>
  </si>
  <si>
    <t>Okno</t>
  </si>
  <si>
    <t>Schody</t>
  </si>
  <si>
    <t>Chodba k pavlači</t>
  </si>
  <si>
    <t>Pavlač</t>
  </si>
  <si>
    <t>Schodiště</t>
  </si>
  <si>
    <t>Dveře na verandu</t>
  </si>
  <si>
    <t>Chodba</t>
  </si>
  <si>
    <t>Výtahové dveře</t>
  </si>
  <si>
    <t>Sklep</t>
  </si>
  <si>
    <t>Parapet</t>
  </si>
  <si>
    <t>Schránky</t>
  </si>
  <si>
    <t>Č.p. :117,118</t>
  </si>
  <si>
    <t>Č.p. :34</t>
  </si>
  <si>
    <t>zamčena</t>
  </si>
  <si>
    <t>Č.p. 1032</t>
  </si>
  <si>
    <t>Okno horní</t>
  </si>
  <si>
    <t>Č.p. :1033</t>
  </si>
  <si>
    <t>Č.p. :1034</t>
  </si>
  <si>
    <t>Č.p. :1035</t>
  </si>
  <si>
    <t>Ulice: Dělnická</t>
  </si>
  <si>
    <t>Světla</t>
  </si>
  <si>
    <t xml:space="preserve">Ulice: Pražská </t>
  </si>
  <si>
    <t>Č.p. : 880</t>
  </si>
  <si>
    <t>Č.p. : 806</t>
  </si>
  <si>
    <t>Č.p. : 807</t>
  </si>
  <si>
    <t xml:space="preserve">Výtahy </t>
  </si>
  <si>
    <t xml:space="preserve">Ůklid mezi okny a zábradlím </t>
  </si>
  <si>
    <t>Sklepy, kolárna, sušárna</t>
  </si>
  <si>
    <t>Koupelna</t>
  </si>
  <si>
    <t>Kolín</t>
  </si>
  <si>
    <t>Dělnická</t>
  </si>
  <si>
    <t>Pražská</t>
  </si>
  <si>
    <t>A. Dvořáka</t>
  </si>
  <si>
    <t>Přehled domů pro výběrové řízení na úklid</t>
  </si>
  <si>
    <t>Chodby</t>
  </si>
  <si>
    <t>Sokly</t>
  </si>
  <si>
    <t>Radiátory prádelna</t>
  </si>
  <si>
    <t xml:space="preserve">Okna prádelna </t>
  </si>
  <si>
    <t xml:space="preserve">Okna chodba </t>
  </si>
  <si>
    <t>Okna horolezeckou technikou</t>
  </si>
  <si>
    <t>Hasící přístroje</t>
  </si>
  <si>
    <t>Plechové dveře</t>
  </si>
  <si>
    <t>Mříž</t>
  </si>
  <si>
    <t>Dveře</t>
  </si>
  <si>
    <t>Zvonky</t>
  </si>
  <si>
    <t>Hydranty</t>
  </si>
  <si>
    <t>Okna chodby</t>
  </si>
  <si>
    <t>Výtahy</t>
  </si>
  <si>
    <t>Vestibul</t>
  </si>
  <si>
    <t>Okna vestibul</t>
  </si>
  <si>
    <t>Sklepy chodby</t>
  </si>
  <si>
    <t>Okna sklep</t>
  </si>
  <si>
    <t>Celkem m2</t>
  </si>
  <si>
    <t xml:space="preserve">Soupis dodávek a prací </t>
  </si>
  <si>
    <t>Název  domovních prostor</t>
  </si>
  <si>
    <t>Popis výkonávaného úklidu</t>
  </si>
  <si>
    <t>Četnost</t>
  </si>
  <si>
    <t>Termín úklidu *</t>
  </si>
  <si>
    <t>1x týdně</t>
  </si>
  <si>
    <t>zametení prostor, odstranění nečistot, omytí ovladačů výtahu a zrcadel čistícím prostředkem na alkoholové bázi.</t>
  </si>
  <si>
    <t xml:space="preserve">odstranění prachu na celém povrchu zábradlí a poštovních schránek, omytí prostředkem na saponátové bázi </t>
  </si>
  <si>
    <t xml:space="preserve">1x měsíčně </t>
  </si>
  <si>
    <t xml:space="preserve">odstranění hrubých nečistot, reklamních letáků, lepících etiket,odstranění nečistot z mechanismů zavírání všech dveří (vysátí vodících lišt) omytí přípravkem na alkoholové bázi, vyleštění </t>
  </si>
  <si>
    <t xml:space="preserve">Zdi a stropy  společných prostor </t>
  </si>
  <si>
    <t>odstranění nečistot, zametení prostor,ometení nánosů po hmyzu,  očistění zábradlí, omytí prostředkem na saponátové bázi</t>
  </si>
  <si>
    <t>omytí  oken, rámů, vypínačů , zvonků,  hydrantů, zvukové signalizace, a dalších ovladačů čistícím prostředkem na alkoholové bázi</t>
  </si>
  <si>
    <t xml:space="preserve">2x ročně </t>
  </si>
  <si>
    <t xml:space="preserve">listopad, duben </t>
  </si>
  <si>
    <t xml:space="preserve">Vypínače, zvonky, ovladače ve společných prostorech </t>
  </si>
  <si>
    <t xml:space="preserve">2x  ročně </t>
  </si>
  <si>
    <t xml:space="preserve">* přesný harmonogram termínu úklidů bude upřesněn ve smlouvě </t>
  </si>
  <si>
    <t xml:space="preserve">** pozn. Dostupnost firmy k úklidovým pracem při haváriích a nenadálých stavech do 2 hodin od nahlášení pracovníkem OSBN, domovníkem, nebo jiným pracovníkem MěÚ. </t>
  </si>
  <si>
    <t xml:space="preserve">Vstupní dveře, dveře a skleněné výplně podest společných prostor, dveře výtahu a výtahová kabina, </t>
  </si>
  <si>
    <t>Záchod</t>
  </si>
  <si>
    <t>Anténa</t>
  </si>
  <si>
    <t>Okno sklepní</t>
  </si>
  <si>
    <t xml:space="preserve">Dveře na zahradu </t>
  </si>
  <si>
    <t>Sprcha</t>
  </si>
  <si>
    <t>WC u sprchového koutu</t>
  </si>
  <si>
    <t>Kumbál sociálka</t>
  </si>
  <si>
    <t>Výlevka sociálka</t>
  </si>
  <si>
    <t>Kuchyňka sociálka</t>
  </si>
  <si>
    <t>Chodba sociálka</t>
  </si>
  <si>
    <t>Pedikura</t>
  </si>
  <si>
    <t>Chodba u pedikůry</t>
  </si>
  <si>
    <t>Klubovna</t>
  </si>
  <si>
    <t>Záchody</t>
  </si>
  <si>
    <t>Záchod 2</t>
  </si>
  <si>
    <t>Záchod bez bariéroví</t>
  </si>
  <si>
    <t>Výlevka</t>
  </si>
  <si>
    <t xml:space="preserve">Knihovna </t>
  </si>
  <si>
    <t xml:space="preserve">Podesta </t>
  </si>
  <si>
    <t xml:space="preserve">Podlaha </t>
  </si>
  <si>
    <t>Venkovní rampa</t>
  </si>
  <si>
    <t>Podlaha</t>
  </si>
  <si>
    <t>Dveře v prosklené stěně</t>
  </si>
  <si>
    <t>P. stěna bez dveří</t>
  </si>
  <si>
    <t xml:space="preserve">Výtah </t>
  </si>
  <si>
    <t xml:space="preserve">Prosklená stěna </t>
  </si>
  <si>
    <t>Venkovní parapet</t>
  </si>
  <si>
    <t xml:space="preserve">Okno spodní </t>
  </si>
  <si>
    <t>Výtah celkem</t>
  </si>
  <si>
    <t>Výtah dveře vnitřní</t>
  </si>
  <si>
    <t>Dveře střešní</t>
  </si>
  <si>
    <t xml:space="preserve">Výtahové dveře </t>
  </si>
  <si>
    <t>Dveře vstupní</t>
  </si>
  <si>
    <t>Venkovní dveře</t>
  </si>
  <si>
    <t>Okno spodní</t>
  </si>
  <si>
    <t>Prosklená stěna bez dveří</t>
  </si>
  <si>
    <t>Venkovní podesta</t>
  </si>
  <si>
    <t>Výtah – vnější dveře</t>
  </si>
  <si>
    <t>Výtah – vnitřní dveře</t>
  </si>
  <si>
    <t>Okenní dveře</t>
  </si>
  <si>
    <t>Prosklená stěna</t>
  </si>
  <si>
    <t>Četnost 1</t>
  </si>
  <si>
    <t>Štítary</t>
  </si>
  <si>
    <r>
      <t xml:space="preserve">Na Návsi - </t>
    </r>
    <r>
      <rPr>
        <sz val="12"/>
        <color rgb="FFFF0000"/>
        <rFont val="Arial"/>
        <family val="2"/>
        <charset val="238"/>
      </rPr>
      <t>DPS</t>
    </r>
  </si>
  <si>
    <r>
      <t xml:space="preserve">Za Školou - </t>
    </r>
    <r>
      <rPr>
        <sz val="12"/>
        <color rgb="FFFF0000"/>
        <rFont val="Arial"/>
        <family val="2"/>
        <charset val="238"/>
      </rPr>
      <t>DPS</t>
    </r>
  </si>
  <si>
    <t xml:space="preserve">zametení prostor, odstranění nečistot z rohoží, z lapačů nečistot, odstranění nánosů po hmyzu (pavouci, mouchy atd.), omytí světel, vytření všech podlahových ploch saponátovým prostředkem, vynešení odpadů z prostor včetně připravených reklamních letáků. </t>
  </si>
  <si>
    <t>Četnost úklidu</t>
  </si>
  <si>
    <t>Část</t>
  </si>
  <si>
    <t>Ulice</t>
  </si>
  <si>
    <t>č.p.</t>
  </si>
  <si>
    <t>Místo</t>
  </si>
  <si>
    <t>Část VZ</t>
  </si>
  <si>
    <t>Odhad ceny / rok</t>
  </si>
  <si>
    <t>Odhad ceny / rok celkem</t>
  </si>
  <si>
    <t xml:space="preserve">Ulice: Legerova </t>
  </si>
  <si>
    <t>Č.p. : 224</t>
  </si>
  <si>
    <t>Chodba v přízemí</t>
  </si>
  <si>
    <t xml:space="preserve">Schody </t>
  </si>
  <si>
    <t xml:space="preserve">Chodba </t>
  </si>
  <si>
    <t>Parapety</t>
  </si>
  <si>
    <t>Vstupní dveře + Dveře na Dvůr</t>
  </si>
  <si>
    <t>Sklepy</t>
  </si>
  <si>
    <t>Legerova</t>
  </si>
  <si>
    <t>Zajištění úklidu společných prostor v bytových domech – Dělnická 806, 807, Pražská 880, Na Návsi 34, Za Školou 117, 118, A. Dvořáka 1032 – 1035 a Legerova 224</t>
  </si>
  <si>
    <t xml:space="preserve"> </t>
  </si>
  <si>
    <t>Ulice: Na Návsi</t>
  </si>
  <si>
    <t>Ulice: Za Školou</t>
  </si>
  <si>
    <t>Ulice: A. Dvořáka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</si>
</sst>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16"/>
      <name val="Arial"/>
      <family val="2"/>
      <charset val="238"/>
    </font>
    <font>
      <sz val="10"/>
      <name val="Arial CE"/>
      <charset val="238"/>
    </font>
    <font>
      <b/>
      <sz val="16"/>
      <color indexed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2" fontId="1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/>
    <xf numFmtId="0" fontId="4" fillId="0" borderId="1" xfId="0" applyNumberFormat="1" applyFont="1" applyBorder="1"/>
    <xf numFmtId="0" fontId="5" fillId="0" borderId="1" xfId="0" applyFont="1" applyBorder="1"/>
    <xf numFmtId="0" fontId="4" fillId="0" borderId="0" xfId="0" applyFont="1" applyBorder="1"/>
    <xf numFmtId="0" fontId="4" fillId="0" borderId="1" xfId="0" applyFont="1" applyFill="1" applyBorder="1"/>
    <xf numFmtId="0" fontId="4" fillId="0" borderId="1" xfId="0" applyNumberFormat="1" applyFont="1" applyFill="1" applyBorder="1"/>
    <xf numFmtId="0" fontId="0" fillId="0" borderId="0" xfId="0" applyBorder="1"/>
    <xf numFmtId="0" fontId="7" fillId="0" borderId="1" xfId="0" applyFont="1" applyBorder="1"/>
    <xf numFmtId="0" fontId="8" fillId="3" borderId="1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8" fillId="3" borderId="2" xfId="0" applyFont="1" applyFill="1" applyBorder="1"/>
    <xf numFmtId="0" fontId="8" fillId="3" borderId="1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2" fontId="9" fillId="3" borderId="1" xfId="0" applyNumberFormat="1" applyFont="1" applyFill="1" applyBorder="1" applyAlignment="1">
      <alignment horizontal="center"/>
    </xf>
    <xf numFmtId="0" fontId="9" fillId="3" borderId="2" xfId="0" applyFont="1" applyFill="1" applyBorder="1"/>
    <xf numFmtId="0" fontId="8" fillId="3" borderId="2" xfId="0" applyFont="1" applyFill="1" applyBorder="1" applyAlignment="1"/>
    <xf numFmtId="0" fontId="8" fillId="3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4" fillId="0" borderId="0" xfId="0" applyFont="1" applyFill="1" applyBorder="1"/>
    <xf numFmtId="0" fontId="8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vertical="center"/>
    </xf>
    <xf numFmtId="0" fontId="14" fillId="0" borderId="0" xfId="0" applyFont="1"/>
    <xf numFmtId="2" fontId="9" fillId="3" borderId="1" xfId="0" applyNumberFormat="1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5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2" fontId="8" fillId="3" borderId="3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right" vertical="top"/>
    </xf>
    <xf numFmtId="2" fontId="8" fillId="3" borderId="3" xfId="0" applyNumberFormat="1" applyFont="1" applyFill="1" applyBorder="1" applyAlignment="1">
      <alignment horizontal="right" vertical="top"/>
    </xf>
    <xf numFmtId="1" fontId="8" fillId="3" borderId="1" xfId="0" applyNumberFormat="1" applyFont="1" applyFill="1" applyBorder="1" applyAlignment="1">
      <alignment horizontal="right" vertical="top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4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13" fillId="0" borderId="0" xfId="0" applyFont="1" applyAlignment="1"/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/>
    </xf>
    <xf numFmtId="164" fontId="18" fillId="7" borderId="1" xfId="0" applyNumberFormat="1" applyFont="1" applyFill="1" applyBorder="1" applyAlignment="1">
      <alignment horizontal="center" vertical="center"/>
    </xf>
    <xf numFmtId="0" fontId="4" fillId="0" borderId="0" xfId="0" applyFont="1"/>
    <xf numFmtId="2" fontId="6" fillId="0" borderId="1" xfId="1" applyNumberFormat="1" applyFont="1" applyBorder="1" applyAlignment="1">
      <alignment horizontal="right" vertical="center"/>
    </xf>
    <xf numFmtId="2" fontId="6" fillId="0" borderId="1" xfId="1" applyNumberFormat="1" applyFont="1" applyFill="1" applyBorder="1" applyAlignment="1">
      <alignment horizontal="right" vertical="center"/>
    </xf>
    <xf numFmtId="2" fontId="4" fillId="0" borderId="1" xfId="0" applyNumberFormat="1" applyFont="1" applyBorder="1"/>
    <xf numFmtId="2" fontId="4" fillId="3" borderId="1" xfId="0" applyNumberFormat="1" applyFont="1" applyFill="1" applyBorder="1"/>
    <xf numFmtId="2" fontId="4" fillId="0" borderId="1" xfId="0" applyNumberFormat="1" applyFont="1" applyBorder="1" applyAlignment="1">
      <alignment horizontal="right"/>
    </xf>
    <xf numFmtId="2" fontId="6" fillId="3" borderId="1" xfId="1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19" fillId="7" borderId="5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3">
    <cellStyle name="Normální" xfId="0" builtinId="0"/>
    <cellStyle name="normální_List1" xfId="1"/>
    <cellStyle name="Pevný" xfId="2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F30" sqref="F30"/>
    </sheetView>
  </sheetViews>
  <sheetFormatPr defaultRowHeight="15" x14ac:dyDescent="0.25"/>
  <cols>
    <col min="1" max="1" width="11.85546875" customWidth="1"/>
    <col min="2" max="2" width="12.140625" customWidth="1"/>
    <col min="3" max="3" width="30.42578125" customWidth="1"/>
    <col min="4" max="4" width="13.42578125" customWidth="1"/>
    <col min="5" max="5" width="14.85546875" style="54" customWidth="1"/>
    <col min="7" max="7" width="22.42578125" customWidth="1"/>
  </cols>
  <sheetData>
    <row r="1" spans="1:7" ht="26.25" x14ac:dyDescent="0.4">
      <c r="A1" s="57" t="s">
        <v>53</v>
      </c>
      <c r="B1" s="57"/>
      <c r="C1" s="57"/>
      <c r="D1" s="57"/>
    </row>
    <row r="2" spans="1:7" ht="57" customHeight="1" x14ac:dyDescent="0.25">
      <c r="A2" s="69" t="s">
        <v>156</v>
      </c>
      <c r="B2" s="69"/>
      <c r="C2" s="69"/>
      <c r="D2" s="69"/>
      <c r="E2" s="69"/>
      <c r="F2" s="69"/>
      <c r="G2" s="69"/>
    </row>
    <row r="3" spans="1:7" x14ac:dyDescent="0.25">
      <c r="A3" s="60" t="s">
        <v>143</v>
      </c>
      <c r="B3" s="60" t="s">
        <v>140</v>
      </c>
      <c r="C3" s="60" t="s">
        <v>141</v>
      </c>
      <c r="D3" s="60" t="s">
        <v>142</v>
      </c>
      <c r="E3" s="60" t="s">
        <v>139</v>
      </c>
      <c r="F3" s="60" t="s">
        <v>144</v>
      </c>
      <c r="G3" s="60" t="s">
        <v>145</v>
      </c>
    </row>
    <row r="4" spans="1:7" ht="15.75" x14ac:dyDescent="0.25">
      <c r="A4" s="47" t="s">
        <v>49</v>
      </c>
      <c r="B4" s="48">
        <v>2</v>
      </c>
      <c r="C4" s="47" t="s">
        <v>50</v>
      </c>
      <c r="D4" s="47">
        <v>806</v>
      </c>
      <c r="E4" s="55" t="s">
        <v>134</v>
      </c>
      <c r="F4" s="74">
        <v>1</v>
      </c>
      <c r="G4" s="73">
        <v>600000</v>
      </c>
    </row>
    <row r="5" spans="1:7" ht="15.75" x14ac:dyDescent="0.25">
      <c r="A5" s="47" t="s">
        <v>49</v>
      </c>
      <c r="B5" s="48">
        <v>2</v>
      </c>
      <c r="C5" s="47" t="s">
        <v>50</v>
      </c>
      <c r="D5" s="47">
        <v>807</v>
      </c>
      <c r="E5" s="55" t="s">
        <v>134</v>
      </c>
      <c r="F5" s="74"/>
      <c r="G5" s="73"/>
    </row>
    <row r="6" spans="1:7" ht="15.75" x14ac:dyDescent="0.25">
      <c r="A6" s="47" t="s">
        <v>49</v>
      </c>
      <c r="B6" s="48">
        <v>2</v>
      </c>
      <c r="C6" s="47" t="s">
        <v>51</v>
      </c>
      <c r="D6" s="47">
        <v>880</v>
      </c>
      <c r="E6" s="55" t="s">
        <v>134</v>
      </c>
      <c r="F6" s="74"/>
      <c r="G6" s="73"/>
    </row>
    <row r="7" spans="1:7" ht="15.75" x14ac:dyDescent="0.25">
      <c r="A7" s="47" t="s">
        <v>155</v>
      </c>
      <c r="B7" s="48">
        <v>2</v>
      </c>
      <c r="C7" s="47" t="s">
        <v>155</v>
      </c>
      <c r="D7" s="47">
        <v>224</v>
      </c>
      <c r="E7" s="55" t="s">
        <v>134</v>
      </c>
      <c r="F7" s="74"/>
      <c r="G7" s="73"/>
    </row>
    <row r="8" spans="1:7" ht="15.75" x14ac:dyDescent="0.25">
      <c r="A8" s="49" t="s">
        <v>49</v>
      </c>
      <c r="B8" s="50" t="s">
        <v>135</v>
      </c>
      <c r="C8" s="49" t="s">
        <v>136</v>
      </c>
      <c r="D8" s="49">
        <v>34</v>
      </c>
      <c r="E8" s="56" t="s">
        <v>134</v>
      </c>
      <c r="F8" s="74">
        <v>2</v>
      </c>
      <c r="G8" s="73">
        <v>180000</v>
      </c>
    </row>
    <row r="9" spans="1:7" ht="15.75" x14ac:dyDescent="0.25">
      <c r="A9" s="49" t="s">
        <v>49</v>
      </c>
      <c r="B9" s="50" t="s">
        <v>135</v>
      </c>
      <c r="C9" s="49" t="s">
        <v>137</v>
      </c>
      <c r="D9" s="49">
        <v>117</v>
      </c>
      <c r="E9" s="56" t="s">
        <v>134</v>
      </c>
      <c r="F9" s="74"/>
      <c r="G9" s="73"/>
    </row>
    <row r="10" spans="1:7" ht="15.75" x14ac:dyDescent="0.25">
      <c r="A10" s="49" t="s">
        <v>49</v>
      </c>
      <c r="B10" s="50" t="s">
        <v>135</v>
      </c>
      <c r="C10" s="49" t="s">
        <v>137</v>
      </c>
      <c r="D10" s="49">
        <v>118</v>
      </c>
      <c r="E10" s="56" t="s">
        <v>134</v>
      </c>
      <c r="F10" s="74"/>
      <c r="G10" s="73"/>
    </row>
    <row r="11" spans="1:7" ht="15.75" x14ac:dyDescent="0.25">
      <c r="A11" s="51" t="s">
        <v>49</v>
      </c>
      <c r="B11" s="52">
        <v>2</v>
      </c>
      <c r="C11" s="51" t="s">
        <v>52</v>
      </c>
      <c r="D11" s="53">
        <v>1032</v>
      </c>
      <c r="E11" s="53" t="s">
        <v>134</v>
      </c>
      <c r="F11" s="74">
        <v>3</v>
      </c>
      <c r="G11" s="73">
        <v>530000</v>
      </c>
    </row>
    <row r="12" spans="1:7" ht="15.75" x14ac:dyDescent="0.25">
      <c r="A12" s="51" t="s">
        <v>49</v>
      </c>
      <c r="B12" s="52">
        <v>2</v>
      </c>
      <c r="C12" s="51" t="s">
        <v>52</v>
      </c>
      <c r="D12" s="53">
        <v>1033</v>
      </c>
      <c r="E12" s="53" t="s">
        <v>134</v>
      </c>
      <c r="F12" s="74"/>
      <c r="G12" s="73"/>
    </row>
    <row r="13" spans="1:7" ht="15.75" x14ac:dyDescent="0.25">
      <c r="A13" s="51" t="s">
        <v>49</v>
      </c>
      <c r="B13" s="52">
        <v>2</v>
      </c>
      <c r="C13" s="51" t="s">
        <v>52</v>
      </c>
      <c r="D13" s="53">
        <v>1034</v>
      </c>
      <c r="E13" s="53" t="s">
        <v>134</v>
      </c>
      <c r="F13" s="74"/>
      <c r="G13" s="73"/>
    </row>
    <row r="14" spans="1:7" ht="15.75" x14ac:dyDescent="0.25">
      <c r="A14" s="51" t="s">
        <v>49</v>
      </c>
      <c r="B14" s="52">
        <v>2</v>
      </c>
      <c r="C14" s="51" t="s">
        <v>52</v>
      </c>
      <c r="D14" s="53">
        <v>1035</v>
      </c>
      <c r="E14" s="53" t="s">
        <v>134</v>
      </c>
      <c r="F14" s="74"/>
      <c r="G14" s="73"/>
    </row>
    <row r="15" spans="1:7" ht="33.75" customHeight="1" x14ac:dyDescent="0.25">
      <c r="A15" s="70" t="s">
        <v>146</v>
      </c>
      <c r="B15" s="71"/>
      <c r="C15" s="71"/>
      <c r="D15" s="71"/>
      <c r="E15" s="71"/>
      <c r="F15" s="72"/>
      <c r="G15" s="61">
        <f>SUM(G4:G14)</f>
        <v>1310000</v>
      </c>
    </row>
  </sheetData>
  <mergeCells count="8">
    <mergeCell ref="A2:G2"/>
    <mergeCell ref="A15:F15"/>
    <mergeCell ref="G4:G7"/>
    <mergeCell ref="G8:G10"/>
    <mergeCell ref="G11:G14"/>
    <mergeCell ref="F11:F14"/>
    <mergeCell ref="F4:F7"/>
    <mergeCell ref="F8:F10"/>
  </mergeCells>
  <pageMargins left="0.7" right="0.7" top="0.78740157499999996" bottom="0.78740157499999996" header="0.3" footer="0.3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5"/>
  <sheetViews>
    <sheetView workbookViewId="0"/>
  </sheetViews>
  <sheetFormatPr defaultRowHeight="15" x14ac:dyDescent="0.25"/>
  <cols>
    <col min="1" max="1" width="35.7109375" customWidth="1"/>
    <col min="2" max="3" width="15.7109375" customWidth="1"/>
    <col min="4" max="4" width="15.5703125" customWidth="1"/>
  </cols>
  <sheetData>
    <row r="1" spans="1:4" ht="15.75" x14ac:dyDescent="0.25">
      <c r="A1" s="3" t="s">
        <v>160</v>
      </c>
      <c r="B1" s="3" t="s">
        <v>36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2" t="s">
        <v>114</v>
      </c>
      <c r="B6" s="41">
        <v>36.488</v>
      </c>
      <c r="C6" s="39"/>
      <c r="D6" s="64">
        <f>PRODUCT(B6,C6)</f>
        <v>36.488</v>
      </c>
    </row>
    <row r="7" spans="1:4" ht="15.75" x14ac:dyDescent="0.25">
      <c r="A7" s="12" t="s">
        <v>113</v>
      </c>
      <c r="B7" s="41">
        <v>19.282</v>
      </c>
      <c r="C7" s="39"/>
      <c r="D7" s="64">
        <f t="shared" ref="D7:D23" si="0">PRODUCT(B7,C7)</f>
        <v>19.282</v>
      </c>
    </row>
    <row r="8" spans="1:4" ht="15.75" x14ac:dyDescent="0.25">
      <c r="A8" s="12" t="s">
        <v>4</v>
      </c>
      <c r="B8" s="41">
        <v>1.8720000000000001</v>
      </c>
      <c r="C8" s="39"/>
      <c r="D8" s="64">
        <f t="shared" si="0"/>
        <v>1.8720000000000001</v>
      </c>
    </row>
    <row r="9" spans="1:4" ht="15.75" x14ac:dyDescent="0.25">
      <c r="A9" s="12" t="s">
        <v>114</v>
      </c>
      <c r="B9" s="41">
        <v>185.63800000000001</v>
      </c>
      <c r="C9" s="39"/>
      <c r="D9" s="64">
        <f t="shared" si="0"/>
        <v>185.63800000000001</v>
      </c>
    </row>
    <row r="10" spans="1:4" ht="15.75" x14ac:dyDescent="0.25">
      <c r="A10" s="12" t="s">
        <v>21</v>
      </c>
      <c r="B10" s="41">
        <v>40.002040000000001</v>
      </c>
      <c r="C10" s="39"/>
      <c r="D10" s="64">
        <f t="shared" si="0"/>
        <v>40.002040000000001</v>
      </c>
    </row>
    <row r="11" spans="1:4" ht="15.75" x14ac:dyDescent="0.25">
      <c r="A11" s="12" t="s">
        <v>16</v>
      </c>
      <c r="B11" s="41">
        <v>30.484000000000002</v>
      </c>
      <c r="C11" s="39"/>
      <c r="D11" s="64">
        <f t="shared" si="0"/>
        <v>30.484000000000002</v>
      </c>
    </row>
    <row r="12" spans="1:4" ht="15.75" x14ac:dyDescent="0.25">
      <c r="A12" s="13" t="s">
        <v>117</v>
      </c>
      <c r="B12" s="38">
        <v>3.0840000000000001</v>
      </c>
      <c r="C12" s="39"/>
      <c r="D12" s="64">
        <f t="shared" si="0"/>
        <v>3.0840000000000001</v>
      </c>
    </row>
    <row r="13" spans="1:4" x14ac:dyDescent="0.25">
      <c r="A13" s="15" t="s">
        <v>115</v>
      </c>
      <c r="B13" s="43">
        <v>4.96</v>
      </c>
      <c r="C13" s="44"/>
      <c r="D13" s="64">
        <f>PRODUCT(B13,C13,2)</f>
        <v>9.92</v>
      </c>
    </row>
    <row r="14" spans="1:4" x14ac:dyDescent="0.25">
      <c r="A14" s="16" t="s">
        <v>118</v>
      </c>
      <c r="B14" s="45">
        <v>2.9830000000000001</v>
      </c>
      <c r="C14" s="44"/>
      <c r="D14" s="64">
        <f>PRODUCT(B14,C14,2)</f>
        <v>5.9660000000000002</v>
      </c>
    </row>
    <row r="15" spans="1:4" x14ac:dyDescent="0.25">
      <c r="A15" s="16" t="s">
        <v>19</v>
      </c>
      <c r="B15" s="45">
        <v>31.877000000000002</v>
      </c>
      <c r="C15" s="44"/>
      <c r="D15" s="64">
        <f>PRODUCT(B15,C15,2)</f>
        <v>63.754000000000005</v>
      </c>
    </row>
    <row r="16" spans="1:4" x14ac:dyDescent="0.25">
      <c r="A16" s="16" t="s">
        <v>63</v>
      </c>
      <c r="B16" s="45">
        <v>1.843</v>
      </c>
      <c r="C16" s="44"/>
      <c r="D16" s="64">
        <f>PRODUCT(B16,C16,2)</f>
        <v>3.6859999999999999</v>
      </c>
    </row>
    <row r="17" spans="1:4" x14ac:dyDescent="0.25">
      <c r="A17" s="16" t="s">
        <v>9</v>
      </c>
      <c r="B17" s="46"/>
      <c r="C17" s="44">
        <v>48</v>
      </c>
      <c r="D17" s="64" t="s">
        <v>157</v>
      </c>
    </row>
    <row r="18" spans="1:4" x14ac:dyDescent="0.25">
      <c r="A18" s="16" t="s">
        <v>10</v>
      </c>
      <c r="B18" s="46"/>
      <c r="C18" s="44">
        <v>49</v>
      </c>
      <c r="D18" s="64" t="s">
        <v>157</v>
      </c>
    </row>
    <row r="19" spans="1:4" x14ac:dyDescent="0.25">
      <c r="A19" s="16" t="s">
        <v>119</v>
      </c>
      <c r="B19" s="45">
        <v>4.3276000000000003</v>
      </c>
      <c r="C19" s="44"/>
      <c r="D19" s="64">
        <f t="shared" si="0"/>
        <v>4.3276000000000003</v>
      </c>
    </row>
    <row r="20" spans="1:4" ht="16.5" customHeight="1" x14ac:dyDescent="0.25">
      <c r="A20" s="14" t="s">
        <v>35</v>
      </c>
      <c r="B20" s="45">
        <v>3.35</v>
      </c>
      <c r="C20" s="46"/>
      <c r="D20" s="64">
        <f>PRODUCT(B20,C20,2)</f>
        <v>6.7</v>
      </c>
    </row>
    <row r="21" spans="1:4" ht="16.5" customHeight="1" x14ac:dyDescent="0.25">
      <c r="A21" s="14" t="s">
        <v>120</v>
      </c>
      <c r="B21" s="45">
        <v>1.8520000000000001</v>
      </c>
      <c r="C21" s="44"/>
      <c r="D21" s="64">
        <f>PRODUCT(B21,C21,2)</f>
        <v>3.7040000000000002</v>
      </c>
    </row>
    <row r="22" spans="1:4" x14ac:dyDescent="0.25">
      <c r="A22" s="14" t="s">
        <v>29</v>
      </c>
      <c r="B22" s="45">
        <v>0.34110000000000001</v>
      </c>
      <c r="C22" s="44"/>
      <c r="D22" s="64">
        <f t="shared" si="0"/>
        <v>0.34110000000000001</v>
      </c>
    </row>
    <row r="23" spans="1:4" ht="15" customHeight="1" x14ac:dyDescent="0.25">
      <c r="A23" s="14" t="s">
        <v>117</v>
      </c>
      <c r="B23" s="45">
        <v>4.0250000000000004</v>
      </c>
      <c r="C23" s="44"/>
      <c r="D23" s="64">
        <f t="shared" si="0"/>
        <v>4.0250000000000004</v>
      </c>
    </row>
    <row r="24" spans="1:4" ht="15" customHeight="1" x14ac:dyDescent="0.25">
      <c r="A24" s="14" t="s">
        <v>124</v>
      </c>
      <c r="B24" s="45">
        <v>3.2</v>
      </c>
      <c r="C24" s="44"/>
      <c r="D24" s="64">
        <f>PRODUCT(B24,C24,2)</f>
        <v>6.4</v>
      </c>
    </row>
    <row r="25" spans="1:4" ht="15" customHeight="1" x14ac:dyDescent="0.25">
      <c r="A25" s="13" t="s">
        <v>123</v>
      </c>
      <c r="B25" s="43">
        <v>3.1580000000000004</v>
      </c>
      <c r="C25" s="44"/>
      <c r="D25" s="64">
        <f>PRODUCT(B25,C25,2)</f>
        <v>6.3160000000000007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8"/>
  <sheetViews>
    <sheetView workbookViewId="0"/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160</v>
      </c>
      <c r="B1" s="3" t="s">
        <v>37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0" t="s">
        <v>111</v>
      </c>
      <c r="B6" s="32">
        <v>40.809999999999995</v>
      </c>
      <c r="C6" s="32"/>
      <c r="D6" s="64">
        <f>PRODUCT(B6,C6)</f>
        <v>40.809999999999995</v>
      </c>
    </row>
    <row r="7" spans="1:4" ht="15.75" x14ac:dyDescent="0.25">
      <c r="A7" s="10" t="s">
        <v>4</v>
      </c>
      <c r="B7" s="32">
        <v>14.919339999999998</v>
      </c>
      <c r="C7" s="32"/>
      <c r="D7" s="64">
        <f t="shared" ref="D7:D26" si="0">PRODUCT(B7,C7)</f>
        <v>14.919339999999998</v>
      </c>
    </row>
    <row r="8" spans="1:4" ht="15.75" x14ac:dyDescent="0.25">
      <c r="A8" s="10" t="s">
        <v>112</v>
      </c>
      <c r="B8" s="32">
        <v>110.14132000000001</v>
      </c>
      <c r="C8" s="32"/>
      <c r="D8" s="64">
        <f t="shared" si="0"/>
        <v>110.14132000000001</v>
      </c>
    </row>
    <row r="9" spans="1:4" ht="15.75" x14ac:dyDescent="0.25">
      <c r="A9" s="10" t="s">
        <v>21</v>
      </c>
      <c r="B9" s="32">
        <v>103.71156000000002</v>
      </c>
      <c r="C9" s="32"/>
      <c r="D9" s="64">
        <f t="shared" si="0"/>
        <v>103.71156000000002</v>
      </c>
    </row>
    <row r="10" spans="1:4" ht="15.75" x14ac:dyDescent="0.25">
      <c r="A10" s="18" t="s">
        <v>16</v>
      </c>
      <c r="B10" s="32">
        <v>77.171999999999997</v>
      </c>
      <c r="C10" s="32"/>
      <c r="D10" s="64">
        <f t="shared" si="0"/>
        <v>77.171999999999997</v>
      </c>
    </row>
    <row r="11" spans="1:4" ht="15.75" x14ac:dyDescent="0.25">
      <c r="A11" s="18" t="s">
        <v>114</v>
      </c>
      <c r="B11" s="32">
        <v>360.91732000000002</v>
      </c>
      <c r="C11" s="32"/>
      <c r="D11" s="64">
        <f t="shared" si="0"/>
        <v>360.91732000000002</v>
      </c>
    </row>
    <row r="12" spans="1:4" ht="15.75" x14ac:dyDescent="0.25">
      <c r="A12" s="10" t="s">
        <v>113</v>
      </c>
      <c r="B12" s="32">
        <v>56.66</v>
      </c>
      <c r="C12" s="32"/>
      <c r="D12" s="64">
        <f t="shared" si="0"/>
        <v>56.66</v>
      </c>
    </row>
    <row r="13" spans="1:4" ht="15.75" x14ac:dyDescent="0.25">
      <c r="A13" s="11" t="s">
        <v>117</v>
      </c>
      <c r="B13" s="32">
        <v>3.1160000000000001</v>
      </c>
      <c r="C13" s="32"/>
      <c r="D13" s="64">
        <f t="shared" si="0"/>
        <v>3.1160000000000001</v>
      </c>
    </row>
    <row r="14" spans="1:4" ht="15.75" x14ac:dyDescent="0.25">
      <c r="A14" s="11" t="s">
        <v>115</v>
      </c>
      <c r="B14" s="32">
        <v>11.744999999999999</v>
      </c>
      <c r="C14" s="32"/>
      <c r="D14" s="64">
        <f>PRODUCT(B14,C14,2)</f>
        <v>23.49</v>
      </c>
    </row>
    <row r="15" spans="1:4" ht="15.75" x14ac:dyDescent="0.25">
      <c r="A15" s="10" t="s">
        <v>116</v>
      </c>
      <c r="B15" s="32">
        <v>6.4450000000000003</v>
      </c>
      <c r="C15" s="32"/>
      <c r="D15" s="64">
        <f>PRODUCT(B15,C15,2)</f>
        <v>12.89</v>
      </c>
    </row>
    <row r="16" spans="1:4" ht="15.75" x14ac:dyDescent="0.25">
      <c r="A16" s="10" t="s">
        <v>119</v>
      </c>
      <c r="B16" s="32">
        <v>18.312049999999999</v>
      </c>
      <c r="C16" s="32"/>
      <c r="D16" s="64">
        <f t="shared" si="0"/>
        <v>18.312049999999999</v>
      </c>
    </row>
    <row r="17" spans="1:4" ht="15.75" x14ac:dyDescent="0.25">
      <c r="A17" s="18" t="s">
        <v>125</v>
      </c>
      <c r="B17" s="32">
        <v>19.628</v>
      </c>
      <c r="C17" s="32"/>
      <c r="D17" s="64">
        <f t="shared" ref="D17:D23" si="1">PRODUCT(B17,C17,2)</f>
        <v>39.256</v>
      </c>
    </row>
    <row r="18" spans="1:4" ht="15.75" x14ac:dyDescent="0.25">
      <c r="A18" s="18" t="s">
        <v>125</v>
      </c>
      <c r="B18" s="32">
        <v>2.1739999999999999</v>
      </c>
      <c r="C18" s="32"/>
      <c r="D18" s="64">
        <f t="shared" si="1"/>
        <v>4.3479999999999999</v>
      </c>
    </row>
    <row r="19" spans="1:4" ht="15.75" x14ac:dyDescent="0.25">
      <c r="A19" s="18" t="s">
        <v>126</v>
      </c>
      <c r="B19" s="32">
        <v>10.571000000000002</v>
      </c>
      <c r="C19" s="32"/>
      <c r="D19" s="64">
        <f t="shared" si="1"/>
        <v>21.142000000000003</v>
      </c>
    </row>
    <row r="20" spans="1:4" ht="15.75" x14ac:dyDescent="0.25">
      <c r="A20" s="10" t="s">
        <v>63</v>
      </c>
      <c r="B20" s="32">
        <v>4.8309999999999995</v>
      </c>
      <c r="C20" s="32"/>
      <c r="D20" s="64">
        <f t="shared" si="1"/>
        <v>9.661999999999999</v>
      </c>
    </row>
    <row r="21" spans="1:4" ht="15.75" x14ac:dyDescent="0.25">
      <c r="A21" s="10" t="s">
        <v>35</v>
      </c>
      <c r="B21" s="32">
        <v>65.006100000000004</v>
      </c>
      <c r="C21" s="32"/>
      <c r="D21" s="64">
        <f t="shared" si="1"/>
        <v>130.01220000000001</v>
      </c>
    </row>
    <row r="22" spans="1:4" ht="15.75" x14ac:dyDescent="0.25">
      <c r="A22" s="10" t="s">
        <v>127</v>
      </c>
      <c r="B22" s="32">
        <v>38.630000000000003</v>
      </c>
      <c r="C22" s="32"/>
      <c r="D22" s="64">
        <f t="shared" si="1"/>
        <v>77.260000000000005</v>
      </c>
    </row>
    <row r="23" spans="1:4" ht="15.75" x14ac:dyDescent="0.25">
      <c r="A23" s="10" t="s">
        <v>20</v>
      </c>
      <c r="B23" s="32">
        <v>1.9730000000000001</v>
      </c>
      <c r="C23" s="32"/>
      <c r="D23" s="64">
        <f t="shared" si="1"/>
        <v>3.9460000000000002</v>
      </c>
    </row>
    <row r="24" spans="1:4" ht="15.75" x14ac:dyDescent="0.25">
      <c r="A24" s="10" t="s">
        <v>29</v>
      </c>
      <c r="B24" s="32">
        <v>5.5660799999999995</v>
      </c>
      <c r="C24" s="32"/>
      <c r="D24" s="64">
        <f t="shared" si="0"/>
        <v>5.5660799999999995</v>
      </c>
    </row>
    <row r="25" spans="1:4" ht="15.75" x14ac:dyDescent="0.25">
      <c r="A25" s="10" t="s">
        <v>10</v>
      </c>
      <c r="B25" s="40"/>
      <c r="C25" s="40">
        <v>213</v>
      </c>
      <c r="D25" s="64" t="s">
        <v>157</v>
      </c>
    </row>
    <row r="26" spans="1:4" ht="15.75" x14ac:dyDescent="0.25">
      <c r="A26" s="10" t="s">
        <v>121</v>
      </c>
      <c r="B26" s="32">
        <v>4.4000000000000004</v>
      </c>
      <c r="C26" s="32"/>
      <c r="D26" s="64">
        <f t="shared" si="0"/>
        <v>4.4000000000000004</v>
      </c>
    </row>
    <row r="27" spans="1:4" ht="15.75" x14ac:dyDescent="0.25">
      <c r="A27" s="10" t="s">
        <v>122</v>
      </c>
      <c r="B27" s="32">
        <v>3.202</v>
      </c>
      <c r="C27" s="32"/>
      <c r="D27" s="64">
        <f>PRODUCT(B27,C27,2)</f>
        <v>6.4039999999999999</v>
      </c>
    </row>
    <row r="28" spans="1:4" ht="15.75" x14ac:dyDescent="0.25">
      <c r="A28" s="11" t="s">
        <v>9</v>
      </c>
      <c r="B28" s="28"/>
      <c r="C28" s="28">
        <f>20+9+20+23</f>
        <v>72</v>
      </c>
      <c r="D28" s="67" t="s">
        <v>157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4"/>
  <sheetViews>
    <sheetView workbookViewId="0">
      <selection activeCell="H19" sqref="H19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160</v>
      </c>
      <c r="B1" s="3" t="s">
        <v>38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2" t="s">
        <v>16</v>
      </c>
      <c r="B6" s="41">
        <v>34.353999999999999</v>
      </c>
      <c r="C6" s="39"/>
      <c r="D6" s="64">
        <f>PRODUCT(B6,C6)</f>
        <v>34.353999999999999</v>
      </c>
    </row>
    <row r="7" spans="1:4" ht="15.75" x14ac:dyDescent="0.25">
      <c r="A7" s="12" t="s">
        <v>112</v>
      </c>
      <c r="B7" s="41">
        <v>29.079000000000001</v>
      </c>
      <c r="C7" s="39"/>
      <c r="D7" s="64">
        <f t="shared" ref="D7:D20" si="0">PRODUCT(B7,C7)</f>
        <v>29.079000000000001</v>
      </c>
    </row>
    <row r="8" spans="1:4" ht="15.75" x14ac:dyDescent="0.25">
      <c r="A8" s="12" t="s">
        <v>4</v>
      </c>
      <c r="B8" s="41">
        <v>12.80687</v>
      </c>
      <c r="C8" s="39"/>
      <c r="D8" s="64">
        <f t="shared" si="0"/>
        <v>12.80687</v>
      </c>
    </row>
    <row r="9" spans="1:4" ht="15.75" x14ac:dyDescent="0.25">
      <c r="A9" s="12" t="s">
        <v>114</v>
      </c>
      <c r="B9" s="41">
        <v>376.79399999999998</v>
      </c>
      <c r="C9" s="39"/>
      <c r="D9" s="64">
        <f t="shared" si="0"/>
        <v>376.79399999999998</v>
      </c>
    </row>
    <row r="10" spans="1:4" ht="15.75" x14ac:dyDescent="0.25">
      <c r="A10" s="12" t="s">
        <v>21</v>
      </c>
      <c r="B10" s="41">
        <v>76.367680000000007</v>
      </c>
      <c r="C10" s="39"/>
      <c r="D10" s="64">
        <f t="shared" si="0"/>
        <v>76.367680000000007</v>
      </c>
    </row>
    <row r="11" spans="1:4" ht="15.75" x14ac:dyDescent="0.25">
      <c r="A11" s="12" t="s">
        <v>16</v>
      </c>
      <c r="B11" s="41">
        <v>63.695</v>
      </c>
      <c r="C11" s="39"/>
      <c r="D11" s="64">
        <f t="shared" si="0"/>
        <v>63.695</v>
      </c>
    </row>
    <row r="12" spans="1:4" ht="15.75" x14ac:dyDescent="0.25">
      <c r="A12" s="9" t="s">
        <v>11</v>
      </c>
      <c r="B12" s="38">
        <v>3.081</v>
      </c>
      <c r="C12" s="39"/>
      <c r="D12" s="64">
        <f t="shared" si="0"/>
        <v>3.081</v>
      </c>
    </row>
    <row r="13" spans="1:4" ht="15.75" x14ac:dyDescent="0.25">
      <c r="A13" s="9" t="s">
        <v>115</v>
      </c>
      <c r="B13" s="38">
        <v>8.3810000000000002</v>
      </c>
      <c r="C13" s="39"/>
      <c r="D13" s="64">
        <f>PRODUCT(B13,C13,2)</f>
        <v>16.762</v>
      </c>
    </row>
    <row r="14" spans="1:4" ht="15.75" x14ac:dyDescent="0.25">
      <c r="A14" s="12" t="s">
        <v>128</v>
      </c>
      <c r="B14" s="41">
        <v>10.576999999999998</v>
      </c>
      <c r="C14" s="39"/>
      <c r="D14" s="64">
        <f>PRODUCT(B14,C14,2)</f>
        <v>21.153999999999996</v>
      </c>
    </row>
    <row r="15" spans="1:4" ht="15.75" x14ac:dyDescent="0.25">
      <c r="A15" s="12" t="s">
        <v>19</v>
      </c>
      <c r="B15" s="41">
        <v>65.13091</v>
      </c>
      <c r="C15" s="39"/>
      <c r="D15" s="64">
        <f>PRODUCT(B15,C15,2)</f>
        <v>130.26182</v>
      </c>
    </row>
    <row r="16" spans="1:4" ht="15.75" x14ac:dyDescent="0.25">
      <c r="A16" s="12" t="s">
        <v>63</v>
      </c>
      <c r="B16" s="41">
        <v>12.803000000000001</v>
      </c>
      <c r="C16" s="39"/>
      <c r="D16" s="64">
        <f>PRODUCT(B16,C16,2)</f>
        <v>25.606000000000002</v>
      </c>
    </row>
    <row r="17" spans="1:4" ht="15.75" x14ac:dyDescent="0.25">
      <c r="A17" s="12" t="s">
        <v>9</v>
      </c>
      <c r="B17" s="41"/>
      <c r="C17" s="39">
        <v>91</v>
      </c>
      <c r="D17" s="64" t="s">
        <v>157</v>
      </c>
    </row>
    <row r="18" spans="1:4" ht="15.75" x14ac:dyDescent="0.25">
      <c r="A18" s="12" t="s">
        <v>10</v>
      </c>
      <c r="B18" s="39"/>
      <c r="C18" s="39">
        <v>92</v>
      </c>
      <c r="D18" s="64" t="s">
        <v>157</v>
      </c>
    </row>
    <row r="19" spans="1:4" ht="15.75" x14ac:dyDescent="0.25">
      <c r="A19" s="19" t="s">
        <v>119</v>
      </c>
      <c r="B19" s="41">
        <v>5.0920000000000005</v>
      </c>
      <c r="C19" s="39"/>
      <c r="D19" s="64">
        <f t="shared" si="0"/>
        <v>5.0920000000000005</v>
      </c>
    </row>
    <row r="20" spans="1:4" ht="15.75" x14ac:dyDescent="0.25">
      <c r="A20" s="20" t="s">
        <v>129</v>
      </c>
      <c r="B20" s="41">
        <v>17.896000000000001</v>
      </c>
      <c r="C20" s="39"/>
      <c r="D20" s="64">
        <f t="shared" si="0"/>
        <v>17.896000000000001</v>
      </c>
    </row>
    <row r="21" spans="1:4" ht="15.75" x14ac:dyDescent="0.25">
      <c r="A21" s="12" t="s">
        <v>130</v>
      </c>
      <c r="B21" s="41">
        <v>20.615000000000002</v>
      </c>
      <c r="C21" s="39"/>
      <c r="D21" s="64">
        <f>PRODUCT(B21,C21,2)</f>
        <v>41.230000000000004</v>
      </c>
    </row>
    <row r="22" spans="1:4" ht="15.75" x14ac:dyDescent="0.25">
      <c r="A22" s="12" t="s">
        <v>131</v>
      </c>
      <c r="B22" s="41">
        <v>16.28</v>
      </c>
      <c r="C22" s="39"/>
      <c r="D22" s="64">
        <f>PRODUCT(B22,C22,2)</f>
        <v>32.56</v>
      </c>
    </row>
    <row r="23" spans="1:4" ht="15.75" x14ac:dyDescent="0.25">
      <c r="A23" s="12" t="s">
        <v>132</v>
      </c>
      <c r="B23" s="41">
        <v>3.1520000000000001</v>
      </c>
      <c r="C23" s="39"/>
      <c r="D23" s="64">
        <f>PRODUCT(B23,C23,2)</f>
        <v>6.3040000000000003</v>
      </c>
    </row>
    <row r="24" spans="1:4" ht="15.75" x14ac:dyDescent="0.25">
      <c r="A24" s="9" t="s">
        <v>133</v>
      </c>
      <c r="B24" s="38">
        <v>8.359</v>
      </c>
      <c r="C24" s="39"/>
      <c r="D24" s="64">
        <f>PRODUCT(B24,C24,2)</f>
        <v>16.718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zoomScaleNormal="100" workbookViewId="0">
      <selection activeCell="G15" sqref="G15"/>
    </sheetView>
  </sheetViews>
  <sheetFormatPr defaultRowHeight="15" x14ac:dyDescent="0.25"/>
  <cols>
    <col min="1" max="1" width="41" customWidth="1"/>
    <col min="2" max="2" width="35.28515625" customWidth="1"/>
    <col min="3" max="4" width="22.5703125" customWidth="1"/>
  </cols>
  <sheetData>
    <row r="1" spans="1:4" ht="25.5" customHeight="1" x14ac:dyDescent="0.4">
      <c r="A1" s="76" t="s">
        <v>73</v>
      </c>
      <c r="B1" s="76"/>
      <c r="C1" s="76"/>
    </row>
    <row r="2" spans="1:4" ht="13.5" customHeight="1" x14ac:dyDescent="0.3">
      <c r="A2" s="25"/>
      <c r="B2" s="25"/>
      <c r="C2" s="24"/>
      <c r="D2" s="23"/>
    </row>
    <row r="3" spans="1:4" ht="48" customHeight="1" x14ac:dyDescent="0.25">
      <c r="A3" s="58" t="s">
        <v>74</v>
      </c>
      <c r="B3" s="59" t="s">
        <v>75</v>
      </c>
      <c r="C3" s="58" t="s">
        <v>76</v>
      </c>
      <c r="D3" s="58" t="s">
        <v>77</v>
      </c>
    </row>
    <row r="4" spans="1:4" ht="19.5" customHeight="1" x14ac:dyDescent="0.25">
      <c r="A4" s="1" t="s">
        <v>3</v>
      </c>
      <c r="B4" s="77" t="s">
        <v>138</v>
      </c>
      <c r="C4" s="2" t="s">
        <v>78</v>
      </c>
      <c r="D4" s="2"/>
    </row>
    <row r="5" spans="1:4" ht="20.25" customHeight="1" x14ac:dyDescent="0.25">
      <c r="A5" s="1" t="s">
        <v>4</v>
      </c>
      <c r="B5" s="77"/>
      <c r="C5" s="2" t="s">
        <v>78</v>
      </c>
      <c r="D5" s="2"/>
    </row>
    <row r="6" spans="1:4" ht="20.25" customHeight="1" x14ac:dyDescent="0.25">
      <c r="A6" s="1" t="s">
        <v>22</v>
      </c>
      <c r="B6" s="77"/>
      <c r="C6" s="2" t="s">
        <v>78</v>
      </c>
      <c r="D6" s="2"/>
    </row>
    <row r="7" spans="1:4" ht="18.75" customHeight="1" x14ac:dyDescent="0.25">
      <c r="A7" s="1" t="s">
        <v>5</v>
      </c>
      <c r="B7" s="77"/>
      <c r="C7" s="2" t="s">
        <v>78</v>
      </c>
      <c r="D7" s="2"/>
    </row>
    <row r="8" spans="1:4" ht="18" customHeight="1" x14ac:dyDescent="0.25">
      <c r="A8" s="1" t="s">
        <v>6</v>
      </c>
      <c r="B8" s="77"/>
      <c r="C8" s="2" t="s">
        <v>78</v>
      </c>
      <c r="D8" s="2"/>
    </row>
    <row r="9" spans="1:4" ht="18.75" customHeight="1" x14ac:dyDescent="0.25">
      <c r="A9" s="1" t="s">
        <v>17</v>
      </c>
      <c r="B9" s="77"/>
      <c r="C9" s="2" t="s">
        <v>78</v>
      </c>
      <c r="D9" s="2"/>
    </row>
    <row r="10" spans="1:4" ht="17.25" customHeight="1" x14ac:dyDescent="0.25">
      <c r="A10" s="1" t="s">
        <v>7</v>
      </c>
      <c r="B10" s="77"/>
      <c r="C10" s="2" t="s">
        <v>78</v>
      </c>
      <c r="D10" s="2"/>
    </row>
    <row r="11" spans="1:4" ht="18.75" customHeight="1" x14ac:dyDescent="0.25">
      <c r="A11" s="1" t="s">
        <v>16</v>
      </c>
      <c r="B11" s="77"/>
      <c r="C11" s="2" t="s">
        <v>78</v>
      </c>
      <c r="D11" s="2"/>
    </row>
    <row r="12" spans="1:4" ht="15.75" x14ac:dyDescent="0.25">
      <c r="A12" s="1" t="s">
        <v>47</v>
      </c>
      <c r="B12" s="77"/>
      <c r="C12" s="2" t="s">
        <v>78</v>
      </c>
      <c r="D12" s="2"/>
    </row>
    <row r="13" spans="1:4" ht="15.75" x14ac:dyDescent="0.25">
      <c r="A13" s="5" t="s">
        <v>23</v>
      </c>
      <c r="B13" s="77"/>
      <c r="C13" s="2" t="s">
        <v>78</v>
      </c>
      <c r="D13" s="8"/>
    </row>
    <row r="14" spans="1:4" ht="78.75" customHeight="1" x14ac:dyDescent="0.25">
      <c r="A14" s="5" t="s">
        <v>45</v>
      </c>
      <c r="B14" s="36" t="s">
        <v>79</v>
      </c>
      <c r="C14" s="2" t="s">
        <v>78</v>
      </c>
      <c r="D14" s="6"/>
    </row>
    <row r="15" spans="1:4" ht="67.5" customHeight="1" x14ac:dyDescent="0.25">
      <c r="A15" s="1" t="s">
        <v>8</v>
      </c>
      <c r="B15" s="77" t="s">
        <v>80</v>
      </c>
      <c r="C15" s="2" t="s">
        <v>81</v>
      </c>
      <c r="D15" s="2"/>
    </row>
    <row r="16" spans="1:4" ht="15.75" x14ac:dyDescent="0.25">
      <c r="A16" s="1" t="s">
        <v>9</v>
      </c>
      <c r="B16" s="77"/>
      <c r="C16" s="2" t="s">
        <v>81</v>
      </c>
      <c r="D16" s="2"/>
    </row>
    <row r="17" spans="1:4" ht="113.25" customHeight="1" x14ac:dyDescent="0.25">
      <c r="A17" s="29" t="s">
        <v>92</v>
      </c>
      <c r="B17" s="36" t="s">
        <v>82</v>
      </c>
      <c r="C17" s="2" t="s">
        <v>81</v>
      </c>
      <c r="D17" s="30"/>
    </row>
    <row r="18" spans="1:4" ht="15.75" x14ac:dyDescent="0.25">
      <c r="A18" s="5" t="s">
        <v>83</v>
      </c>
      <c r="B18" s="77" t="s">
        <v>84</v>
      </c>
      <c r="C18" s="2" t="s">
        <v>81</v>
      </c>
      <c r="D18" s="2"/>
    </row>
    <row r="19" spans="1:4" ht="75" customHeight="1" x14ac:dyDescent="0.25">
      <c r="A19" s="5" t="s">
        <v>46</v>
      </c>
      <c r="B19" s="77"/>
      <c r="C19" s="2" t="s">
        <v>81</v>
      </c>
      <c r="D19" s="6"/>
    </row>
    <row r="20" spans="1:4" ht="15.75" x14ac:dyDescent="0.25">
      <c r="A20" s="1" t="s">
        <v>19</v>
      </c>
      <c r="B20" s="77" t="s">
        <v>85</v>
      </c>
      <c r="C20" s="2" t="s">
        <v>86</v>
      </c>
      <c r="D20" s="2" t="s">
        <v>87</v>
      </c>
    </row>
    <row r="21" spans="1:4" ht="63.75" customHeight="1" x14ac:dyDescent="0.25">
      <c r="A21" s="29" t="s">
        <v>88</v>
      </c>
      <c r="B21" s="77"/>
      <c r="C21" s="2" t="s">
        <v>89</v>
      </c>
      <c r="D21" s="2" t="s">
        <v>87</v>
      </c>
    </row>
    <row r="22" spans="1:4" x14ac:dyDescent="0.25">
      <c r="A22" s="78" t="s">
        <v>90</v>
      </c>
      <c r="B22" s="78"/>
      <c r="C22" s="78"/>
      <c r="D22" s="78"/>
    </row>
    <row r="23" spans="1:4" x14ac:dyDescent="0.25">
      <c r="A23" s="78"/>
      <c r="B23" s="78"/>
      <c r="C23" s="78"/>
      <c r="D23" s="78"/>
    </row>
    <row r="24" spans="1:4" ht="8.25" customHeight="1" x14ac:dyDescent="0.25">
      <c r="A24" s="75" t="s">
        <v>91</v>
      </c>
      <c r="B24" s="75"/>
      <c r="C24" s="75"/>
      <c r="D24" s="75"/>
    </row>
    <row r="25" spans="1:4" ht="1.5" customHeight="1" x14ac:dyDescent="0.25">
      <c r="A25" s="75"/>
      <c r="B25" s="75"/>
      <c r="C25" s="75"/>
      <c r="D25" s="75"/>
    </row>
    <row r="26" spans="1:4" x14ac:dyDescent="0.25">
      <c r="A26" s="75"/>
      <c r="B26" s="75"/>
      <c r="C26" s="75"/>
      <c r="D26" s="75"/>
    </row>
    <row r="27" spans="1:4" x14ac:dyDescent="0.25">
      <c r="A27" s="75"/>
      <c r="B27" s="75"/>
      <c r="C27" s="75"/>
      <c r="D27" s="75"/>
    </row>
    <row r="30" spans="1:4" ht="15.75" x14ac:dyDescent="0.25">
      <c r="C30" s="4"/>
    </row>
    <row r="31" spans="1:4" ht="15.75" x14ac:dyDescent="0.25">
      <c r="C31" s="4"/>
    </row>
    <row r="32" spans="1:4" ht="15.75" x14ac:dyDescent="0.25">
      <c r="C32" s="4"/>
    </row>
    <row r="33" spans="3:3" ht="15.75" x14ac:dyDescent="0.25">
      <c r="C33" s="4"/>
    </row>
    <row r="34" spans="3:3" ht="15.75" x14ac:dyDescent="0.25">
      <c r="C34" s="4"/>
    </row>
    <row r="35" spans="3:3" ht="15.75" x14ac:dyDescent="0.25">
      <c r="C35" s="4"/>
    </row>
    <row r="36" spans="3:3" ht="15.75" x14ac:dyDescent="0.25">
      <c r="C36" s="4"/>
    </row>
    <row r="37" spans="3:3" ht="15.75" x14ac:dyDescent="0.25">
      <c r="C37" s="4"/>
    </row>
    <row r="38" spans="3:3" ht="15.75" x14ac:dyDescent="0.25">
      <c r="C38" s="4"/>
    </row>
    <row r="39" spans="3:3" ht="15.75" x14ac:dyDescent="0.25">
      <c r="C39" s="4"/>
    </row>
    <row r="40" spans="3:3" ht="15.75" x14ac:dyDescent="0.25">
      <c r="C40" s="4"/>
    </row>
    <row r="41" spans="3:3" ht="15.75" x14ac:dyDescent="0.25">
      <c r="C41" s="4"/>
    </row>
    <row r="42" spans="3:3" ht="15.75" x14ac:dyDescent="0.25">
      <c r="C42" s="26"/>
    </row>
    <row r="43" spans="3:3" x14ac:dyDescent="0.25">
      <c r="C43" s="7"/>
    </row>
  </sheetData>
  <mergeCells count="7">
    <mergeCell ref="A24:D27"/>
    <mergeCell ref="A1:C1"/>
    <mergeCell ref="B4:B13"/>
    <mergeCell ref="B15:B16"/>
    <mergeCell ref="B18:B19"/>
    <mergeCell ref="B20:B21"/>
    <mergeCell ref="A22:D23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Header xml:space="preserve">&amp;RPříloha č.1 k zadávacím podmínkám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26"/>
  <sheetViews>
    <sheetView workbookViewId="0">
      <selection activeCell="F22" sqref="F22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39</v>
      </c>
      <c r="B1" s="3" t="s">
        <v>43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" t="s">
        <v>54</v>
      </c>
      <c r="B6" s="1">
        <v>129.30000000000001</v>
      </c>
      <c r="C6" s="28"/>
      <c r="D6" s="64">
        <f>PRODUCT(B6,C6)</f>
        <v>129.30000000000001</v>
      </c>
    </row>
    <row r="7" spans="1:4" ht="15.75" x14ac:dyDescent="0.25">
      <c r="A7" s="1" t="s">
        <v>21</v>
      </c>
      <c r="B7" s="1">
        <v>51.04</v>
      </c>
      <c r="C7" s="28"/>
      <c r="D7" s="64">
        <f t="shared" ref="D7:D21" si="0">PRODUCT(B7,C7)</f>
        <v>51.04</v>
      </c>
    </row>
    <row r="8" spans="1:4" ht="15.75" x14ac:dyDescent="0.25">
      <c r="A8" s="27" t="s">
        <v>55</v>
      </c>
      <c r="B8" s="1">
        <v>17.579999999999998</v>
      </c>
      <c r="C8" s="28"/>
      <c r="D8" s="64">
        <f t="shared" si="0"/>
        <v>17.579999999999998</v>
      </c>
    </row>
    <row r="9" spans="1:4" ht="15.75" x14ac:dyDescent="0.25">
      <c r="A9" s="1" t="s">
        <v>8</v>
      </c>
      <c r="B9" s="1">
        <v>71.400000000000006</v>
      </c>
      <c r="C9" s="28"/>
      <c r="D9" s="64">
        <f t="shared" si="0"/>
        <v>71.400000000000006</v>
      </c>
    </row>
    <row r="10" spans="1:4" ht="15.75" x14ac:dyDescent="0.25">
      <c r="A10" s="1" t="s">
        <v>66</v>
      </c>
      <c r="B10" s="28">
        <v>86.4</v>
      </c>
      <c r="C10" s="28"/>
      <c r="D10" s="64">
        <f>PRODUCT(B10,C10,2)</f>
        <v>172.8</v>
      </c>
    </row>
    <row r="11" spans="1:4" ht="15.75" x14ac:dyDescent="0.25">
      <c r="A11" s="1" t="s">
        <v>67</v>
      </c>
      <c r="B11" s="1">
        <v>20.97</v>
      </c>
      <c r="C11" s="28"/>
      <c r="D11" s="64">
        <f t="shared" si="0"/>
        <v>20.97</v>
      </c>
    </row>
    <row r="12" spans="1:4" ht="15.75" x14ac:dyDescent="0.25">
      <c r="A12" s="1" t="s">
        <v>61</v>
      </c>
      <c r="B12" s="1">
        <v>14</v>
      </c>
      <c r="C12" s="28"/>
      <c r="D12" s="64">
        <f>PRODUCT(B12,C12,2)</f>
        <v>28</v>
      </c>
    </row>
    <row r="13" spans="1:4" ht="15.75" x14ac:dyDescent="0.25">
      <c r="A13" s="1" t="s">
        <v>65</v>
      </c>
      <c r="B13" s="1"/>
      <c r="C13" s="28">
        <v>15</v>
      </c>
      <c r="D13" s="64" t="s">
        <v>157</v>
      </c>
    </row>
    <row r="14" spans="1:4" ht="15.75" x14ac:dyDescent="0.25">
      <c r="A14" s="1" t="s">
        <v>60</v>
      </c>
      <c r="B14" s="1"/>
      <c r="C14" s="28">
        <v>12</v>
      </c>
      <c r="D14" s="64" t="s">
        <v>157</v>
      </c>
    </row>
    <row r="15" spans="1:4" ht="15.75" x14ac:dyDescent="0.25">
      <c r="A15" s="1" t="s">
        <v>40</v>
      </c>
      <c r="B15" s="1"/>
      <c r="C15" s="28">
        <v>28</v>
      </c>
      <c r="D15" s="64" t="s">
        <v>157</v>
      </c>
    </row>
    <row r="16" spans="1:4" ht="15.75" x14ac:dyDescent="0.25">
      <c r="A16" s="1" t="s">
        <v>10</v>
      </c>
      <c r="B16" s="1"/>
      <c r="C16" s="28">
        <v>32</v>
      </c>
      <c r="D16" s="64" t="s">
        <v>157</v>
      </c>
    </row>
    <row r="17" spans="1:4" ht="15.75" x14ac:dyDescent="0.25">
      <c r="A17" s="22" t="s">
        <v>30</v>
      </c>
      <c r="B17" s="17"/>
      <c r="C17" s="33">
        <v>40</v>
      </c>
      <c r="D17" s="64" t="s">
        <v>157</v>
      </c>
    </row>
    <row r="18" spans="1:4" ht="15.75" x14ac:dyDescent="0.25">
      <c r="A18" s="22" t="s">
        <v>64</v>
      </c>
      <c r="B18" s="32">
        <v>0.18</v>
      </c>
      <c r="C18" s="17"/>
      <c r="D18" s="64">
        <f t="shared" si="0"/>
        <v>0.18</v>
      </c>
    </row>
    <row r="19" spans="1:4" ht="15.75" x14ac:dyDescent="0.25">
      <c r="A19" s="22" t="s">
        <v>68</v>
      </c>
      <c r="B19" s="32">
        <v>20.399999999999999</v>
      </c>
      <c r="C19" s="17"/>
      <c r="D19" s="64">
        <f t="shared" si="0"/>
        <v>20.399999999999999</v>
      </c>
    </row>
    <row r="20" spans="1:4" ht="15.75" x14ac:dyDescent="0.25">
      <c r="A20" s="22" t="s">
        <v>69</v>
      </c>
      <c r="B20" s="32">
        <v>21.4</v>
      </c>
      <c r="C20" s="17"/>
      <c r="D20" s="64">
        <f>PRODUCT(B20,C20,2)</f>
        <v>42.8</v>
      </c>
    </row>
    <row r="21" spans="1:4" ht="15.75" x14ac:dyDescent="0.25">
      <c r="A21" s="22" t="s">
        <v>70</v>
      </c>
      <c r="B21" s="32">
        <v>181</v>
      </c>
      <c r="C21" s="17"/>
      <c r="D21" s="64">
        <f t="shared" si="0"/>
        <v>181</v>
      </c>
    </row>
    <row r="22" spans="1:4" ht="15.75" x14ac:dyDescent="0.25">
      <c r="A22" s="22" t="s">
        <v>63</v>
      </c>
      <c r="B22" s="34">
        <v>10.8</v>
      </c>
      <c r="C22" s="21"/>
      <c r="D22" s="64">
        <f>PRODUCT(B22,C22,2)</f>
        <v>21.6</v>
      </c>
    </row>
    <row r="23" spans="1:4" ht="15.75" x14ac:dyDescent="0.25">
      <c r="A23" s="22" t="s">
        <v>71</v>
      </c>
      <c r="B23" s="34">
        <v>35.200000000000003</v>
      </c>
      <c r="C23" s="21"/>
      <c r="D23" s="64">
        <f>PRODUCT(B23,C23,2)</f>
        <v>70.400000000000006</v>
      </c>
    </row>
    <row r="26" spans="1:4" ht="15.75" x14ac:dyDescent="0.25">
      <c r="A26" s="35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26"/>
  <sheetViews>
    <sheetView workbookViewId="0">
      <selection activeCell="F22" sqref="F22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39</v>
      </c>
      <c r="B1" s="3" t="s">
        <v>44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" t="s">
        <v>54</v>
      </c>
      <c r="B6" s="1">
        <v>129.30000000000001</v>
      </c>
      <c r="C6" s="28"/>
      <c r="D6" s="64">
        <f>PRODUCT(B6,C6)</f>
        <v>129.30000000000001</v>
      </c>
    </row>
    <row r="7" spans="1:4" ht="15.75" x14ac:dyDescent="0.25">
      <c r="A7" s="1" t="s">
        <v>21</v>
      </c>
      <c r="B7" s="1">
        <v>51.04</v>
      </c>
      <c r="C7" s="28"/>
      <c r="D7" s="64">
        <f t="shared" ref="D7:D21" si="0">PRODUCT(B7,C7)</f>
        <v>51.04</v>
      </c>
    </row>
    <row r="8" spans="1:4" ht="15.75" x14ac:dyDescent="0.25">
      <c r="A8" s="27" t="s">
        <v>55</v>
      </c>
      <c r="B8" s="1">
        <v>17.579999999999998</v>
      </c>
      <c r="C8" s="28"/>
      <c r="D8" s="64">
        <f t="shared" si="0"/>
        <v>17.579999999999998</v>
      </c>
    </row>
    <row r="9" spans="1:4" ht="15.75" x14ac:dyDescent="0.25">
      <c r="A9" s="1" t="s">
        <v>8</v>
      </c>
      <c r="B9" s="1">
        <v>71.400000000000006</v>
      </c>
      <c r="C9" s="28"/>
      <c r="D9" s="64">
        <f t="shared" si="0"/>
        <v>71.400000000000006</v>
      </c>
    </row>
    <row r="10" spans="1:4" ht="15.75" x14ac:dyDescent="0.25">
      <c r="A10" s="1" t="s">
        <v>66</v>
      </c>
      <c r="B10" s="28">
        <v>86.4</v>
      </c>
      <c r="C10" s="28"/>
      <c r="D10" s="64">
        <f>PRODUCT(B10,C10,2)</f>
        <v>172.8</v>
      </c>
    </row>
    <row r="11" spans="1:4" ht="15.75" x14ac:dyDescent="0.25">
      <c r="A11" s="1" t="s">
        <v>67</v>
      </c>
      <c r="B11" s="1">
        <v>20.97</v>
      </c>
      <c r="C11" s="28"/>
      <c r="D11" s="64">
        <f t="shared" si="0"/>
        <v>20.97</v>
      </c>
    </row>
    <row r="12" spans="1:4" ht="15.75" x14ac:dyDescent="0.25">
      <c r="A12" s="1" t="s">
        <v>61</v>
      </c>
      <c r="B12" s="1">
        <v>14</v>
      </c>
      <c r="C12" s="28"/>
      <c r="D12" s="64">
        <f>PRODUCT(B12,C12,2)</f>
        <v>28</v>
      </c>
    </row>
    <row r="13" spans="1:4" ht="15.75" x14ac:dyDescent="0.25">
      <c r="A13" s="1" t="s">
        <v>65</v>
      </c>
      <c r="B13" s="1"/>
      <c r="C13" s="28">
        <v>15</v>
      </c>
      <c r="D13" s="64" t="s">
        <v>157</v>
      </c>
    </row>
    <row r="14" spans="1:4" ht="15.75" x14ac:dyDescent="0.25">
      <c r="A14" s="1" t="s">
        <v>60</v>
      </c>
      <c r="B14" s="1"/>
      <c r="C14" s="28">
        <v>12</v>
      </c>
      <c r="D14" s="64" t="s">
        <v>157</v>
      </c>
    </row>
    <row r="15" spans="1:4" ht="15.75" x14ac:dyDescent="0.25">
      <c r="A15" s="1" t="s">
        <v>40</v>
      </c>
      <c r="B15" s="1"/>
      <c r="C15" s="28">
        <v>28</v>
      </c>
      <c r="D15" s="64" t="s">
        <v>157</v>
      </c>
    </row>
    <row r="16" spans="1:4" ht="15.75" x14ac:dyDescent="0.25">
      <c r="A16" s="1" t="s">
        <v>10</v>
      </c>
      <c r="B16" s="1"/>
      <c r="C16" s="28">
        <v>32</v>
      </c>
      <c r="D16" s="64" t="s">
        <v>157</v>
      </c>
    </row>
    <row r="17" spans="1:4" ht="15.75" x14ac:dyDescent="0.25">
      <c r="A17" s="22" t="s">
        <v>30</v>
      </c>
      <c r="B17" s="17"/>
      <c r="C17" s="33">
        <v>40</v>
      </c>
      <c r="D17" s="64" t="s">
        <v>157</v>
      </c>
    </row>
    <row r="18" spans="1:4" ht="15.75" x14ac:dyDescent="0.25">
      <c r="A18" s="22" t="s">
        <v>64</v>
      </c>
      <c r="B18" s="32">
        <v>0.18</v>
      </c>
      <c r="C18" s="17"/>
      <c r="D18" s="64">
        <f t="shared" si="0"/>
        <v>0.18</v>
      </c>
    </row>
    <row r="19" spans="1:4" ht="15.75" x14ac:dyDescent="0.25">
      <c r="A19" s="22" t="s">
        <v>68</v>
      </c>
      <c r="B19" s="32">
        <v>20.399999999999999</v>
      </c>
      <c r="C19" s="17"/>
      <c r="D19" s="64">
        <f t="shared" si="0"/>
        <v>20.399999999999999</v>
      </c>
    </row>
    <row r="20" spans="1:4" ht="15.75" x14ac:dyDescent="0.25">
      <c r="A20" s="22" t="s">
        <v>69</v>
      </c>
      <c r="B20" s="32">
        <v>21.4</v>
      </c>
      <c r="C20" s="17"/>
      <c r="D20" s="64">
        <f>PRODUCT(B20,C20,2)</f>
        <v>42.8</v>
      </c>
    </row>
    <row r="21" spans="1:4" ht="15.75" x14ac:dyDescent="0.25">
      <c r="A21" s="22" t="s">
        <v>70</v>
      </c>
      <c r="B21" s="32">
        <v>77.599999999999994</v>
      </c>
      <c r="C21" s="17"/>
      <c r="D21" s="64">
        <f t="shared" si="0"/>
        <v>77.599999999999994</v>
      </c>
    </row>
    <row r="22" spans="1:4" ht="15.75" x14ac:dyDescent="0.25">
      <c r="A22" s="22" t="s">
        <v>63</v>
      </c>
      <c r="B22" s="34">
        <v>10.8</v>
      </c>
      <c r="C22" s="21"/>
      <c r="D22" s="64">
        <f>PRODUCT(B22,C22,2)</f>
        <v>21.6</v>
      </c>
    </row>
    <row r="23" spans="1:4" ht="15.75" x14ac:dyDescent="0.25">
      <c r="A23" s="22" t="s">
        <v>71</v>
      </c>
      <c r="B23" s="34">
        <v>35.200000000000003</v>
      </c>
      <c r="C23" s="21"/>
      <c r="D23" s="64">
        <f>PRODUCT(B23,C23,2)</f>
        <v>70.400000000000006</v>
      </c>
    </row>
    <row r="26" spans="1:4" ht="15.75" x14ac:dyDescent="0.25">
      <c r="A26" s="35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23"/>
  <sheetViews>
    <sheetView workbookViewId="0">
      <selection activeCell="F22" sqref="F22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41</v>
      </c>
      <c r="B1" s="3" t="s">
        <v>42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" t="s">
        <v>54</v>
      </c>
      <c r="B6" s="1">
        <v>253.69</v>
      </c>
      <c r="C6" s="28"/>
      <c r="D6" s="64">
        <f>PRODUCT(B6,C6)</f>
        <v>253.69</v>
      </c>
    </row>
    <row r="7" spans="1:4" ht="15.75" x14ac:dyDescent="0.25">
      <c r="A7" s="1" t="s">
        <v>55</v>
      </c>
      <c r="B7" s="1">
        <v>25.88</v>
      </c>
      <c r="C7" s="28"/>
      <c r="D7" s="64">
        <f t="shared" ref="D7:D19" si="0">PRODUCT(B7,C7)</f>
        <v>25.88</v>
      </c>
    </row>
    <row r="8" spans="1:4" ht="15.75" x14ac:dyDescent="0.25">
      <c r="A8" s="27" t="s">
        <v>24</v>
      </c>
      <c r="B8" s="1">
        <v>70.099999999999994</v>
      </c>
      <c r="C8" s="28"/>
      <c r="D8" s="64">
        <f t="shared" si="0"/>
        <v>70.099999999999994</v>
      </c>
    </row>
    <row r="9" spans="1:4" ht="15.75" x14ac:dyDescent="0.25">
      <c r="A9" s="1" t="s">
        <v>8</v>
      </c>
      <c r="B9" s="1">
        <v>48</v>
      </c>
      <c r="C9" s="28"/>
      <c r="D9" s="64">
        <f t="shared" si="0"/>
        <v>48</v>
      </c>
    </row>
    <row r="10" spans="1:4" ht="15.75" x14ac:dyDescent="0.25">
      <c r="A10" s="1" t="s">
        <v>13</v>
      </c>
      <c r="B10" s="1">
        <v>67.010000000000005</v>
      </c>
      <c r="C10" s="28"/>
      <c r="D10" s="64">
        <f t="shared" si="0"/>
        <v>67.010000000000005</v>
      </c>
    </row>
    <row r="11" spans="1:4" ht="15.75" x14ac:dyDescent="0.25">
      <c r="A11" s="1" t="s">
        <v>56</v>
      </c>
      <c r="B11" s="1">
        <v>6</v>
      </c>
      <c r="C11" s="28"/>
      <c r="D11" s="64">
        <f t="shared" si="0"/>
        <v>6</v>
      </c>
    </row>
    <row r="12" spans="1:4" ht="15.75" x14ac:dyDescent="0.25">
      <c r="A12" s="1" t="s">
        <v>57</v>
      </c>
      <c r="B12" s="1">
        <v>31.8</v>
      </c>
      <c r="C12" s="28"/>
      <c r="D12" s="64">
        <f>PRODUCT(B12,C12,2)</f>
        <v>63.6</v>
      </c>
    </row>
    <row r="13" spans="1:4" ht="15.75" x14ac:dyDescent="0.25">
      <c r="A13" s="1" t="s">
        <v>58</v>
      </c>
      <c r="B13" s="1">
        <v>24.2</v>
      </c>
      <c r="C13" s="28"/>
      <c r="D13" s="64">
        <f>PRODUCT(B13,C13,2)</f>
        <v>48.4</v>
      </c>
    </row>
    <row r="14" spans="1:4" ht="15.75" x14ac:dyDescent="0.25">
      <c r="A14" s="5" t="s">
        <v>59</v>
      </c>
      <c r="B14" s="5">
        <v>69.06</v>
      </c>
      <c r="C14" s="1"/>
      <c r="D14" s="64">
        <f>PRODUCT(B14,C14,2)</f>
        <v>138.12</v>
      </c>
    </row>
    <row r="15" spans="1:4" ht="15.75" x14ac:dyDescent="0.25">
      <c r="A15" s="5" t="s">
        <v>40</v>
      </c>
      <c r="B15" s="1"/>
      <c r="C15" s="1">
        <v>25</v>
      </c>
      <c r="D15" s="64" t="s">
        <v>157</v>
      </c>
    </row>
    <row r="16" spans="1:4" ht="15.75" x14ac:dyDescent="0.25">
      <c r="A16" s="5" t="s">
        <v>10</v>
      </c>
      <c r="B16" s="1"/>
      <c r="C16" s="1">
        <v>48</v>
      </c>
      <c r="D16" s="64" t="s">
        <v>157</v>
      </c>
    </row>
    <row r="17" spans="1:4" ht="15.75" x14ac:dyDescent="0.25">
      <c r="A17" s="5" t="s">
        <v>60</v>
      </c>
      <c r="B17" s="1"/>
      <c r="C17" s="1">
        <v>8</v>
      </c>
      <c r="D17" s="64" t="s">
        <v>157</v>
      </c>
    </row>
    <row r="18" spans="1:4" ht="15.75" x14ac:dyDescent="0.25">
      <c r="A18" s="5" t="s">
        <v>61</v>
      </c>
      <c r="B18" s="1">
        <v>6.3</v>
      </c>
      <c r="C18" s="1"/>
      <c r="D18" s="64">
        <f>PRODUCT(B18,C18,2)</f>
        <v>12.6</v>
      </c>
    </row>
    <row r="19" spans="1:4" ht="15.75" x14ac:dyDescent="0.25">
      <c r="A19" s="5" t="s">
        <v>62</v>
      </c>
      <c r="B19" s="1">
        <v>2.02</v>
      </c>
      <c r="C19" s="1"/>
      <c r="D19" s="64">
        <f t="shared" si="0"/>
        <v>2.02</v>
      </c>
    </row>
    <row r="20" spans="1:4" ht="15.75" x14ac:dyDescent="0.25">
      <c r="A20" s="5" t="s">
        <v>30</v>
      </c>
      <c r="B20" s="1"/>
      <c r="C20" s="5">
        <v>24</v>
      </c>
      <c r="D20" s="5" t="s">
        <v>157</v>
      </c>
    </row>
    <row r="21" spans="1:4" ht="15.75" x14ac:dyDescent="0.25">
      <c r="A21" s="5" t="s">
        <v>63</v>
      </c>
      <c r="B21" s="1">
        <v>32.04</v>
      </c>
      <c r="C21" s="1"/>
      <c r="D21" s="64">
        <f>PRODUCT(B21,C21,2)</f>
        <v>64.08</v>
      </c>
    </row>
    <row r="22" spans="1:4" ht="18.75" x14ac:dyDescent="0.3">
      <c r="B22" s="31"/>
      <c r="C22" s="31"/>
    </row>
    <row r="23" spans="1:4" ht="15.75" x14ac:dyDescent="0.25">
      <c r="A23" s="35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17"/>
  <sheetViews>
    <sheetView workbookViewId="0">
      <selection activeCell="D8" sqref="D8"/>
    </sheetView>
  </sheetViews>
  <sheetFormatPr defaultRowHeight="15" x14ac:dyDescent="0.2"/>
  <cols>
    <col min="1" max="1" width="35.7109375" style="62" customWidth="1"/>
    <col min="2" max="3" width="15.7109375" style="62" customWidth="1"/>
    <col min="4" max="4" width="20.140625" style="62" customWidth="1"/>
    <col min="5" max="16384" width="9.140625" style="62"/>
  </cols>
  <sheetData>
    <row r="1" spans="1:4" ht="15.75" x14ac:dyDescent="0.25">
      <c r="A1" s="3" t="s">
        <v>147</v>
      </c>
      <c r="B1" s="3" t="s">
        <v>148</v>
      </c>
    </row>
    <row r="5" spans="1:4" ht="18.75" x14ac:dyDescent="0.2">
      <c r="A5" s="37" t="s">
        <v>0</v>
      </c>
      <c r="B5" s="37" t="s">
        <v>1</v>
      </c>
      <c r="C5" s="37" t="s">
        <v>2</v>
      </c>
      <c r="D5" s="37" t="s">
        <v>72</v>
      </c>
    </row>
    <row r="6" spans="1:4" x14ac:dyDescent="0.2">
      <c r="A6" s="1" t="s">
        <v>3</v>
      </c>
      <c r="B6" s="1">
        <v>4.4080000000000004</v>
      </c>
      <c r="C6" s="1"/>
      <c r="D6" s="63">
        <v>4.4080000000000004</v>
      </c>
    </row>
    <row r="7" spans="1:4" x14ac:dyDescent="0.2">
      <c r="A7" s="1" t="s">
        <v>149</v>
      </c>
      <c r="B7" s="1">
        <v>20.251999999999999</v>
      </c>
      <c r="C7" s="1"/>
      <c r="D7" s="63">
        <v>20.251999999999999</v>
      </c>
    </row>
    <row r="8" spans="1:4" x14ac:dyDescent="0.2">
      <c r="A8" s="1" t="s">
        <v>150</v>
      </c>
      <c r="B8" s="1">
        <v>0.45</v>
      </c>
      <c r="C8" s="1">
        <v>66</v>
      </c>
      <c r="D8" s="68">
        <f>SUM(B8)*66</f>
        <v>29.7</v>
      </c>
    </row>
    <row r="9" spans="1:4" x14ac:dyDescent="0.2">
      <c r="A9" s="1" t="s">
        <v>7</v>
      </c>
      <c r="B9" s="1">
        <v>6.1239999999999997</v>
      </c>
      <c r="C9" s="1"/>
      <c r="D9" s="63">
        <v>6.1239999999999997</v>
      </c>
    </row>
    <row r="10" spans="1:4" x14ac:dyDescent="0.2">
      <c r="A10" s="1" t="s">
        <v>151</v>
      </c>
      <c r="B10" s="1">
        <v>14.81</v>
      </c>
      <c r="C10" s="1"/>
      <c r="D10" s="63">
        <v>14.81</v>
      </c>
    </row>
    <row r="11" spans="1:4" x14ac:dyDescent="0.2">
      <c r="A11" s="1" t="s">
        <v>8</v>
      </c>
      <c r="B11" s="1">
        <v>3.1680000000000001</v>
      </c>
      <c r="C11" s="1">
        <v>6</v>
      </c>
      <c r="D11" s="63">
        <v>19.007999999999999</v>
      </c>
    </row>
    <row r="12" spans="1:4" x14ac:dyDescent="0.2">
      <c r="A12" s="1" t="s">
        <v>152</v>
      </c>
      <c r="B12" s="1"/>
      <c r="C12" s="1">
        <v>2</v>
      </c>
      <c r="D12" s="63">
        <v>1.2</v>
      </c>
    </row>
    <row r="13" spans="1:4" x14ac:dyDescent="0.2">
      <c r="A13" s="1" t="s">
        <v>9</v>
      </c>
      <c r="B13" s="1"/>
      <c r="C13" s="1">
        <v>8</v>
      </c>
      <c r="D13" s="63"/>
    </row>
    <row r="14" spans="1:4" x14ac:dyDescent="0.2">
      <c r="A14" s="1" t="s">
        <v>10</v>
      </c>
      <c r="B14" s="1"/>
      <c r="C14" s="1">
        <v>16</v>
      </c>
      <c r="D14" s="63"/>
    </row>
    <row r="15" spans="1:4" x14ac:dyDescent="0.2">
      <c r="A15" s="1" t="s">
        <v>153</v>
      </c>
      <c r="B15" s="1">
        <v>3.24</v>
      </c>
      <c r="C15" s="1">
        <v>2</v>
      </c>
      <c r="D15" s="68">
        <f>SUM(B15)*2</f>
        <v>6.48</v>
      </c>
    </row>
    <row r="16" spans="1:4" x14ac:dyDescent="0.2">
      <c r="A16" s="1" t="s">
        <v>154</v>
      </c>
      <c r="B16" s="1">
        <v>74.52</v>
      </c>
      <c r="C16" s="1"/>
      <c r="D16" s="65">
        <v>74.52</v>
      </c>
    </row>
    <row r="17" spans="1:4" x14ac:dyDescent="0.2">
      <c r="A17" s="5" t="s">
        <v>19</v>
      </c>
      <c r="B17" s="1">
        <v>1.19</v>
      </c>
      <c r="C17" s="1">
        <v>2</v>
      </c>
      <c r="D17" s="66">
        <f>SUM(B17)*2</f>
        <v>2.38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4"/>
  <sheetViews>
    <sheetView workbookViewId="0">
      <selection activeCell="H6" sqref="H6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158</v>
      </c>
      <c r="B1" s="3" t="s">
        <v>32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" t="s">
        <v>97</v>
      </c>
      <c r="B6" s="1">
        <v>4.2939999999999996</v>
      </c>
      <c r="C6" s="1"/>
      <c r="D6" s="64">
        <f>PRODUCT(B6,C6)</f>
        <v>4.2939999999999996</v>
      </c>
    </row>
    <row r="7" spans="1:4" ht="15.75" x14ac:dyDescent="0.25">
      <c r="A7" s="1" t="s">
        <v>98</v>
      </c>
      <c r="B7" s="1">
        <v>1.577</v>
      </c>
      <c r="C7" s="1"/>
      <c r="D7" s="64">
        <f t="shared" ref="D7:D31" si="0">PRODUCT(B7,C7)</f>
        <v>1.577</v>
      </c>
    </row>
    <row r="8" spans="1:4" ht="15.75" x14ac:dyDescent="0.25">
      <c r="A8" s="1" t="s">
        <v>99</v>
      </c>
      <c r="B8" s="1">
        <v>4.7539999999999996</v>
      </c>
      <c r="C8" s="1"/>
      <c r="D8" s="64">
        <f t="shared" si="0"/>
        <v>4.7539999999999996</v>
      </c>
    </row>
    <row r="9" spans="1:4" ht="15.75" x14ac:dyDescent="0.25">
      <c r="A9" s="1" t="s">
        <v>100</v>
      </c>
      <c r="B9" s="1">
        <v>1.643</v>
      </c>
      <c r="C9" s="1"/>
      <c r="D9" s="64">
        <f t="shared" si="0"/>
        <v>1.643</v>
      </c>
    </row>
    <row r="10" spans="1:4" ht="15.75" x14ac:dyDescent="0.25">
      <c r="A10" s="1" t="s">
        <v>101</v>
      </c>
      <c r="B10" s="1">
        <f>3.106+1.978</f>
        <v>5.0839999999999996</v>
      </c>
      <c r="C10" s="1"/>
      <c r="D10" s="64">
        <f t="shared" si="0"/>
        <v>5.0839999999999996</v>
      </c>
    </row>
    <row r="11" spans="1:4" ht="15.75" x14ac:dyDescent="0.25">
      <c r="A11" s="1" t="s">
        <v>102</v>
      </c>
      <c r="B11" s="1">
        <v>11.991</v>
      </c>
      <c r="C11" s="1"/>
      <c r="D11" s="64">
        <f t="shared" si="0"/>
        <v>11.991</v>
      </c>
    </row>
    <row r="12" spans="1:4" ht="15.75" x14ac:dyDescent="0.25">
      <c r="A12" s="1" t="s">
        <v>99</v>
      </c>
      <c r="B12" s="1">
        <v>3.754</v>
      </c>
      <c r="C12" s="1"/>
      <c r="D12" s="64">
        <f t="shared" si="0"/>
        <v>3.754</v>
      </c>
    </row>
    <row r="13" spans="1:4" ht="15.75" x14ac:dyDescent="0.25">
      <c r="A13" s="1" t="s">
        <v>103</v>
      </c>
      <c r="B13" s="1">
        <v>25.088000000000001</v>
      </c>
      <c r="C13" s="1"/>
      <c r="D13" s="64">
        <f t="shared" si="0"/>
        <v>25.088000000000001</v>
      </c>
    </row>
    <row r="14" spans="1:4" ht="15.75" x14ac:dyDescent="0.25">
      <c r="A14" s="1" t="s">
        <v>104</v>
      </c>
      <c r="B14" s="1">
        <v>7.4669999999999996</v>
      </c>
      <c r="C14" s="1"/>
      <c r="D14" s="64">
        <f t="shared" si="0"/>
        <v>7.4669999999999996</v>
      </c>
    </row>
    <row r="15" spans="1:4" ht="15.75" x14ac:dyDescent="0.25">
      <c r="A15" s="1" t="s">
        <v>105</v>
      </c>
      <c r="B15" s="1">
        <v>53.365000000000002</v>
      </c>
      <c r="C15" s="1"/>
      <c r="D15" s="64">
        <f t="shared" si="0"/>
        <v>53.365000000000002</v>
      </c>
    </row>
    <row r="16" spans="1:4" ht="15.75" x14ac:dyDescent="0.25">
      <c r="A16" s="1" t="s">
        <v>106</v>
      </c>
      <c r="B16" s="1">
        <v>3.5059999999999998</v>
      </c>
      <c r="C16" s="1"/>
      <c r="D16" s="64">
        <f t="shared" si="0"/>
        <v>3.5059999999999998</v>
      </c>
    </row>
    <row r="17" spans="1:4" ht="15.75" x14ac:dyDescent="0.25">
      <c r="A17" s="1" t="s">
        <v>107</v>
      </c>
      <c r="B17" s="1">
        <v>5.72</v>
      </c>
      <c r="C17" s="1"/>
      <c r="D17" s="64">
        <f t="shared" si="0"/>
        <v>5.72</v>
      </c>
    </row>
    <row r="18" spans="1:4" ht="15.75" x14ac:dyDescent="0.25">
      <c r="A18" s="1" t="s">
        <v>108</v>
      </c>
      <c r="B18" s="1">
        <v>5.7640000000000002</v>
      </c>
      <c r="C18" s="1"/>
      <c r="D18" s="64">
        <f t="shared" si="0"/>
        <v>5.7640000000000002</v>
      </c>
    </row>
    <row r="19" spans="1:4" ht="15.75" x14ac:dyDescent="0.25">
      <c r="A19" s="1" t="s">
        <v>48</v>
      </c>
      <c r="B19" s="1">
        <v>13.111000000000001</v>
      </c>
      <c r="C19" s="1"/>
      <c r="D19" s="64">
        <f t="shared" si="0"/>
        <v>13.111000000000001</v>
      </c>
    </row>
    <row r="20" spans="1:4" ht="15.75" x14ac:dyDescent="0.25">
      <c r="A20" s="1" t="s">
        <v>18</v>
      </c>
      <c r="B20" s="1">
        <v>14.456</v>
      </c>
      <c r="C20" s="1"/>
      <c r="D20" s="64">
        <f t="shared" si="0"/>
        <v>14.456</v>
      </c>
    </row>
    <row r="21" spans="1:4" ht="15.75" x14ac:dyDescent="0.25">
      <c r="A21" s="1" t="s">
        <v>109</v>
      </c>
      <c r="B21" s="1">
        <v>3.56</v>
      </c>
      <c r="C21" s="1"/>
      <c r="D21" s="64">
        <f t="shared" si="0"/>
        <v>3.56</v>
      </c>
    </row>
    <row r="22" spans="1:4" ht="15.75" x14ac:dyDescent="0.25">
      <c r="A22" s="1" t="s">
        <v>110</v>
      </c>
      <c r="B22" s="1" t="s">
        <v>33</v>
      </c>
      <c r="C22" s="1"/>
      <c r="D22" s="64">
        <f t="shared" si="0"/>
        <v>0</v>
      </c>
    </row>
    <row r="23" spans="1:4" ht="15.75" x14ac:dyDescent="0.25">
      <c r="A23" s="1" t="s">
        <v>28</v>
      </c>
      <c r="B23" s="1">
        <f>16.193+9.685</f>
        <v>25.878</v>
      </c>
      <c r="C23" s="1"/>
      <c r="D23" s="64">
        <f t="shared" si="0"/>
        <v>25.878</v>
      </c>
    </row>
    <row r="24" spans="1:4" ht="15.75" x14ac:dyDescent="0.25">
      <c r="A24" s="1" t="s">
        <v>15</v>
      </c>
      <c r="B24" s="1">
        <v>26.053999999999998</v>
      </c>
      <c r="C24" s="1"/>
      <c r="D24" s="64">
        <f t="shared" si="0"/>
        <v>26.053999999999998</v>
      </c>
    </row>
    <row r="25" spans="1:4" ht="15.75" x14ac:dyDescent="0.25">
      <c r="A25" s="1" t="s">
        <v>29</v>
      </c>
      <c r="B25" s="1">
        <v>2.0529999999999999</v>
      </c>
      <c r="C25" s="1">
        <v>1</v>
      </c>
      <c r="D25" s="64">
        <f t="shared" si="0"/>
        <v>2.0529999999999999</v>
      </c>
    </row>
    <row r="26" spans="1:4" ht="15.75" x14ac:dyDescent="0.25">
      <c r="A26" s="1" t="s">
        <v>20</v>
      </c>
      <c r="B26" s="1">
        <v>1.125</v>
      </c>
      <c r="C26" s="1" t="s">
        <v>157</v>
      </c>
      <c r="D26" s="64">
        <f>PRODUCT(B26,C26,2)</f>
        <v>2.25</v>
      </c>
    </row>
    <row r="27" spans="1:4" ht="15.75" x14ac:dyDescent="0.25">
      <c r="A27" s="1" t="s">
        <v>14</v>
      </c>
      <c r="B27" s="1">
        <v>29.611000000000001</v>
      </c>
      <c r="C27" s="1"/>
      <c r="D27" s="64">
        <f t="shared" si="0"/>
        <v>29.611000000000001</v>
      </c>
    </row>
    <row r="28" spans="1:4" ht="15.75" x14ac:dyDescent="0.25">
      <c r="A28" s="1" t="s">
        <v>26</v>
      </c>
      <c r="B28" s="1">
        <f>10.849+5.283+14.234+83.106</f>
        <v>113.47199999999999</v>
      </c>
      <c r="C28" s="1"/>
      <c r="D28" s="64">
        <f t="shared" si="0"/>
        <v>113.47199999999999</v>
      </c>
    </row>
    <row r="29" spans="1:4" ht="15.75" x14ac:dyDescent="0.25">
      <c r="A29" s="1" t="s">
        <v>21</v>
      </c>
      <c r="B29" s="1">
        <v>6.6459999999999999</v>
      </c>
      <c r="C29" s="1"/>
      <c r="D29" s="64">
        <f t="shared" si="0"/>
        <v>6.6459999999999999</v>
      </c>
    </row>
    <row r="30" spans="1:4" ht="15.75" x14ac:dyDescent="0.25">
      <c r="A30" s="1" t="s">
        <v>9</v>
      </c>
      <c r="B30" s="1"/>
      <c r="C30" s="1">
        <v>8</v>
      </c>
      <c r="D30" s="64" t="s">
        <v>157</v>
      </c>
    </row>
    <row r="31" spans="1:4" ht="15.75" x14ac:dyDescent="0.25">
      <c r="A31" s="1" t="s">
        <v>8</v>
      </c>
      <c r="B31" s="1">
        <v>7.3929999999999998</v>
      </c>
      <c r="C31" s="1"/>
      <c r="D31" s="64">
        <f t="shared" si="0"/>
        <v>7.3929999999999998</v>
      </c>
    </row>
    <row r="32" spans="1:4" ht="15.75" x14ac:dyDescent="0.25">
      <c r="A32" s="1" t="s">
        <v>12</v>
      </c>
      <c r="B32" s="1">
        <v>5.0739999999999998</v>
      </c>
      <c r="C32" s="1"/>
      <c r="D32" s="64">
        <f>PRODUCT(B32,C32,2)</f>
        <v>10.148</v>
      </c>
    </row>
    <row r="33" spans="1:4" ht="15.75" x14ac:dyDescent="0.25">
      <c r="A33" s="1" t="s">
        <v>20</v>
      </c>
      <c r="B33" s="1">
        <v>2.5790000000000002</v>
      </c>
      <c r="C33" s="1" t="s">
        <v>157</v>
      </c>
      <c r="D33" s="64">
        <f>PRODUCT(B33,C33,2)</f>
        <v>5.1580000000000004</v>
      </c>
    </row>
    <row r="34" spans="1:4" ht="15.75" x14ac:dyDescent="0.25">
      <c r="A34" s="1" t="s">
        <v>10</v>
      </c>
      <c r="B34" s="1"/>
      <c r="C34" s="1">
        <v>19</v>
      </c>
      <c r="D34" s="65" t="s">
        <v>157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2"/>
  <sheetViews>
    <sheetView workbookViewId="0">
      <selection activeCell="B1" sqref="B1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159</v>
      </c>
      <c r="B1" s="3" t="s">
        <v>31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" t="s">
        <v>93</v>
      </c>
      <c r="B6" s="1">
        <v>3.5470000000000002</v>
      </c>
      <c r="C6" s="1"/>
      <c r="D6" s="65">
        <f>PRODUCT(B6,C6)</f>
        <v>3.5470000000000002</v>
      </c>
    </row>
    <row r="7" spans="1:4" ht="15.75" x14ac:dyDescent="0.25">
      <c r="A7" s="1" t="s">
        <v>28</v>
      </c>
      <c r="B7" s="1">
        <f>14.573+55.601+26.451+3.795</f>
        <v>100.42</v>
      </c>
      <c r="C7" s="1"/>
      <c r="D7" s="65">
        <f t="shared" ref="D7:D22" si="0">PRODUCT(B7,C7)</f>
        <v>100.42</v>
      </c>
    </row>
    <row r="8" spans="1:4" ht="15.75" x14ac:dyDescent="0.25">
      <c r="A8" s="1" t="s">
        <v>94</v>
      </c>
      <c r="B8" s="1">
        <v>11.169</v>
      </c>
      <c r="C8" s="1"/>
      <c r="D8" s="65">
        <f t="shared" si="0"/>
        <v>11.169</v>
      </c>
    </row>
    <row r="9" spans="1:4" ht="15.75" x14ac:dyDescent="0.25">
      <c r="A9" s="1" t="s">
        <v>26</v>
      </c>
      <c r="B9" s="1">
        <f>81.737+27.112+8.814+56.37+66.897+74.388+3.543</f>
        <v>318.86099999999999</v>
      </c>
      <c r="C9" s="1"/>
      <c r="D9" s="65">
        <f t="shared" si="0"/>
        <v>318.86099999999999</v>
      </c>
    </row>
    <row r="10" spans="1:4" ht="15.75" x14ac:dyDescent="0.25">
      <c r="A10" s="1" t="s">
        <v>12</v>
      </c>
      <c r="B10" s="1">
        <v>3.8210000000000002</v>
      </c>
      <c r="C10" s="1">
        <v>3</v>
      </c>
      <c r="D10" s="65">
        <f>PRODUCT(B10,3)</f>
        <v>11.463000000000001</v>
      </c>
    </row>
    <row r="11" spans="1:4" ht="15.75" x14ac:dyDescent="0.25">
      <c r="A11" s="1" t="s">
        <v>9</v>
      </c>
      <c r="B11" s="1"/>
      <c r="C11" s="1">
        <v>38</v>
      </c>
      <c r="D11" s="65" t="s">
        <v>157</v>
      </c>
    </row>
    <row r="12" spans="1:4" ht="15.75" x14ac:dyDescent="0.25">
      <c r="A12" s="1" t="s">
        <v>27</v>
      </c>
      <c r="B12" s="1">
        <v>2.1589999999999998</v>
      </c>
      <c r="C12" s="1"/>
      <c r="D12" s="65">
        <f>PRODUCT(B12,C12,2)</f>
        <v>4.3179999999999996</v>
      </c>
    </row>
    <row r="13" spans="1:4" ht="15.75" x14ac:dyDescent="0.25">
      <c r="A13" s="1" t="s">
        <v>8</v>
      </c>
      <c r="B13" s="1">
        <v>12.526999999999999</v>
      </c>
      <c r="C13" s="1"/>
      <c r="D13" s="65">
        <f t="shared" si="0"/>
        <v>12.526999999999999</v>
      </c>
    </row>
    <row r="14" spans="1:4" ht="15.75" x14ac:dyDescent="0.25">
      <c r="A14" s="1" t="s">
        <v>21</v>
      </c>
      <c r="B14" s="1">
        <v>14.555999999999999</v>
      </c>
      <c r="C14" s="1"/>
      <c r="D14" s="65">
        <f t="shared" si="0"/>
        <v>14.555999999999999</v>
      </c>
    </row>
    <row r="15" spans="1:4" ht="15.75" x14ac:dyDescent="0.25">
      <c r="A15" s="1" t="s">
        <v>95</v>
      </c>
      <c r="B15" s="1">
        <v>1.125</v>
      </c>
      <c r="C15" s="1">
        <v>1</v>
      </c>
      <c r="D15" s="65">
        <f>PRODUCT(B15,1)</f>
        <v>1.125</v>
      </c>
    </row>
    <row r="16" spans="1:4" ht="15.75" x14ac:dyDescent="0.25">
      <c r="A16" s="1" t="s">
        <v>25</v>
      </c>
      <c r="B16" s="1">
        <v>4.0970000000000004</v>
      </c>
      <c r="C16" s="11">
        <v>2</v>
      </c>
      <c r="D16" s="66">
        <f>SUM(B16)*2</f>
        <v>8.1940000000000008</v>
      </c>
    </row>
    <row r="17" spans="1:4" ht="15.75" x14ac:dyDescent="0.25">
      <c r="A17" s="1" t="s">
        <v>20</v>
      </c>
      <c r="B17" s="1">
        <v>2.5790000000000002</v>
      </c>
      <c r="C17" s="11">
        <v>3</v>
      </c>
      <c r="D17" s="66">
        <f>PRODUCT(B17,3)</f>
        <v>7.7370000000000001</v>
      </c>
    </row>
    <row r="18" spans="1:4" ht="15.75" x14ac:dyDescent="0.25">
      <c r="A18" s="1" t="s">
        <v>29</v>
      </c>
      <c r="B18" s="1">
        <v>1.704</v>
      </c>
      <c r="C18" s="1">
        <v>3</v>
      </c>
      <c r="D18" s="65">
        <f>PRODUCT(B18)*3</f>
        <v>5.1120000000000001</v>
      </c>
    </row>
    <row r="19" spans="1:4" ht="15.75" x14ac:dyDescent="0.25">
      <c r="A19" s="1" t="s">
        <v>20</v>
      </c>
      <c r="B19" s="1">
        <v>1.581</v>
      </c>
      <c r="C19" s="11">
        <v>4</v>
      </c>
      <c r="D19" s="66">
        <f>PRODUCT(B19,4)</f>
        <v>6.3239999999999998</v>
      </c>
    </row>
    <row r="20" spans="1:4" ht="15.75" x14ac:dyDescent="0.25">
      <c r="A20" s="1" t="s">
        <v>29</v>
      </c>
      <c r="B20" s="1">
        <v>1.0149999999999999</v>
      </c>
      <c r="C20" s="1">
        <v>4</v>
      </c>
      <c r="D20" s="65">
        <f>PRODUCT(B20*4)</f>
        <v>4.0599999999999996</v>
      </c>
    </row>
    <row r="21" spans="1:4" ht="15.75" x14ac:dyDescent="0.25">
      <c r="A21" s="1" t="s">
        <v>96</v>
      </c>
      <c r="B21" s="1">
        <v>4.38</v>
      </c>
      <c r="C21" s="1">
        <v>2</v>
      </c>
      <c r="D21" s="65">
        <f>PRODUCT(B21,2)</f>
        <v>8.76</v>
      </c>
    </row>
    <row r="22" spans="1:4" ht="15.75" x14ac:dyDescent="0.25">
      <c r="A22" s="1" t="s">
        <v>10</v>
      </c>
      <c r="B22" s="1"/>
      <c r="C22" s="1">
        <v>48</v>
      </c>
      <c r="D22" s="65">
        <f t="shared" si="0"/>
        <v>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5"/>
  <sheetViews>
    <sheetView workbookViewId="0">
      <selection activeCell="B1" sqref="B1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.75" x14ac:dyDescent="0.25">
      <c r="A1" s="3" t="s">
        <v>160</v>
      </c>
      <c r="B1" s="3" t="s">
        <v>34</v>
      </c>
    </row>
    <row r="5" spans="1:4" ht="18.75" x14ac:dyDescent="0.25">
      <c r="A5" s="37" t="s">
        <v>0</v>
      </c>
      <c r="B5" s="37" t="s">
        <v>1</v>
      </c>
      <c r="C5" s="37" t="s">
        <v>2</v>
      </c>
      <c r="D5" s="37" t="s">
        <v>72</v>
      </c>
    </row>
    <row r="6" spans="1:4" ht="15.75" x14ac:dyDescent="0.25">
      <c r="A6" s="12" t="s">
        <v>114</v>
      </c>
      <c r="B6" s="41">
        <v>36.488</v>
      </c>
      <c r="C6" s="39"/>
      <c r="D6" s="64">
        <f>PRODUCT(B6,C6)</f>
        <v>36.488</v>
      </c>
    </row>
    <row r="7" spans="1:4" ht="15.75" x14ac:dyDescent="0.25">
      <c r="A7" s="12" t="s">
        <v>113</v>
      </c>
      <c r="B7" s="41">
        <v>19.282</v>
      </c>
      <c r="C7" s="39"/>
      <c r="D7" s="64">
        <f t="shared" ref="D7:D23" si="0">PRODUCT(B7,C7)</f>
        <v>19.282</v>
      </c>
    </row>
    <row r="8" spans="1:4" ht="15.75" x14ac:dyDescent="0.25">
      <c r="A8" s="12" t="s">
        <v>4</v>
      </c>
      <c r="B8" s="41">
        <v>1.8720000000000001</v>
      </c>
      <c r="C8" s="39"/>
      <c r="D8" s="64">
        <f t="shared" si="0"/>
        <v>1.8720000000000001</v>
      </c>
    </row>
    <row r="9" spans="1:4" ht="15.75" x14ac:dyDescent="0.25">
      <c r="A9" s="12" t="s">
        <v>114</v>
      </c>
      <c r="B9" s="41">
        <v>185.63800000000001</v>
      </c>
      <c r="C9" s="39"/>
      <c r="D9" s="64">
        <f t="shared" si="0"/>
        <v>185.63800000000001</v>
      </c>
    </row>
    <row r="10" spans="1:4" ht="15.75" x14ac:dyDescent="0.25">
      <c r="A10" s="12" t="s">
        <v>21</v>
      </c>
      <c r="B10" s="41">
        <v>40.002040000000001</v>
      </c>
      <c r="C10" s="39"/>
      <c r="D10" s="64">
        <f t="shared" si="0"/>
        <v>40.002040000000001</v>
      </c>
    </row>
    <row r="11" spans="1:4" ht="15.75" x14ac:dyDescent="0.25">
      <c r="A11" s="12" t="s">
        <v>16</v>
      </c>
      <c r="B11" s="41">
        <v>30.484000000000002</v>
      </c>
      <c r="C11" s="39"/>
      <c r="D11" s="64">
        <f t="shared" si="0"/>
        <v>30.484000000000002</v>
      </c>
    </row>
    <row r="12" spans="1:4" ht="15.75" x14ac:dyDescent="0.25">
      <c r="A12" s="13" t="s">
        <v>117</v>
      </c>
      <c r="B12" s="38">
        <v>3.0840000000000001</v>
      </c>
      <c r="C12" s="39"/>
      <c r="D12" s="64">
        <f t="shared" si="0"/>
        <v>3.0840000000000001</v>
      </c>
    </row>
    <row r="13" spans="1:4" ht="15.75" x14ac:dyDescent="0.25">
      <c r="A13" s="9" t="s">
        <v>115</v>
      </c>
      <c r="B13" s="38">
        <v>4.96</v>
      </c>
      <c r="C13" s="39"/>
      <c r="D13" s="64">
        <f>PRODUCT(B13,C13,2)</f>
        <v>9.92</v>
      </c>
    </row>
    <row r="14" spans="1:4" ht="15.75" x14ac:dyDescent="0.25">
      <c r="A14" s="12" t="s">
        <v>118</v>
      </c>
      <c r="B14" s="41">
        <v>2.9830000000000001</v>
      </c>
      <c r="C14" s="39"/>
      <c r="D14" s="64">
        <f>PRODUCT(B14,C14,2)</f>
        <v>5.9660000000000002</v>
      </c>
    </row>
    <row r="15" spans="1:4" ht="15.75" x14ac:dyDescent="0.25">
      <c r="A15" s="12" t="s">
        <v>19</v>
      </c>
      <c r="B15" s="41">
        <v>31.877000000000002</v>
      </c>
      <c r="C15" s="39"/>
      <c r="D15" s="64">
        <f>PRODUCT(B15,C15,2)</f>
        <v>63.754000000000005</v>
      </c>
    </row>
    <row r="16" spans="1:4" ht="15.75" x14ac:dyDescent="0.25">
      <c r="A16" s="12" t="s">
        <v>63</v>
      </c>
      <c r="B16" s="41">
        <v>1.843</v>
      </c>
      <c r="C16" s="39"/>
      <c r="D16" s="64">
        <f>PRODUCT(B16,C16,2)</f>
        <v>3.6859999999999999</v>
      </c>
    </row>
    <row r="17" spans="1:4" ht="15.75" x14ac:dyDescent="0.25">
      <c r="A17" s="12" t="s">
        <v>9</v>
      </c>
      <c r="B17" s="42"/>
      <c r="C17" s="39">
        <v>48</v>
      </c>
      <c r="D17" s="64" t="s">
        <v>157</v>
      </c>
    </row>
    <row r="18" spans="1:4" ht="15.75" x14ac:dyDescent="0.25">
      <c r="A18" s="12" t="s">
        <v>10</v>
      </c>
      <c r="B18" s="42"/>
      <c r="C18" s="39">
        <v>49</v>
      </c>
      <c r="D18" s="64" t="s">
        <v>157</v>
      </c>
    </row>
    <row r="19" spans="1:4" ht="15.75" x14ac:dyDescent="0.25">
      <c r="A19" s="12" t="s">
        <v>119</v>
      </c>
      <c r="B19" s="41">
        <v>4.3276000000000003</v>
      </c>
      <c r="C19" s="39"/>
      <c r="D19" s="64">
        <f t="shared" si="0"/>
        <v>4.3276000000000003</v>
      </c>
    </row>
    <row r="20" spans="1:4" ht="15.75" x14ac:dyDescent="0.25">
      <c r="A20" s="14" t="s">
        <v>35</v>
      </c>
      <c r="B20" s="41">
        <v>3.35</v>
      </c>
      <c r="C20" s="42"/>
      <c r="D20" s="64">
        <f>PRODUCT(B20,C20,2)</f>
        <v>6.7</v>
      </c>
    </row>
    <row r="21" spans="1:4" ht="15.75" x14ac:dyDescent="0.25">
      <c r="A21" s="14" t="s">
        <v>120</v>
      </c>
      <c r="B21" s="41">
        <v>1.8520000000000001</v>
      </c>
      <c r="C21" s="39"/>
      <c r="D21" s="64">
        <f>PRODUCT(B21,C21,2)</f>
        <v>3.7040000000000002</v>
      </c>
    </row>
    <row r="22" spans="1:4" ht="15.75" x14ac:dyDescent="0.25">
      <c r="A22" s="14" t="s">
        <v>29</v>
      </c>
      <c r="B22" s="41">
        <v>0.34110000000000001</v>
      </c>
      <c r="C22" s="39"/>
      <c r="D22" s="64">
        <f t="shared" si="0"/>
        <v>0.34110000000000001</v>
      </c>
    </row>
    <row r="23" spans="1:4" ht="15.75" x14ac:dyDescent="0.25">
      <c r="A23" s="14" t="s">
        <v>121</v>
      </c>
      <c r="B23" s="41">
        <v>4.0250000000000004</v>
      </c>
      <c r="C23" s="39"/>
      <c r="D23" s="64">
        <f t="shared" si="0"/>
        <v>4.0250000000000004</v>
      </c>
    </row>
    <row r="24" spans="1:4" ht="15.75" x14ac:dyDescent="0.25">
      <c r="A24" s="14" t="s">
        <v>122</v>
      </c>
      <c r="B24" s="41">
        <v>3.2</v>
      </c>
      <c r="C24" s="39"/>
      <c r="D24" s="64">
        <f>PRODUCT(B24,C24,2)</f>
        <v>6.4</v>
      </c>
    </row>
    <row r="25" spans="1:4" ht="15.75" x14ac:dyDescent="0.25">
      <c r="A25" s="13" t="s">
        <v>123</v>
      </c>
      <c r="B25" s="38">
        <v>3.1580000000000004</v>
      </c>
      <c r="C25" s="39"/>
      <c r="D25" s="64">
        <f>PRODUCT(B25,C25,2)</f>
        <v>6.3160000000000007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Přehled domů</vt:lpstr>
      <vt:lpstr>Četnost 1</vt:lpstr>
      <vt:lpstr>část 2 Dělnická 806</vt:lpstr>
      <vt:lpstr>část 2 Dělnická 807</vt:lpstr>
      <vt:lpstr>část 2 Pražská 880</vt:lpstr>
      <vt:lpstr>Legerova </vt:lpstr>
      <vt:lpstr>část 4 Na Návsi 34</vt:lpstr>
      <vt:lpstr>část 4 Za Školou 117,118</vt:lpstr>
      <vt:lpstr>část 6 A.Dvořáka 1032</vt:lpstr>
      <vt:lpstr>část 6 A.Dvořáka 1033</vt:lpstr>
      <vt:lpstr>část 6 A.Dvořáka 1034</vt:lpstr>
      <vt:lpstr>část 6 A.Dvořáka 1035</vt:lpstr>
      <vt:lpstr>List1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noskm1</dc:creator>
  <cp:lastModifiedBy>Bradáčová Jana</cp:lastModifiedBy>
  <cp:lastPrinted>2025-04-23T08:34:41Z</cp:lastPrinted>
  <dcterms:created xsi:type="dcterms:W3CDTF">2012-09-10T13:32:15Z</dcterms:created>
  <dcterms:modified xsi:type="dcterms:W3CDTF">2025-04-30T07:29:36Z</dcterms:modified>
</cp:coreProperties>
</file>