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2400" windowWidth="26835" windowHeight="1005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'Rekapitulace'!$G$9</definedName>
    <definedName name="Dodavka0">'Položky'!#REF!</definedName>
    <definedName name="HSV">'Rekapitulace'!$E$9</definedName>
    <definedName name="HSV0">'Položky'!#REF!</definedName>
    <definedName name="HZS">'Rekapitulace'!$I$9</definedName>
    <definedName name="HZS0">'Položky'!#REF!</definedName>
    <definedName name="JKSO">'Krycí list'!$F$4</definedName>
    <definedName name="MJ">'Krycí list'!$G$4</definedName>
    <definedName name="Mont">'Rekapitulace'!$H$9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'Položky'!$A$1:$K$26</definedName>
    <definedName name="_xlnm.Print_Area" localSheetId="1">'Rekapitulace'!$A$1:$I$15</definedName>
    <definedName name="PocetMJ">'Krycí list'!$G$7</definedName>
    <definedName name="Poznamka">'Krycí list'!$B$37</definedName>
    <definedName name="Projektant">'Krycí list'!$C$7</definedName>
    <definedName name="PSV">'Rekapitulace'!$F$9</definedName>
    <definedName name="PSV0">'Položky'!#REF!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'Rekapitulace'!$H$15</definedName>
    <definedName name="VRNKc">'Rekapitulace'!$E$14</definedName>
    <definedName name="VRNnazev">'Rekapitulace'!$A$14</definedName>
    <definedName name="VRNproc">'Rekapitulace'!$F$14</definedName>
    <definedName name="VRNzakl">'Rekapitulace'!$G$14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<sst xmlns="http://schemas.openxmlformats.org/spreadsheetml/2006/main" count="138" uniqueCount="100">
  <si>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</si>
  <si>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</si>
  <si>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</si>
  <si>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</si>
  <si>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</si>
  <si>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</si>
  <si>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</si>
  <si>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</si>
  <si>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</si>
  <si>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</si>
  <si>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</si>
  <si>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</si>
  <si>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</si>
  <si>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</si>
  <si>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</si>
  <si>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</si>
  <si>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</si>
  <si>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</si>
  <si>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</si>
  <si>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</si>
  <si>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</si>
  <si>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</si>
  <si>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</si>
  <si>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</si>
  <si>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</si>
  <si>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</si>
  <si>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</si>
  <si>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</si>
  <si>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</si>
  <si>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</si>
  <si>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</si>
  <si>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</si>
  <si>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</si>
  <si>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</si>
  <si>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</si>
  <si>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</si>
  <si>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</si>
  <si>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</si>
  <si>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</si>
  <si>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</si>
  <si>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</si>
  <si>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</si>
  <si>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</si>
  <si>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</si>
  <si>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</si>
  <si>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</si>
  <si>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</si>
  <si>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</si>
  <si>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</si>
  <si>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</si>
  <si>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</si>
  <si>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</si>
  <si>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</si>
  <si>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</si>
  <si>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</si>
  <si>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</si>
  <si>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</si>
  <si>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</si>
  <si>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</si>
  <si>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</si>
  <si>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</si>
  <si>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</si>
  <si>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</si>
  <si>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</si>
  <si>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</si>
  <si>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</si>
  <si>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demhmot / MJ</t>
  </si>
  <si>
    <t>demhmot celk.(t)</t>
  </si>
  <si>
    <t>Díl:</t>
  </si>
  <si>
    <t>Celkem za</t>
  </si>
  <si>
    <t>OPRAVA FASÁDY ZŠ KMOCHOVA, KOLÍN - 4.ETAPA</t>
  </si>
  <si>
    <t>711</t>
  </si>
  <si>
    <t>Izolace proti vodě</t>
  </si>
  <si>
    <t>711 13-1101.R00</t>
  </si>
  <si>
    <t>Montáž parozábrany vodorovná pásy na sucho</t>
  </si>
  <si>
    <t>m2</t>
  </si>
  <si>
    <t>;půdní prostor</t>
  </si>
  <si>
    <t>730,5</t>
  </si>
  <si>
    <t>673-52326</t>
  </si>
  <si>
    <t>Fólie speciál parozábrana</t>
  </si>
  <si>
    <t>730,5*1,1</t>
  </si>
  <si>
    <t>Izolace proti vlhkosti vodorovná pásy na sucho</t>
  </si>
  <si>
    <t>283-29098</t>
  </si>
  <si>
    <t>Fólie parotěsná PE tl. 0,40mm 4x25m</t>
  </si>
  <si>
    <t>713</t>
  </si>
  <si>
    <t>Izolace tepelné</t>
  </si>
  <si>
    <t>713 12-1121.RT1</t>
  </si>
  <si>
    <t>Izolace tepelná podlah na sucho, dvouvrstvá materiál ve specifikaci</t>
  </si>
  <si>
    <t>631-41338</t>
  </si>
  <si>
    <t>Deska čedičová  tl. 140 mm, š. 1200 mm</t>
  </si>
  <si>
    <t>140,7*1,025</t>
  </si>
  <si>
    <t>631-41339</t>
  </si>
  <si>
    <t>Deska čedičová  tl. 160 mm, š. 1200 mm</t>
  </si>
  <si>
    <t>631-66726</t>
  </si>
  <si>
    <t>Rohož Rotaflex tepelný pas TP 01 tl. 140 mm</t>
  </si>
  <si>
    <t>(730,5-140,7)*1,025</t>
  </si>
  <si>
    <t>631-66727</t>
  </si>
  <si>
    <t>Rohož Rotaflex tepelný pas TP 01 tl. 160 mm</t>
  </si>
  <si>
    <t>Město Kolín</t>
  </si>
  <si>
    <t>ZADÁNÍ STAVBY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</si>
</sst>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0\ &quot;Kč&quot;"/>
    <numFmt numFmtId="166" formatCode="0.0"/>
    <numFmt numFmtId="167" formatCode="#,##0.00000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34" fillId="23" borderId="6" applyNumberFormat="0" applyFont="0" applyAlignment="0" applyProtection="0"/>
    <xf numFmtId="9" fontId="34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19" fillId="33" borderId="15" xfId="0" applyNumberFormat="1" applyFont="1" applyFill="1" applyBorder="1" applyAlignment="1">
      <alignment/>
    </xf>
    <xf numFmtId="49" fontId="0" fillId="33" borderId="16" xfId="0" applyNumberFormat="1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17" xfId="0" applyNumberForma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1" fillId="0" borderId="25" xfId="0" applyFont="1" applyBorder="1" applyAlignment="1">
      <alignment horizontal="left"/>
    </xf>
    <xf numFmtId="0" fontId="0" fillId="0" borderId="22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22" fillId="0" borderId="29" xfId="0" applyFont="1" applyBorder="1" applyAlignment="1">
      <alignment horizontal="left"/>
    </xf>
    <xf numFmtId="0" fontId="22" fillId="0" borderId="30" xfId="0" applyFont="1" applyBorder="1" applyAlignment="1">
      <alignment horizontal="left"/>
    </xf>
    <xf numFmtId="0" fontId="22" fillId="0" borderId="31" xfId="0" applyFont="1" applyBorder="1" applyAlignment="1">
      <alignment horizontal="left"/>
    </xf>
    <xf numFmtId="0" fontId="18" fillId="0" borderId="32" xfId="0" applyFont="1" applyBorder="1" applyAlignment="1">
      <alignment horizontal="centerContinuous" vertical="center"/>
    </xf>
    <xf numFmtId="0" fontId="23" fillId="0" borderId="33" xfId="0" applyFont="1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/>
    </xf>
    <xf numFmtId="0" fontId="22" fillId="0" borderId="35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centerContinuous"/>
    </xf>
    <xf numFmtId="0" fontId="22" fillId="0" borderId="36" xfId="0" applyFont="1" applyBorder="1" applyAlignment="1">
      <alignment horizontal="centerContinuous"/>
    </xf>
    <xf numFmtId="0" fontId="0" fillId="0" borderId="36" xfId="0" applyBorder="1" applyAlignment="1">
      <alignment horizontal="centerContinuous"/>
    </xf>
    <xf numFmtId="0" fontId="0" fillId="0" borderId="38" xfId="0" applyBorder="1" applyAlignment="1">
      <alignment/>
    </xf>
    <xf numFmtId="0" fontId="0" fillId="0" borderId="30" xfId="0" applyBorder="1" applyAlignment="1">
      <alignment/>
    </xf>
    <xf numFmtId="3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3" fontId="0" fillId="0" borderId="41" xfId="0" applyNumberFormat="1" applyBorder="1" applyAlignment="1">
      <alignment/>
    </xf>
    <xf numFmtId="0" fontId="0" fillId="0" borderId="42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26" xfId="0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3" fontId="0" fillId="0" borderId="47" xfId="0" applyNumberFormat="1" applyBorder="1" applyAlignment="1">
      <alignment/>
    </xf>
    <xf numFmtId="0" fontId="0" fillId="0" borderId="48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22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3" fillId="0" borderId="46" xfId="0" applyFont="1" applyFill="1" applyBorder="1" applyAlignment="1">
      <alignment/>
    </xf>
    <xf numFmtId="0" fontId="23" fillId="0" borderId="47" xfId="0" applyFont="1" applyFill="1" applyBorder="1" applyAlignment="1">
      <alignment/>
    </xf>
    <xf numFmtId="0" fontId="23" fillId="0" borderId="49" xfId="0" applyFont="1" applyFill="1" applyBorder="1" applyAlignment="1">
      <alignment/>
    </xf>
    <xf numFmtId="165" fontId="23" fillId="0" borderId="47" xfId="0" applyNumberFormat="1" applyFont="1" applyFill="1" applyBorder="1" applyAlignment="1">
      <alignment/>
    </xf>
    <xf numFmtId="0" fontId="23" fillId="0" borderId="5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0" fillId="0" borderId="51" xfId="46" applyFont="1" applyBorder="1" applyAlignment="1">
      <alignment horizontal="center"/>
      <protection/>
    </xf>
    <xf numFmtId="0" fontId="0" fillId="0" borderId="52" xfId="46" applyFont="1" applyBorder="1" applyAlignment="1">
      <alignment horizontal="center"/>
      <protection/>
    </xf>
    <xf numFmtId="0" fontId="20" fillId="0" borderId="53" xfId="46" applyFont="1" applyBorder="1">
      <alignment/>
      <protection/>
    </xf>
    <xf numFmtId="0" fontId="0" fillId="0" borderId="53" xfId="46" applyBorder="1">
      <alignment/>
      <protection/>
    </xf>
    <xf numFmtId="0" fontId="0" fillId="0" borderId="53" xfId="46" applyBorder="1" applyAlignment="1">
      <alignment horizontal="right"/>
      <protection/>
    </xf>
    <xf numFmtId="0" fontId="0" fillId="0" borderId="53" xfId="46" applyFont="1" applyBorder="1">
      <alignment/>
      <protection/>
    </xf>
    <xf numFmtId="0" fontId="0" fillId="0" borderId="53" xfId="0" applyNumberFormat="1" applyBorder="1" applyAlignment="1">
      <alignment horizontal="left"/>
    </xf>
    <xf numFmtId="0" fontId="0" fillId="0" borderId="54" xfId="0" applyNumberFormat="1" applyBorder="1" applyAlignment="1">
      <alignment/>
    </xf>
    <xf numFmtId="0" fontId="0" fillId="0" borderId="55" xfId="46" applyFont="1" applyBorder="1" applyAlignment="1">
      <alignment horizontal="center"/>
      <protection/>
    </xf>
    <xf numFmtId="0" fontId="0" fillId="0" borderId="56" xfId="46" applyFont="1" applyBorder="1" applyAlignment="1">
      <alignment horizontal="center"/>
      <protection/>
    </xf>
    <xf numFmtId="0" fontId="20" fillId="0" borderId="57" xfId="46" applyFont="1" applyBorder="1">
      <alignment/>
      <protection/>
    </xf>
    <xf numFmtId="0" fontId="0" fillId="0" borderId="57" xfId="46" applyBorder="1">
      <alignment/>
      <protection/>
    </xf>
    <xf numFmtId="0" fontId="0" fillId="0" borderId="57" xfId="46" applyBorder="1" applyAlignment="1">
      <alignment horizontal="right"/>
      <protection/>
    </xf>
    <xf numFmtId="0" fontId="0" fillId="0" borderId="57" xfId="46" applyFont="1" applyBorder="1" applyAlignment="1">
      <alignment horizontal="left" shrinkToFit="1"/>
      <protection/>
    </xf>
    <xf numFmtId="0" fontId="0" fillId="0" borderId="58" xfId="46" applyFont="1" applyBorder="1" applyAlignment="1">
      <alignment horizontal="left" shrinkToFit="1"/>
      <protection/>
    </xf>
    <xf numFmtId="49" fontId="18" fillId="0" borderId="0" xfId="0" applyNumberFormat="1" applyFont="1" applyAlignment="1">
      <alignment horizontal="centerContinuous"/>
    </xf>
    <xf numFmtId="49" fontId="22" fillId="0" borderId="35" xfId="0" applyNumberFormat="1" applyFont="1" applyFill="1" applyBorder="1" applyAlignment="1">
      <alignment/>
    </xf>
    <xf numFmtId="0" fontId="22" fillId="0" borderId="36" xfId="0" applyFont="1" applyFill="1" applyBorder="1" applyAlignment="1">
      <alignment/>
    </xf>
    <xf numFmtId="0" fontId="22" fillId="0" borderId="37" xfId="0" applyFont="1" applyFill="1" applyBorder="1" applyAlignment="1">
      <alignment/>
    </xf>
    <xf numFmtId="0" fontId="22" fillId="0" borderId="59" xfId="0" applyFont="1" applyFill="1" applyBorder="1" applyAlignment="1">
      <alignment/>
    </xf>
    <xf numFmtId="0" fontId="22" fillId="0" borderId="60" xfId="0" applyFont="1" applyFill="1" applyBorder="1" applyAlignment="1">
      <alignment/>
    </xf>
    <xf numFmtId="0" fontId="22" fillId="0" borderId="61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22" fillId="0" borderId="35" xfId="0" applyFont="1" applyFill="1" applyBorder="1" applyAlignment="1">
      <alignment/>
    </xf>
    <xf numFmtId="3" fontId="22" fillId="0" borderId="37" xfId="0" applyNumberFormat="1" applyFont="1" applyFill="1" applyBorder="1" applyAlignment="1">
      <alignment/>
    </xf>
    <xf numFmtId="3" fontId="22" fillId="0" borderId="59" xfId="0" applyNumberFormat="1" applyFont="1" applyFill="1" applyBorder="1" applyAlignment="1">
      <alignment/>
    </xf>
    <xf numFmtId="3" fontId="22" fillId="0" borderId="60" xfId="0" applyNumberFormat="1" applyFont="1" applyFill="1" applyBorder="1" applyAlignment="1">
      <alignment/>
    </xf>
    <xf numFmtId="3" fontId="22" fillId="0" borderId="61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18" fillId="0" borderId="0" xfId="0" applyFont="1" applyFill="1" applyAlignment="1">
      <alignment horizontal="centerContinuous"/>
    </xf>
    <xf numFmtId="3" fontId="18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22" fillId="0" borderId="40" xfId="0" applyFont="1" applyFill="1" applyBorder="1" applyAlignment="1">
      <alignment/>
    </xf>
    <xf numFmtId="0" fontId="22" fillId="0" borderId="41" xfId="0" applyFont="1" applyFill="1" applyBorder="1" applyAlignment="1">
      <alignment/>
    </xf>
    <xf numFmtId="0" fontId="0" fillId="0" borderId="62" xfId="0" applyFill="1" applyBorder="1" applyAlignment="1">
      <alignment/>
    </xf>
    <xf numFmtId="0" fontId="22" fillId="0" borderId="63" xfId="0" applyFont="1" applyFill="1" applyBorder="1" applyAlignment="1">
      <alignment horizontal="right"/>
    </xf>
    <xf numFmtId="0" fontId="22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center"/>
    </xf>
    <xf numFmtId="4" fontId="21" fillId="0" borderId="41" xfId="0" applyNumberFormat="1" applyFont="1" applyFill="1" applyBorder="1" applyAlignment="1">
      <alignment horizontal="right"/>
    </xf>
    <xf numFmtId="4" fontId="21" fillId="0" borderId="62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3" fontId="0" fillId="0" borderId="43" xfId="0" applyNumberFormat="1" applyFont="1" applyFill="1" applyBorder="1" applyAlignment="1">
      <alignment horizontal="right"/>
    </xf>
    <xf numFmtId="166" fontId="0" fillId="0" borderId="64" xfId="0" applyNumberFormat="1" applyFont="1" applyFill="1" applyBorder="1" applyAlignment="1">
      <alignment horizontal="right"/>
    </xf>
    <xf numFmtId="3" fontId="0" fillId="0" borderId="65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3" fontId="0" fillId="0" borderId="31" xfId="0" applyNumberFormat="1" applyFont="1" applyFill="1" applyBorder="1" applyAlignment="1">
      <alignment horizontal="right"/>
    </xf>
    <xf numFmtId="0" fontId="0" fillId="0" borderId="46" xfId="0" applyFill="1" applyBorder="1" applyAlignment="1">
      <alignment/>
    </xf>
    <xf numFmtId="0" fontId="22" fillId="0" borderId="47" xfId="0" applyFont="1" applyFill="1" applyBorder="1" applyAlignment="1">
      <alignment/>
    </xf>
    <xf numFmtId="0" fontId="0" fillId="0" borderId="47" xfId="0" applyFill="1" applyBorder="1" applyAlignment="1">
      <alignment/>
    </xf>
    <xf numFmtId="4" fontId="0" fillId="0" borderId="66" xfId="0" applyNumberFormat="1" applyFill="1" applyBorder="1" applyAlignment="1">
      <alignment/>
    </xf>
    <xf numFmtId="4" fontId="0" fillId="0" borderId="46" xfId="0" applyNumberFormat="1" applyFill="1" applyBorder="1" applyAlignment="1">
      <alignment/>
    </xf>
    <xf numFmtId="4" fontId="0" fillId="0" borderId="47" xfId="0" applyNumberFormat="1" applyFill="1" applyBorder="1" applyAlignment="1">
      <alignment/>
    </xf>
    <xf numFmtId="3" fontId="22" fillId="0" borderId="47" xfId="0" applyNumberFormat="1" applyFont="1" applyFill="1" applyBorder="1" applyAlignment="1">
      <alignment horizontal="right"/>
    </xf>
    <xf numFmtId="3" fontId="22" fillId="0" borderId="66" xfId="0" applyNumberFormat="1" applyFont="1" applyFill="1" applyBorder="1" applyAlignment="1">
      <alignment horizontal="right"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6" fillId="0" borderId="0" xfId="46" applyFont="1" applyAlignment="1">
      <alignment horizontal="center"/>
      <protection/>
    </xf>
    <xf numFmtId="0" fontId="0" fillId="0" borderId="0" xfId="46">
      <alignment/>
      <protection/>
    </xf>
    <xf numFmtId="0" fontId="27" fillId="0" borderId="0" xfId="46" applyFont="1" applyAlignment="1">
      <alignment horizontal="centerContinuous"/>
      <protection/>
    </xf>
    <xf numFmtId="0" fontId="28" fillId="0" borderId="0" xfId="46" applyFont="1" applyAlignment="1">
      <alignment horizontal="centerContinuous"/>
      <protection/>
    </xf>
    <xf numFmtId="0" fontId="28" fillId="0" borderId="0" xfId="46" applyFont="1" applyAlignment="1">
      <alignment horizontal="right"/>
      <protection/>
    </xf>
    <xf numFmtId="0" fontId="0" fillId="0" borderId="53" xfId="46" applyFont="1" applyBorder="1" applyAlignment="1">
      <alignment horizontal="center"/>
      <protection/>
    </xf>
    <xf numFmtId="0" fontId="0" fillId="0" borderId="53" xfId="46" applyBorder="1" applyAlignment="1">
      <alignment horizontal="left"/>
      <protection/>
    </xf>
    <xf numFmtId="0" fontId="0" fillId="0" borderId="54" xfId="46" applyBorder="1">
      <alignment/>
      <protection/>
    </xf>
    <xf numFmtId="49" fontId="0" fillId="0" borderId="55" xfId="46" applyNumberFormat="1" applyFont="1" applyBorder="1" applyAlignment="1">
      <alignment horizontal="center"/>
      <protection/>
    </xf>
    <xf numFmtId="0" fontId="0" fillId="0" borderId="57" xfId="46" applyBorder="1" applyAlignment="1">
      <alignment horizontal="left" shrinkToFit="1"/>
      <protection/>
    </xf>
    <xf numFmtId="0" fontId="0" fillId="0" borderId="58" xfId="46" applyBorder="1" applyAlignment="1">
      <alignment horizontal="left" shrinkToFit="1"/>
      <protection/>
    </xf>
    <xf numFmtId="0" fontId="25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21" fillId="0" borderId="64" xfId="46" applyNumberFormat="1" applyFont="1" applyFill="1" applyBorder="1">
      <alignment/>
      <protection/>
    </xf>
    <xf numFmtId="0" fontId="21" fillId="0" borderId="25" xfId="46" applyFont="1" applyFill="1" applyBorder="1" applyAlignment="1">
      <alignment horizontal="center"/>
      <protection/>
    </xf>
    <xf numFmtId="0" fontId="21" fillId="0" borderId="25" xfId="46" applyNumberFormat="1" applyFont="1" applyFill="1" applyBorder="1" applyAlignment="1">
      <alignment horizontal="center"/>
      <protection/>
    </xf>
    <xf numFmtId="0" fontId="21" fillId="0" borderId="64" xfId="46" applyFont="1" applyFill="1" applyBorder="1" applyAlignment="1">
      <alignment horizontal="center"/>
      <protection/>
    </xf>
    <xf numFmtId="0" fontId="29" fillId="0" borderId="64" xfId="46" applyFont="1" applyFill="1" applyBorder="1">
      <alignment/>
      <protection/>
    </xf>
    <xf numFmtId="0" fontId="22" fillId="0" borderId="67" xfId="46" applyFont="1" applyFill="1" applyBorder="1" applyAlignment="1">
      <alignment horizontal="center"/>
      <protection/>
    </xf>
    <xf numFmtId="49" fontId="22" fillId="0" borderId="67" xfId="46" applyNumberFormat="1" applyFont="1" applyFill="1" applyBorder="1" applyAlignment="1">
      <alignment horizontal="left"/>
      <protection/>
    </xf>
    <xf numFmtId="0" fontId="22" fillId="0" borderId="67" xfId="46" applyFont="1" applyFill="1" applyBorder="1">
      <alignment/>
      <protection/>
    </xf>
    <xf numFmtId="0" fontId="0" fillId="0" borderId="67" xfId="46" applyFill="1" applyBorder="1" applyAlignment="1">
      <alignment horizontal="center"/>
      <protection/>
    </xf>
    <xf numFmtId="0" fontId="0" fillId="0" borderId="67" xfId="46" applyNumberFormat="1" applyFill="1" applyBorder="1" applyAlignment="1">
      <alignment horizontal="right"/>
      <protection/>
    </xf>
    <xf numFmtId="0" fontId="0" fillId="0" borderId="67" xfId="46" applyNumberFormat="1" applyFill="1" applyBorder="1">
      <alignment/>
      <protection/>
    </xf>
    <xf numFmtId="0" fontId="24" fillId="0" borderId="68" xfId="46" applyNumberFormat="1" applyFont="1" applyFill="1" applyBorder="1">
      <alignment/>
      <protection/>
    </xf>
    <xf numFmtId="0" fontId="30" fillId="0" borderId="0" xfId="46" applyFont="1">
      <alignment/>
      <protection/>
    </xf>
    <xf numFmtId="0" fontId="0" fillId="0" borderId="67" xfId="46" applyFont="1" applyFill="1" applyBorder="1" applyAlignment="1">
      <alignment horizontal="center"/>
      <protection/>
    </xf>
    <xf numFmtId="49" fontId="0" fillId="0" borderId="67" xfId="46" applyNumberFormat="1" applyFont="1" applyFill="1" applyBorder="1" applyAlignment="1">
      <alignment horizontal="left"/>
      <protection/>
    </xf>
    <xf numFmtId="0" fontId="0" fillId="0" borderId="67" xfId="46" applyFont="1" applyFill="1" applyBorder="1" applyAlignment="1">
      <alignment wrapText="1"/>
      <protection/>
    </xf>
    <xf numFmtId="49" fontId="0" fillId="0" borderId="67" xfId="46" applyNumberFormat="1" applyFont="1" applyFill="1" applyBorder="1" applyAlignment="1">
      <alignment horizontal="center" shrinkToFit="1"/>
      <protection/>
    </xf>
    <xf numFmtId="4" fontId="0" fillId="0" borderId="67" xfId="46" applyNumberFormat="1" applyFont="1" applyFill="1" applyBorder="1" applyAlignment="1">
      <alignment horizontal="right"/>
      <protection/>
    </xf>
    <xf numFmtId="4" fontId="0" fillId="0" borderId="67" xfId="46" applyNumberFormat="1" applyFont="1" applyFill="1" applyBorder="1">
      <alignment/>
      <protection/>
    </xf>
    <xf numFmtId="167" fontId="0" fillId="0" borderId="67" xfId="46" applyNumberFormat="1" applyFont="1" applyFill="1" applyBorder="1">
      <alignment/>
      <protection/>
    </xf>
    <xf numFmtId="0" fontId="25" fillId="0" borderId="67" xfId="46" applyFont="1" applyFill="1" applyBorder="1" applyAlignment="1">
      <alignment horizontal="center"/>
      <protection/>
    </xf>
    <xf numFmtId="49" fontId="25" fillId="0" borderId="67" xfId="46" applyNumberFormat="1" applyFont="1" applyFill="1" applyBorder="1" applyAlignment="1">
      <alignment horizontal="left"/>
      <protection/>
    </xf>
    <xf numFmtId="0" fontId="31" fillId="0" borderId="17" xfId="46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4" fontId="31" fillId="0" borderId="67" xfId="46" applyNumberFormat="1" applyFont="1" applyFill="1" applyBorder="1" applyAlignment="1">
      <alignment horizontal="right" wrapText="1"/>
      <protection/>
    </xf>
    <xf numFmtId="0" fontId="31" fillId="0" borderId="67" xfId="46" applyFont="1" applyFill="1" applyBorder="1" applyAlignment="1">
      <alignment horizontal="left" wrapText="1"/>
      <protection/>
    </xf>
    <xf numFmtId="0" fontId="31" fillId="0" borderId="67" xfId="0" applyFont="1" applyFill="1" applyBorder="1" applyAlignment="1">
      <alignment horizontal="right"/>
    </xf>
    <xf numFmtId="0" fontId="0" fillId="0" borderId="67" xfId="46" applyFill="1" applyBorder="1">
      <alignment/>
      <protection/>
    </xf>
    <xf numFmtId="0" fontId="30" fillId="0" borderId="0" xfId="46" applyFont="1">
      <alignment/>
      <protection/>
    </xf>
    <xf numFmtId="0" fontId="0" fillId="0" borderId="69" xfId="46" applyFill="1" applyBorder="1" applyAlignment="1">
      <alignment horizontal="center"/>
      <protection/>
    </xf>
    <xf numFmtId="49" fontId="20" fillId="0" borderId="69" xfId="46" applyNumberFormat="1" applyFont="1" applyFill="1" applyBorder="1" applyAlignment="1">
      <alignment horizontal="left"/>
      <protection/>
    </xf>
    <xf numFmtId="0" fontId="20" fillId="0" borderId="69" xfId="46" applyFont="1" applyFill="1" applyBorder="1">
      <alignment/>
      <protection/>
    </xf>
    <xf numFmtId="4" fontId="0" fillId="0" borderId="69" xfId="46" applyNumberFormat="1" applyFill="1" applyBorder="1" applyAlignment="1">
      <alignment horizontal="right"/>
      <protection/>
    </xf>
    <xf numFmtId="4" fontId="22" fillId="0" borderId="69" xfId="46" applyNumberFormat="1" applyFont="1" applyFill="1" applyBorder="1">
      <alignment/>
      <protection/>
    </xf>
    <xf numFmtId="0" fontId="22" fillId="0" borderId="69" xfId="46" applyFont="1" applyFill="1" applyBorder="1">
      <alignment/>
      <protection/>
    </xf>
    <xf numFmtId="167" fontId="22" fillId="0" borderId="6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2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3" fillId="0" borderId="0" xfId="46" applyFont="1" applyBorder="1">
      <alignment/>
      <protection/>
    </xf>
    <xf numFmtId="3" fontId="33" fillId="0" borderId="0" xfId="46" applyNumberFormat="1" applyFont="1" applyBorder="1" applyAlignment="1">
      <alignment horizontal="right"/>
      <protection/>
    </xf>
    <xf numFmtId="4" fontId="33" fillId="0" borderId="0" xfId="46" applyNumberFormat="1" applyFont="1" applyBorder="1">
      <alignment/>
      <protection/>
    </xf>
    <xf numFmtId="0" fontId="32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5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67" xfId="0" applyNumberFormat="1" applyFont="1" applyFill="1" applyBorder="1" applyAlignment="1">
      <alignment/>
    </xf>
    <xf numFmtId="3" fontId="0" fillId="0" borderId="70" xfId="0" applyNumberFormat="1" applyFon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25390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99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0</v>
      </c>
      <c r="B3" s="4"/>
      <c r="C3" s="5" t="s">
        <v>1</v>
      </c>
      <c r="D3" s="5"/>
      <c r="E3" s="5"/>
      <c r="F3" s="6" t="s">
        <v>2</v>
      </c>
      <c r="G3" s="7"/>
    </row>
    <row r="4" spans="1:7" ht="12.75" customHeight="1">
      <c r="A4" s="8"/>
      <c r="B4" s="9"/>
      <c r="C4" s="10"/>
      <c r="D4" s="11"/>
      <c r="E4" s="11"/>
      <c r="F4" s="12"/>
      <c r="G4" s="13"/>
    </row>
    <row r="5" spans="1:7" ht="12.75" customHeight="1">
      <c r="A5" s="14" t="s">
        <v>4</v>
      </c>
      <c r="B5" s="15"/>
      <c r="C5" s="16" t="s">
        <v>5</v>
      </c>
      <c r="D5" s="16"/>
      <c r="E5" s="16"/>
      <c r="F5" s="17" t="s">
        <v>6</v>
      </c>
      <c r="G5" s="18"/>
    </row>
    <row r="6" spans="1:7" ht="12.75" customHeight="1">
      <c r="A6" s="8"/>
      <c r="B6" s="9"/>
      <c r="C6" s="10" t="s">
        <v>70</v>
      </c>
      <c r="D6" s="11"/>
      <c r="E6" s="11"/>
      <c r="F6" s="19"/>
      <c r="G6" s="13"/>
    </row>
    <row r="7" spans="1:9" ht="12.75">
      <c r="A7" s="14" t="s">
        <v>7</v>
      </c>
      <c r="B7" s="16"/>
      <c r="C7" s="20"/>
      <c r="D7" s="21"/>
      <c r="E7" s="22" t="s">
        <v>8</v>
      </c>
      <c r="F7" s="23"/>
      <c r="G7" s="24">
        <v>0</v>
      </c>
      <c r="H7" s="25"/>
      <c r="I7" s="25"/>
    </row>
    <row r="8" spans="1:7" ht="12.75">
      <c r="A8" s="14" t="s">
        <v>9</v>
      </c>
      <c r="B8" s="16"/>
      <c r="C8" s="20" t="s">
        <v>98</v>
      </c>
      <c r="D8" s="21"/>
      <c r="E8" s="17" t="s">
        <v>10</v>
      </c>
      <c r="F8" s="16"/>
      <c r="G8" s="26">
        <f>IF(PocetMJ=0,,ROUND((F30+F32)/PocetMJ,1))</f>
        <v>0</v>
      </c>
    </row>
    <row r="9" spans="1:7" ht="12.75">
      <c r="A9" s="27" t="s">
        <v>11</v>
      </c>
      <c r="B9" s="28"/>
      <c r="C9" s="28"/>
      <c r="D9" s="28"/>
      <c r="E9" s="29" t="s">
        <v>12</v>
      </c>
      <c r="F9" s="28"/>
      <c r="G9" s="30"/>
    </row>
    <row r="10" spans="1:57" ht="12.75">
      <c r="A10" s="31" t="s">
        <v>13</v>
      </c>
      <c r="B10" s="32"/>
      <c r="C10" s="32"/>
      <c r="D10" s="32"/>
      <c r="E10" s="12" t="s">
        <v>14</v>
      </c>
      <c r="F10" s="32"/>
      <c r="G10" s="13"/>
      <c r="BA10" s="33"/>
      <c r="BB10" s="33"/>
      <c r="BC10" s="33"/>
      <c r="BD10" s="33"/>
      <c r="BE10" s="33"/>
    </row>
    <row r="11" spans="1:7" ht="12.75">
      <c r="A11" s="31"/>
      <c r="B11" s="32"/>
      <c r="C11" s="32"/>
      <c r="D11" s="32"/>
      <c r="E11" s="34"/>
      <c r="F11" s="35"/>
      <c r="G11" s="36"/>
    </row>
    <row r="12" spans="1:7" ht="28.5" customHeight="1" thickBot="1">
      <c r="A12" s="37" t="s">
        <v>15</v>
      </c>
      <c r="B12" s="38"/>
      <c r="C12" s="38"/>
      <c r="D12" s="38"/>
      <c r="E12" s="39"/>
      <c r="F12" s="39"/>
      <c r="G12" s="40"/>
    </row>
    <row r="13" spans="1:7" ht="17.25" customHeight="1" thickBot="1">
      <c r="A13" s="41" t="s">
        <v>16</v>
      </c>
      <c r="B13" s="42"/>
      <c r="C13" s="43"/>
      <c r="D13" s="44" t="s">
        <v>17</v>
      </c>
      <c r="E13" s="45"/>
      <c r="F13" s="45"/>
      <c r="G13" s="43"/>
    </row>
    <row r="14" spans="1:7" ht="15.75" customHeight="1">
      <c r="A14" s="46"/>
      <c r="B14" s="47" t="s">
        <v>18</v>
      </c>
      <c r="C14" s="48">
        <f>Dodavka</f>
        <v>0</v>
      </c>
      <c r="D14" s="49"/>
      <c r="E14" s="50"/>
      <c r="F14" s="51"/>
      <c r="G14" s="48"/>
    </row>
    <row r="15" spans="1:7" ht="15.75" customHeight="1">
      <c r="A15" s="46" t="s">
        <v>19</v>
      </c>
      <c r="B15" s="47" t="s">
        <v>20</v>
      </c>
      <c r="C15" s="48">
        <f>Mont</f>
        <v>0</v>
      </c>
      <c r="D15" s="27"/>
      <c r="E15" s="52"/>
      <c r="F15" s="53"/>
      <c r="G15" s="48"/>
    </row>
    <row r="16" spans="1:7" ht="15.75" customHeight="1">
      <c r="A16" s="46" t="s">
        <v>21</v>
      </c>
      <c r="B16" s="47" t="s">
        <v>22</v>
      </c>
      <c r="C16" s="48">
        <f>HSV</f>
        <v>0</v>
      </c>
      <c r="D16" s="27"/>
      <c r="E16" s="52"/>
      <c r="F16" s="53"/>
      <c r="G16" s="48"/>
    </row>
    <row r="17" spans="1:7" ht="15.75" customHeight="1">
      <c r="A17" s="54" t="s">
        <v>23</v>
      </c>
      <c r="B17" s="47" t="s">
        <v>24</v>
      </c>
      <c r="C17" s="48">
        <f>PSV</f>
        <v>0</v>
      </c>
      <c r="D17" s="27"/>
      <c r="E17" s="52"/>
      <c r="F17" s="53"/>
      <c r="G17" s="48"/>
    </row>
    <row r="18" spans="1:7" ht="15.75" customHeight="1">
      <c r="A18" s="55" t="s">
        <v>25</v>
      </c>
      <c r="B18" s="47"/>
      <c r="C18" s="48">
        <f>SUM(C14:C17)</f>
        <v>0</v>
      </c>
      <c r="D18" s="56"/>
      <c r="E18" s="52"/>
      <c r="F18" s="53"/>
      <c r="G18" s="48"/>
    </row>
    <row r="19" spans="1:7" ht="15.75" customHeight="1">
      <c r="A19" s="55"/>
      <c r="B19" s="47"/>
      <c r="C19" s="48"/>
      <c r="D19" s="27"/>
      <c r="E19" s="52"/>
      <c r="F19" s="53"/>
      <c r="G19" s="48"/>
    </row>
    <row r="20" spans="1:7" ht="15.75" customHeight="1">
      <c r="A20" s="55" t="s">
        <v>26</v>
      </c>
      <c r="B20" s="47"/>
      <c r="C20" s="48">
        <f>HZS</f>
        <v>0</v>
      </c>
      <c r="D20" s="27"/>
      <c r="E20" s="52"/>
      <c r="F20" s="53"/>
      <c r="G20" s="48"/>
    </row>
    <row r="21" spans="1:7" ht="15.75" customHeight="1">
      <c r="A21" s="31" t="s">
        <v>27</v>
      </c>
      <c r="B21" s="32"/>
      <c r="C21" s="48">
        <f>C18+C20</f>
        <v>0</v>
      </c>
      <c r="D21" s="27" t="s">
        <v>28</v>
      </c>
      <c r="E21" s="52"/>
      <c r="F21" s="53"/>
      <c r="G21" s="48">
        <f>G22-SUM(G14:G20)</f>
        <v>0</v>
      </c>
    </row>
    <row r="22" spans="1:7" ht="15.75" customHeight="1" thickBot="1">
      <c r="A22" s="27" t="s">
        <v>29</v>
      </c>
      <c r="B22" s="28"/>
      <c r="C22" s="57">
        <f>C21+G22</f>
        <v>0</v>
      </c>
      <c r="D22" s="58" t="s">
        <v>30</v>
      </c>
      <c r="E22" s="59"/>
      <c r="F22" s="60"/>
      <c r="G22" s="48">
        <f>VRN</f>
        <v>0</v>
      </c>
    </row>
    <row r="23" spans="1:7" ht="12.75">
      <c r="A23" s="3" t="s">
        <v>31</v>
      </c>
      <c r="B23" s="5"/>
      <c r="C23" s="6" t="s">
        <v>32</v>
      </c>
      <c r="D23" s="5"/>
      <c r="E23" s="6" t="s">
        <v>33</v>
      </c>
      <c r="F23" s="5"/>
      <c r="G23" s="7"/>
    </row>
    <row r="24" spans="1:7" ht="12.75">
      <c r="A24" s="14"/>
      <c r="B24" s="16"/>
      <c r="C24" s="17" t="s">
        <v>34</v>
      </c>
      <c r="D24" s="16"/>
      <c r="E24" s="17" t="s">
        <v>34</v>
      </c>
      <c r="F24" s="16"/>
      <c r="G24" s="18"/>
    </row>
    <row r="25" spans="1:7" ht="12.75">
      <c r="A25" s="31" t="s">
        <v>35</v>
      </c>
      <c r="B25" s="61"/>
      <c r="C25" s="12" t="s">
        <v>35</v>
      </c>
      <c r="D25" s="32"/>
      <c r="E25" s="12" t="s">
        <v>35</v>
      </c>
      <c r="F25" s="32"/>
      <c r="G25" s="13"/>
    </row>
    <row r="26" spans="1:7" ht="12.75">
      <c r="A26" s="31"/>
      <c r="B26" s="62"/>
      <c r="C26" s="12" t="s">
        <v>36</v>
      </c>
      <c r="D26" s="32"/>
      <c r="E26" s="12" t="s">
        <v>37</v>
      </c>
      <c r="F26" s="32"/>
      <c r="G26" s="13"/>
    </row>
    <row r="27" spans="1:7" ht="12.75">
      <c r="A27" s="31"/>
      <c r="B27" s="32"/>
      <c r="C27" s="12"/>
      <c r="D27" s="32"/>
      <c r="E27" s="12"/>
      <c r="F27" s="32"/>
      <c r="G27" s="13"/>
    </row>
    <row r="28" spans="1:7" ht="97.5" customHeight="1">
      <c r="A28" s="31"/>
      <c r="B28" s="32"/>
      <c r="C28" s="12"/>
      <c r="D28" s="32"/>
      <c r="E28" s="12"/>
      <c r="F28" s="32"/>
      <c r="G28" s="13"/>
    </row>
    <row r="29" spans="1:7" ht="12.75">
      <c r="A29" s="14" t="s">
        <v>38</v>
      </c>
      <c r="B29" s="16"/>
      <c r="C29" s="63">
        <v>0</v>
      </c>
      <c r="D29" s="16" t="s">
        <v>39</v>
      </c>
      <c r="E29" s="17"/>
      <c r="F29" s="64">
        <v>0</v>
      </c>
      <c r="G29" s="18"/>
    </row>
    <row r="30" spans="1:7" ht="12.75">
      <c r="A30" s="14" t="s">
        <v>38</v>
      </c>
      <c r="B30" s="16"/>
      <c r="C30" s="63">
        <v>15</v>
      </c>
      <c r="D30" s="16" t="s">
        <v>39</v>
      </c>
      <c r="E30" s="17"/>
      <c r="F30" s="64">
        <v>0</v>
      </c>
      <c r="G30" s="18"/>
    </row>
    <row r="31" spans="1:7" ht="12.75">
      <c r="A31" s="14" t="s">
        <v>40</v>
      </c>
      <c r="B31" s="16"/>
      <c r="C31" s="63">
        <v>15</v>
      </c>
      <c r="D31" s="16" t="s">
        <v>39</v>
      </c>
      <c r="E31" s="17"/>
      <c r="F31" s="65">
        <f>ROUND(PRODUCT(F30,C31/100),0)</f>
        <v>0</v>
      </c>
      <c r="G31" s="30"/>
    </row>
    <row r="32" spans="1:7" ht="12.75">
      <c r="A32" s="14" t="s">
        <v>38</v>
      </c>
      <c r="B32" s="16"/>
      <c r="C32" s="63">
        <v>21</v>
      </c>
      <c r="D32" s="16" t="s">
        <v>39</v>
      </c>
      <c r="E32" s="17"/>
      <c r="F32" s="64">
        <v>0</v>
      </c>
      <c r="G32" s="18"/>
    </row>
    <row r="33" spans="1:7" ht="12.75">
      <c r="A33" s="14" t="s">
        <v>40</v>
      </c>
      <c r="B33" s="16"/>
      <c r="C33" s="63">
        <v>21</v>
      </c>
      <c r="D33" s="16" t="s">
        <v>39</v>
      </c>
      <c r="E33" s="17"/>
      <c r="F33" s="65">
        <f>ROUND(PRODUCT(F32,C33/100),0)</f>
        <v>0</v>
      </c>
      <c r="G33" s="30"/>
    </row>
    <row r="34" spans="1:7" s="71" customFormat="1" ht="19.5" customHeight="1" thickBot="1">
      <c r="A34" s="66" t="s">
        <v>41</v>
      </c>
      <c r="B34" s="67"/>
      <c r="C34" s="67"/>
      <c r="D34" s="67"/>
      <c r="E34" s="68"/>
      <c r="F34" s="69">
        <f>ROUND(SUM(F29:F33),0)</f>
        <v>0</v>
      </c>
      <c r="G34" s="70"/>
    </row>
    <row r="36" spans="1:8" ht="12.75">
      <c r="A36" s="72" t="s">
        <v>42</v>
      </c>
      <c r="B36" s="72"/>
      <c r="C36" s="72"/>
      <c r="D36" s="72"/>
      <c r="E36" s="72"/>
      <c r="F36" s="72"/>
      <c r="G36" s="72"/>
      <c r="H36" t="s">
        <v>3</v>
      </c>
    </row>
    <row r="37" spans="1:8" ht="14.25" customHeight="1">
      <c r="A37" s="72"/>
      <c r="B37" s="73"/>
      <c r="C37" s="73"/>
      <c r="D37" s="73"/>
      <c r="E37" s="73"/>
      <c r="F37" s="73"/>
      <c r="G37" s="73"/>
      <c r="H37" t="s">
        <v>3</v>
      </c>
    </row>
    <row r="38" spans="1:8" ht="12.75" customHeight="1">
      <c r="A38" s="74"/>
      <c r="B38" s="73"/>
      <c r="C38" s="73"/>
      <c r="D38" s="73"/>
      <c r="E38" s="73"/>
      <c r="F38" s="73"/>
      <c r="G38" s="73"/>
      <c r="H38" t="s">
        <v>3</v>
      </c>
    </row>
    <row r="39" spans="1:8" ht="12.75">
      <c r="A39" s="74"/>
      <c r="B39" s="73"/>
      <c r="C39" s="73"/>
      <c r="D39" s="73"/>
      <c r="E39" s="73"/>
      <c r="F39" s="73"/>
      <c r="G39" s="73"/>
      <c r="H39" t="s">
        <v>3</v>
      </c>
    </row>
    <row r="40" spans="1:8" ht="12.75">
      <c r="A40" s="74"/>
      <c r="B40" s="73"/>
      <c r="C40" s="73"/>
      <c r="D40" s="73"/>
      <c r="E40" s="73"/>
      <c r="F40" s="73"/>
      <c r="G40" s="73"/>
      <c r="H40" t="s">
        <v>3</v>
      </c>
    </row>
    <row r="41" spans="1:8" ht="12.75">
      <c r="A41" s="74"/>
      <c r="B41" s="73"/>
      <c r="C41" s="73"/>
      <c r="D41" s="73"/>
      <c r="E41" s="73"/>
      <c r="F41" s="73"/>
      <c r="G41" s="73"/>
      <c r="H41" t="s">
        <v>3</v>
      </c>
    </row>
    <row r="42" spans="1:8" ht="12.75">
      <c r="A42" s="74"/>
      <c r="B42" s="73"/>
      <c r="C42" s="73"/>
      <c r="D42" s="73"/>
      <c r="E42" s="73"/>
      <c r="F42" s="73"/>
      <c r="G42" s="73"/>
      <c r="H42" t="s">
        <v>3</v>
      </c>
    </row>
    <row r="43" spans="1:8" ht="12.75">
      <c r="A43" s="74"/>
      <c r="B43" s="73"/>
      <c r="C43" s="73"/>
      <c r="D43" s="73"/>
      <c r="E43" s="73"/>
      <c r="F43" s="73"/>
      <c r="G43" s="73"/>
      <c r="H43" t="s">
        <v>3</v>
      </c>
    </row>
    <row r="44" spans="1:8" ht="12.75">
      <c r="A44" s="74"/>
      <c r="B44" s="73"/>
      <c r="C44" s="73"/>
      <c r="D44" s="73"/>
      <c r="E44" s="73"/>
      <c r="F44" s="73"/>
      <c r="G44" s="73"/>
      <c r="H44" t="s">
        <v>3</v>
      </c>
    </row>
    <row r="45" spans="1:8" ht="12.75">
      <c r="A45" s="74"/>
      <c r="B45" s="73"/>
      <c r="C45" s="73"/>
      <c r="D45" s="73"/>
      <c r="E45" s="73"/>
      <c r="F45" s="73"/>
      <c r="G45" s="73"/>
      <c r="H45" t="s">
        <v>3</v>
      </c>
    </row>
    <row r="46" spans="2:7" ht="12.75">
      <c r="B46" s="75"/>
      <c r="C46" s="75"/>
      <c r="D46" s="75"/>
      <c r="E46" s="75"/>
      <c r="F46" s="75"/>
      <c r="G46" s="75"/>
    </row>
    <row r="47" spans="2:7" ht="12.75">
      <c r="B47" s="75"/>
      <c r="C47" s="75"/>
      <c r="D47" s="75"/>
      <c r="E47" s="75"/>
      <c r="F47" s="75"/>
      <c r="G47" s="75"/>
    </row>
    <row r="48" spans="2:7" ht="12.75">
      <c r="B48" s="75"/>
      <c r="C48" s="75"/>
      <c r="D48" s="75"/>
      <c r="E48" s="75"/>
      <c r="F48" s="75"/>
      <c r="G48" s="75"/>
    </row>
    <row r="49" spans="2:7" ht="12.75">
      <c r="B49" s="75"/>
      <c r="C49" s="75"/>
      <c r="D49" s="75"/>
      <c r="E49" s="75"/>
      <c r="F49" s="75"/>
      <c r="G49" s="75"/>
    </row>
    <row r="50" spans="2:7" ht="12.75">
      <c r="B50" s="75"/>
      <c r="C50" s="75"/>
      <c r="D50" s="75"/>
      <c r="E50" s="75"/>
      <c r="F50" s="75"/>
      <c r="G50" s="75"/>
    </row>
    <row r="51" spans="2:7" ht="12.75">
      <c r="B51" s="75"/>
      <c r="C51" s="75"/>
      <c r="D51" s="75"/>
      <c r="E51" s="75"/>
      <c r="F51" s="75"/>
      <c r="G51" s="75"/>
    </row>
    <row r="52" spans="2:7" ht="12.75">
      <c r="B52" s="75"/>
      <c r="C52" s="75"/>
      <c r="D52" s="75"/>
      <c r="E52" s="75"/>
      <c r="F52" s="75"/>
      <c r="G52" s="75"/>
    </row>
    <row r="53" spans="2:7" ht="12.75">
      <c r="B53" s="75"/>
      <c r="C53" s="75"/>
      <c r="D53" s="75"/>
      <c r="E53" s="75"/>
      <c r="F53" s="75"/>
      <c r="G53" s="75"/>
    </row>
    <row r="54" spans="2:7" ht="12.75">
      <c r="B54" s="75"/>
      <c r="C54" s="75"/>
      <c r="D54" s="75"/>
      <c r="E54" s="75"/>
      <c r="F54" s="75"/>
      <c r="G54" s="75"/>
    </row>
    <row r="55" spans="2:7" ht="12.75">
      <c r="B55" s="75"/>
      <c r="C55" s="75"/>
      <c r="D55" s="75"/>
      <c r="E55" s="75"/>
      <c r="F55" s="75"/>
      <c r="G55" s="75"/>
    </row>
  </sheetData>
  <sheetProtection/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C7:D7"/>
    <mergeCell ref="C8:D8"/>
    <mergeCell ref="E11:G11"/>
    <mergeCell ref="B37:G45"/>
    <mergeCell ref="B46:G46"/>
    <mergeCell ref="B47:G4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66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76" t="s">
        <v>4</v>
      </c>
      <c r="B1" s="77"/>
      <c r="C1" s="78" t="str">
        <f>CONCATENATE(cislostavby," ",nazevstavby)</f>
        <v> OPRAVA FASÁDY ZŠ KMOCHOVA, KOLÍN - 4.ETAPA</v>
      </c>
      <c r="D1" s="79"/>
      <c r="E1" s="80"/>
      <c r="F1" s="79"/>
      <c r="G1" s="81"/>
      <c r="H1" s="82"/>
      <c r="I1" s="83"/>
    </row>
    <row r="2" spans="1:9" ht="13.5" thickBot="1">
      <c r="A2" s="84" t="s">
        <v>0</v>
      </c>
      <c r="B2" s="85"/>
      <c r="C2" s="86" t="str">
        <f>CONCATENATE(cisloobjektu," ",nazevobjektu)</f>
        <v> </v>
      </c>
      <c r="D2" s="87"/>
      <c r="E2" s="88"/>
      <c r="F2" s="87"/>
      <c r="G2" s="89"/>
      <c r="H2" s="89"/>
      <c r="I2" s="90"/>
    </row>
    <row r="3" ht="13.5" thickTop="1"/>
    <row r="4" spans="1:9" ht="19.5" customHeight="1">
      <c r="A4" s="91" t="s">
        <v>43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s="32" customFormat="1" ht="13.5" thickBot="1">
      <c r="A6" s="92"/>
      <c r="B6" s="93" t="s">
        <v>44</v>
      </c>
      <c r="C6" s="93"/>
      <c r="D6" s="94"/>
      <c r="E6" s="95" t="s">
        <v>45</v>
      </c>
      <c r="F6" s="96" t="s">
        <v>46</v>
      </c>
      <c r="G6" s="96" t="s">
        <v>47</v>
      </c>
      <c r="H6" s="96" t="s">
        <v>48</v>
      </c>
      <c r="I6" s="97" t="s">
        <v>26</v>
      </c>
    </row>
    <row r="7" spans="1:9" s="32" customFormat="1" ht="12.75">
      <c r="A7" s="198" t="str">
        <f>Položky!B7</f>
        <v>711</v>
      </c>
      <c r="B7" s="98" t="str">
        <f>Položky!C7</f>
        <v>Izolace proti vodě</v>
      </c>
      <c r="C7" s="99"/>
      <c r="D7" s="100"/>
      <c r="E7" s="199">
        <f>Položky!BC16</f>
        <v>0</v>
      </c>
      <c r="F7" s="200">
        <f>Položky!BD16</f>
        <v>0</v>
      </c>
      <c r="G7" s="200">
        <f>Položky!BE16</f>
        <v>0</v>
      </c>
      <c r="H7" s="200">
        <f>Položky!BF16</f>
        <v>0</v>
      </c>
      <c r="I7" s="201">
        <f>Položky!BG16</f>
        <v>0</v>
      </c>
    </row>
    <row r="8" spans="1:9" s="32" customFormat="1" ht="13.5" thickBot="1">
      <c r="A8" s="198" t="str">
        <f>Položky!B17</f>
        <v>713</v>
      </c>
      <c r="B8" s="98" t="str">
        <f>Položky!C17</f>
        <v>Izolace tepelné</v>
      </c>
      <c r="C8" s="99"/>
      <c r="D8" s="100"/>
      <c r="E8" s="199">
        <f>Položky!BC26</f>
        <v>0</v>
      </c>
      <c r="F8" s="200">
        <f>Položky!BD26</f>
        <v>0</v>
      </c>
      <c r="G8" s="200">
        <f>Položky!BE26</f>
        <v>0</v>
      </c>
      <c r="H8" s="200">
        <f>Položky!BF26</f>
        <v>0</v>
      </c>
      <c r="I8" s="201">
        <f>Položky!BG26</f>
        <v>0</v>
      </c>
    </row>
    <row r="9" spans="1:9" s="106" customFormat="1" ht="13.5" thickBot="1">
      <c r="A9" s="101"/>
      <c r="B9" s="93" t="s">
        <v>49</v>
      </c>
      <c r="C9" s="93"/>
      <c r="D9" s="102"/>
      <c r="E9" s="103">
        <f>SUM(E7:E8)</f>
        <v>0</v>
      </c>
      <c r="F9" s="104">
        <f>SUM(F7:F8)</f>
        <v>0</v>
      </c>
      <c r="G9" s="104">
        <f>SUM(G7:G8)</f>
        <v>0</v>
      </c>
      <c r="H9" s="104">
        <f>SUM(H7:H8)</f>
        <v>0</v>
      </c>
      <c r="I9" s="105">
        <f>SUM(I7:I8)</f>
        <v>0</v>
      </c>
    </row>
    <row r="10" spans="1:9" ht="12.75">
      <c r="A10" s="99"/>
      <c r="B10" s="99"/>
      <c r="C10" s="99"/>
      <c r="D10" s="99"/>
      <c r="E10" s="99"/>
      <c r="F10" s="99"/>
      <c r="G10" s="99"/>
      <c r="H10" s="99"/>
      <c r="I10" s="99"/>
    </row>
    <row r="11" spans="1:57" ht="19.5" customHeight="1">
      <c r="A11" s="107" t="s">
        <v>50</v>
      </c>
      <c r="B11" s="107"/>
      <c r="C11" s="107"/>
      <c r="D11" s="107"/>
      <c r="E11" s="107"/>
      <c r="F11" s="107"/>
      <c r="G11" s="108"/>
      <c r="H11" s="107"/>
      <c r="I11" s="107"/>
      <c r="BA11" s="33"/>
      <c r="BB11" s="33"/>
      <c r="BC11" s="33"/>
      <c r="BD11" s="33"/>
      <c r="BE11" s="33"/>
    </row>
    <row r="12" spans="1:9" ht="13.5" thickBot="1">
      <c r="A12" s="109"/>
      <c r="B12" s="109"/>
      <c r="C12" s="109"/>
      <c r="D12" s="109"/>
      <c r="E12" s="109"/>
      <c r="F12" s="109"/>
      <c r="G12" s="109"/>
      <c r="H12" s="109"/>
      <c r="I12" s="109"/>
    </row>
    <row r="13" spans="1:9" ht="12.75">
      <c r="A13" s="110" t="s">
        <v>51</v>
      </c>
      <c r="B13" s="111"/>
      <c r="C13" s="111"/>
      <c r="D13" s="112"/>
      <c r="E13" s="113" t="s">
        <v>52</v>
      </c>
      <c r="F13" s="114" t="s">
        <v>53</v>
      </c>
      <c r="G13" s="115" t="s">
        <v>54</v>
      </c>
      <c r="H13" s="116"/>
      <c r="I13" s="117" t="s">
        <v>52</v>
      </c>
    </row>
    <row r="14" spans="1:53" ht="12.75">
      <c r="A14" s="118"/>
      <c r="B14" s="119"/>
      <c r="C14" s="119"/>
      <c r="D14" s="120"/>
      <c r="E14" s="121"/>
      <c r="F14" s="122"/>
      <c r="G14" s="123">
        <f>CHOOSE(BA14+1,HSV+PSV,HSV+PSV+Mont,HSV+PSV+Dodavka+Mont,HSV,PSV,Mont,Dodavka,Mont+Dodavka,0)</f>
        <v>0</v>
      </c>
      <c r="H14" s="124"/>
      <c r="I14" s="125">
        <f>E14+F14*G14/100</f>
        <v>0</v>
      </c>
      <c r="BA14">
        <v>8</v>
      </c>
    </row>
    <row r="15" spans="1:9" ht="13.5" thickBot="1">
      <c r="A15" s="126"/>
      <c r="B15" s="127" t="s">
        <v>55</v>
      </c>
      <c r="C15" s="128"/>
      <c r="D15" s="129"/>
      <c r="E15" s="130"/>
      <c r="F15" s="131"/>
      <c r="G15" s="131"/>
      <c r="H15" s="132">
        <f>SUM(H14:H14)</f>
        <v>0</v>
      </c>
      <c r="I15" s="133"/>
    </row>
    <row r="17" spans="2:9" ht="12.75">
      <c r="B17" s="106"/>
      <c r="F17" s="134"/>
      <c r="G17" s="135"/>
      <c r="H17" s="135"/>
      <c r="I17" s="136"/>
    </row>
    <row r="18" spans="6:9" ht="12.75">
      <c r="F18" s="134"/>
      <c r="G18" s="135"/>
      <c r="H18" s="135"/>
      <c r="I18" s="136"/>
    </row>
    <row r="19" spans="6:9" ht="12.75">
      <c r="F19" s="134"/>
      <c r="G19" s="135"/>
      <c r="H19" s="135"/>
      <c r="I19" s="136"/>
    </row>
    <row r="20" spans="6:9" ht="12.75">
      <c r="F20" s="134"/>
      <c r="G20" s="135"/>
      <c r="H20" s="135"/>
      <c r="I20" s="136"/>
    </row>
    <row r="21" spans="6:9" ht="12.75">
      <c r="F21" s="134"/>
      <c r="G21" s="135"/>
      <c r="H21" s="135"/>
      <c r="I21" s="136"/>
    </row>
    <row r="22" spans="6:9" ht="12.75">
      <c r="F22" s="134"/>
      <c r="G22" s="135"/>
      <c r="H22" s="135"/>
      <c r="I22" s="136"/>
    </row>
    <row r="23" spans="6:9" ht="12.75">
      <c r="F23" s="134"/>
      <c r="G23" s="135"/>
      <c r="H23" s="135"/>
      <c r="I23" s="136"/>
    </row>
    <row r="24" spans="6:9" ht="12.75">
      <c r="F24" s="134"/>
      <c r="G24" s="135"/>
      <c r="H24" s="135"/>
      <c r="I24" s="136"/>
    </row>
    <row r="25" spans="6:9" ht="12.75">
      <c r="F25" s="134"/>
      <c r="G25" s="135"/>
      <c r="H25" s="135"/>
      <c r="I25" s="136"/>
    </row>
    <row r="26" spans="6:9" ht="12.75">
      <c r="F26" s="134"/>
      <c r="G26" s="135"/>
      <c r="H26" s="135"/>
      <c r="I26" s="136"/>
    </row>
    <row r="27" spans="6:9" ht="12.75">
      <c r="F27" s="134"/>
      <c r="G27" s="135"/>
      <c r="H27" s="135"/>
      <c r="I27" s="136"/>
    </row>
    <row r="28" spans="6:9" ht="12.75">
      <c r="F28" s="134"/>
      <c r="G28" s="135"/>
      <c r="H28" s="135"/>
      <c r="I28" s="136"/>
    </row>
    <row r="29" spans="6:9" ht="12.75">
      <c r="F29" s="134"/>
      <c r="G29" s="135"/>
      <c r="H29" s="135"/>
      <c r="I29" s="136"/>
    </row>
    <row r="30" spans="6:9" ht="12.75">
      <c r="F30" s="134"/>
      <c r="G30" s="135"/>
      <c r="H30" s="135"/>
      <c r="I30" s="136"/>
    </row>
    <row r="31" spans="6:9" ht="12.75">
      <c r="F31" s="134"/>
      <c r="G31" s="135"/>
      <c r="H31" s="135"/>
      <c r="I31" s="136"/>
    </row>
    <row r="32" spans="6:9" ht="12.75">
      <c r="F32" s="134"/>
      <c r="G32" s="135"/>
      <c r="H32" s="135"/>
      <c r="I32" s="136"/>
    </row>
    <row r="33" spans="6:9" ht="12.75">
      <c r="F33" s="134"/>
      <c r="G33" s="135"/>
      <c r="H33" s="135"/>
      <c r="I33" s="136"/>
    </row>
    <row r="34" spans="6:9" ht="12.75">
      <c r="F34" s="134"/>
      <c r="G34" s="135"/>
      <c r="H34" s="135"/>
      <c r="I34" s="136"/>
    </row>
    <row r="35" spans="6:9" ht="12.75">
      <c r="F35" s="134"/>
      <c r="G35" s="135"/>
      <c r="H35" s="135"/>
      <c r="I35" s="136"/>
    </row>
    <row r="36" spans="6:9" ht="12.75">
      <c r="F36" s="134"/>
      <c r="G36" s="135"/>
      <c r="H36" s="135"/>
      <c r="I36" s="136"/>
    </row>
    <row r="37" spans="6:9" ht="12.75">
      <c r="F37" s="134"/>
      <c r="G37" s="135"/>
      <c r="H37" s="135"/>
      <c r="I37" s="136"/>
    </row>
    <row r="38" spans="6:9" ht="12.75">
      <c r="F38" s="134"/>
      <c r="G38" s="135"/>
      <c r="H38" s="135"/>
      <c r="I38" s="136"/>
    </row>
    <row r="39" spans="6:9" ht="12.75">
      <c r="F39" s="134"/>
      <c r="G39" s="135"/>
      <c r="H39" s="135"/>
      <c r="I39" s="136"/>
    </row>
    <row r="40" spans="6:9" ht="12.75">
      <c r="F40" s="134"/>
      <c r="G40" s="135"/>
      <c r="H40" s="135"/>
      <c r="I40" s="136"/>
    </row>
    <row r="41" spans="6:9" ht="12.75">
      <c r="F41" s="134"/>
      <c r="G41" s="135"/>
      <c r="H41" s="135"/>
      <c r="I41" s="136"/>
    </row>
    <row r="42" spans="6:9" ht="12.75">
      <c r="F42" s="134"/>
      <c r="G42" s="135"/>
      <c r="H42" s="135"/>
      <c r="I42" s="136"/>
    </row>
    <row r="43" spans="6:9" ht="12.75">
      <c r="F43" s="134"/>
      <c r="G43" s="135"/>
      <c r="H43" s="135"/>
      <c r="I43" s="136"/>
    </row>
    <row r="44" spans="6:9" ht="12.75">
      <c r="F44" s="134"/>
      <c r="G44" s="135"/>
      <c r="H44" s="135"/>
      <c r="I44" s="136"/>
    </row>
    <row r="45" spans="6:9" ht="12.75">
      <c r="F45" s="134"/>
      <c r="G45" s="135"/>
      <c r="H45" s="135"/>
      <c r="I45" s="136"/>
    </row>
    <row r="46" spans="6:9" ht="12.75">
      <c r="F46" s="134"/>
      <c r="G46" s="135"/>
      <c r="H46" s="135"/>
      <c r="I46" s="136"/>
    </row>
    <row r="47" spans="6:9" ht="12.75">
      <c r="F47" s="134"/>
      <c r="G47" s="135"/>
      <c r="H47" s="135"/>
      <c r="I47" s="136"/>
    </row>
    <row r="48" spans="6:9" ht="12.75">
      <c r="F48" s="134"/>
      <c r="G48" s="135"/>
      <c r="H48" s="135"/>
      <c r="I48" s="136"/>
    </row>
    <row r="49" spans="6:9" ht="12.75">
      <c r="F49" s="134"/>
      <c r="G49" s="135"/>
      <c r="H49" s="135"/>
      <c r="I49" s="136"/>
    </row>
    <row r="50" spans="6:9" ht="12.75">
      <c r="F50" s="134"/>
      <c r="G50" s="135"/>
      <c r="H50" s="135"/>
      <c r="I50" s="136"/>
    </row>
    <row r="51" spans="6:9" ht="12.75">
      <c r="F51" s="134"/>
      <c r="G51" s="135"/>
      <c r="H51" s="135"/>
      <c r="I51" s="136"/>
    </row>
    <row r="52" spans="6:9" ht="12.75">
      <c r="F52" s="134"/>
      <c r="G52" s="135"/>
      <c r="H52" s="135"/>
      <c r="I52" s="136"/>
    </row>
    <row r="53" spans="6:9" ht="12.75">
      <c r="F53" s="134"/>
      <c r="G53" s="135"/>
      <c r="H53" s="135"/>
      <c r="I53" s="136"/>
    </row>
    <row r="54" spans="6:9" ht="12.75">
      <c r="F54" s="134"/>
      <c r="G54" s="135"/>
      <c r="H54" s="135"/>
      <c r="I54" s="136"/>
    </row>
    <row r="55" spans="6:9" ht="12.75">
      <c r="F55" s="134"/>
      <c r="G55" s="135"/>
      <c r="H55" s="135"/>
      <c r="I55" s="136"/>
    </row>
    <row r="56" spans="6:9" ht="12.75">
      <c r="F56" s="134"/>
      <c r="G56" s="135"/>
      <c r="H56" s="135"/>
      <c r="I56" s="136"/>
    </row>
    <row r="57" spans="6:9" ht="12.75">
      <c r="F57" s="134"/>
      <c r="G57" s="135"/>
      <c r="H57" s="135"/>
      <c r="I57" s="136"/>
    </row>
    <row r="58" spans="6:9" ht="12.75">
      <c r="F58" s="134"/>
      <c r="G58" s="135"/>
      <c r="H58" s="135"/>
      <c r="I58" s="136"/>
    </row>
    <row r="59" spans="6:9" ht="12.75">
      <c r="F59" s="134"/>
      <c r="G59" s="135"/>
      <c r="H59" s="135"/>
      <c r="I59" s="136"/>
    </row>
    <row r="60" spans="6:9" ht="12.75">
      <c r="F60" s="134"/>
      <c r="G60" s="135"/>
      <c r="H60" s="135"/>
      <c r="I60" s="136"/>
    </row>
    <row r="61" spans="6:9" ht="12.75">
      <c r="F61" s="134"/>
      <c r="G61" s="135"/>
      <c r="H61" s="135"/>
      <c r="I61" s="136"/>
    </row>
    <row r="62" spans="6:9" ht="12.75">
      <c r="F62" s="134"/>
      <c r="G62" s="135"/>
      <c r="H62" s="135"/>
      <c r="I62" s="136"/>
    </row>
    <row r="63" spans="6:9" ht="12.75">
      <c r="F63" s="134"/>
      <c r="G63" s="135"/>
      <c r="H63" s="135"/>
      <c r="I63" s="136"/>
    </row>
    <row r="64" spans="6:9" ht="12.75">
      <c r="F64" s="134"/>
      <c r="G64" s="135"/>
      <c r="H64" s="135"/>
      <c r="I64" s="136"/>
    </row>
    <row r="65" spans="6:9" ht="12.75">
      <c r="F65" s="134"/>
      <c r="G65" s="135"/>
      <c r="H65" s="135"/>
      <c r="I65" s="136"/>
    </row>
    <row r="66" spans="6:9" ht="12.75">
      <c r="F66" s="134"/>
      <c r="G66" s="135"/>
      <c r="H66" s="135"/>
      <c r="I66" s="136"/>
    </row>
  </sheetData>
  <sheetProtection/>
  <mergeCells count="4">
    <mergeCell ref="A1:B1"/>
    <mergeCell ref="A2:B2"/>
    <mergeCell ref="G2:I2"/>
    <mergeCell ref="H15:I15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BG93"/>
  <sheetViews>
    <sheetView showGridLines="0" showZeros="0" zoomScale="80" zoomScaleNormal="80" zoomScalePageLayoutView="0" workbookViewId="0" topLeftCell="A1">
      <selection activeCell="M1" sqref="M1:AC16384"/>
    </sheetView>
  </sheetViews>
  <sheetFormatPr defaultColWidth="9.00390625" defaultRowHeight="12.75"/>
  <cols>
    <col min="1" max="1" width="4.375" style="138" customWidth="1"/>
    <col min="2" max="2" width="14.125" style="138" customWidth="1"/>
    <col min="3" max="3" width="47.625" style="138" customWidth="1"/>
    <col min="4" max="4" width="5.625" style="138" customWidth="1"/>
    <col min="5" max="5" width="10.00390625" style="192" customWidth="1"/>
    <col min="6" max="6" width="11.25390625" style="138" customWidth="1"/>
    <col min="7" max="7" width="16.125" style="138" customWidth="1"/>
    <col min="8" max="8" width="13.125" style="138" customWidth="1"/>
    <col min="9" max="9" width="14.625" style="138" customWidth="1"/>
    <col min="10" max="10" width="13.125" style="138" customWidth="1"/>
    <col min="11" max="11" width="13.625" style="138" customWidth="1"/>
    <col min="12" max="16384" width="9.125" style="138" customWidth="1"/>
  </cols>
  <sheetData>
    <row r="1" spans="1:9" ht="15.75">
      <c r="A1" s="137" t="s">
        <v>56</v>
      </c>
      <c r="B1" s="137"/>
      <c r="C1" s="137"/>
      <c r="D1" s="137"/>
      <c r="E1" s="137"/>
      <c r="F1" s="137"/>
      <c r="G1" s="137"/>
      <c r="H1" s="137"/>
      <c r="I1" s="137"/>
    </row>
    <row r="2" spans="2:7" ht="13.5" thickBot="1">
      <c r="B2" s="139"/>
      <c r="C2" s="140"/>
      <c r="D2" s="140"/>
      <c r="E2" s="141"/>
      <c r="F2" s="140"/>
      <c r="G2" s="140"/>
    </row>
    <row r="3" spans="1:9" ht="13.5" thickTop="1">
      <c r="A3" s="76" t="s">
        <v>4</v>
      </c>
      <c r="B3" s="77"/>
      <c r="C3" s="78" t="str">
        <f>CONCATENATE(cislostavby," ",nazevstavby)</f>
        <v> OPRAVA FASÁDY ZŠ KMOCHOVA, KOLÍN - 4.ETAPA</v>
      </c>
      <c r="D3" s="79"/>
      <c r="E3" s="80"/>
      <c r="F3" s="79"/>
      <c r="G3" s="142"/>
      <c r="H3" s="143">
        <f>Rekapitulace!H1</f>
        <v>0</v>
      </c>
      <c r="I3" s="144"/>
    </row>
    <row r="4" spans="1:9" ht="13.5" thickBot="1">
      <c r="A4" s="145" t="s">
        <v>0</v>
      </c>
      <c r="B4" s="85"/>
      <c r="C4" s="86" t="str">
        <f>CONCATENATE(cisloobjektu," ",nazevobjektu)</f>
        <v> </v>
      </c>
      <c r="D4" s="87"/>
      <c r="E4" s="88"/>
      <c r="F4" s="87"/>
      <c r="G4" s="146"/>
      <c r="H4" s="146"/>
      <c r="I4" s="147"/>
    </row>
    <row r="5" spans="1:9" ht="13.5" thickTop="1">
      <c r="A5" s="148"/>
      <c r="B5" s="149"/>
      <c r="C5" s="149"/>
      <c r="D5" s="150"/>
      <c r="E5" s="151"/>
      <c r="F5" s="150"/>
      <c r="G5" s="152"/>
      <c r="H5" s="150"/>
      <c r="I5" s="150"/>
    </row>
    <row r="6" spans="1:11" ht="12.75">
      <c r="A6" s="153" t="s">
        <v>57</v>
      </c>
      <c r="B6" s="154" t="s">
        <v>58</v>
      </c>
      <c r="C6" s="154" t="s">
        <v>59</v>
      </c>
      <c r="D6" s="154" t="s">
        <v>60</v>
      </c>
      <c r="E6" s="155" t="s">
        <v>61</v>
      </c>
      <c r="F6" s="154" t="s">
        <v>62</v>
      </c>
      <c r="G6" s="156" t="s">
        <v>63</v>
      </c>
      <c r="H6" s="157" t="s">
        <v>64</v>
      </c>
      <c r="I6" s="157" t="s">
        <v>65</v>
      </c>
      <c r="J6" s="157" t="s">
        <v>66</v>
      </c>
      <c r="K6" s="157" t="s">
        <v>67</v>
      </c>
    </row>
    <row r="7" spans="1:17" ht="12.75">
      <c r="A7" s="158" t="s">
        <v>68</v>
      </c>
      <c r="B7" s="159" t="s">
        <v>71</v>
      </c>
      <c r="C7" s="160" t="s">
        <v>72</v>
      </c>
      <c r="D7" s="161"/>
      <c r="E7" s="162"/>
      <c r="F7" s="162"/>
      <c r="G7" s="163"/>
      <c r="H7" s="164"/>
      <c r="I7" s="164"/>
      <c r="J7" s="164"/>
      <c r="K7" s="164"/>
      <c r="Q7" s="165"/>
    </row>
    <row r="8" spans="1:59" ht="12.75">
      <c r="A8" s="166">
        <v>1</v>
      </c>
      <c r="B8" s="167" t="s">
        <v>73</v>
      </c>
      <c r="C8" s="168" t="s">
        <v>74</v>
      </c>
      <c r="D8" s="169" t="s">
        <v>75</v>
      </c>
      <c r="E8" s="170">
        <v>730.5</v>
      </c>
      <c r="F8" s="170">
        <v>0</v>
      </c>
      <c r="G8" s="171">
        <f>E8*F8</f>
        <v>0</v>
      </c>
      <c r="H8" s="172">
        <v>0</v>
      </c>
      <c r="I8" s="172">
        <f>E8*H8</f>
        <v>0</v>
      </c>
      <c r="J8" s="172">
        <v>0</v>
      </c>
      <c r="K8" s="172">
        <f>E8*J8</f>
        <v>0</v>
      </c>
      <c r="Q8" s="165"/>
      <c r="BB8" s="138">
        <v>2</v>
      </c>
      <c r="BC8" s="138">
        <f>IF(BB8=1,G8,0)</f>
        <v>0</v>
      </c>
      <c r="BD8" s="138">
        <f>IF(BB8=2,G8,0)</f>
        <v>0</v>
      </c>
      <c r="BE8" s="138">
        <f>IF(BB8=3,G8,0)</f>
        <v>0</v>
      </c>
      <c r="BF8" s="138">
        <f>IF(BB8=4,G8,0)</f>
        <v>0</v>
      </c>
      <c r="BG8" s="138">
        <f>IF(BB8=5,G8,0)</f>
        <v>0</v>
      </c>
    </row>
    <row r="9" spans="1:17" ht="12.75">
      <c r="A9" s="173"/>
      <c r="B9" s="174"/>
      <c r="C9" s="175" t="s">
        <v>76</v>
      </c>
      <c r="D9" s="176"/>
      <c r="E9" s="177">
        <v>0</v>
      </c>
      <c r="F9" s="178"/>
      <c r="G9" s="179"/>
      <c r="H9" s="180"/>
      <c r="I9" s="180"/>
      <c r="J9" s="180"/>
      <c r="K9" s="180"/>
      <c r="O9" s="181"/>
      <c r="Q9" s="165"/>
    </row>
    <row r="10" spans="1:17" ht="12.75">
      <c r="A10" s="173"/>
      <c r="B10" s="174"/>
      <c r="C10" s="175" t="s">
        <v>77</v>
      </c>
      <c r="D10" s="176"/>
      <c r="E10" s="177">
        <v>730.5</v>
      </c>
      <c r="F10" s="178"/>
      <c r="G10" s="179"/>
      <c r="H10" s="180"/>
      <c r="I10" s="180"/>
      <c r="J10" s="180"/>
      <c r="K10" s="180"/>
      <c r="O10" s="181"/>
      <c r="Q10" s="165"/>
    </row>
    <row r="11" spans="1:59" ht="12.75">
      <c r="A11" s="166">
        <v>2</v>
      </c>
      <c r="B11" s="167" t="s">
        <v>78</v>
      </c>
      <c r="C11" s="168" t="s">
        <v>79</v>
      </c>
      <c r="D11" s="169" t="s">
        <v>75</v>
      </c>
      <c r="E11" s="170">
        <v>803.55</v>
      </c>
      <c r="F11" s="170">
        <v>0</v>
      </c>
      <c r="G11" s="171">
        <f>E11*F11</f>
        <v>0</v>
      </c>
      <c r="H11" s="172">
        <v>0.00014</v>
      </c>
      <c r="I11" s="172">
        <f>E11*H11</f>
        <v>0.11249699999999999</v>
      </c>
      <c r="J11" s="172">
        <v>0</v>
      </c>
      <c r="K11" s="172">
        <f>E11*J11</f>
        <v>0</v>
      </c>
      <c r="Q11" s="165"/>
      <c r="BB11" s="138">
        <v>2</v>
      </c>
      <c r="BC11" s="138">
        <f>IF(BB11=1,G11,0)</f>
        <v>0</v>
      </c>
      <c r="BD11" s="138">
        <f>IF(BB11=2,G11,0)</f>
        <v>0</v>
      </c>
      <c r="BE11" s="138">
        <f>IF(BB11=3,G11,0)</f>
        <v>0</v>
      </c>
      <c r="BF11" s="138">
        <f>IF(BB11=4,G11,0)</f>
        <v>0</v>
      </c>
      <c r="BG11" s="138">
        <f>IF(BB11=5,G11,0)</f>
        <v>0</v>
      </c>
    </row>
    <row r="12" spans="1:17" ht="12.75">
      <c r="A12" s="173"/>
      <c r="B12" s="174"/>
      <c r="C12" s="175" t="s">
        <v>80</v>
      </c>
      <c r="D12" s="176"/>
      <c r="E12" s="177">
        <v>803.55</v>
      </c>
      <c r="F12" s="178"/>
      <c r="G12" s="179"/>
      <c r="H12" s="180"/>
      <c r="I12" s="180"/>
      <c r="J12" s="180"/>
      <c r="K12" s="180"/>
      <c r="O12" s="181"/>
      <c r="Q12" s="165"/>
    </row>
    <row r="13" spans="1:59" ht="12.75">
      <c r="A13" s="166">
        <v>3</v>
      </c>
      <c r="B13" s="167" t="s">
        <v>73</v>
      </c>
      <c r="C13" s="168" t="s">
        <v>81</v>
      </c>
      <c r="D13" s="169" t="s">
        <v>75</v>
      </c>
      <c r="E13" s="170">
        <v>730.5</v>
      </c>
      <c r="F13" s="170">
        <v>0</v>
      </c>
      <c r="G13" s="171">
        <f>E13*F13</f>
        <v>0</v>
      </c>
      <c r="H13" s="172">
        <v>0</v>
      </c>
      <c r="I13" s="172">
        <f>E13*H13</f>
        <v>0</v>
      </c>
      <c r="J13" s="172">
        <v>0</v>
      </c>
      <c r="K13" s="172">
        <f>E13*J13</f>
        <v>0</v>
      </c>
      <c r="Q13" s="165"/>
      <c r="BB13" s="138">
        <v>2</v>
      </c>
      <c r="BC13" s="138">
        <f>IF(BB13=1,G13,0)</f>
        <v>0</v>
      </c>
      <c r="BD13" s="138">
        <f>IF(BB13=2,G13,0)</f>
        <v>0</v>
      </c>
      <c r="BE13" s="138">
        <f>IF(BB13=3,G13,0)</f>
        <v>0</v>
      </c>
      <c r="BF13" s="138">
        <f>IF(BB13=4,G13,0)</f>
        <v>0</v>
      </c>
      <c r="BG13" s="138">
        <f>IF(BB13=5,G13,0)</f>
        <v>0</v>
      </c>
    </row>
    <row r="14" spans="1:59" ht="12.75">
      <c r="A14" s="166">
        <v>4</v>
      </c>
      <c r="B14" s="167" t="s">
        <v>82</v>
      </c>
      <c r="C14" s="168" t="s">
        <v>83</v>
      </c>
      <c r="D14" s="169" t="s">
        <v>75</v>
      </c>
      <c r="E14" s="170">
        <v>803.55</v>
      </c>
      <c r="F14" s="170">
        <v>0</v>
      </c>
      <c r="G14" s="171">
        <f>E14*F14</f>
        <v>0</v>
      </c>
      <c r="H14" s="172">
        <v>0.00011</v>
      </c>
      <c r="I14" s="172">
        <f>E14*H14</f>
        <v>0.0883905</v>
      </c>
      <c r="J14" s="172">
        <v>0</v>
      </c>
      <c r="K14" s="172">
        <f>E14*J14</f>
        <v>0</v>
      </c>
      <c r="Q14" s="165"/>
      <c r="BB14" s="138">
        <v>2</v>
      </c>
      <c r="BC14" s="138">
        <f>IF(BB14=1,G14,0)</f>
        <v>0</v>
      </c>
      <c r="BD14" s="138">
        <f>IF(BB14=2,G14,0)</f>
        <v>0</v>
      </c>
      <c r="BE14" s="138">
        <f>IF(BB14=3,G14,0)</f>
        <v>0</v>
      </c>
      <c r="BF14" s="138">
        <f>IF(BB14=4,G14,0)</f>
        <v>0</v>
      </c>
      <c r="BG14" s="138">
        <f>IF(BB14=5,G14,0)</f>
        <v>0</v>
      </c>
    </row>
    <row r="15" spans="1:17" ht="12.75">
      <c r="A15" s="173"/>
      <c r="B15" s="174"/>
      <c r="C15" s="175" t="s">
        <v>80</v>
      </c>
      <c r="D15" s="176"/>
      <c r="E15" s="177">
        <v>803.55</v>
      </c>
      <c r="F15" s="178"/>
      <c r="G15" s="179"/>
      <c r="H15" s="180"/>
      <c r="I15" s="180"/>
      <c r="J15" s="180"/>
      <c r="K15" s="180"/>
      <c r="O15" s="181"/>
      <c r="Q15" s="165"/>
    </row>
    <row r="16" spans="1:59" ht="12.75">
      <c r="A16" s="182"/>
      <c r="B16" s="183" t="s">
        <v>69</v>
      </c>
      <c r="C16" s="184" t="str">
        <f>CONCATENATE(B7," ",C7)</f>
        <v>711 Izolace proti vodě</v>
      </c>
      <c r="D16" s="182"/>
      <c r="E16" s="185"/>
      <c r="F16" s="185"/>
      <c r="G16" s="186">
        <f>SUM(G7:G15)</f>
        <v>0</v>
      </c>
      <c r="H16" s="187"/>
      <c r="I16" s="188">
        <f>SUM(I7:I15)</f>
        <v>0.2008875</v>
      </c>
      <c r="J16" s="187"/>
      <c r="K16" s="188">
        <f>SUM(K7:K15)</f>
        <v>0</v>
      </c>
      <c r="Q16" s="165"/>
      <c r="BC16" s="189">
        <f>SUM(BC7:BC15)</f>
        <v>0</v>
      </c>
      <c r="BD16" s="189">
        <f>SUM(BD7:BD15)</f>
        <v>0</v>
      </c>
      <c r="BE16" s="189">
        <f>SUM(BE7:BE15)</f>
        <v>0</v>
      </c>
      <c r="BF16" s="189">
        <f>SUM(BF7:BF15)</f>
        <v>0</v>
      </c>
      <c r="BG16" s="189">
        <f>SUM(BG7:BG15)</f>
        <v>0</v>
      </c>
    </row>
    <row r="17" spans="1:17" ht="12.75">
      <c r="A17" s="158" t="s">
        <v>68</v>
      </c>
      <c r="B17" s="159" t="s">
        <v>84</v>
      </c>
      <c r="C17" s="160" t="s">
        <v>85</v>
      </c>
      <c r="D17" s="161"/>
      <c r="E17" s="162"/>
      <c r="F17" s="162"/>
      <c r="G17" s="163"/>
      <c r="H17" s="164"/>
      <c r="I17" s="164"/>
      <c r="J17" s="164"/>
      <c r="K17" s="164"/>
      <c r="Q17" s="165"/>
    </row>
    <row r="18" spans="1:59" ht="25.5">
      <c r="A18" s="166">
        <v>5</v>
      </c>
      <c r="B18" s="167" t="s">
        <v>86</v>
      </c>
      <c r="C18" s="168" t="s">
        <v>87</v>
      </c>
      <c r="D18" s="169" t="s">
        <v>75</v>
      </c>
      <c r="E18" s="170">
        <v>730.5</v>
      </c>
      <c r="F18" s="170">
        <v>0</v>
      </c>
      <c r="G18" s="171">
        <f>E18*F18</f>
        <v>0</v>
      </c>
      <c r="H18" s="172">
        <v>0</v>
      </c>
      <c r="I18" s="172">
        <f>E18*H18</f>
        <v>0</v>
      </c>
      <c r="J18" s="172">
        <v>0</v>
      </c>
      <c r="K18" s="172">
        <f>E18*J18</f>
        <v>0</v>
      </c>
      <c r="Q18" s="165"/>
      <c r="BB18" s="138">
        <v>2</v>
      </c>
      <c r="BC18" s="138">
        <f>IF(BB18=1,G18,0)</f>
        <v>0</v>
      </c>
      <c r="BD18" s="138">
        <f>IF(BB18=2,G18,0)</f>
        <v>0</v>
      </c>
      <c r="BE18" s="138">
        <f>IF(BB18=3,G18,0)</f>
        <v>0</v>
      </c>
      <c r="BF18" s="138">
        <f>IF(BB18=4,G18,0)</f>
        <v>0</v>
      </c>
      <c r="BG18" s="138">
        <f>IF(BB18=5,G18,0)</f>
        <v>0</v>
      </c>
    </row>
    <row r="19" spans="1:17" ht="12.75">
      <c r="A19" s="173"/>
      <c r="B19" s="174"/>
      <c r="C19" s="175" t="s">
        <v>77</v>
      </c>
      <c r="D19" s="176"/>
      <c r="E19" s="177">
        <v>730.5</v>
      </c>
      <c r="F19" s="178"/>
      <c r="G19" s="179"/>
      <c r="H19" s="180"/>
      <c r="I19" s="180"/>
      <c r="J19" s="180"/>
      <c r="K19" s="180"/>
      <c r="O19" s="181"/>
      <c r="Q19" s="165"/>
    </row>
    <row r="20" spans="1:59" ht="12.75">
      <c r="A20" s="166">
        <v>6</v>
      </c>
      <c r="B20" s="167" t="s">
        <v>88</v>
      </c>
      <c r="C20" s="168" t="s">
        <v>89</v>
      </c>
      <c r="D20" s="169" t="s">
        <v>75</v>
      </c>
      <c r="E20" s="170">
        <v>144.2175</v>
      </c>
      <c r="F20" s="170">
        <v>0</v>
      </c>
      <c r="G20" s="171">
        <f>E20*F20</f>
        <v>0</v>
      </c>
      <c r="H20" s="172">
        <v>0.0231</v>
      </c>
      <c r="I20" s="172">
        <f>E20*H20</f>
        <v>3.33142425</v>
      </c>
      <c r="J20" s="172">
        <v>0</v>
      </c>
      <c r="K20" s="172">
        <f>E20*J20</f>
        <v>0</v>
      </c>
      <c r="Q20" s="165"/>
      <c r="BB20" s="138">
        <v>2</v>
      </c>
      <c r="BC20" s="138">
        <f>IF(BB20=1,G20,0)</f>
        <v>0</v>
      </c>
      <c r="BD20" s="138">
        <f>IF(BB20=2,G20,0)</f>
        <v>0</v>
      </c>
      <c r="BE20" s="138">
        <f>IF(BB20=3,G20,0)</f>
        <v>0</v>
      </c>
      <c r="BF20" s="138">
        <f>IF(BB20=4,G20,0)</f>
        <v>0</v>
      </c>
      <c r="BG20" s="138">
        <f>IF(BB20=5,G20,0)</f>
        <v>0</v>
      </c>
    </row>
    <row r="21" spans="1:17" ht="12.75">
      <c r="A21" s="173"/>
      <c r="B21" s="174"/>
      <c r="C21" s="175" t="s">
        <v>90</v>
      </c>
      <c r="D21" s="176"/>
      <c r="E21" s="177">
        <v>144.2175</v>
      </c>
      <c r="F21" s="178"/>
      <c r="G21" s="179"/>
      <c r="H21" s="180"/>
      <c r="I21" s="180"/>
      <c r="J21" s="180"/>
      <c r="K21" s="180"/>
      <c r="O21" s="181"/>
      <c r="Q21" s="165"/>
    </row>
    <row r="22" spans="1:59" ht="12.75">
      <c r="A22" s="166">
        <v>7</v>
      </c>
      <c r="B22" s="167" t="s">
        <v>91</v>
      </c>
      <c r="C22" s="168" t="s">
        <v>92</v>
      </c>
      <c r="D22" s="169" t="s">
        <v>75</v>
      </c>
      <c r="E22" s="170">
        <v>144.2175</v>
      </c>
      <c r="F22" s="170">
        <v>0</v>
      </c>
      <c r="G22" s="171">
        <f>E22*F22</f>
        <v>0</v>
      </c>
      <c r="H22" s="172">
        <v>0.0264</v>
      </c>
      <c r="I22" s="172">
        <f>E22*H22</f>
        <v>3.8073420000000002</v>
      </c>
      <c r="J22" s="172">
        <v>0</v>
      </c>
      <c r="K22" s="172">
        <f>E22*J22</f>
        <v>0</v>
      </c>
      <c r="Q22" s="165"/>
      <c r="BB22" s="138">
        <v>2</v>
      </c>
      <c r="BC22" s="138">
        <f>IF(BB22=1,G22,0)</f>
        <v>0</v>
      </c>
      <c r="BD22" s="138">
        <f>IF(BB22=2,G22,0)</f>
        <v>0</v>
      </c>
      <c r="BE22" s="138">
        <f>IF(BB22=3,G22,0)</f>
        <v>0</v>
      </c>
      <c r="BF22" s="138">
        <f>IF(BB22=4,G22,0)</f>
        <v>0</v>
      </c>
      <c r="BG22" s="138">
        <f>IF(BB22=5,G22,0)</f>
        <v>0</v>
      </c>
    </row>
    <row r="23" spans="1:59" ht="12.75">
      <c r="A23" s="166">
        <v>8</v>
      </c>
      <c r="B23" s="167" t="s">
        <v>93</v>
      </c>
      <c r="C23" s="168" t="s">
        <v>94</v>
      </c>
      <c r="D23" s="169" t="s">
        <v>75</v>
      </c>
      <c r="E23" s="170">
        <v>604.545</v>
      </c>
      <c r="F23" s="170">
        <v>0</v>
      </c>
      <c r="G23" s="171">
        <f>E23*F23</f>
        <v>0</v>
      </c>
      <c r="H23" s="172">
        <v>0.00154</v>
      </c>
      <c r="I23" s="172">
        <f>E23*H23</f>
        <v>0.9309992999999999</v>
      </c>
      <c r="J23" s="172">
        <v>0</v>
      </c>
      <c r="K23" s="172">
        <f>E23*J23</f>
        <v>0</v>
      </c>
      <c r="Q23" s="165"/>
      <c r="BB23" s="138">
        <v>2</v>
      </c>
      <c r="BC23" s="138">
        <f>IF(BB23=1,G23,0)</f>
        <v>0</v>
      </c>
      <c r="BD23" s="138">
        <f>IF(BB23=2,G23,0)</f>
        <v>0</v>
      </c>
      <c r="BE23" s="138">
        <f>IF(BB23=3,G23,0)</f>
        <v>0</v>
      </c>
      <c r="BF23" s="138">
        <f>IF(BB23=4,G23,0)</f>
        <v>0</v>
      </c>
      <c r="BG23" s="138">
        <f>IF(BB23=5,G23,0)</f>
        <v>0</v>
      </c>
    </row>
    <row r="24" spans="1:17" ht="12.75">
      <c r="A24" s="173"/>
      <c r="B24" s="174"/>
      <c r="C24" s="175" t="s">
        <v>95</v>
      </c>
      <c r="D24" s="176"/>
      <c r="E24" s="177">
        <v>604.545</v>
      </c>
      <c r="F24" s="178"/>
      <c r="G24" s="179"/>
      <c r="H24" s="180"/>
      <c r="I24" s="180"/>
      <c r="J24" s="180"/>
      <c r="K24" s="180"/>
      <c r="O24" s="181"/>
      <c r="Q24" s="165"/>
    </row>
    <row r="25" spans="1:59" ht="12.75">
      <c r="A25" s="166">
        <v>9</v>
      </c>
      <c r="B25" s="167" t="s">
        <v>96</v>
      </c>
      <c r="C25" s="168" t="s">
        <v>97</v>
      </c>
      <c r="D25" s="169" t="s">
        <v>75</v>
      </c>
      <c r="E25" s="170">
        <v>604.545</v>
      </c>
      <c r="F25" s="170">
        <v>0</v>
      </c>
      <c r="G25" s="171">
        <f>E25*F25</f>
        <v>0</v>
      </c>
      <c r="H25" s="172">
        <v>0.00176</v>
      </c>
      <c r="I25" s="172">
        <f>E25*H25</f>
        <v>1.0639992</v>
      </c>
      <c r="J25" s="172">
        <v>0</v>
      </c>
      <c r="K25" s="172">
        <f>E25*J25</f>
        <v>0</v>
      </c>
      <c r="Q25" s="165"/>
      <c r="BB25" s="138">
        <v>2</v>
      </c>
      <c r="BC25" s="138">
        <f>IF(BB25=1,G25,0)</f>
        <v>0</v>
      </c>
      <c r="BD25" s="138">
        <f>IF(BB25=2,G25,0)</f>
        <v>0</v>
      </c>
      <c r="BE25" s="138">
        <f>IF(BB25=3,G25,0)</f>
        <v>0</v>
      </c>
      <c r="BF25" s="138">
        <f>IF(BB25=4,G25,0)</f>
        <v>0</v>
      </c>
      <c r="BG25" s="138">
        <f>IF(BB25=5,G25,0)</f>
        <v>0</v>
      </c>
    </row>
    <row r="26" spans="1:59" ht="12.75">
      <c r="A26" s="182"/>
      <c r="B26" s="183" t="s">
        <v>69</v>
      </c>
      <c r="C26" s="184" t="str">
        <f>CONCATENATE(B17," ",C17)</f>
        <v>713 Izolace tepelné</v>
      </c>
      <c r="D26" s="182"/>
      <c r="E26" s="185"/>
      <c r="F26" s="185"/>
      <c r="G26" s="186">
        <f>SUM(G17:G25)</f>
        <v>0</v>
      </c>
      <c r="H26" s="187"/>
      <c r="I26" s="188">
        <f>SUM(I17:I25)</f>
        <v>9.13376475</v>
      </c>
      <c r="J26" s="187"/>
      <c r="K26" s="188">
        <f>SUM(K17:K25)</f>
        <v>0</v>
      </c>
      <c r="Q26" s="165"/>
      <c r="BC26" s="189">
        <f>SUM(BC17:BC25)</f>
        <v>0</v>
      </c>
      <c r="BD26" s="189">
        <f>SUM(BD17:BD25)</f>
        <v>0</v>
      </c>
      <c r="BE26" s="189">
        <f>SUM(BE17:BE25)</f>
        <v>0</v>
      </c>
      <c r="BF26" s="189">
        <f>SUM(BF17:BF25)</f>
        <v>0</v>
      </c>
      <c r="BG26" s="189">
        <f>SUM(BG17:BG25)</f>
        <v>0</v>
      </c>
    </row>
    <row r="27" ht="12.75">
      <c r="E27" s="138"/>
    </row>
    <row r="28" ht="12.75">
      <c r="E28" s="138"/>
    </row>
    <row r="29" ht="12.75">
      <c r="E29" s="138"/>
    </row>
    <row r="30" ht="12.75">
      <c r="E30" s="138"/>
    </row>
    <row r="31" ht="12.75">
      <c r="E31" s="138"/>
    </row>
    <row r="32" ht="12.75">
      <c r="E32" s="138"/>
    </row>
    <row r="33" ht="12.75">
      <c r="E33" s="138"/>
    </row>
    <row r="34" ht="12.75">
      <c r="E34" s="138"/>
    </row>
    <row r="35" ht="12.75">
      <c r="E35" s="138"/>
    </row>
    <row r="36" ht="12.75">
      <c r="E36" s="138"/>
    </row>
    <row r="37" ht="12.75">
      <c r="E37" s="138"/>
    </row>
    <row r="38" ht="12.75">
      <c r="E38" s="138"/>
    </row>
    <row r="39" ht="12.75">
      <c r="E39" s="138"/>
    </row>
    <row r="40" ht="12.75">
      <c r="E40" s="138"/>
    </row>
    <row r="41" ht="12.75">
      <c r="E41" s="138"/>
    </row>
    <row r="42" ht="12.75">
      <c r="E42" s="138"/>
    </row>
    <row r="43" ht="12.75">
      <c r="E43" s="138"/>
    </row>
    <row r="44" ht="12.75">
      <c r="E44" s="138"/>
    </row>
    <row r="45" ht="12.75">
      <c r="E45" s="138"/>
    </row>
    <row r="46" ht="12.75">
      <c r="E46" s="138"/>
    </row>
    <row r="47" ht="12.75">
      <c r="E47" s="138"/>
    </row>
    <row r="48" ht="12.75">
      <c r="E48" s="138"/>
    </row>
    <row r="49" ht="12.75">
      <c r="E49" s="138"/>
    </row>
    <row r="50" spans="1:7" ht="12.75">
      <c r="A50" s="190"/>
      <c r="B50" s="190"/>
      <c r="C50" s="190"/>
      <c r="D50" s="190"/>
      <c r="E50" s="190"/>
      <c r="F50" s="190"/>
      <c r="G50" s="190"/>
    </row>
    <row r="51" spans="1:7" ht="12.75">
      <c r="A51" s="190"/>
      <c r="B51" s="190"/>
      <c r="C51" s="190"/>
      <c r="D51" s="190"/>
      <c r="E51" s="190"/>
      <c r="F51" s="190"/>
      <c r="G51" s="190"/>
    </row>
    <row r="52" spans="1:7" ht="12.75">
      <c r="A52" s="190"/>
      <c r="B52" s="190"/>
      <c r="C52" s="190"/>
      <c r="D52" s="190"/>
      <c r="E52" s="190"/>
      <c r="F52" s="190"/>
      <c r="G52" s="190"/>
    </row>
    <row r="53" spans="1:7" ht="12.75">
      <c r="A53" s="190"/>
      <c r="B53" s="190"/>
      <c r="C53" s="190"/>
      <c r="D53" s="190"/>
      <c r="E53" s="190"/>
      <c r="F53" s="190"/>
      <c r="G53" s="190"/>
    </row>
    <row r="54" ht="12.75">
      <c r="E54" s="138"/>
    </row>
    <row r="55" ht="12.75">
      <c r="E55" s="138"/>
    </row>
    <row r="56" ht="12.75">
      <c r="E56" s="138"/>
    </row>
    <row r="57" ht="12.75">
      <c r="E57" s="138"/>
    </row>
    <row r="58" ht="12.75">
      <c r="E58" s="138"/>
    </row>
    <row r="59" ht="12.75">
      <c r="E59" s="138"/>
    </row>
    <row r="60" ht="12.75">
      <c r="E60" s="138"/>
    </row>
    <row r="61" ht="12.75">
      <c r="E61" s="138"/>
    </row>
    <row r="62" ht="12.75">
      <c r="E62" s="138"/>
    </row>
    <row r="63" ht="12.75">
      <c r="E63" s="138"/>
    </row>
    <row r="64" ht="12.75">
      <c r="E64" s="138"/>
    </row>
    <row r="65" ht="12.75">
      <c r="E65" s="138"/>
    </row>
    <row r="66" ht="12.75">
      <c r="E66" s="138"/>
    </row>
    <row r="67" ht="12.75">
      <c r="E67" s="138"/>
    </row>
    <row r="68" ht="12.75">
      <c r="E68" s="138"/>
    </row>
    <row r="69" ht="12.75">
      <c r="E69" s="138"/>
    </row>
    <row r="70" ht="12.75">
      <c r="E70" s="138"/>
    </row>
    <row r="71" ht="12.75">
      <c r="E71" s="138"/>
    </row>
    <row r="72" ht="12.75">
      <c r="E72" s="138"/>
    </row>
    <row r="73" ht="12.75">
      <c r="E73" s="138"/>
    </row>
    <row r="74" ht="12.75">
      <c r="E74" s="138"/>
    </row>
    <row r="75" ht="12.75">
      <c r="E75" s="138"/>
    </row>
    <row r="76" ht="12.75">
      <c r="E76" s="138"/>
    </row>
    <row r="77" ht="12.75">
      <c r="E77" s="138"/>
    </row>
    <row r="78" ht="12.75">
      <c r="E78" s="138"/>
    </row>
    <row r="79" spans="1:2" ht="12.75">
      <c r="A79" s="191"/>
      <c r="B79" s="191"/>
    </row>
    <row r="80" spans="1:7" ht="12.75">
      <c r="A80" s="190"/>
      <c r="B80" s="190"/>
      <c r="C80" s="193"/>
      <c r="D80" s="193"/>
      <c r="E80" s="194"/>
      <c r="F80" s="193"/>
      <c r="G80" s="195"/>
    </row>
    <row r="81" spans="1:7" ht="12.75">
      <c r="A81" s="196"/>
      <c r="B81" s="196"/>
      <c r="C81" s="190"/>
      <c r="D81" s="190"/>
      <c r="E81" s="197"/>
      <c r="F81" s="190"/>
      <c r="G81" s="190"/>
    </row>
    <row r="82" spans="1:7" ht="12.75">
      <c r="A82" s="190"/>
      <c r="B82" s="190"/>
      <c r="C82" s="190"/>
      <c r="D82" s="190"/>
      <c r="E82" s="197"/>
      <c r="F82" s="190"/>
      <c r="G82" s="190"/>
    </row>
    <row r="83" spans="1:7" ht="12.75">
      <c r="A83" s="190"/>
      <c r="B83" s="190"/>
      <c r="C83" s="190"/>
      <c r="D83" s="190"/>
      <c r="E83" s="197"/>
      <c r="F83" s="190"/>
      <c r="G83" s="190"/>
    </row>
    <row r="84" spans="1:7" ht="12.75">
      <c r="A84" s="190"/>
      <c r="B84" s="190"/>
      <c r="C84" s="190"/>
      <c r="D84" s="190"/>
      <c r="E84" s="197"/>
      <c r="F84" s="190"/>
      <c r="G84" s="190"/>
    </row>
    <row r="85" spans="1:7" ht="12.75">
      <c r="A85" s="190"/>
      <c r="B85" s="190"/>
      <c r="C85" s="190"/>
      <c r="D85" s="190"/>
      <c r="E85" s="197"/>
      <c r="F85" s="190"/>
      <c r="G85" s="190"/>
    </row>
    <row r="86" spans="1:7" ht="12.75">
      <c r="A86" s="190"/>
      <c r="B86" s="190"/>
      <c r="C86" s="190"/>
      <c r="D86" s="190"/>
      <c r="E86" s="197"/>
      <c r="F86" s="190"/>
      <c r="G86" s="190"/>
    </row>
    <row r="87" spans="1:7" ht="12.75">
      <c r="A87" s="190"/>
      <c r="B87" s="190"/>
      <c r="C87" s="190"/>
      <c r="D87" s="190"/>
      <c r="E87" s="197"/>
      <c r="F87" s="190"/>
      <c r="G87" s="190"/>
    </row>
    <row r="88" spans="1:7" ht="12.75">
      <c r="A88" s="190"/>
      <c r="B88" s="190"/>
      <c r="C88" s="190"/>
      <c r="D88" s="190"/>
      <c r="E88" s="197"/>
      <c r="F88" s="190"/>
      <c r="G88" s="190"/>
    </row>
    <row r="89" spans="1:7" ht="12.75">
      <c r="A89" s="190"/>
      <c r="B89" s="190"/>
      <c r="C89" s="190"/>
      <c r="D89" s="190"/>
      <c r="E89" s="197"/>
      <c r="F89" s="190"/>
      <c r="G89" s="190"/>
    </row>
    <row r="90" spans="1:7" ht="12.75">
      <c r="A90" s="190"/>
      <c r="B90" s="190"/>
      <c r="C90" s="190"/>
      <c r="D90" s="190"/>
      <c r="E90" s="197"/>
      <c r="F90" s="190"/>
      <c r="G90" s="190"/>
    </row>
    <row r="91" spans="1:7" ht="12.75">
      <c r="A91" s="190"/>
      <c r="B91" s="190"/>
      <c r="C91" s="190"/>
      <c r="D91" s="190"/>
      <c r="E91" s="197"/>
      <c r="F91" s="190"/>
      <c r="G91" s="190"/>
    </row>
    <row r="92" spans="1:7" ht="12.75">
      <c r="A92" s="190"/>
      <c r="B92" s="190"/>
      <c r="C92" s="190"/>
      <c r="D92" s="190"/>
      <c r="E92" s="197"/>
      <c r="F92" s="190"/>
      <c r="G92" s="190"/>
    </row>
    <row r="93" spans="1:7" ht="12.75">
      <c r="A93" s="190"/>
      <c r="B93" s="190"/>
      <c r="C93" s="190"/>
      <c r="D93" s="190"/>
      <c r="E93" s="197"/>
      <c r="F93" s="190"/>
      <c r="G93" s="190"/>
    </row>
  </sheetData>
  <sheetProtection/>
  <mergeCells count="11">
    <mergeCell ref="C19:D19"/>
    <mergeCell ref="C21:D21"/>
    <mergeCell ref="C24:D24"/>
    <mergeCell ref="A1:I1"/>
    <mergeCell ref="A3:B3"/>
    <mergeCell ref="A4:B4"/>
    <mergeCell ref="G4:I4"/>
    <mergeCell ref="C9:D9"/>
    <mergeCell ref="C10:D10"/>
    <mergeCell ref="C12:D12"/>
    <mergeCell ref="C15:D15"/>
  </mergeCells>
  <printOptions/>
  <pageMargins left="0.5905511811023623" right="0.3937007874015748" top="0.7874015748031497" bottom="0.7874015748031497" header="0.31496062992125984" footer="0.31496062992125984"/>
  <pageSetup horizontalDpi="300" verticalDpi="300" orientation="landscape" paperSize="9" scale="8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</cp:lastModifiedBy>
  <dcterms:created xsi:type="dcterms:W3CDTF">2016-03-02T11:49:43Z</dcterms:created>
  <dcterms:modified xsi:type="dcterms:W3CDTF">2016-03-02T11:50:15Z</dcterms:modified>
  <cp:category/>
  <cp:version/>
  <cp:contentType/>
  <cp:contentStatus/>
</cp:coreProperties>
</file>