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Azmycloudex4\ARCHIV_TEXT\Kolín_Kutnohorská 50 Kmoch Dům  Dětsk Skup 2024\rozpočet\2025_02_11  PŘEVEDENO DO KROSU VŠE\"/>
    </mc:Choice>
  </mc:AlternateContent>
  <xr:revisionPtr revIDLastSave="0" documentId="13_ncr:1_{E0A4C4BC-5C8B-41AE-9579-C8DB6CE3AA56}" xr6:coauthVersionLast="47" xr6:coauthVersionMax="47" xr10:uidLastSave="{00000000-0000-0000-0000-000000000000}"/>
  <bookViews>
    <workbookView xWindow="945" yWindow="0" windowWidth="14715" windowHeight="15645" activeTab="1" xr2:uid="{00000000-000D-0000-FFFF-FFFF00000000}"/>
  </bookViews>
  <sheets>
    <sheet name="Rekapitulace stavby" sheetId="1" r:id="rId1"/>
    <sheet name="24039a - SO - 01 Objekt č..." sheetId="2" r:id="rId2"/>
    <sheet name="24039b - SO - 02 Přístřeš..." sheetId="3" r:id="rId3"/>
    <sheet name="24039c - SO - 03 Protihlu..." sheetId="4" r:id="rId4"/>
    <sheet name="24039d - SO - 04 Akumulač..." sheetId="5" r:id="rId5"/>
    <sheet name="24039e - SO - 05 Oplocení..." sheetId="6" r:id="rId6"/>
    <sheet name="24039f - SO - 06 Zpevněné..." sheetId="7" r:id="rId7"/>
    <sheet name="24039g - SO - 07 Sadové ú..." sheetId="8" r:id="rId8"/>
    <sheet name="24039h - IO - 01 Areálová..." sheetId="9" r:id="rId9"/>
    <sheet name="24039i - IO - 02 Areálové..." sheetId="10" r:id="rId10"/>
    <sheet name="24039j - IO - 03 Areálové..." sheetId="11" r:id="rId11"/>
    <sheet name="Pokyny pro vyplnění" sheetId="12" r:id="rId12"/>
  </sheets>
  <definedNames>
    <definedName name="_xlnm._FilterDatabase" localSheetId="1" hidden="1">'24039a - SO - 01 Objekt č...'!$C$128:$K$2177</definedName>
    <definedName name="_xlnm._FilterDatabase" localSheetId="2" hidden="1">'24039b - SO - 02 Přístřeš...'!$C$97:$K$211</definedName>
    <definedName name="_xlnm._FilterDatabase" localSheetId="3" hidden="1">'24039c - SO - 03 Protihlu...'!$C$94:$K$148</definedName>
    <definedName name="_xlnm._FilterDatabase" localSheetId="4" hidden="1">'24039d - SO - 04 Akumulač...'!$C$94:$K$190</definedName>
    <definedName name="_xlnm._FilterDatabase" localSheetId="5" hidden="1">'24039e - SO - 05 Oplocení...'!$C$99:$K$277</definedName>
    <definedName name="_xlnm._FilterDatabase" localSheetId="6" hidden="1">'24039f - SO - 06 Zpevněné...'!$C$93:$K$149</definedName>
    <definedName name="_xlnm._FilterDatabase" localSheetId="7" hidden="1">'24039g - SO - 07 Sadové ú...'!$C$100:$K$271</definedName>
    <definedName name="_xlnm._FilterDatabase" localSheetId="8" hidden="1">'24039h - IO - 01 Areálová...'!$C$90:$K$139</definedName>
    <definedName name="_xlnm._FilterDatabase" localSheetId="9" hidden="1">'24039i - IO - 02 Areálové...'!$C$90:$K$136</definedName>
    <definedName name="_xlnm._FilterDatabase" localSheetId="10" hidden="1">'24039j - IO - 03 Areálové...'!$C$91:$K$126</definedName>
    <definedName name="_xlnm.Print_Titles" localSheetId="1">'24039a - SO - 01 Objekt č...'!$128:$128</definedName>
    <definedName name="_xlnm.Print_Titles" localSheetId="2">'24039b - SO - 02 Přístřeš...'!$97:$97</definedName>
    <definedName name="_xlnm.Print_Titles" localSheetId="3">'24039c - SO - 03 Protihlu...'!$94:$94</definedName>
    <definedName name="_xlnm.Print_Titles" localSheetId="4">'24039d - SO - 04 Akumulač...'!$94:$94</definedName>
    <definedName name="_xlnm.Print_Titles" localSheetId="5">'24039e - SO - 05 Oplocení...'!$99:$99</definedName>
    <definedName name="_xlnm.Print_Titles" localSheetId="6">'24039f - SO - 06 Zpevněné...'!$93:$93</definedName>
    <definedName name="_xlnm.Print_Titles" localSheetId="7">'24039g - SO - 07 Sadové ú...'!$100:$100</definedName>
    <definedName name="_xlnm.Print_Titles" localSheetId="8">'24039h - IO - 01 Areálová...'!$90:$90</definedName>
    <definedName name="_xlnm.Print_Titles" localSheetId="9">'24039i - IO - 02 Areálové...'!$90:$90</definedName>
    <definedName name="_xlnm.Print_Titles" localSheetId="10">'24039j - IO - 03 Areálové...'!$91:$91</definedName>
    <definedName name="_xlnm.Print_Titles" localSheetId="0">'Rekapitulace stavby'!$52:$52</definedName>
    <definedName name="_xlnm.Print_Area" localSheetId="1">'24039a - SO - 01 Objekt č...'!$C$4:$J$41,'24039a - SO - 01 Objekt č...'!$C$47:$J$108,'24039a - SO - 01 Objekt č...'!$C$114:$K$2177</definedName>
    <definedName name="_xlnm.Print_Area" localSheetId="2">'24039b - SO - 02 Přístřeš...'!$C$4:$J$41,'24039b - SO - 02 Přístřeš...'!$C$47:$J$77,'24039b - SO - 02 Přístřeš...'!$C$83:$K$211</definedName>
    <definedName name="_xlnm.Print_Area" localSheetId="3">'24039c - SO - 03 Protihlu...'!$C$4:$J$41,'24039c - SO - 03 Protihlu...'!$C$47:$J$74,'24039c - SO - 03 Protihlu...'!$C$80:$K$148</definedName>
    <definedName name="_xlnm.Print_Area" localSheetId="4">'24039d - SO - 04 Akumulač...'!$C$4:$J$41,'24039d - SO - 04 Akumulač...'!$C$47:$J$74,'24039d - SO - 04 Akumulač...'!$C$80:$K$190</definedName>
    <definedName name="_xlnm.Print_Area" localSheetId="5">'24039e - SO - 05 Oplocení...'!$C$4:$J$41,'24039e - SO - 05 Oplocení...'!$C$47:$J$79,'24039e - SO - 05 Oplocení...'!$C$85:$K$277</definedName>
    <definedName name="_xlnm.Print_Area" localSheetId="6">'24039f - SO - 06 Zpevněné...'!$C$4:$J$41,'24039f - SO - 06 Zpevněné...'!$C$47:$J$73,'24039f - SO - 06 Zpevněné...'!$C$79:$K$149</definedName>
    <definedName name="_xlnm.Print_Area" localSheetId="7">'24039g - SO - 07 Sadové ú...'!$C$4:$J$41,'24039g - SO - 07 Sadové ú...'!$C$47:$J$80,'24039g - SO - 07 Sadové ú...'!$C$86:$K$271</definedName>
    <definedName name="_xlnm.Print_Area" localSheetId="8">'24039h - IO - 01 Areálová...'!$C$4:$J$41,'24039h - IO - 01 Areálová...'!$C$47:$J$70,'24039h - IO - 01 Areálová...'!$C$76:$K$139</definedName>
    <definedName name="_xlnm.Print_Area" localSheetId="9">'24039i - IO - 02 Areálové...'!$C$4:$J$41,'24039i - IO - 02 Areálové...'!$C$47:$J$70,'24039i - IO - 02 Areálové...'!$C$76:$K$136</definedName>
    <definedName name="_xlnm.Print_Area" localSheetId="10">'24039j - IO - 03 Areálové...'!$C$4:$J$41,'24039j - IO - 03 Areálové...'!$C$47:$J$71,'24039j - IO - 03 Areálové...'!$C$77:$K$126</definedName>
    <definedName name="_xlnm.Print_Area" localSheetId="11">'Pokyny pro vyplnění'!$B$2:$K$71,'Pokyny pro vyplnění'!$B$74:$K$118,'Pokyny pro vyplnění'!$B$121:$K$161,'Pokyny pro vyplnění'!$B$164:$K$219</definedName>
    <definedName name="_xlnm.Print_Area" localSheetId="0">'Rekapitulace stavby'!$D$4:$AO$36,'Rekapitulace stavby'!$C$42:$AQ$66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9" i="11" l="1"/>
  <c r="J38" i="11"/>
  <c r="AY65" i="1" s="1"/>
  <c r="J37" i="11"/>
  <c r="AX65" i="1" s="1"/>
  <c r="BI125" i="11"/>
  <c r="BH125" i="11"/>
  <c r="BG125" i="11"/>
  <c r="BF125" i="11"/>
  <c r="T125" i="11"/>
  <c r="R125" i="11"/>
  <c r="P125" i="11"/>
  <c r="BI123" i="11"/>
  <c r="BH123" i="11"/>
  <c r="BG123" i="11"/>
  <c r="BF123" i="11"/>
  <c r="T123" i="11"/>
  <c r="R123" i="11"/>
  <c r="P123" i="11"/>
  <c r="BI120" i="11"/>
  <c r="BH120" i="11"/>
  <c r="BG120" i="11"/>
  <c r="BF120" i="11"/>
  <c r="T120" i="11"/>
  <c r="R120" i="11"/>
  <c r="P120" i="11"/>
  <c r="BI118" i="11"/>
  <c r="BH118" i="11"/>
  <c r="BG118" i="11"/>
  <c r="BF118" i="11"/>
  <c r="T118" i="11"/>
  <c r="R118" i="11"/>
  <c r="P118" i="11"/>
  <c r="BI115" i="11"/>
  <c r="BH115" i="11"/>
  <c r="BG115" i="11"/>
  <c r="BF115" i="11"/>
  <c r="T115" i="11"/>
  <c r="T114" i="11" s="1"/>
  <c r="T113" i="11" s="1"/>
  <c r="R115" i="11"/>
  <c r="R114" i="11" s="1"/>
  <c r="R113" i="11" s="1"/>
  <c r="P115" i="11"/>
  <c r="P114" i="11"/>
  <c r="P113" i="11"/>
  <c r="BI112" i="11"/>
  <c r="BH112" i="11"/>
  <c r="BG112" i="11"/>
  <c r="BF112" i="11"/>
  <c r="T112" i="11"/>
  <c r="R112" i="11"/>
  <c r="P112" i="11"/>
  <c r="BI109" i="11"/>
  <c r="BH109" i="11"/>
  <c r="BG109" i="11"/>
  <c r="BF109" i="11"/>
  <c r="T109" i="11"/>
  <c r="R109" i="11"/>
  <c r="P109" i="11"/>
  <c r="BI106" i="11"/>
  <c r="BH106" i="11"/>
  <c r="BG106" i="11"/>
  <c r="BF106" i="11"/>
  <c r="T106" i="11"/>
  <c r="R106" i="11"/>
  <c r="P106" i="11"/>
  <c r="BI104" i="11"/>
  <c r="BH104" i="11"/>
  <c r="BG104" i="11"/>
  <c r="BF104" i="11"/>
  <c r="T104" i="11"/>
  <c r="R104" i="11"/>
  <c r="P104" i="11"/>
  <c r="BI101" i="11"/>
  <c r="BH101" i="11"/>
  <c r="BG101" i="11"/>
  <c r="BF101" i="11"/>
  <c r="T101" i="11"/>
  <c r="R101" i="11"/>
  <c r="P101" i="11"/>
  <c r="BI98" i="11"/>
  <c r="BH98" i="11"/>
  <c r="BG98" i="11"/>
  <c r="BF98" i="11"/>
  <c r="T98" i="11"/>
  <c r="R98" i="11"/>
  <c r="P98" i="11"/>
  <c r="BI95" i="11"/>
  <c r="BH95" i="11"/>
  <c r="BG95" i="11"/>
  <c r="BF95" i="11"/>
  <c r="T95" i="11"/>
  <c r="R95" i="11"/>
  <c r="P95" i="11"/>
  <c r="J89" i="11"/>
  <c r="J88" i="11"/>
  <c r="F88" i="11"/>
  <c r="F86" i="11"/>
  <c r="E84" i="11"/>
  <c r="J59" i="11"/>
  <c r="J58" i="11"/>
  <c r="F58" i="11"/>
  <c r="F56" i="11"/>
  <c r="E54" i="11"/>
  <c r="J20" i="11"/>
  <c r="E20" i="11"/>
  <c r="F59" i="11" s="1"/>
  <c r="J19" i="11"/>
  <c r="J14" i="11"/>
  <c r="J86" i="11" s="1"/>
  <c r="E7" i="11"/>
  <c r="E80" i="11" s="1"/>
  <c r="J39" i="10"/>
  <c r="J38" i="10"/>
  <c r="AY64" i="1"/>
  <c r="J37" i="10"/>
  <c r="AX64" i="1" s="1"/>
  <c r="BI135" i="10"/>
  <c r="BH135" i="10"/>
  <c r="BG135" i="10"/>
  <c r="BF135" i="10"/>
  <c r="T135" i="10"/>
  <c r="R135" i="10"/>
  <c r="P135" i="10"/>
  <c r="BI133" i="10"/>
  <c r="BH133" i="10"/>
  <c r="BG133" i="10"/>
  <c r="BF133" i="10"/>
  <c r="T133" i="10"/>
  <c r="R133" i="10"/>
  <c r="P133" i="10"/>
  <c r="BI130" i="10"/>
  <c r="BH130" i="10"/>
  <c r="BG130" i="10"/>
  <c r="BF130" i="10"/>
  <c r="T130" i="10"/>
  <c r="R130" i="10"/>
  <c r="P130" i="10"/>
  <c r="BI128" i="10"/>
  <c r="BH128" i="10"/>
  <c r="BG128" i="10"/>
  <c r="BF128" i="10"/>
  <c r="T128" i="10"/>
  <c r="R128" i="10"/>
  <c r="P128" i="10"/>
  <c r="BI125" i="10"/>
  <c r="BH125" i="10"/>
  <c r="BG125" i="10"/>
  <c r="BF125" i="10"/>
  <c r="T125" i="10"/>
  <c r="R125" i="10"/>
  <c r="P125" i="10"/>
  <c r="BI124" i="10"/>
  <c r="BH124" i="10"/>
  <c r="BG124" i="10"/>
  <c r="BF124" i="10"/>
  <c r="T124" i="10"/>
  <c r="R124" i="10"/>
  <c r="P124" i="10"/>
  <c r="BI123" i="10"/>
  <c r="BH123" i="10"/>
  <c r="BG123" i="10"/>
  <c r="BF123" i="10"/>
  <c r="T123" i="10"/>
  <c r="R123" i="10"/>
  <c r="P123" i="10"/>
  <c r="BI122" i="10"/>
  <c r="BH122" i="10"/>
  <c r="BG122" i="10"/>
  <c r="BF122" i="10"/>
  <c r="T122" i="10"/>
  <c r="R122" i="10"/>
  <c r="P122" i="10"/>
  <c r="BI121" i="10"/>
  <c r="BH121" i="10"/>
  <c r="BG121" i="10"/>
  <c r="BF121" i="10"/>
  <c r="T121" i="10"/>
  <c r="R121" i="10"/>
  <c r="P121" i="10"/>
  <c r="BI118" i="10"/>
  <c r="BH118" i="10"/>
  <c r="BG118" i="10"/>
  <c r="BF118" i="10"/>
  <c r="T118" i="10"/>
  <c r="R118" i="10"/>
  <c r="P118" i="10"/>
  <c r="BI117" i="10"/>
  <c r="BH117" i="10"/>
  <c r="BG117" i="10"/>
  <c r="BF117" i="10"/>
  <c r="T117" i="10"/>
  <c r="R117" i="10"/>
  <c r="P117" i="10"/>
  <c r="BI113" i="10"/>
  <c r="BH113" i="10"/>
  <c r="BG113" i="10"/>
  <c r="BF113" i="10"/>
  <c r="T113" i="10"/>
  <c r="R113" i="10"/>
  <c r="P113" i="10"/>
  <c r="BI110" i="10"/>
  <c r="BH110" i="10"/>
  <c r="BG110" i="10"/>
  <c r="BF110" i="10"/>
  <c r="T110" i="10"/>
  <c r="R110" i="10"/>
  <c r="P110" i="10"/>
  <c r="BI108" i="10"/>
  <c r="BH108" i="10"/>
  <c r="BG108" i="10"/>
  <c r="BF108" i="10"/>
  <c r="T108" i="10"/>
  <c r="R108" i="10"/>
  <c r="P108" i="10"/>
  <c r="BI105" i="10"/>
  <c r="BH105" i="10"/>
  <c r="BG105" i="10"/>
  <c r="BF105" i="10"/>
  <c r="T105" i="10"/>
  <c r="R105" i="10"/>
  <c r="P105" i="10"/>
  <c r="BI103" i="10"/>
  <c r="BH103" i="10"/>
  <c r="BG103" i="10"/>
  <c r="BF103" i="10"/>
  <c r="T103" i="10"/>
  <c r="R103" i="10"/>
  <c r="P103" i="10"/>
  <c r="BI100" i="10"/>
  <c r="BH100" i="10"/>
  <c r="BG100" i="10"/>
  <c r="BF100" i="10"/>
  <c r="T100" i="10"/>
  <c r="R100" i="10"/>
  <c r="P100" i="10"/>
  <c r="BI97" i="10"/>
  <c r="BH97" i="10"/>
  <c r="BG97" i="10"/>
  <c r="BF97" i="10"/>
  <c r="T97" i="10"/>
  <c r="R97" i="10"/>
  <c r="P97" i="10"/>
  <c r="BI94" i="10"/>
  <c r="BH94" i="10"/>
  <c r="BG94" i="10"/>
  <c r="BF94" i="10"/>
  <c r="T94" i="10"/>
  <c r="R94" i="10"/>
  <c r="P94" i="10"/>
  <c r="J88" i="10"/>
  <c r="J87" i="10"/>
  <c r="F87" i="10"/>
  <c r="F85" i="10"/>
  <c r="E83" i="10"/>
  <c r="J59" i="10"/>
  <c r="J58" i="10"/>
  <c r="F58" i="10"/>
  <c r="F56" i="10"/>
  <c r="E54" i="10"/>
  <c r="J20" i="10"/>
  <c r="E20" i="10"/>
  <c r="F88" i="10"/>
  <c r="J19" i="10"/>
  <c r="J14" i="10"/>
  <c r="J85" i="10" s="1"/>
  <c r="E7" i="10"/>
  <c r="E79" i="10" s="1"/>
  <c r="J39" i="9"/>
  <c r="J38" i="9"/>
  <c r="AY63" i="1"/>
  <c r="J37" i="9"/>
  <c r="AX63" i="1"/>
  <c r="BI138" i="9"/>
  <c r="BH138" i="9"/>
  <c r="BG138" i="9"/>
  <c r="BF138" i="9"/>
  <c r="T138" i="9"/>
  <c r="R138" i="9"/>
  <c r="P138" i="9"/>
  <c r="BI136" i="9"/>
  <c r="BH136" i="9"/>
  <c r="BG136" i="9"/>
  <c r="BF136" i="9"/>
  <c r="T136" i="9"/>
  <c r="R136" i="9"/>
  <c r="P136" i="9"/>
  <c r="BI133" i="9"/>
  <c r="BH133" i="9"/>
  <c r="BG133" i="9"/>
  <c r="BF133" i="9"/>
  <c r="T133" i="9"/>
  <c r="R133" i="9"/>
  <c r="P133" i="9"/>
  <c r="BI131" i="9"/>
  <c r="BH131" i="9"/>
  <c r="BG131" i="9"/>
  <c r="BF131" i="9"/>
  <c r="T131" i="9"/>
  <c r="R131" i="9"/>
  <c r="P131" i="9"/>
  <c r="BI128" i="9"/>
  <c r="BH128" i="9"/>
  <c r="BG128" i="9"/>
  <c r="BF128" i="9"/>
  <c r="T128" i="9"/>
  <c r="R128" i="9"/>
  <c r="P128" i="9"/>
  <c r="BI127" i="9"/>
  <c r="BH127" i="9"/>
  <c r="BG127" i="9"/>
  <c r="BF127" i="9"/>
  <c r="T127" i="9"/>
  <c r="R127" i="9"/>
  <c r="P127" i="9"/>
  <c r="BI126" i="9"/>
  <c r="BH126" i="9"/>
  <c r="BG126" i="9"/>
  <c r="BF126" i="9"/>
  <c r="T126" i="9"/>
  <c r="R126" i="9"/>
  <c r="P126" i="9"/>
  <c r="BI125" i="9"/>
  <c r="BH125" i="9"/>
  <c r="BG125" i="9"/>
  <c r="BF125" i="9"/>
  <c r="T125" i="9"/>
  <c r="R125" i="9"/>
  <c r="P125" i="9"/>
  <c r="BI124" i="9"/>
  <c r="BH124" i="9"/>
  <c r="BG124" i="9"/>
  <c r="BF124" i="9"/>
  <c r="T124" i="9"/>
  <c r="R124" i="9"/>
  <c r="P124" i="9"/>
  <c r="BI121" i="9"/>
  <c r="BH121" i="9"/>
  <c r="BG121" i="9"/>
  <c r="BF121" i="9"/>
  <c r="T121" i="9"/>
  <c r="R121" i="9"/>
  <c r="P121" i="9"/>
  <c r="BI120" i="9"/>
  <c r="BH120" i="9"/>
  <c r="BG120" i="9"/>
  <c r="BF120" i="9"/>
  <c r="T120" i="9"/>
  <c r="R120" i="9"/>
  <c r="P120" i="9"/>
  <c r="BI119" i="9"/>
  <c r="BH119" i="9"/>
  <c r="BG119" i="9"/>
  <c r="BF119" i="9"/>
  <c r="T119" i="9"/>
  <c r="R119" i="9"/>
  <c r="P119" i="9"/>
  <c r="BI118" i="9"/>
  <c r="BH118" i="9"/>
  <c r="BG118" i="9"/>
  <c r="BF118" i="9"/>
  <c r="T118" i="9"/>
  <c r="R118" i="9"/>
  <c r="P118" i="9"/>
  <c r="BI117" i="9"/>
  <c r="BH117" i="9"/>
  <c r="BG117" i="9"/>
  <c r="BF117" i="9"/>
  <c r="T117" i="9"/>
  <c r="R117" i="9"/>
  <c r="P117" i="9"/>
  <c r="BI113" i="9"/>
  <c r="BH113" i="9"/>
  <c r="BG113" i="9"/>
  <c r="BF113" i="9"/>
  <c r="T113" i="9"/>
  <c r="R113" i="9"/>
  <c r="P113" i="9"/>
  <c r="BI110" i="9"/>
  <c r="BH110" i="9"/>
  <c r="BG110" i="9"/>
  <c r="BF110" i="9"/>
  <c r="T110" i="9"/>
  <c r="R110" i="9"/>
  <c r="P110" i="9"/>
  <c r="BI108" i="9"/>
  <c r="BH108" i="9"/>
  <c r="BG108" i="9"/>
  <c r="BF108" i="9"/>
  <c r="T108" i="9"/>
  <c r="R108" i="9"/>
  <c r="P108" i="9"/>
  <c r="BI105" i="9"/>
  <c r="BH105" i="9"/>
  <c r="BG105" i="9"/>
  <c r="BF105" i="9"/>
  <c r="T105" i="9"/>
  <c r="R105" i="9"/>
  <c r="P105" i="9"/>
  <c r="BI103" i="9"/>
  <c r="BH103" i="9"/>
  <c r="BG103" i="9"/>
  <c r="BF103" i="9"/>
  <c r="T103" i="9"/>
  <c r="R103" i="9"/>
  <c r="P103" i="9"/>
  <c r="BI100" i="9"/>
  <c r="BH100" i="9"/>
  <c r="BG100" i="9"/>
  <c r="BF100" i="9"/>
  <c r="T100" i="9"/>
  <c r="R100" i="9"/>
  <c r="P100" i="9"/>
  <c r="BI97" i="9"/>
  <c r="BH97" i="9"/>
  <c r="BG97" i="9"/>
  <c r="BF97" i="9"/>
  <c r="T97" i="9"/>
  <c r="R97" i="9"/>
  <c r="P97" i="9"/>
  <c r="BI94" i="9"/>
  <c r="BH94" i="9"/>
  <c r="BG94" i="9"/>
  <c r="BF94" i="9"/>
  <c r="T94" i="9"/>
  <c r="R94" i="9"/>
  <c r="P94" i="9"/>
  <c r="J88" i="9"/>
  <c r="J87" i="9"/>
  <c r="F87" i="9"/>
  <c r="F85" i="9"/>
  <c r="E83" i="9"/>
  <c r="J59" i="9"/>
  <c r="J58" i="9"/>
  <c r="F58" i="9"/>
  <c r="F56" i="9"/>
  <c r="E54" i="9"/>
  <c r="J20" i="9"/>
  <c r="E20" i="9"/>
  <c r="F88" i="9" s="1"/>
  <c r="J19" i="9"/>
  <c r="J14" i="9"/>
  <c r="J85" i="9"/>
  <c r="E7" i="9"/>
  <c r="E79" i="9" s="1"/>
  <c r="J39" i="8"/>
  <c r="J38" i="8"/>
  <c r="AY62" i="1" s="1"/>
  <c r="J37" i="8"/>
  <c r="AX62" i="1" s="1"/>
  <c r="BI270" i="8"/>
  <c r="BH270" i="8"/>
  <c r="BG270" i="8"/>
  <c r="BF270" i="8"/>
  <c r="T270" i="8"/>
  <c r="R270" i="8"/>
  <c r="P270" i="8"/>
  <c r="BI268" i="8"/>
  <c r="BH268" i="8"/>
  <c r="BG268" i="8"/>
  <c r="BF268" i="8"/>
  <c r="T268" i="8"/>
  <c r="R268" i="8"/>
  <c r="P268" i="8"/>
  <c r="BI265" i="8"/>
  <c r="BH265" i="8"/>
  <c r="BG265" i="8"/>
  <c r="BF265" i="8"/>
  <c r="T265" i="8"/>
  <c r="R265" i="8"/>
  <c r="P265" i="8"/>
  <c r="BI263" i="8"/>
  <c r="BH263" i="8"/>
  <c r="BG263" i="8"/>
  <c r="BF263" i="8"/>
  <c r="T263" i="8"/>
  <c r="R263" i="8"/>
  <c r="P263" i="8"/>
  <c r="BI258" i="8"/>
  <c r="BH258" i="8"/>
  <c r="BG258" i="8"/>
  <c r="BF258" i="8"/>
  <c r="T258" i="8"/>
  <c r="R258" i="8"/>
  <c r="P258" i="8"/>
  <c r="BI256" i="8"/>
  <c r="BH256" i="8"/>
  <c r="BG256" i="8"/>
  <c r="BF256" i="8"/>
  <c r="T256" i="8"/>
  <c r="R256" i="8"/>
  <c r="P256" i="8"/>
  <c r="BI253" i="8"/>
  <c r="BH253" i="8"/>
  <c r="BG253" i="8"/>
  <c r="BF253" i="8"/>
  <c r="T253" i="8"/>
  <c r="R253" i="8"/>
  <c r="P253" i="8"/>
  <c r="BI251" i="8"/>
  <c r="BH251" i="8"/>
  <c r="BG251" i="8"/>
  <c r="BF251" i="8"/>
  <c r="T251" i="8"/>
  <c r="R251" i="8"/>
  <c r="P251" i="8"/>
  <c r="BI248" i="8"/>
  <c r="BH248" i="8"/>
  <c r="BG248" i="8"/>
  <c r="BF248" i="8"/>
  <c r="T248" i="8"/>
  <c r="R248" i="8"/>
  <c r="P248" i="8"/>
  <c r="BI245" i="8"/>
  <c r="BH245" i="8"/>
  <c r="BG245" i="8"/>
  <c r="BF245" i="8"/>
  <c r="T245" i="8"/>
  <c r="R245" i="8"/>
  <c r="P245" i="8"/>
  <c r="BI243" i="8"/>
  <c r="BH243" i="8"/>
  <c r="BG243" i="8"/>
  <c r="BF243" i="8"/>
  <c r="T243" i="8"/>
  <c r="R243" i="8"/>
  <c r="P243" i="8"/>
  <c r="BI241" i="8"/>
  <c r="BH241" i="8"/>
  <c r="BG241" i="8"/>
  <c r="BF241" i="8"/>
  <c r="T241" i="8"/>
  <c r="R241" i="8"/>
  <c r="P241" i="8"/>
  <c r="BI239" i="8"/>
  <c r="BH239" i="8"/>
  <c r="BG239" i="8"/>
  <c r="BF239" i="8"/>
  <c r="T239" i="8"/>
  <c r="R239" i="8"/>
  <c r="P239" i="8"/>
  <c r="BI238" i="8"/>
  <c r="BH238" i="8"/>
  <c r="BG238" i="8"/>
  <c r="BF238" i="8"/>
  <c r="T238" i="8"/>
  <c r="R238" i="8"/>
  <c r="P238" i="8"/>
  <c r="BI236" i="8"/>
  <c r="BH236" i="8"/>
  <c r="BG236" i="8"/>
  <c r="BF236" i="8"/>
  <c r="T236" i="8"/>
  <c r="R236" i="8"/>
  <c r="P236" i="8"/>
  <c r="BI234" i="8"/>
  <c r="BH234" i="8"/>
  <c r="BG234" i="8"/>
  <c r="BF234" i="8"/>
  <c r="T234" i="8"/>
  <c r="R234" i="8"/>
  <c r="P234" i="8"/>
  <c r="BI232" i="8"/>
  <c r="BH232" i="8"/>
  <c r="BG232" i="8"/>
  <c r="BF232" i="8"/>
  <c r="T232" i="8"/>
  <c r="R232" i="8"/>
  <c r="P232" i="8"/>
  <c r="BI229" i="8"/>
  <c r="BH229" i="8"/>
  <c r="BG229" i="8"/>
  <c r="BF229" i="8"/>
  <c r="T229" i="8"/>
  <c r="R229" i="8"/>
  <c r="P229" i="8"/>
  <c r="BI228" i="8"/>
  <c r="BH228" i="8"/>
  <c r="BG228" i="8"/>
  <c r="BF228" i="8"/>
  <c r="T228" i="8"/>
  <c r="R228" i="8"/>
  <c r="P228" i="8"/>
  <c r="BI226" i="8"/>
  <c r="BH226" i="8"/>
  <c r="BG226" i="8"/>
  <c r="BF226" i="8"/>
  <c r="T226" i="8"/>
  <c r="R226" i="8"/>
  <c r="P226" i="8"/>
  <c r="BI225" i="8"/>
  <c r="BH225" i="8"/>
  <c r="BG225" i="8"/>
  <c r="BF225" i="8"/>
  <c r="T225" i="8"/>
  <c r="R225" i="8"/>
  <c r="P225" i="8"/>
  <c r="BI224" i="8"/>
  <c r="BH224" i="8"/>
  <c r="BG224" i="8"/>
  <c r="BF224" i="8"/>
  <c r="T224" i="8"/>
  <c r="R224" i="8"/>
  <c r="P224" i="8"/>
  <c r="BI223" i="8"/>
  <c r="BH223" i="8"/>
  <c r="BG223" i="8"/>
  <c r="BF223" i="8"/>
  <c r="T223" i="8"/>
  <c r="R223" i="8"/>
  <c r="P223" i="8"/>
  <c r="BI222" i="8"/>
  <c r="BH222" i="8"/>
  <c r="BG222" i="8"/>
  <c r="BF222" i="8"/>
  <c r="T222" i="8"/>
  <c r="R222" i="8"/>
  <c r="P222" i="8"/>
  <c r="BI221" i="8"/>
  <c r="BH221" i="8"/>
  <c r="BG221" i="8"/>
  <c r="BF221" i="8"/>
  <c r="T221" i="8"/>
  <c r="R221" i="8"/>
  <c r="P221" i="8"/>
  <c r="BI220" i="8"/>
  <c r="BH220" i="8"/>
  <c r="BG220" i="8"/>
  <c r="BF220" i="8"/>
  <c r="T220" i="8"/>
  <c r="R220" i="8"/>
  <c r="P220" i="8"/>
  <c r="BI219" i="8"/>
  <c r="BH219" i="8"/>
  <c r="BG219" i="8"/>
  <c r="BF219" i="8"/>
  <c r="T219" i="8"/>
  <c r="R219" i="8"/>
  <c r="P219" i="8"/>
  <c r="BI218" i="8"/>
  <c r="BH218" i="8"/>
  <c r="BG218" i="8"/>
  <c r="BF218" i="8"/>
  <c r="T218" i="8"/>
  <c r="R218" i="8"/>
  <c r="P218" i="8"/>
  <c r="BI217" i="8"/>
  <c r="BH217" i="8"/>
  <c r="BG217" i="8"/>
  <c r="BF217" i="8"/>
  <c r="T217" i="8"/>
  <c r="R217" i="8"/>
  <c r="P217" i="8"/>
  <c r="BI216" i="8"/>
  <c r="BH216" i="8"/>
  <c r="BG216" i="8"/>
  <c r="BF216" i="8"/>
  <c r="T216" i="8"/>
  <c r="R216" i="8"/>
  <c r="P216" i="8"/>
  <c r="BI215" i="8"/>
  <c r="BH215" i="8"/>
  <c r="BG215" i="8"/>
  <c r="BF215" i="8"/>
  <c r="T215" i="8"/>
  <c r="R215" i="8"/>
  <c r="P215" i="8"/>
  <c r="BI214" i="8"/>
  <c r="BH214" i="8"/>
  <c r="BG214" i="8"/>
  <c r="BF214" i="8"/>
  <c r="T214" i="8"/>
  <c r="R214" i="8"/>
  <c r="P214" i="8"/>
  <c r="BI213" i="8"/>
  <c r="BH213" i="8"/>
  <c r="BG213" i="8"/>
  <c r="BF213" i="8"/>
  <c r="T213" i="8"/>
  <c r="R213" i="8"/>
  <c r="P213" i="8"/>
  <c r="BI212" i="8"/>
  <c r="BH212" i="8"/>
  <c r="BG212" i="8"/>
  <c r="BF212" i="8"/>
  <c r="T212" i="8"/>
  <c r="R212" i="8"/>
  <c r="P212" i="8"/>
  <c r="BI211" i="8"/>
  <c r="BH211" i="8"/>
  <c r="BG211" i="8"/>
  <c r="BF211" i="8"/>
  <c r="T211" i="8"/>
  <c r="R211" i="8"/>
  <c r="P211" i="8"/>
  <c r="BI210" i="8"/>
  <c r="BH210" i="8"/>
  <c r="BG210" i="8"/>
  <c r="BF210" i="8"/>
  <c r="T210" i="8"/>
  <c r="R210" i="8"/>
  <c r="P210" i="8"/>
  <c r="BI209" i="8"/>
  <c r="BH209" i="8"/>
  <c r="BG209" i="8"/>
  <c r="BF209" i="8"/>
  <c r="T209" i="8"/>
  <c r="R209" i="8"/>
  <c r="P209" i="8"/>
  <c r="BI208" i="8"/>
  <c r="BH208" i="8"/>
  <c r="BG208" i="8"/>
  <c r="BF208" i="8"/>
  <c r="T208" i="8"/>
  <c r="R208" i="8"/>
  <c r="P208" i="8"/>
  <c r="BI207" i="8"/>
  <c r="BH207" i="8"/>
  <c r="BG207" i="8"/>
  <c r="BF207" i="8"/>
  <c r="T207" i="8"/>
  <c r="R207" i="8"/>
  <c r="P207" i="8"/>
  <c r="BI206" i="8"/>
  <c r="BH206" i="8"/>
  <c r="BG206" i="8"/>
  <c r="BF206" i="8"/>
  <c r="T206" i="8"/>
  <c r="R206" i="8"/>
  <c r="P206" i="8"/>
  <c r="BI205" i="8"/>
  <c r="BH205" i="8"/>
  <c r="BG205" i="8"/>
  <c r="BF205" i="8"/>
  <c r="T205" i="8"/>
  <c r="R205" i="8"/>
  <c r="P205" i="8"/>
  <c r="BI204" i="8"/>
  <c r="BH204" i="8"/>
  <c r="BG204" i="8"/>
  <c r="BF204" i="8"/>
  <c r="T204" i="8"/>
  <c r="R204" i="8"/>
  <c r="P204" i="8"/>
  <c r="BI203" i="8"/>
  <c r="BH203" i="8"/>
  <c r="BG203" i="8"/>
  <c r="BF203" i="8"/>
  <c r="T203" i="8"/>
  <c r="R203" i="8"/>
  <c r="P203" i="8"/>
  <c r="BI202" i="8"/>
  <c r="BH202" i="8"/>
  <c r="BG202" i="8"/>
  <c r="BF202" i="8"/>
  <c r="T202" i="8"/>
  <c r="R202" i="8"/>
  <c r="P202" i="8"/>
  <c r="BI201" i="8"/>
  <c r="BH201" i="8"/>
  <c r="BG201" i="8"/>
  <c r="BF201" i="8"/>
  <c r="T201" i="8"/>
  <c r="R201" i="8"/>
  <c r="P201" i="8"/>
  <c r="BI200" i="8"/>
  <c r="BH200" i="8"/>
  <c r="BG200" i="8"/>
  <c r="BF200" i="8"/>
  <c r="T200" i="8"/>
  <c r="R200" i="8"/>
  <c r="P200" i="8"/>
  <c r="BI199" i="8"/>
  <c r="BH199" i="8"/>
  <c r="BG199" i="8"/>
  <c r="BF199" i="8"/>
  <c r="T199" i="8"/>
  <c r="R199" i="8"/>
  <c r="P199" i="8"/>
  <c r="BI198" i="8"/>
  <c r="BH198" i="8"/>
  <c r="BG198" i="8"/>
  <c r="BF198" i="8"/>
  <c r="T198" i="8"/>
  <c r="R198" i="8"/>
  <c r="P198" i="8"/>
  <c r="BI196" i="8"/>
  <c r="BH196" i="8"/>
  <c r="BG196" i="8"/>
  <c r="BF196" i="8"/>
  <c r="T196" i="8"/>
  <c r="R196" i="8"/>
  <c r="P196" i="8"/>
  <c r="BI195" i="8"/>
  <c r="BH195" i="8"/>
  <c r="BG195" i="8"/>
  <c r="BF195" i="8"/>
  <c r="T195" i="8"/>
  <c r="R195" i="8"/>
  <c r="P195" i="8"/>
  <c r="BI193" i="8"/>
  <c r="BH193" i="8"/>
  <c r="BG193" i="8"/>
  <c r="BF193" i="8"/>
  <c r="T193" i="8"/>
  <c r="R193" i="8"/>
  <c r="P193" i="8"/>
  <c r="BI192" i="8"/>
  <c r="BH192" i="8"/>
  <c r="BG192" i="8"/>
  <c r="BF192" i="8"/>
  <c r="T192" i="8"/>
  <c r="R192" i="8"/>
  <c r="P192" i="8"/>
  <c r="BI191" i="8"/>
  <c r="BH191" i="8"/>
  <c r="BG191" i="8"/>
  <c r="BF191" i="8"/>
  <c r="T191" i="8"/>
  <c r="R191" i="8"/>
  <c r="P191" i="8"/>
  <c r="BI190" i="8"/>
  <c r="BH190" i="8"/>
  <c r="BG190" i="8"/>
  <c r="BF190" i="8"/>
  <c r="T190" i="8"/>
  <c r="R190" i="8"/>
  <c r="P190" i="8"/>
  <c r="BI189" i="8"/>
  <c r="BH189" i="8"/>
  <c r="BG189" i="8"/>
  <c r="BF189" i="8"/>
  <c r="T189" i="8"/>
  <c r="R189" i="8"/>
  <c r="P189" i="8"/>
  <c r="BI188" i="8"/>
  <c r="BH188" i="8"/>
  <c r="BG188" i="8"/>
  <c r="BF188" i="8"/>
  <c r="T188" i="8"/>
  <c r="R188" i="8"/>
  <c r="P188" i="8"/>
  <c r="BI186" i="8"/>
  <c r="BH186" i="8"/>
  <c r="BG186" i="8"/>
  <c r="BF186" i="8"/>
  <c r="T186" i="8"/>
  <c r="R186" i="8"/>
  <c r="P186" i="8"/>
  <c r="BI185" i="8"/>
  <c r="BH185" i="8"/>
  <c r="BG185" i="8"/>
  <c r="BF185" i="8"/>
  <c r="T185" i="8"/>
  <c r="R185" i="8"/>
  <c r="P185" i="8"/>
  <c r="BI184" i="8"/>
  <c r="BH184" i="8"/>
  <c r="BG184" i="8"/>
  <c r="BF184" i="8"/>
  <c r="T184" i="8"/>
  <c r="R184" i="8"/>
  <c r="P184" i="8"/>
  <c r="BI183" i="8"/>
  <c r="BH183" i="8"/>
  <c r="BG183" i="8"/>
  <c r="BF183" i="8"/>
  <c r="T183" i="8"/>
  <c r="R183" i="8"/>
  <c r="P183" i="8"/>
  <c r="BI182" i="8"/>
  <c r="BH182" i="8"/>
  <c r="BG182" i="8"/>
  <c r="BF182" i="8"/>
  <c r="T182" i="8"/>
  <c r="R182" i="8"/>
  <c r="P182" i="8"/>
  <c r="BI181" i="8"/>
  <c r="BH181" i="8"/>
  <c r="BG181" i="8"/>
  <c r="BF181" i="8"/>
  <c r="T181" i="8"/>
  <c r="R181" i="8"/>
  <c r="P181" i="8"/>
  <c r="BI180" i="8"/>
  <c r="BH180" i="8"/>
  <c r="BG180" i="8"/>
  <c r="BF180" i="8"/>
  <c r="T180" i="8"/>
  <c r="R180" i="8"/>
  <c r="P180" i="8"/>
  <c r="BI179" i="8"/>
  <c r="BH179" i="8"/>
  <c r="BG179" i="8"/>
  <c r="BF179" i="8"/>
  <c r="T179" i="8"/>
  <c r="R179" i="8"/>
  <c r="P179" i="8"/>
  <c r="BI178" i="8"/>
  <c r="BH178" i="8"/>
  <c r="BG178" i="8"/>
  <c r="BF178" i="8"/>
  <c r="T178" i="8"/>
  <c r="R178" i="8"/>
  <c r="P178" i="8"/>
  <c r="BI177" i="8"/>
  <c r="BH177" i="8"/>
  <c r="BG177" i="8"/>
  <c r="BF177" i="8"/>
  <c r="T177" i="8"/>
  <c r="R177" i="8"/>
  <c r="P177" i="8"/>
  <c r="BI176" i="8"/>
  <c r="BH176" i="8"/>
  <c r="BG176" i="8"/>
  <c r="BF176" i="8"/>
  <c r="T176" i="8"/>
  <c r="R176" i="8"/>
  <c r="P176" i="8"/>
  <c r="BI175" i="8"/>
  <c r="BH175" i="8"/>
  <c r="BG175" i="8"/>
  <c r="BF175" i="8"/>
  <c r="T175" i="8"/>
  <c r="R175" i="8"/>
  <c r="P175" i="8"/>
  <c r="BI174" i="8"/>
  <c r="BH174" i="8"/>
  <c r="BG174" i="8"/>
  <c r="BF174" i="8"/>
  <c r="T174" i="8"/>
  <c r="R174" i="8"/>
  <c r="P174" i="8"/>
  <c r="BI173" i="8"/>
  <c r="BH173" i="8"/>
  <c r="BG173" i="8"/>
  <c r="BF173" i="8"/>
  <c r="T173" i="8"/>
  <c r="R173" i="8"/>
  <c r="P173" i="8"/>
  <c r="BI171" i="8"/>
  <c r="BH171" i="8"/>
  <c r="BG171" i="8"/>
  <c r="BF171" i="8"/>
  <c r="T171" i="8"/>
  <c r="R171" i="8"/>
  <c r="P171" i="8"/>
  <c r="BI170" i="8"/>
  <c r="BH170" i="8"/>
  <c r="BG170" i="8"/>
  <c r="BF170" i="8"/>
  <c r="T170" i="8"/>
  <c r="R170" i="8"/>
  <c r="P170" i="8"/>
  <c r="BI169" i="8"/>
  <c r="BH169" i="8"/>
  <c r="BG169" i="8"/>
  <c r="BF169" i="8"/>
  <c r="T169" i="8"/>
  <c r="R169" i="8"/>
  <c r="P169" i="8"/>
  <c r="BI168" i="8"/>
  <c r="BH168" i="8"/>
  <c r="BG168" i="8"/>
  <c r="BF168" i="8"/>
  <c r="T168" i="8"/>
  <c r="R168" i="8"/>
  <c r="P168" i="8"/>
  <c r="BI167" i="8"/>
  <c r="BH167" i="8"/>
  <c r="BG167" i="8"/>
  <c r="BF167" i="8"/>
  <c r="T167" i="8"/>
  <c r="R167" i="8"/>
  <c r="P167" i="8"/>
  <c r="BI166" i="8"/>
  <c r="BH166" i="8"/>
  <c r="BG166" i="8"/>
  <c r="BF166" i="8"/>
  <c r="T166" i="8"/>
  <c r="R166" i="8"/>
  <c r="P166" i="8"/>
  <c r="BI165" i="8"/>
  <c r="BH165" i="8"/>
  <c r="BG165" i="8"/>
  <c r="BF165" i="8"/>
  <c r="T165" i="8"/>
  <c r="R165" i="8"/>
  <c r="P165" i="8"/>
  <c r="BI164" i="8"/>
  <c r="BH164" i="8"/>
  <c r="BG164" i="8"/>
  <c r="BF164" i="8"/>
  <c r="T164" i="8"/>
  <c r="R164" i="8"/>
  <c r="P164" i="8"/>
  <c r="BI163" i="8"/>
  <c r="BH163" i="8"/>
  <c r="BG163" i="8"/>
  <c r="BF163" i="8"/>
  <c r="T163" i="8"/>
  <c r="R163" i="8"/>
  <c r="P163" i="8"/>
  <c r="BI162" i="8"/>
  <c r="BH162" i="8"/>
  <c r="BG162" i="8"/>
  <c r="BF162" i="8"/>
  <c r="T162" i="8"/>
  <c r="R162" i="8"/>
  <c r="P162" i="8"/>
  <c r="BI161" i="8"/>
  <c r="BH161" i="8"/>
  <c r="BG161" i="8"/>
  <c r="BF161" i="8"/>
  <c r="T161" i="8"/>
  <c r="R161" i="8"/>
  <c r="P161" i="8"/>
  <c r="BI160" i="8"/>
  <c r="BH160" i="8"/>
  <c r="BG160" i="8"/>
  <c r="BF160" i="8"/>
  <c r="T160" i="8"/>
  <c r="R160" i="8"/>
  <c r="P160" i="8"/>
  <c r="BI159" i="8"/>
  <c r="BH159" i="8"/>
  <c r="BG159" i="8"/>
  <c r="BF159" i="8"/>
  <c r="T159" i="8"/>
  <c r="R159" i="8"/>
  <c r="P159" i="8"/>
  <c r="BI158" i="8"/>
  <c r="BH158" i="8"/>
  <c r="BG158" i="8"/>
  <c r="BF158" i="8"/>
  <c r="T158" i="8"/>
  <c r="R158" i="8"/>
  <c r="P158" i="8"/>
  <c r="BI157" i="8"/>
  <c r="BH157" i="8"/>
  <c r="BG157" i="8"/>
  <c r="BF157" i="8"/>
  <c r="T157" i="8"/>
  <c r="R157" i="8"/>
  <c r="P157" i="8"/>
  <c r="BI156" i="8"/>
  <c r="BH156" i="8"/>
  <c r="BG156" i="8"/>
  <c r="BF156" i="8"/>
  <c r="T156" i="8"/>
  <c r="R156" i="8"/>
  <c r="P156" i="8"/>
  <c r="BI155" i="8"/>
  <c r="BH155" i="8"/>
  <c r="BG155" i="8"/>
  <c r="BF155" i="8"/>
  <c r="T155" i="8"/>
  <c r="R155" i="8"/>
  <c r="P155" i="8"/>
  <c r="BI153" i="8"/>
  <c r="BH153" i="8"/>
  <c r="BG153" i="8"/>
  <c r="BF153" i="8"/>
  <c r="T153" i="8"/>
  <c r="R153" i="8"/>
  <c r="P153" i="8"/>
  <c r="BI152" i="8"/>
  <c r="BH152" i="8"/>
  <c r="BG152" i="8"/>
  <c r="BF152" i="8"/>
  <c r="T152" i="8"/>
  <c r="R152" i="8"/>
  <c r="P152" i="8"/>
  <c r="BI149" i="8"/>
  <c r="BH149" i="8"/>
  <c r="BG149" i="8"/>
  <c r="BF149" i="8"/>
  <c r="T149" i="8"/>
  <c r="R149" i="8"/>
  <c r="P149" i="8"/>
  <c r="BI147" i="8"/>
  <c r="BH147" i="8"/>
  <c r="BG147" i="8"/>
  <c r="BF147" i="8"/>
  <c r="T147" i="8"/>
  <c r="R147" i="8"/>
  <c r="P147" i="8"/>
  <c r="BI145" i="8"/>
  <c r="BH145" i="8"/>
  <c r="BG145" i="8"/>
  <c r="BF145" i="8"/>
  <c r="T145" i="8"/>
  <c r="R145" i="8"/>
  <c r="P145" i="8"/>
  <c r="BI143" i="8"/>
  <c r="BH143" i="8"/>
  <c r="BG143" i="8"/>
  <c r="BF143" i="8"/>
  <c r="T143" i="8"/>
  <c r="R143" i="8"/>
  <c r="P143" i="8"/>
  <c r="BI141" i="8"/>
  <c r="BH141" i="8"/>
  <c r="BG141" i="8"/>
  <c r="BF141" i="8"/>
  <c r="T141" i="8"/>
  <c r="R141" i="8"/>
  <c r="P141" i="8"/>
  <c r="BI138" i="8"/>
  <c r="BH138" i="8"/>
  <c r="BG138" i="8"/>
  <c r="BF138" i="8"/>
  <c r="T138" i="8"/>
  <c r="R138" i="8"/>
  <c r="P138" i="8"/>
  <c r="BI136" i="8"/>
  <c r="BH136" i="8"/>
  <c r="BG136" i="8"/>
  <c r="BF136" i="8"/>
  <c r="T136" i="8"/>
  <c r="R136" i="8"/>
  <c r="P136" i="8"/>
  <c r="BI134" i="8"/>
  <c r="BH134" i="8"/>
  <c r="BG134" i="8"/>
  <c r="BF134" i="8"/>
  <c r="T134" i="8"/>
  <c r="R134" i="8"/>
  <c r="P134" i="8"/>
  <c r="BI132" i="8"/>
  <c r="BH132" i="8"/>
  <c r="BG132" i="8"/>
  <c r="BF132" i="8"/>
  <c r="T132" i="8"/>
  <c r="R132" i="8"/>
  <c r="P132" i="8"/>
  <c r="BI130" i="8"/>
  <c r="BH130" i="8"/>
  <c r="BG130" i="8"/>
  <c r="BF130" i="8"/>
  <c r="T130" i="8"/>
  <c r="R130" i="8"/>
  <c r="P130" i="8"/>
  <c r="BI128" i="8"/>
  <c r="BH128" i="8"/>
  <c r="BG128" i="8"/>
  <c r="BF128" i="8"/>
  <c r="T128" i="8"/>
  <c r="R128" i="8"/>
  <c r="P128" i="8"/>
  <c r="BI126" i="8"/>
  <c r="BH126" i="8"/>
  <c r="BG126" i="8"/>
  <c r="BF126" i="8"/>
  <c r="T126" i="8"/>
  <c r="R126" i="8"/>
  <c r="P126" i="8"/>
  <c r="BI124" i="8"/>
  <c r="BH124" i="8"/>
  <c r="BG124" i="8"/>
  <c r="BF124" i="8"/>
  <c r="T124" i="8"/>
  <c r="R124" i="8"/>
  <c r="P124" i="8"/>
  <c r="BI122" i="8"/>
  <c r="BH122" i="8"/>
  <c r="BG122" i="8"/>
  <c r="BF122" i="8"/>
  <c r="T122" i="8"/>
  <c r="R122" i="8"/>
  <c r="P122" i="8"/>
  <c r="BI120" i="8"/>
  <c r="BH120" i="8"/>
  <c r="BG120" i="8"/>
  <c r="BF120" i="8"/>
  <c r="T120" i="8"/>
  <c r="R120" i="8"/>
  <c r="P120" i="8"/>
  <c r="BI118" i="8"/>
  <c r="BH118" i="8"/>
  <c r="BG118" i="8"/>
  <c r="BF118" i="8"/>
  <c r="T118" i="8"/>
  <c r="R118" i="8"/>
  <c r="P118" i="8"/>
  <c r="BI116" i="8"/>
  <c r="BH116" i="8"/>
  <c r="BG116" i="8"/>
  <c r="BF116" i="8"/>
  <c r="T116" i="8"/>
  <c r="R116" i="8"/>
  <c r="P116" i="8"/>
  <c r="BI114" i="8"/>
  <c r="BH114" i="8"/>
  <c r="BG114" i="8"/>
  <c r="BF114" i="8"/>
  <c r="T114" i="8"/>
  <c r="R114" i="8"/>
  <c r="P114" i="8"/>
  <c r="BI111" i="8"/>
  <c r="BH111" i="8"/>
  <c r="BG111" i="8"/>
  <c r="BF111" i="8"/>
  <c r="T111" i="8"/>
  <c r="R111" i="8"/>
  <c r="P111" i="8"/>
  <c r="BI109" i="8"/>
  <c r="BH109" i="8"/>
  <c r="BG109" i="8"/>
  <c r="BF109" i="8"/>
  <c r="T109" i="8"/>
  <c r="R109" i="8"/>
  <c r="P109" i="8"/>
  <c r="BI107" i="8"/>
  <c r="BH107" i="8"/>
  <c r="BG107" i="8"/>
  <c r="BF107" i="8"/>
  <c r="T107" i="8"/>
  <c r="R107" i="8"/>
  <c r="P107" i="8"/>
  <c r="BI105" i="8"/>
  <c r="BH105" i="8"/>
  <c r="BG105" i="8"/>
  <c r="BF105" i="8"/>
  <c r="T105" i="8"/>
  <c r="R105" i="8"/>
  <c r="P105" i="8"/>
  <c r="BI103" i="8"/>
  <c r="BH103" i="8"/>
  <c r="BG103" i="8"/>
  <c r="BF103" i="8"/>
  <c r="T103" i="8"/>
  <c r="R103" i="8"/>
  <c r="P103" i="8"/>
  <c r="J98" i="8"/>
  <c r="J97" i="8"/>
  <c r="F97" i="8"/>
  <c r="F95" i="8"/>
  <c r="E93" i="8"/>
  <c r="J59" i="8"/>
  <c r="J58" i="8"/>
  <c r="F58" i="8"/>
  <c r="F56" i="8"/>
  <c r="E54" i="8"/>
  <c r="J20" i="8"/>
  <c r="E20" i="8"/>
  <c r="F98" i="8"/>
  <c r="J19" i="8"/>
  <c r="J14" i="8"/>
  <c r="J95" i="8" s="1"/>
  <c r="E7" i="8"/>
  <c r="E89" i="8" s="1"/>
  <c r="J39" i="7"/>
  <c r="J38" i="7"/>
  <c r="AY61" i="1"/>
  <c r="J37" i="7"/>
  <c r="AX61" i="1"/>
  <c r="BI148" i="7"/>
  <c r="BH148" i="7"/>
  <c r="BG148" i="7"/>
  <c r="BF148" i="7"/>
  <c r="T148" i="7"/>
  <c r="R148" i="7"/>
  <c r="P148" i="7"/>
  <c r="BI146" i="7"/>
  <c r="BH146" i="7"/>
  <c r="BG146" i="7"/>
  <c r="BF146" i="7"/>
  <c r="T146" i="7"/>
  <c r="R146" i="7"/>
  <c r="P146" i="7"/>
  <c r="BI143" i="7"/>
  <c r="BH143" i="7"/>
  <c r="BG143" i="7"/>
  <c r="BF143" i="7"/>
  <c r="T143" i="7"/>
  <c r="R143" i="7"/>
  <c r="P143" i="7"/>
  <c r="BI141" i="7"/>
  <c r="BH141" i="7"/>
  <c r="BG141" i="7"/>
  <c r="BF141" i="7"/>
  <c r="T141" i="7"/>
  <c r="R141" i="7"/>
  <c r="P141" i="7"/>
  <c r="BI137" i="7"/>
  <c r="BH137" i="7"/>
  <c r="BG137" i="7"/>
  <c r="BF137" i="7"/>
  <c r="T137" i="7"/>
  <c r="T136" i="7"/>
  <c r="R137" i="7"/>
  <c r="R136" i="7" s="1"/>
  <c r="P137" i="7"/>
  <c r="P136" i="7"/>
  <c r="BI134" i="7"/>
  <c r="BH134" i="7"/>
  <c r="BG134" i="7"/>
  <c r="BF134" i="7"/>
  <c r="T134" i="7"/>
  <c r="R134" i="7"/>
  <c r="P134" i="7"/>
  <c r="BI132" i="7"/>
  <c r="BH132" i="7"/>
  <c r="BG132" i="7"/>
  <c r="BF132" i="7"/>
  <c r="T132" i="7"/>
  <c r="R132" i="7"/>
  <c r="P132" i="7"/>
  <c r="BI129" i="7"/>
  <c r="BH129" i="7"/>
  <c r="BG129" i="7"/>
  <c r="BF129" i="7"/>
  <c r="T129" i="7"/>
  <c r="R129" i="7"/>
  <c r="P129" i="7"/>
  <c r="BI126" i="7"/>
  <c r="BH126" i="7"/>
  <c r="BG126" i="7"/>
  <c r="BF126" i="7"/>
  <c r="T126" i="7"/>
  <c r="R126" i="7"/>
  <c r="P126" i="7"/>
  <c r="BI124" i="7"/>
  <c r="BH124" i="7"/>
  <c r="BG124" i="7"/>
  <c r="BF124" i="7"/>
  <c r="T124" i="7"/>
  <c r="R124" i="7"/>
  <c r="P124" i="7"/>
  <c r="BI122" i="7"/>
  <c r="BH122" i="7"/>
  <c r="BG122" i="7"/>
  <c r="BF122" i="7"/>
  <c r="T122" i="7"/>
  <c r="R122" i="7"/>
  <c r="P122" i="7"/>
  <c r="BI120" i="7"/>
  <c r="BH120" i="7"/>
  <c r="BG120" i="7"/>
  <c r="BF120" i="7"/>
  <c r="T120" i="7"/>
  <c r="R120" i="7"/>
  <c r="P120" i="7"/>
  <c r="BI117" i="7"/>
  <c r="BH117" i="7"/>
  <c r="BG117" i="7"/>
  <c r="BF117" i="7"/>
  <c r="T117" i="7"/>
  <c r="T116" i="7" s="1"/>
  <c r="R117" i="7"/>
  <c r="R116" i="7" s="1"/>
  <c r="P117" i="7"/>
  <c r="P116" i="7" s="1"/>
  <c r="BI113" i="7"/>
  <c r="BH113" i="7"/>
  <c r="BG113" i="7"/>
  <c r="BF113" i="7"/>
  <c r="T113" i="7"/>
  <c r="R113" i="7"/>
  <c r="P113" i="7"/>
  <c r="BI111" i="7"/>
  <c r="BH111" i="7"/>
  <c r="BG111" i="7"/>
  <c r="BF111" i="7"/>
  <c r="T111" i="7"/>
  <c r="R111" i="7"/>
  <c r="P111" i="7"/>
  <c r="BI108" i="7"/>
  <c r="BH108" i="7"/>
  <c r="BG108" i="7"/>
  <c r="BF108" i="7"/>
  <c r="T108" i="7"/>
  <c r="R108" i="7"/>
  <c r="P108" i="7"/>
  <c r="BI106" i="7"/>
  <c r="BH106" i="7"/>
  <c r="BG106" i="7"/>
  <c r="BF106" i="7"/>
  <c r="T106" i="7"/>
  <c r="R106" i="7"/>
  <c r="P106" i="7"/>
  <c r="BI103" i="7"/>
  <c r="BH103" i="7"/>
  <c r="BG103" i="7"/>
  <c r="BF103" i="7"/>
  <c r="T103" i="7"/>
  <c r="R103" i="7"/>
  <c r="P103" i="7"/>
  <c r="BI100" i="7"/>
  <c r="BH100" i="7"/>
  <c r="BG100" i="7"/>
  <c r="BF100" i="7"/>
  <c r="T100" i="7"/>
  <c r="R100" i="7"/>
  <c r="P100" i="7"/>
  <c r="BI97" i="7"/>
  <c r="BH97" i="7"/>
  <c r="BG97" i="7"/>
  <c r="BF97" i="7"/>
  <c r="T97" i="7"/>
  <c r="R97" i="7"/>
  <c r="P97" i="7"/>
  <c r="J91" i="7"/>
  <c r="J90" i="7"/>
  <c r="F90" i="7"/>
  <c r="F88" i="7"/>
  <c r="E86" i="7"/>
  <c r="J59" i="7"/>
  <c r="J58" i="7"/>
  <c r="F58" i="7"/>
  <c r="F56" i="7"/>
  <c r="E54" i="7"/>
  <c r="J20" i="7"/>
  <c r="E20" i="7"/>
  <c r="F59" i="7" s="1"/>
  <c r="J19" i="7"/>
  <c r="J14" i="7"/>
  <c r="J56" i="7"/>
  <c r="E7" i="7"/>
  <c r="E50" i="7"/>
  <c r="J39" i="6"/>
  <c r="J38" i="6"/>
  <c r="AY60" i="1" s="1"/>
  <c r="J37" i="6"/>
  <c r="AX60" i="1"/>
  <c r="BI276" i="6"/>
  <c r="BH276" i="6"/>
  <c r="BG276" i="6"/>
  <c r="BF276" i="6"/>
  <c r="T276" i="6"/>
  <c r="R276" i="6"/>
  <c r="P276" i="6"/>
  <c r="BI274" i="6"/>
  <c r="BH274" i="6"/>
  <c r="BG274" i="6"/>
  <c r="BF274" i="6"/>
  <c r="T274" i="6"/>
  <c r="R274" i="6"/>
  <c r="P274" i="6"/>
  <c r="BI271" i="6"/>
  <c r="BH271" i="6"/>
  <c r="BG271" i="6"/>
  <c r="BF271" i="6"/>
  <c r="T271" i="6"/>
  <c r="R271" i="6"/>
  <c r="P271" i="6"/>
  <c r="BI269" i="6"/>
  <c r="BH269" i="6"/>
  <c r="BG269" i="6"/>
  <c r="BF269" i="6"/>
  <c r="T269" i="6"/>
  <c r="R269" i="6"/>
  <c r="P269" i="6"/>
  <c r="BI266" i="6"/>
  <c r="BH266" i="6"/>
  <c r="BG266" i="6"/>
  <c r="BF266" i="6"/>
  <c r="T266" i="6"/>
  <c r="R266" i="6"/>
  <c r="P266" i="6"/>
  <c r="BI260" i="6"/>
  <c r="BH260" i="6"/>
  <c r="BG260" i="6"/>
  <c r="BF260" i="6"/>
  <c r="T260" i="6"/>
  <c r="R260" i="6"/>
  <c r="P260" i="6"/>
  <c r="BI257" i="6"/>
  <c r="BH257" i="6"/>
  <c r="BG257" i="6"/>
  <c r="BF257" i="6"/>
  <c r="T257" i="6"/>
  <c r="R257" i="6"/>
  <c r="P257" i="6"/>
  <c r="BI254" i="6"/>
  <c r="BH254" i="6"/>
  <c r="BG254" i="6"/>
  <c r="BF254" i="6"/>
  <c r="T254" i="6"/>
  <c r="R254" i="6"/>
  <c r="P254" i="6"/>
  <c r="BI250" i="6"/>
  <c r="BH250" i="6"/>
  <c r="BG250" i="6"/>
  <c r="BF250" i="6"/>
  <c r="T250" i="6"/>
  <c r="T249" i="6" s="1"/>
  <c r="R250" i="6"/>
  <c r="R249" i="6"/>
  <c r="P250" i="6"/>
  <c r="P249" i="6" s="1"/>
  <c r="BI246" i="6"/>
  <c r="BH246" i="6"/>
  <c r="BG246" i="6"/>
  <c r="BF246" i="6"/>
  <c r="T246" i="6"/>
  <c r="R246" i="6"/>
  <c r="P246" i="6"/>
  <c r="BI243" i="6"/>
  <c r="BH243" i="6"/>
  <c r="BG243" i="6"/>
  <c r="BF243" i="6"/>
  <c r="T243" i="6"/>
  <c r="R243" i="6"/>
  <c r="P243" i="6"/>
  <c r="BI240" i="6"/>
  <c r="BH240" i="6"/>
  <c r="BG240" i="6"/>
  <c r="BF240" i="6"/>
  <c r="T240" i="6"/>
  <c r="R240" i="6"/>
  <c r="P240" i="6"/>
  <c r="BI237" i="6"/>
  <c r="BH237" i="6"/>
  <c r="BG237" i="6"/>
  <c r="BF237" i="6"/>
  <c r="T237" i="6"/>
  <c r="R237" i="6"/>
  <c r="P237" i="6"/>
  <c r="BI234" i="6"/>
  <c r="BH234" i="6"/>
  <c r="BG234" i="6"/>
  <c r="BF234" i="6"/>
  <c r="T234" i="6"/>
  <c r="R234" i="6"/>
  <c r="P234" i="6"/>
  <c r="BI230" i="6"/>
  <c r="BH230" i="6"/>
  <c r="BG230" i="6"/>
  <c r="BF230" i="6"/>
  <c r="T230" i="6"/>
  <c r="R230" i="6"/>
  <c r="P230" i="6"/>
  <c r="BI228" i="6"/>
  <c r="BH228" i="6"/>
  <c r="BG228" i="6"/>
  <c r="BF228" i="6"/>
  <c r="T228" i="6"/>
  <c r="R228" i="6"/>
  <c r="P228" i="6"/>
  <c r="BI224" i="6"/>
  <c r="BH224" i="6"/>
  <c r="BG224" i="6"/>
  <c r="BF224" i="6"/>
  <c r="T224" i="6"/>
  <c r="R224" i="6"/>
  <c r="P224" i="6"/>
  <c r="BI220" i="6"/>
  <c r="BH220" i="6"/>
  <c r="BG220" i="6"/>
  <c r="BF220" i="6"/>
  <c r="T220" i="6"/>
  <c r="R220" i="6"/>
  <c r="P220" i="6"/>
  <c r="BI217" i="6"/>
  <c r="BH217" i="6"/>
  <c r="BG217" i="6"/>
  <c r="BF217" i="6"/>
  <c r="T217" i="6"/>
  <c r="R217" i="6"/>
  <c r="P217" i="6"/>
  <c r="BI214" i="6"/>
  <c r="BH214" i="6"/>
  <c r="BG214" i="6"/>
  <c r="BF214" i="6"/>
  <c r="T214" i="6"/>
  <c r="R214" i="6"/>
  <c r="P214" i="6"/>
  <c r="BI211" i="6"/>
  <c r="BH211" i="6"/>
  <c r="BG211" i="6"/>
  <c r="BF211" i="6"/>
  <c r="T211" i="6"/>
  <c r="R211" i="6"/>
  <c r="P211" i="6"/>
  <c r="BI208" i="6"/>
  <c r="BH208" i="6"/>
  <c r="BG208" i="6"/>
  <c r="BF208" i="6"/>
  <c r="T208" i="6"/>
  <c r="R208" i="6"/>
  <c r="P208" i="6"/>
  <c r="BI205" i="6"/>
  <c r="BH205" i="6"/>
  <c r="BG205" i="6"/>
  <c r="BF205" i="6"/>
  <c r="T205" i="6"/>
  <c r="R205" i="6"/>
  <c r="P205" i="6"/>
  <c r="BI199" i="6"/>
  <c r="BH199" i="6"/>
  <c r="BG199" i="6"/>
  <c r="BF199" i="6"/>
  <c r="T199" i="6"/>
  <c r="R199" i="6"/>
  <c r="P199" i="6"/>
  <c r="BI196" i="6"/>
  <c r="BH196" i="6"/>
  <c r="BG196" i="6"/>
  <c r="BF196" i="6"/>
  <c r="T196" i="6"/>
  <c r="R196" i="6"/>
  <c r="P196" i="6"/>
  <c r="BI191" i="6"/>
  <c r="BH191" i="6"/>
  <c r="BG191" i="6"/>
  <c r="BF191" i="6"/>
  <c r="T191" i="6"/>
  <c r="R191" i="6"/>
  <c r="P191" i="6"/>
  <c r="BI186" i="6"/>
  <c r="BH186" i="6"/>
  <c r="BG186" i="6"/>
  <c r="BF186" i="6"/>
  <c r="T186" i="6"/>
  <c r="R186" i="6"/>
  <c r="P186" i="6"/>
  <c r="BI183" i="6"/>
  <c r="BH183" i="6"/>
  <c r="BG183" i="6"/>
  <c r="BF183" i="6"/>
  <c r="T183" i="6"/>
  <c r="R183" i="6"/>
  <c r="P183" i="6"/>
  <c r="BI181" i="6"/>
  <c r="BH181" i="6"/>
  <c r="BG181" i="6"/>
  <c r="BF181" i="6"/>
  <c r="T181" i="6"/>
  <c r="R181" i="6"/>
  <c r="P181" i="6"/>
  <c r="BI179" i="6"/>
  <c r="BH179" i="6"/>
  <c r="BG179" i="6"/>
  <c r="BF179" i="6"/>
  <c r="T179" i="6"/>
  <c r="R179" i="6"/>
  <c r="P179" i="6"/>
  <c r="BI176" i="6"/>
  <c r="BH176" i="6"/>
  <c r="BG176" i="6"/>
  <c r="BF176" i="6"/>
  <c r="T176" i="6"/>
  <c r="R176" i="6"/>
  <c r="P176" i="6"/>
  <c r="BI173" i="6"/>
  <c r="BH173" i="6"/>
  <c r="BG173" i="6"/>
  <c r="BF173" i="6"/>
  <c r="T173" i="6"/>
  <c r="R173" i="6"/>
  <c r="P173" i="6"/>
  <c r="BI168" i="6"/>
  <c r="BH168" i="6"/>
  <c r="BG168" i="6"/>
  <c r="BF168" i="6"/>
  <c r="T168" i="6"/>
  <c r="R168" i="6"/>
  <c r="P168" i="6"/>
  <c r="BI162" i="6"/>
  <c r="BH162" i="6"/>
  <c r="BG162" i="6"/>
  <c r="BF162" i="6"/>
  <c r="T162" i="6"/>
  <c r="R162" i="6"/>
  <c r="P162" i="6"/>
  <c r="BI159" i="6"/>
  <c r="BH159" i="6"/>
  <c r="BG159" i="6"/>
  <c r="BF159" i="6"/>
  <c r="T159" i="6"/>
  <c r="R159" i="6"/>
  <c r="P159" i="6"/>
  <c r="BI156" i="6"/>
  <c r="BH156" i="6"/>
  <c r="BG156" i="6"/>
  <c r="BF156" i="6"/>
  <c r="T156" i="6"/>
  <c r="R156" i="6"/>
  <c r="P156" i="6"/>
  <c r="BI153" i="6"/>
  <c r="BH153" i="6"/>
  <c r="BG153" i="6"/>
  <c r="BF153" i="6"/>
  <c r="T153" i="6"/>
  <c r="R153" i="6"/>
  <c r="P153" i="6"/>
  <c r="BI150" i="6"/>
  <c r="BH150" i="6"/>
  <c r="BG150" i="6"/>
  <c r="BF150" i="6"/>
  <c r="T150" i="6"/>
  <c r="R150" i="6"/>
  <c r="P150" i="6"/>
  <c r="BI147" i="6"/>
  <c r="BH147" i="6"/>
  <c r="BG147" i="6"/>
  <c r="BF147" i="6"/>
  <c r="T147" i="6"/>
  <c r="R147" i="6"/>
  <c r="P147" i="6"/>
  <c r="BI144" i="6"/>
  <c r="BH144" i="6"/>
  <c r="BG144" i="6"/>
  <c r="BF144" i="6"/>
  <c r="T144" i="6"/>
  <c r="R144" i="6"/>
  <c r="P144" i="6"/>
  <c r="BI139" i="6"/>
  <c r="BH139" i="6"/>
  <c r="BG139" i="6"/>
  <c r="BF139" i="6"/>
  <c r="T139" i="6"/>
  <c r="R139" i="6"/>
  <c r="P139" i="6"/>
  <c r="BI134" i="6"/>
  <c r="BH134" i="6"/>
  <c r="BG134" i="6"/>
  <c r="BF134" i="6"/>
  <c r="T134" i="6"/>
  <c r="R134" i="6"/>
  <c r="P134" i="6"/>
  <c r="BI130" i="6"/>
  <c r="BH130" i="6"/>
  <c r="BG130" i="6"/>
  <c r="BF130" i="6"/>
  <c r="T130" i="6"/>
  <c r="R130" i="6"/>
  <c r="P130" i="6"/>
  <c r="BI127" i="6"/>
  <c r="BH127" i="6"/>
  <c r="BG127" i="6"/>
  <c r="BF127" i="6"/>
  <c r="T127" i="6"/>
  <c r="R127" i="6"/>
  <c r="P127" i="6"/>
  <c r="BI125" i="6"/>
  <c r="BH125" i="6"/>
  <c r="BG125" i="6"/>
  <c r="BF125" i="6"/>
  <c r="T125" i="6"/>
  <c r="R125" i="6"/>
  <c r="P125" i="6"/>
  <c r="BI122" i="6"/>
  <c r="BH122" i="6"/>
  <c r="BG122" i="6"/>
  <c r="BF122" i="6"/>
  <c r="T122" i="6"/>
  <c r="R122" i="6"/>
  <c r="P122" i="6"/>
  <c r="BI120" i="6"/>
  <c r="BH120" i="6"/>
  <c r="BG120" i="6"/>
  <c r="BF120" i="6"/>
  <c r="T120" i="6"/>
  <c r="R120" i="6"/>
  <c r="P120" i="6"/>
  <c r="BI117" i="6"/>
  <c r="BH117" i="6"/>
  <c r="BG117" i="6"/>
  <c r="BF117" i="6"/>
  <c r="T117" i="6"/>
  <c r="R117" i="6"/>
  <c r="P117" i="6"/>
  <c r="BI114" i="6"/>
  <c r="BH114" i="6"/>
  <c r="BG114" i="6"/>
  <c r="BF114" i="6"/>
  <c r="T114" i="6"/>
  <c r="R114" i="6"/>
  <c r="P114" i="6"/>
  <c r="BI109" i="6"/>
  <c r="BH109" i="6"/>
  <c r="BG109" i="6"/>
  <c r="BF109" i="6"/>
  <c r="T109" i="6"/>
  <c r="R109" i="6"/>
  <c r="P109" i="6"/>
  <c r="BI106" i="6"/>
  <c r="BH106" i="6"/>
  <c r="BG106" i="6"/>
  <c r="BF106" i="6"/>
  <c r="T106" i="6"/>
  <c r="R106" i="6"/>
  <c r="P106" i="6"/>
  <c r="BI103" i="6"/>
  <c r="BH103" i="6"/>
  <c r="BG103" i="6"/>
  <c r="BF103" i="6"/>
  <c r="T103" i="6"/>
  <c r="R103" i="6"/>
  <c r="P103" i="6"/>
  <c r="J97" i="6"/>
  <c r="J96" i="6"/>
  <c r="F96" i="6"/>
  <c r="F94" i="6"/>
  <c r="E92" i="6"/>
  <c r="J59" i="6"/>
  <c r="J58" i="6"/>
  <c r="F58" i="6"/>
  <c r="F56" i="6"/>
  <c r="E54" i="6"/>
  <c r="J20" i="6"/>
  <c r="E20" i="6"/>
  <c r="F97" i="6"/>
  <c r="J19" i="6"/>
  <c r="J14" i="6"/>
  <c r="J56" i="6" s="1"/>
  <c r="E7" i="6"/>
  <c r="E50" i="6"/>
  <c r="J39" i="5"/>
  <c r="J38" i="5"/>
  <c r="AY59" i="1"/>
  <c r="J37" i="5"/>
  <c r="AX59" i="1" s="1"/>
  <c r="BI189" i="5"/>
  <c r="BH189" i="5"/>
  <c r="BG189" i="5"/>
  <c r="BF189" i="5"/>
  <c r="T189" i="5"/>
  <c r="R189" i="5"/>
  <c r="P189" i="5"/>
  <c r="BI187" i="5"/>
  <c r="BH187" i="5"/>
  <c r="BG187" i="5"/>
  <c r="BF187" i="5"/>
  <c r="T187" i="5"/>
  <c r="R187" i="5"/>
  <c r="P187" i="5"/>
  <c r="BI184" i="5"/>
  <c r="BH184" i="5"/>
  <c r="BG184" i="5"/>
  <c r="BF184" i="5"/>
  <c r="T184" i="5"/>
  <c r="R184" i="5"/>
  <c r="P184" i="5"/>
  <c r="BI182" i="5"/>
  <c r="BH182" i="5"/>
  <c r="BG182" i="5"/>
  <c r="BF182" i="5"/>
  <c r="T182" i="5"/>
  <c r="R182" i="5"/>
  <c r="P182" i="5"/>
  <c r="BI178" i="5"/>
  <c r="BH178" i="5"/>
  <c r="BG178" i="5"/>
  <c r="BF178" i="5"/>
  <c r="T178" i="5"/>
  <c r="T177" i="5" s="1"/>
  <c r="R178" i="5"/>
  <c r="R177" i="5" s="1"/>
  <c r="P178" i="5"/>
  <c r="P177" i="5"/>
  <c r="BI176" i="5"/>
  <c r="BH176" i="5"/>
  <c r="BG176" i="5"/>
  <c r="BF176" i="5"/>
  <c r="T176" i="5"/>
  <c r="R176" i="5"/>
  <c r="P176" i="5"/>
  <c r="BI175" i="5"/>
  <c r="BH175" i="5"/>
  <c r="BG175" i="5"/>
  <c r="BF175" i="5"/>
  <c r="T175" i="5"/>
  <c r="R175" i="5"/>
  <c r="P175" i="5"/>
  <c r="BI171" i="5"/>
  <c r="BH171" i="5"/>
  <c r="BG171" i="5"/>
  <c r="BF171" i="5"/>
  <c r="T171" i="5"/>
  <c r="R171" i="5"/>
  <c r="P171" i="5"/>
  <c r="BI169" i="5"/>
  <c r="BH169" i="5"/>
  <c r="BG169" i="5"/>
  <c r="BF169" i="5"/>
  <c r="T169" i="5"/>
  <c r="R169" i="5"/>
  <c r="P169" i="5"/>
  <c r="BI167" i="5"/>
  <c r="BH167" i="5"/>
  <c r="BG167" i="5"/>
  <c r="BF167" i="5"/>
  <c r="T167" i="5"/>
  <c r="R167" i="5"/>
  <c r="P167" i="5"/>
  <c r="BI164" i="5"/>
  <c r="BH164" i="5"/>
  <c r="BG164" i="5"/>
  <c r="BF164" i="5"/>
  <c r="T164" i="5"/>
  <c r="R164" i="5"/>
  <c r="P164" i="5"/>
  <c r="BI160" i="5"/>
  <c r="BH160" i="5"/>
  <c r="BG160" i="5"/>
  <c r="BF160" i="5"/>
  <c r="T160" i="5"/>
  <c r="R160" i="5"/>
  <c r="P160" i="5"/>
  <c r="BI158" i="5"/>
  <c r="BH158" i="5"/>
  <c r="BG158" i="5"/>
  <c r="BF158" i="5"/>
  <c r="T158" i="5"/>
  <c r="R158" i="5"/>
  <c r="P158" i="5"/>
  <c r="BI155" i="5"/>
  <c r="BH155" i="5"/>
  <c r="BG155" i="5"/>
  <c r="BF155" i="5"/>
  <c r="T155" i="5"/>
  <c r="R155" i="5"/>
  <c r="P155" i="5"/>
  <c r="BI152" i="5"/>
  <c r="BH152" i="5"/>
  <c r="BG152" i="5"/>
  <c r="BF152" i="5"/>
  <c r="T152" i="5"/>
  <c r="R152" i="5"/>
  <c r="P152" i="5"/>
  <c r="BI150" i="5"/>
  <c r="BH150" i="5"/>
  <c r="BG150" i="5"/>
  <c r="BF150" i="5"/>
  <c r="T150" i="5"/>
  <c r="R150" i="5"/>
  <c r="P150" i="5"/>
  <c r="BI147" i="5"/>
  <c r="BH147" i="5"/>
  <c r="BG147" i="5"/>
  <c r="BF147" i="5"/>
  <c r="T147" i="5"/>
  <c r="R147" i="5"/>
  <c r="P147" i="5"/>
  <c r="BI144" i="5"/>
  <c r="BH144" i="5"/>
  <c r="BG144" i="5"/>
  <c r="BF144" i="5"/>
  <c r="T144" i="5"/>
  <c r="R144" i="5"/>
  <c r="P144" i="5"/>
  <c r="BI140" i="5"/>
  <c r="BH140" i="5"/>
  <c r="BG140" i="5"/>
  <c r="BF140" i="5"/>
  <c r="T140" i="5"/>
  <c r="R140" i="5"/>
  <c r="P140" i="5"/>
  <c r="BI137" i="5"/>
  <c r="BH137" i="5"/>
  <c r="BG137" i="5"/>
  <c r="BF137" i="5"/>
  <c r="T137" i="5"/>
  <c r="R137" i="5"/>
  <c r="P137" i="5"/>
  <c r="BI135" i="5"/>
  <c r="BH135" i="5"/>
  <c r="BG135" i="5"/>
  <c r="BF135" i="5"/>
  <c r="T135" i="5"/>
  <c r="R135" i="5"/>
  <c r="P135" i="5"/>
  <c r="BI132" i="5"/>
  <c r="BH132" i="5"/>
  <c r="BG132" i="5"/>
  <c r="BF132" i="5"/>
  <c r="T132" i="5"/>
  <c r="R132" i="5"/>
  <c r="P132" i="5"/>
  <c r="BI129" i="5"/>
  <c r="BH129" i="5"/>
  <c r="BG129" i="5"/>
  <c r="BF129" i="5"/>
  <c r="T129" i="5"/>
  <c r="R129" i="5"/>
  <c r="P129" i="5"/>
  <c r="BI127" i="5"/>
  <c r="BH127" i="5"/>
  <c r="BG127" i="5"/>
  <c r="BF127" i="5"/>
  <c r="T127" i="5"/>
  <c r="R127" i="5"/>
  <c r="P127" i="5"/>
  <c r="BI124" i="5"/>
  <c r="BH124" i="5"/>
  <c r="BG124" i="5"/>
  <c r="BF124" i="5"/>
  <c r="T124" i="5"/>
  <c r="R124" i="5"/>
  <c r="P124" i="5"/>
  <c r="BI122" i="5"/>
  <c r="BH122" i="5"/>
  <c r="BG122" i="5"/>
  <c r="BF122" i="5"/>
  <c r="T122" i="5"/>
  <c r="R122" i="5"/>
  <c r="P122" i="5"/>
  <c r="BI119" i="5"/>
  <c r="BH119" i="5"/>
  <c r="BG119" i="5"/>
  <c r="BF119" i="5"/>
  <c r="T119" i="5"/>
  <c r="R119" i="5"/>
  <c r="P119" i="5"/>
  <c r="BI116" i="5"/>
  <c r="BH116" i="5"/>
  <c r="BG116" i="5"/>
  <c r="BF116" i="5"/>
  <c r="T116" i="5"/>
  <c r="R116" i="5"/>
  <c r="P116" i="5"/>
  <c r="BI113" i="5"/>
  <c r="BH113" i="5"/>
  <c r="BG113" i="5"/>
  <c r="BF113" i="5"/>
  <c r="T113" i="5"/>
  <c r="R113" i="5"/>
  <c r="P113" i="5"/>
  <c r="BI111" i="5"/>
  <c r="BH111" i="5"/>
  <c r="BG111" i="5"/>
  <c r="BF111" i="5"/>
  <c r="T111" i="5"/>
  <c r="R111" i="5"/>
  <c r="P111" i="5"/>
  <c r="BI109" i="5"/>
  <c r="BH109" i="5"/>
  <c r="BG109" i="5"/>
  <c r="BF109" i="5"/>
  <c r="T109" i="5"/>
  <c r="R109" i="5"/>
  <c r="P109" i="5"/>
  <c r="BI107" i="5"/>
  <c r="BH107" i="5"/>
  <c r="BG107" i="5"/>
  <c r="BF107" i="5"/>
  <c r="T107" i="5"/>
  <c r="R107" i="5"/>
  <c r="P107" i="5"/>
  <c r="BI104" i="5"/>
  <c r="BH104" i="5"/>
  <c r="BG104" i="5"/>
  <c r="BF104" i="5"/>
  <c r="T104" i="5"/>
  <c r="R104" i="5"/>
  <c r="P104" i="5"/>
  <c r="BI101" i="5"/>
  <c r="BH101" i="5"/>
  <c r="BG101" i="5"/>
  <c r="BF101" i="5"/>
  <c r="T101" i="5"/>
  <c r="R101" i="5"/>
  <c r="P101" i="5"/>
  <c r="BI98" i="5"/>
  <c r="BH98" i="5"/>
  <c r="BG98" i="5"/>
  <c r="BF98" i="5"/>
  <c r="T98" i="5"/>
  <c r="R98" i="5"/>
  <c r="P98" i="5"/>
  <c r="J92" i="5"/>
  <c r="J91" i="5"/>
  <c r="F91" i="5"/>
  <c r="F89" i="5"/>
  <c r="E87" i="5"/>
  <c r="J59" i="5"/>
  <c r="J58" i="5"/>
  <c r="F58" i="5"/>
  <c r="F56" i="5"/>
  <c r="E54" i="5"/>
  <c r="J20" i="5"/>
  <c r="E20" i="5"/>
  <c r="F59" i="5" s="1"/>
  <c r="J19" i="5"/>
  <c r="J14" i="5"/>
  <c r="J89" i="5" s="1"/>
  <c r="E7" i="5"/>
  <c r="E50" i="5" s="1"/>
  <c r="J39" i="4"/>
  <c r="J38" i="4"/>
  <c r="AY58" i="1" s="1"/>
  <c r="J37" i="4"/>
  <c r="AX58" i="1"/>
  <c r="BI147" i="4"/>
  <c r="BH147" i="4"/>
  <c r="BG147" i="4"/>
  <c r="BF147" i="4"/>
  <c r="T147" i="4"/>
  <c r="R147" i="4"/>
  <c r="P147" i="4"/>
  <c r="BI145" i="4"/>
  <c r="BH145" i="4"/>
  <c r="BG145" i="4"/>
  <c r="BF145" i="4"/>
  <c r="T145" i="4"/>
  <c r="R145" i="4"/>
  <c r="P145" i="4"/>
  <c r="BI142" i="4"/>
  <c r="BH142" i="4"/>
  <c r="BG142" i="4"/>
  <c r="BF142" i="4"/>
  <c r="T142" i="4"/>
  <c r="R142" i="4"/>
  <c r="P142" i="4"/>
  <c r="BI140" i="4"/>
  <c r="BH140" i="4"/>
  <c r="BG140" i="4"/>
  <c r="BF140" i="4"/>
  <c r="T140" i="4"/>
  <c r="R140" i="4"/>
  <c r="P140" i="4"/>
  <c r="BI137" i="4"/>
  <c r="BH137" i="4"/>
  <c r="BG137" i="4"/>
  <c r="BF137" i="4"/>
  <c r="T137" i="4"/>
  <c r="R137" i="4"/>
  <c r="P137" i="4"/>
  <c r="BI134" i="4"/>
  <c r="BH134" i="4"/>
  <c r="BG134" i="4"/>
  <c r="BF134" i="4"/>
  <c r="T134" i="4"/>
  <c r="R134" i="4"/>
  <c r="P134" i="4"/>
  <c r="BI130" i="4"/>
  <c r="BH130" i="4"/>
  <c r="BG130" i="4"/>
  <c r="BF130" i="4"/>
  <c r="T130" i="4"/>
  <c r="T129" i="4"/>
  <c r="R130" i="4"/>
  <c r="R129" i="4"/>
  <c r="P130" i="4"/>
  <c r="P129" i="4"/>
  <c r="BI128" i="4"/>
  <c r="BH128" i="4"/>
  <c r="BG128" i="4"/>
  <c r="BF128" i="4"/>
  <c r="T128" i="4"/>
  <c r="R128" i="4"/>
  <c r="P128" i="4"/>
  <c r="BI127" i="4"/>
  <c r="BH127" i="4"/>
  <c r="BG127" i="4"/>
  <c r="BF127" i="4"/>
  <c r="T127" i="4"/>
  <c r="R127" i="4"/>
  <c r="P127" i="4"/>
  <c r="BI125" i="4"/>
  <c r="BH125" i="4"/>
  <c r="BG125" i="4"/>
  <c r="BF125" i="4"/>
  <c r="T125" i="4"/>
  <c r="R125" i="4"/>
  <c r="P125" i="4"/>
  <c r="BI123" i="4"/>
  <c r="BH123" i="4"/>
  <c r="BG123" i="4"/>
  <c r="BF123" i="4"/>
  <c r="T123" i="4"/>
  <c r="R123" i="4"/>
  <c r="P123" i="4"/>
  <c r="BI121" i="4"/>
  <c r="BH121" i="4"/>
  <c r="BG121" i="4"/>
  <c r="BF121" i="4"/>
  <c r="T121" i="4"/>
  <c r="R121" i="4"/>
  <c r="P121" i="4"/>
  <c r="BI118" i="4"/>
  <c r="BH118" i="4"/>
  <c r="BG118" i="4"/>
  <c r="BF118" i="4"/>
  <c r="T118" i="4"/>
  <c r="T117" i="4" s="1"/>
  <c r="R118" i="4"/>
  <c r="R117" i="4" s="1"/>
  <c r="P118" i="4"/>
  <c r="P117" i="4" s="1"/>
  <c r="BI114" i="4"/>
  <c r="BH114" i="4"/>
  <c r="BG114" i="4"/>
  <c r="BF114" i="4"/>
  <c r="T114" i="4"/>
  <c r="R114" i="4"/>
  <c r="P114" i="4"/>
  <c r="BI112" i="4"/>
  <c r="BH112" i="4"/>
  <c r="BG112" i="4"/>
  <c r="BF112" i="4"/>
  <c r="T112" i="4"/>
  <c r="R112" i="4"/>
  <c r="P112" i="4"/>
  <c r="BI109" i="4"/>
  <c r="F39" i="4" s="1"/>
  <c r="BH109" i="4"/>
  <c r="BG109" i="4"/>
  <c r="BF109" i="4"/>
  <c r="T109" i="4"/>
  <c r="R109" i="4"/>
  <c r="P109" i="4"/>
  <c r="BI107" i="4"/>
  <c r="BH107" i="4"/>
  <c r="BG107" i="4"/>
  <c r="BF107" i="4"/>
  <c r="T107" i="4"/>
  <c r="R107" i="4"/>
  <c r="P107" i="4"/>
  <c r="BI104" i="4"/>
  <c r="BH104" i="4"/>
  <c r="BG104" i="4"/>
  <c r="BF104" i="4"/>
  <c r="T104" i="4"/>
  <c r="R104" i="4"/>
  <c r="P104" i="4"/>
  <c r="BI101" i="4"/>
  <c r="BH101" i="4"/>
  <c r="BG101" i="4"/>
  <c r="BF101" i="4"/>
  <c r="T101" i="4"/>
  <c r="R101" i="4"/>
  <c r="P101" i="4"/>
  <c r="BI98" i="4"/>
  <c r="BH98" i="4"/>
  <c r="BG98" i="4"/>
  <c r="BF98" i="4"/>
  <c r="T98" i="4"/>
  <c r="R98" i="4"/>
  <c r="P98" i="4"/>
  <c r="J92" i="4"/>
  <c r="J91" i="4"/>
  <c r="F91" i="4"/>
  <c r="F89" i="4"/>
  <c r="E87" i="4"/>
  <c r="J59" i="4"/>
  <c r="J58" i="4"/>
  <c r="F58" i="4"/>
  <c r="F56" i="4"/>
  <c r="E54" i="4"/>
  <c r="J20" i="4"/>
  <c r="E20" i="4"/>
  <c r="F92" i="4" s="1"/>
  <c r="J19" i="4"/>
  <c r="J14" i="4"/>
  <c r="J56" i="4" s="1"/>
  <c r="E7" i="4"/>
  <c r="E83" i="4"/>
  <c r="J39" i="3"/>
  <c r="J38" i="3"/>
  <c r="AY57" i="1"/>
  <c r="J37" i="3"/>
  <c r="AX57" i="1" s="1"/>
  <c r="BI210" i="3"/>
  <c r="BH210" i="3"/>
  <c r="BG210" i="3"/>
  <c r="BF210" i="3"/>
  <c r="T210" i="3"/>
  <c r="R210" i="3"/>
  <c r="P210" i="3"/>
  <c r="BI208" i="3"/>
  <c r="BH208" i="3"/>
  <c r="BG208" i="3"/>
  <c r="BF208" i="3"/>
  <c r="T208" i="3"/>
  <c r="R208" i="3"/>
  <c r="P208" i="3"/>
  <c r="BI205" i="3"/>
  <c r="BH205" i="3"/>
  <c r="BG205" i="3"/>
  <c r="BF205" i="3"/>
  <c r="T205" i="3"/>
  <c r="R205" i="3"/>
  <c r="P205" i="3"/>
  <c r="BI203" i="3"/>
  <c r="BH203" i="3"/>
  <c r="BG203" i="3"/>
  <c r="BF203" i="3"/>
  <c r="T203" i="3"/>
  <c r="R203" i="3"/>
  <c r="P203" i="3"/>
  <c r="BI199" i="3"/>
  <c r="BH199" i="3"/>
  <c r="BG199" i="3"/>
  <c r="BF199" i="3"/>
  <c r="T199" i="3"/>
  <c r="R199" i="3"/>
  <c r="P199" i="3"/>
  <c r="BI197" i="3"/>
  <c r="BH197" i="3"/>
  <c r="BG197" i="3"/>
  <c r="BF197" i="3"/>
  <c r="T197" i="3"/>
  <c r="R197" i="3"/>
  <c r="P197" i="3"/>
  <c r="BI195" i="3"/>
  <c r="BH195" i="3"/>
  <c r="BG195" i="3"/>
  <c r="BF195" i="3"/>
  <c r="T195" i="3"/>
  <c r="R195" i="3"/>
  <c r="P195" i="3"/>
  <c r="BI193" i="3"/>
  <c r="BH193" i="3"/>
  <c r="BG193" i="3"/>
  <c r="BF193" i="3"/>
  <c r="T193" i="3"/>
  <c r="R193" i="3"/>
  <c r="P193" i="3"/>
  <c r="BI190" i="3"/>
  <c r="BH190" i="3"/>
  <c r="BG190" i="3"/>
  <c r="BF190" i="3"/>
  <c r="T190" i="3"/>
  <c r="R190" i="3"/>
  <c r="P190" i="3"/>
  <c r="BI187" i="3"/>
  <c r="BH187" i="3"/>
  <c r="BG187" i="3"/>
  <c r="BF187" i="3"/>
  <c r="T187" i="3"/>
  <c r="R187" i="3"/>
  <c r="P187" i="3"/>
  <c r="BI185" i="3"/>
  <c r="BH185" i="3"/>
  <c r="BG185" i="3"/>
  <c r="BF185" i="3"/>
  <c r="T185" i="3"/>
  <c r="R185" i="3"/>
  <c r="P185" i="3"/>
  <c r="BI182" i="3"/>
  <c r="BH182" i="3"/>
  <c r="BG182" i="3"/>
  <c r="BF182" i="3"/>
  <c r="T182" i="3"/>
  <c r="R182" i="3"/>
  <c r="P182" i="3"/>
  <c r="BI178" i="3"/>
  <c r="BH178" i="3"/>
  <c r="BG178" i="3"/>
  <c r="BF178" i="3"/>
  <c r="T178" i="3"/>
  <c r="T177" i="3" s="1"/>
  <c r="R178" i="3"/>
  <c r="R177" i="3" s="1"/>
  <c r="P178" i="3"/>
  <c r="P177" i="3"/>
  <c r="BI174" i="3"/>
  <c r="BH174" i="3"/>
  <c r="BG174" i="3"/>
  <c r="BF174" i="3"/>
  <c r="T174" i="3"/>
  <c r="R174" i="3"/>
  <c r="P174" i="3"/>
  <c r="BI172" i="3"/>
  <c r="BH172" i="3"/>
  <c r="BG172" i="3"/>
  <c r="BF172" i="3"/>
  <c r="T172" i="3"/>
  <c r="R172" i="3"/>
  <c r="P172" i="3"/>
  <c r="BI169" i="3"/>
  <c r="BH169" i="3"/>
  <c r="BG169" i="3"/>
  <c r="BF169" i="3"/>
  <c r="T169" i="3"/>
  <c r="R169" i="3"/>
  <c r="P169" i="3"/>
  <c r="BI165" i="3"/>
  <c r="BH165" i="3"/>
  <c r="BG165" i="3"/>
  <c r="BF165" i="3"/>
  <c r="T165" i="3"/>
  <c r="R165" i="3"/>
  <c r="P165" i="3"/>
  <c r="BI162" i="3"/>
  <c r="BH162" i="3"/>
  <c r="BG162" i="3"/>
  <c r="BF162" i="3"/>
  <c r="T162" i="3"/>
  <c r="R162" i="3"/>
  <c r="P162" i="3"/>
  <c r="BI159" i="3"/>
  <c r="BH159" i="3"/>
  <c r="BG159" i="3"/>
  <c r="BF159" i="3"/>
  <c r="T159" i="3"/>
  <c r="R159" i="3"/>
  <c r="P159" i="3"/>
  <c r="BI156" i="3"/>
  <c r="BH156" i="3"/>
  <c r="BG156" i="3"/>
  <c r="BF156" i="3"/>
  <c r="T156" i="3"/>
  <c r="R156" i="3"/>
  <c r="P156" i="3"/>
  <c r="BI153" i="3"/>
  <c r="BH153" i="3"/>
  <c r="BG153" i="3"/>
  <c r="BF153" i="3"/>
  <c r="T153" i="3"/>
  <c r="R153" i="3"/>
  <c r="P153" i="3"/>
  <c r="BI150" i="3"/>
  <c r="BH150" i="3"/>
  <c r="BG150" i="3"/>
  <c r="BF150" i="3"/>
  <c r="T150" i="3"/>
  <c r="R150" i="3"/>
  <c r="P150" i="3"/>
  <c r="BI148" i="3"/>
  <c r="BH148" i="3"/>
  <c r="BG148" i="3"/>
  <c r="BF148" i="3"/>
  <c r="T148" i="3"/>
  <c r="R148" i="3"/>
  <c r="P148" i="3"/>
  <c r="BI145" i="3"/>
  <c r="BH145" i="3"/>
  <c r="BG145" i="3"/>
  <c r="BF145" i="3"/>
  <c r="T145" i="3"/>
  <c r="R145" i="3"/>
  <c r="P145" i="3"/>
  <c r="BI142" i="3"/>
  <c r="BH142" i="3"/>
  <c r="BG142" i="3"/>
  <c r="BF142" i="3"/>
  <c r="T142" i="3"/>
  <c r="R142" i="3"/>
  <c r="P142" i="3"/>
  <c r="BI139" i="3"/>
  <c r="BH139" i="3"/>
  <c r="BG139" i="3"/>
  <c r="BF139" i="3"/>
  <c r="T139" i="3"/>
  <c r="R139" i="3"/>
  <c r="P139" i="3"/>
  <c r="BI135" i="3"/>
  <c r="BH135" i="3"/>
  <c r="BG135" i="3"/>
  <c r="BF135" i="3"/>
  <c r="T135" i="3"/>
  <c r="R135" i="3"/>
  <c r="P135" i="3"/>
  <c r="BI133" i="3"/>
  <c r="BH133" i="3"/>
  <c r="BG133" i="3"/>
  <c r="BF133" i="3"/>
  <c r="T133" i="3"/>
  <c r="R133" i="3"/>
  <c r="P133" i="3"/>
  <c r="BI130" i="3"/>
  <c r="BH130" i="3"/>
  <c r="BG130" i="3"/>
  <c r="BF130" i="3"/>
  <c r="T130" i="3"/>
  <c r="R130" i="3"/>
  <c r="P130" i="3"/>
  <c r="BI127" i="3"/>
  <c r="BH127" i="3"/>
  <c r="BG127" i="3"/>
  <c r="BF127" i="3"/>
  <c r="T127" i="3"/>
  <c r="R127" i="3"/>
  <c r="P127" i="3"/>
  <c r="BI124" i="3"/>
  <c r="BH124" i="3"/>
  <c r="BG124" i="3"/>
  <c r="BF124" i="3"/>
  <c r="T124" i="3"/>
  <c r="R124" i="3"/>
  <c r="P124" i="3"/>
  <c r="BI120" i="3"/>
  <c r="BH120" i="3"/>
  <c r="BG120" i="3"/>
  <c r="BF120" i="3"/>
  <c r="T120" i="3"/>
  <c r="R120" i="3"/>
  <c r="P120" i="3"/>
  <c r="BI118" i="3"/>
  <c r="BH118" i="3"/>
  <c r="BG118" i="3"/>
  <c r="BF118" i="3"/>
  <c r="T118" i="3"/>
  <c r="R118" i="3"/>
  <c r="P118" i="3"/>
  <c r="BI115" i="3"/>
  <c r="BH115" i="3"/>
  <c r="BG115" i="3"/>
  <c r="BF115" i="3"/>
  <c r="T115" i="3"/>
  <c r="R115" i="3"/>
  <c r="P115" i="3"/>
  <c r="BI113" i="3"/>
  <c r="BH113" i="3"/>
  <c r="BG113" i="3"/>
  <c r="BF113" i="3"/>
  <c r="T113" i="3"/>
  <c r="R113" i="3"/>
  <c r="P113" i="3"/>
  <c r="BI110" i="3"/>
  <c r="BH110" i="3"/>
  <c r="BG110" i="3"/>
  <c r="BF110" i="3"/>
  <c r="T110" i="3"/>
  <c r="R110" i="3"/>
  <c r="P110" i="3"/>
  <c r="BI107" i="3"/>
  <c r="BH107" i="3"/>
  <c r="BG107" i="3"/>
  <c r="BF107" i="3"/>
  <c r="T107" i="3"/>
  <c r="R107" i="3"/>
  <c r="P107" i="3"/>
  <c r="BI104" i="3"/>
  <c r="BH104" i="3"/>
  <c r="BG104" i="3"/>
  <c r="BF104" i="3"/>
  <c r="T104" i="3"/>
  <c r="R104" i="3"/>
  <c r="P104" i="3"/>
  <c r="BI101" i="3"/>
  <c r="BH101" i="3"/>
  <c r="BG101" i="3"/>
  <c r="BF101" i="3"/>
  <c r="T101" i="3"/>
  <c r="R101" i="3"/>
  <c r="P101" i="3"/>
  <c r="J95" i="3"/>
  <c r="J94" i="3"/>
  <c r="F94" i="3"/>
  <c r="F92" i="3"/>
  <c r="E90" i="3"/>
  <c r="J59" i="3"/>
  <c r="J58" i="3"/>
  <c r="F58" i="3"/>
  <c r="F56" i="3"/>
  <c r="E54" i="3"/>
  <c r="J20" i="3"/>
  <c r="E20" i="3"/>
  <c r="F95" i="3" s="1"/>
  <c r="J19" i="3"/>
  <c r="J14" i="3"/>
  <c r="J92" i="3" s="1"/>
  <c r="E7" i="3"/>
  <c r="E86" i="3"/>
  <c r="J39" i="2"/>
  <c r="J38" i="2"/>
  <c r="AY56" i="1" s="1"/>
  <c r="J37" i="2"/>
  <c r="AX56" i="1"/>
  <c r="BI2176" i="2"/>
  <c r="BH2176" i="2"/>
  <c r="BG2176" i="2"/>
  <c r="BF2176" i="2"/>
  <c r="T2176" i="2"/>
  <c r="R2176" i="2"/>
  <c r="P2176" i="2"/>
  <c r="BI2174" i="2"/>
  <c r="BH2174" i="2"/>
  <c r="BG2174" i="2"/>
  <c r="BF2174" i="2"/>
  <c r="T2174" i="2"/>
  <c r="R2174" i="2"/>
  <c r="P2174" i="2"/>
  <c r="BI2173" i="2"/>
  <c r="BH2173" i="2"/>
  <c r="BG2173" i="2"/>
  <c r="BF2173" i="2"/>
  <c r="T2173" i="2"/>
  <c r="R2173" i="2"/>
  <c r="P2173" i="2"/>
  <c r="BI2172" i="2"/>
  <c r="BH2172" i="2"/>
  <c r="BG2172" i="2"/>
  <c r="BF2172" i="2"/>
  <c r="T2172" i="2"/>
  <c r="R2172" i="2"/>
  <c r="P2172" i="2"/>
  <c r="BI2169" i="2"/>
  <c r="BH2169" i="2"/>
  <c r="BG2169" i="2"/>
  <c r="BF2169" i="2"/>
  <c r="T2169" i="2"/>
  <c r="R2169" i="2"/>
  <c r="P2169" i="2"/>
  <c r="BI2167" i="2"/>
  <c r="BH2167" i="2"/>
  <c r="BG2167" i="2"/>
  <c r="BF2167" i="2"/>
  <c r="T2167" i="2"/>
  <c r="R2167" i="2"/>
  <c r="P2167" i="2"/>
  <c r="BI2164" i="2"/>
  <c r="BH2164" i="2"/>
  <c r="BG2164" i="2"/>
  <c r="BF2164" i="2"/>
  <c r="T2164" i="2"/>
  <c r="T2163" i="2"/>
  <c r="R2164" i="2"/>
  <c r="R2163" i="2" s="1"/>
  <c r="P2164" i="2"/>
  <c r="P2163" i="2"/>
  <c r="BI2160" i="2"/>
  <c r="BH2160" i="2"/>
  <c r="BG2160" i="2"/>
  <c r="BF2160" i="2"/>
  <c r="T2160" i="2"/>
  <c r="R2160" i="2"/>
  <c r="P2160" i="2"/>
  <c r="BI2150" i="2"/>
  <c r="BH2150" i="2"/>
  <c r="BG2150" i="2"/>
  <c r="BF2150" i="2"/>
  <c r="T2150" i="2"/>
  <c r="R2150" i="2"/>
  <c r="P2150" i="2"/>
  <c r="BI2148" i="2"/>
  <c r="BH2148" i="2"/>
  <c r="BG2148" i="2"/>
  <c r="BF2148" i="2"/>
  <c r="T2148" i="2"/>
  <c r="R2148" i="2"/>
  <c r="P2148" i="2"/>
  <c r="BI2141" i="2"/>
  <c r="BH2141" i="2"/>
  <c r="BG2141" i="2"/>
  <c r="BF2141" i="2"/>
  <c r="T2141" i="2"/>
  <c r="R2141" i="2"/>
  <c r="P2141" i="2"/>
  <c r="BI2139" i="2"/>
  <c r="BH2139" i="2"/>
  <c r="BG2139" i="2"/>
  <c r="BF2139" i="2"/>
  <c r="T2139" i="2"/>
  <c r="R2139" i="2"/>
  <c r="P2139" i="2"/>
  <c r="BI2134" i="2"/>
  <c r="BH2134" i="2"/>
  <c r="BG2134" i="2"/>
  <c r="BF2134" i="2"/>
  <c r="T2134" i="2"/>
  <c r="R2134" i="2"/>
  <c r="P2134" i="2"/>
  <c r="BI2131" i="2"/>
  <c r="BH2131" i="2"/>
  <c r="BG2131" i="2"/>
  <c r="BF2131" i="2"/>
  <c r="T2131" i="2"/>
  <c r="R2131" i="2"/>
  <c r="P2131" i="2"/>
  <c r="BI2129" i="2"/>
  <c r="BH2129" i="2"/>
  <c r="BG2129" i="2"/>
  <c r="BF2129" i="2"/>
  <c r="T2129" i="2"/>
  <c r="R2129" i="2"/>
  <c r="P2129" i="2"/>
  <c r="BI2127" i="2"/>
  <c r="BH2127" i="2"/>
  <c r="BG2127" i="2"/>
  <c r="BF2127" i="2"/>
  <c r="T2127" i="2"/>
  <c r="R2127" i="2"/>
  <c r="P2127" i="2"/>
  <c r="BI2121" i="2"/>
  <c r="BH2121" i="2"/>
  <c r="BG2121" i="2"/>
  <c r="BF2121" i="2"/>
  <c r="T2121" i="2"/>
  <c r="R2121" i="2"/>
  <c r="P2121" i="2"/>
  <c r="BI2119" i="2"/>
  <c r="BH2119" i="2"/>
  <c r="BG2119" i="2"/>
  <c r="BF2119" i="2"/>
  <c r="T2119" i="2"/>
  <c r="R2119" i="2"/>
  <c r="P2119" i="2"/>
  <c r="BI2110" i="2"/>
  <c r="BH2110" i="2"/>
  <c r="BG2110" i="2"/>
  <c r="BF2110" i="2"/>
  <c r="T2110" i="2"/>
  <c r="R2110" i="2"/>
  <c r="P2110" i="2"/>
  <c r="BI2107" i="2"/>
  <c r="BH2107" i="2"/>
  <c r="BG2107" i="2"/>
  <c r="BF2107" i="2"/>
  <c r="T2107" i="2"/>
  <c r="R2107" i="2"/>
  <c r="P2107" i="2"/>
  <c r="BI2101" i="2"/>
  <c r="BH2101" i="2"/>
  <c r="BG2101" i="2"/>
  <c r="BF2101" i="2"/>
  <c r="T2101" i="2"/>
  <c r="R2101" i="2"/>
  <c r="P2101" i="2"/>
  <c r="BI2098" i="2"/>
  <c r="BH2098" i="2"/>
  <c r="BG2098" i="2"/>
  <c r="BF2098" i="2"/>
  <c r="T2098" i="2"/>
  <c r="R2098" i="2"/>
  <c r="P2098" i="2"/>
  <c r="BI2096" i="2"/>
  <c r="BH2096" i="2"/>
  <c r="BG2096" i="2"/>
  <c r="BF2096" i="2"/>
  <c r="T2096" i="2"/>
  <c r="R2096" i="2"/>
  <c r="P2096" i="2"/>
  <c r="BI2093" i="2"/>
  <c r="BH2093" i="2"/>
  <c r="BG2093" i="2"/>
  <c r="BF2093" i="2"/>
  <c r="T2093" i="2"/>
  <c r="R2093" i="2"/>
  <c r="P2093" i="2"/>
  <c r="BI2090" i="2"/>
  <c r="BH2090" i="2"/>
  <c r="BG2090" i="2"/>
  <c r="BF2090" i="2"/>
  <c r="T2090" i="2"/>
  <c r="R2090" i="2"/>
  <c r="P2090" i="2"/>
  <c r="BI2088" i="2"/>
  <c r="BH2088" i="2"/>
  <c r="BG2088" i="2"/>
  <c r="BF2088" i="2"/>
  <c r="T2088" i="2"/>
  <c r="R2088" i="2"/>
  <c r="P2088" i="2"/>
  <c r="BI2086" i="2"/>
  <c r="BH2086" i="2"/>
  <c r="BG2086" i="2"/>
  <c r="BF2086" i="2"/>
  <c r="T2086" i="2"/>
  <c r="R2086" i="2"/>
  <c r="P2086" i="2"/>
  <c r="BI2081" i="2"/>
  <c r="BH2081" i="2"/>
  <c r="BG2081" i="2"/>
  <c r="BF2081" i="2"/>
  <c r="T2081" i="2"/>
  <c r="R2081" i="2"/>
  <c r="P2081" i="2"/>
  <c r="BI2078" i="2"/>
  <c r="BH2078" i="2"/>
  <c r="BG2078" i="2"/>
  <c r="BF2078" i="2"/>
  <c r="T2078" i="2"/>
  <c r="R2078" i="2"/>
  <c r="P2078" i="2"/>
  <c r="BI2075" i="2"/>
  <c r="BH2075" i="2"/>
  <c r="BG2075" i="2"/>
  <c r="BF2075" i="2"/>
  <c r="T2075" i="2"/>
  <c r="R2075" i="2"/>
  <c r="P2075" i="2"/>
  <c r="BI2066" i="2"/>
  <c r="BH2066" i="2"/>
  <c r="BG2066" i="2"/>
  <c r="BF2066" i="2"/>
  <c r="T2066" i="2"/>
  <c r="R2066" i="2"/>
  <c r="P2066" i="2"/>
  <c r="BI2060" i="2"/>
  <c r="BH2060" i="2"/>
  <c r="BG2060" i="2"/>
  <c r="BF2060" i="2"/>
  <c r="T2060" i="2"/>
  <c r="R2060" i="2"/>
  <c r="P2060" i="2"/>
  <c r="BI2058" i="2"/>
  <c r="BH2058" i="2"/>
  <c r="BG2058" i="2"/>
  <c r="BF2058" i="2"/>
  <c r="T2058" i="2"/>
  <c r="R2058" i="2"/>
  <c r="P2058" i="2"/>
  <c r="BI2051" i="2"/>
  <c r="BH2051" i="2"/>
  <c r="BG2051" i="2"/>
  <c r="BF2051" i="2"/>
  <c r="T2051" i="2"/>
  <c r="R2051" i="2"/>
  <c r="P2051" i="2"/>
  <c r="BI2049" i="2"/>
  <c r="BH2049" i="2"/>
  <c r="BG2049" i="2"/>
  <c r="BF2049" i="2"/>
  <c r="T2049" i="2"/>
  <c r="R2049" i="2"/>
  <c r="P2049" i="2"/>
  <c r="BI2044" i="2"/>
  <c r="BH2044" i="2"/>
  <c r="BG2044" i="2"/>
  <c r="BF2044" i="2"/>
  <c r="T2044" i="2"/>
  <c r="R2044" i="2"/>
  <c r="P2044" i="2"/>
  <c r="BI2038" i="2"/>
  <c r="BH2038" i="2"/>
  <c r="BG2038" i="2"/>
  <c r="BF2038" i="2"/>
  <c r="T2038" i="2"/>
  <c r="R2038" i="2"/>
  <c r="P2038" i="2"/>
  <c r="BI2036" i="2"/>
  <c r="BH2036" i="2"/>
  <c r="BG2036" i="2"/>
  <c r="BF2036" i="2"/>
  <c r="T2036" i="2"/>
  <c r="R2036" i="2"/>
  <c r="P2036" i="2"/>
  <c r="BI2034" i="2"/>
  <c r="BH2034" i="2"/>
  <c r="BG2034" i="2"/>
  <c r="BF2034" i="2"/>
  <c r="T2034" i="2"/>
  <c r="R2034" i="2"/>
  <c r="P2034" i="2"/>
  <c r="BI2031" i="2"/>
  <c r="BH2031" i="2"/>
  <c r="BG2031" i="2"/>
  <c r="BF2031" i="2"/>
  <c r="T2031" i="2"/>
  <c r="R2031" i="2"/>
  <c r="P2031" i="2"/>
  <c r="BI2028" i="2"/>
  <c r="BH2028" i="2"/>
  <c r="BG2028" i="2"/>
  <c r="BF2028" i="2"/>
  <c r="T2028" i="2"/>
  <c r="R2028" i="2"/>
  <c r="P2028" i="2"/>
  <c r="BI2026" i="2"/>
  <c r="BH2026" i="2"/>
  <c r="BG2026" i="2"/>
  <c r="BF2026" i="2"/>
  <c r="T2026" i="2"/>
  <c r="R2026" i="2"/>
  <c r="P2026" i="2"/>
  <c r="BI2023" i="2"/>
  <c r="BH2023" i="2"/>
  <c r="BG2023" i="2"/>
  <c r="BF2023" i="2"/>
  <c r="T2023" i="2"/>
  <c r="R2023" i="2"/>
  <c r="P2023" i="2"/>
  <c r="BI2020" i="2"/>
  <c r="BH2020" i="2"/>
  <c r="BG2020" i="2"/>
  <c r="BF2020" i="2"/>
  <c r="T2020" i="2"/>
  <c r="R2020" i="2"/>
  <c r="P2020" i="2"/>
  <c r="BI2014" i="2"/>
  <c r="BH2014" i="2"/>
  <c r="BG2014" i="2"/>
  <c r="BF2014" i="2"/>
  <c r="T2014" i="2"/>
  <c r="R2014" i="2"/>
  <c r="P2014" i="2"/>
  <c r="BI2012" i="2"/>
  <c r="BH2012" i="2"/>
  <c r="BG2012" i="2"/>
  <c r="BF2012" i="2"/>
  <c r="T2012" i="2"/>
  <c r="R2012" i="2"/>
  <c r="P2012" i="2"/>
  <c r="BI2010" i="2"/>
  <c r="BH2010" i="2"/>
  <c r="BG2010" i="2"/>
  <c r="BF2010" i="2"/>
  <c r="T2010" i="2"/>
  <c r="R2010" i="2"/>
  <c r="P2010" i="2"/>
  <c r="BI2005" i="2"/>
  <c r="BH2005" i="2"/>
  <c r="BG2005" i="2"/>
  <c r="BF2005" i="2"/>
  <c r="T2005" i="2"/>
  <c r="R2005" i="2"/>
  <c r="P2005" i="2"/>
  <c r="BI2002" i="2"/>
  <c r="BH2002" i="2"/>
  <c r="BG2002" i="2"/>
  <c r="BF2002" i="2"/>
  <c r="T2002" i="2"/>
  <c r="R2002" i="2"/>
  <c r="P2002" i="2"/>
  <c r="BI1999" i="2"/>
  <c r="BH1999" i="2"/>
  <c r="BG1999" i="2"/>
  <c r="BF1999" i="2"/>
  <c r="T1999" i="2"/>
  <c r="R1999" i="2"/>
  <c r="P1999" i="2"/>
  <c r="BI1997" i="2"/>
  <c r="BH1997" i="2"/>
  <c r="BG1997" i="2"/>
  <c r="BF1997" i="2"/>
  <c r="T1997" i="2"/>
  <c r="R1997" i="2"/>
  <c r="P1997" i="2"/>
  <c r="BI1989" i="2"/>
  <c r="BH1989" i="2"/>
  <c r="BG1989" i="2"/>
  <c r="BF1989" i="2"/>
  <c r="T1989" i="2"/>
  <c r="R1989" i="2"/>
  <c r="P1989" i="2"/>
  <c r="BI1987" i="2"/>
  <c r="BH1987" i="2"/>
  <c r="BG1987" i="2"/>
  <c r="BF1987" i="2"/>
  <c r="T1987" i="2"/>
  <c r="R1987" i="2"/>
  <c r="P1987" i="2"/>
  <c r="BI1983" i="2"/>
  <c r="BH1983" i="2"/>
  <c r="BG1983" i="2"/>
  <c r="BF1983" i="2"/>
  <c r="T1983" i="2"/>
  <c r="R1983" i="2"/>
  <c r="P1983" i="2"/>
  <c r="BI1981" i="2"/>
  <c r="BH1981" i="2"/>
  <c r="BG1981" i="2"/>
  <c r="BF1981" i="2"/>
  <c r="T1981" i="2"/>
  <c r="R1981" i="2"/>
  <c r="P1981" i="2"/>
  <c r="BI1978" i="2"/>
  <c r="BH1978" i="2"/>
  <c r="BG1978" i="2"/>
  <c r="BF1978" i="2"/>
  <c r="T1978" i="2"/>
  <c r="R1978" i="2"/>
  <c r="P1978" i="2"/>
  <c r="BI1976" i="2"/>
  <c r="BH1976" i="2"/>
  <c r="BG1976" i="2"/>
  <c r="BF1976" i="2"/>
  <c r="T1976" i="2"/>
  <c r="R1976" i="2"/>
  <c r="P1976" i="2"/>
  <c r="BI1973" i="2"/>
  <c r="BH1973" i="2"/>
  <c r="BG1973" i="2"/>
  <c r="BF1973" i="2"/>
  <c r="T1973" i="2"/>
  <c r="R1973" i="2"/>
  <c r="P1973" i="2"/>
  <c r="BI1970" i="2"/>
  <c r="BH1970" i="2"/>
  <c r="BG1970" i="2"/>
  <c r="BF1970" i="2"/>
  <c r="T1970" i="2"/>
  <c r="R1970" i="2"/>
  <c r="P1970" i="2"/>
  <c r="BI1962" i="2"/>
  <c r="BH1962" i="2"/>
  <c r="BG1962" i="2"/>
  <c r="BF1962" i="2"/>
  <c r="T1962" i="2"/>
  <c r="R1962" i="2"/>
  <c r="P1962" i="2"/>
  <c r="BI1959" i="2"/>
  <c r="BH1959" i="2"/>
  <c r="BG1959" i="2"/>
  <c r="BF1959" i="2"/>
  <c r="T1959" i="2"/>
  <c r="R1959" i="2"/>
  <c r="P1959" i="2"/>
  <c r="BI1956" i="2"/>
  <c r="BH1956" i="2"/>
  <c r="BG1956" i="2"/>
  <c r="BF1956" i="2"/>
  <c r="T1956" i="2"/>
  <c r="R1956" i="2"/>
  <c r="P1956" i="2"/>
  <c r="BI1955" i="2"/>
  <c r="BH1955" i="2"/>
  <c r="BG1955" i="2"/>
  <c r="BF1955" i="2"/>
  <c r="T1955" i="2"/>
  <c r="R1955" i="2"/>
  <c r="P1955" i="2"/>
  <c r="BI1953" i="2"/>
  <c r="BH1953" i="2"/>
  <c r="BG1953" i="2"/>
  <c r="BF1953" i="2"/>
  <c r="T1953" i="2"/>
  <c r="R1953" i="2"/>
  <c r="P1953" i="2"/>
  <c r="BI1951" i="2"/>
  <c r="BH1951" i="2"/>
  <c r="BG1951" i="2"/>
  <c r="BF1951" i="2"/>
  <c r="T1951" i="2"/>
  <c r="R1951" i="2"/>
  <c r="P1951" i="2"/>
  <c r="BI1949" i="2"/>
  <c r="BH1949" i="2"/>
  <c r="BG1949" i="2"/>
  <c r="BF1949" i="2"/>
  <c r="T1949" i="2"/>
  <c r="R1949" i="2"/>
  <c r="P1949" i="2"/>
  <c r="BI1947" i="2"/>
  <c r="BH1947" i="2"/>
  <c r="BG1947" i="2"/>
  <c r="BF1947" i="2"/>
  <c r="T1947" i="2"/>
  <c r="R1947" i="2"/>
  <c r="P1947" i="2"/>
  <c r="BI1945" i="2"/>
  <c r="BH1945" i="2"/>
  <c r="BG1945" i="2"/>
  <c r="BF1945" i="2"/>
  <c r="T1945" i="2"/>
  <c r="R1945" i="2"/>
  <c r="P1945" i="2"/>
  <c r="BI1941" i="2"/>
  <c r="BH1941" i="2"/>
  <c r="BG1941" i="2"/>
  <c r="BF1941" i="2"/>
  <c r="T1941" i="2"/>
  <c r="R1941" i="2"/>
  <c r="P1941" i="2"/>
  <c r="BI1937" i="2"/>
  <c r="BH1937" i="2"/>
  <c r="BG1937" i="2"/>
  <c r="BF1937" i="2"/>
  <c r="T1937" i="2"/>
  <c r="R1937" i="2"/>
  <c r="P1937" i="2"/>
  <c r="BI1936" i="2"/>
  <c r="BH1936" i="2"/>
  <c r="BG1936" i="2"/>
  <c r="BF1936" i="2"/>
  <c r="T1936" i="2"/>
  <c r="R1936" i="2"/>
  <c r="P1936" i="2"/>
  <c r="BI1934" i="2"/>
  <c r="BH1934" i="2"/>
  <c r="BG1934" i="2"/>
  <c r="BF1934" i="2"/>
  <c r="T1934" i="2"/>
  <c r="R1934" i="2"/>
  <c r="P1934" i="2"/>
  <c r="BI1933" i="2"/>
  <c r="BH1933" i="2"/>
  <c r="BG1933" i="2"/>
  <c r="BF1933" i="2"/>
  <c r="T1933" i="2"/>
  <c r="R1933" i="2"/>
  <c r="P1933" i="2"/>
  <c r="BI1931" i="2"/>
  <c r="BH1931" i="2"/>
  <c r="BG1931" i="2"/>
  <c r="BF1931" i="2"/>
  <c r="T1931" i="2"/>
  <c r="R1931" i="2"/>
  <c r="P1931" i="2"/>
  <c r="BI1929" i="2"/>
  <c r="BH1929" i="2"/>
  <c r="BG1929" i="2"/>
  <c r="BF1929" i="2"/>
  <c r="T1929" i="2"/>
  <c r="R1929" i="2"/>
  <c r="P1929" i="2"/>
  <c r="BI1927" i="2"/>
  <c r="BH1927" i="2"/>
  <c r="BG1927" i="2"/>
  <c r="BF1927" i="2"/>
  <c r="T1927" i="2"/>
  <c r="R1927" i="2"/>
  <c r="P1927" i="2"/>
  <c r="BI1922" i="2"/>
  <c r="BH1922" i="2"/>
  <c r="BG1922" i="2"/>
  <c r="BF1922" i="2"/>
  <c r="T1922" i="2"/>
  <c r="R1922" i="2"/>
  <c r="P1922" i="2"/>
  <c r="BI1921" i="2"/>
  <c r="BH1921" i="2"/>
  <c r="BG1921" i="2"/>
  <c r="BF1921" i="2"/>
  <c r="T1921" i="2"/>
  <c r="R1921" i="2"/>
  <c r="P1921" i="2"/>
  <c r="BI1918" i="2"/>
  <c r="BH1918" i="2"/>
  <c r="BG1918" i="2"/>
  <c r="BF1918" i="2"/>
  <c r="T1918" i="2"/>
  <c r="R1918" i="2"/>
  <c r="P1918" i="2"/>
  <c r="BI1915" i="2"/>
  <c r="BH1915" i="2"/>
  <c r="BG1915" i="2"/>
  <c r="BF1915" i="2"/>
  <c r="T1915" i="2"/>
  <c r="R1915" i="2"/>
  <c r="P1915" i="2"/>
  <c r="BI1912" i="2"/>
  <c r="BH1912" i="2"/>
  <c r="BG1912" i="2"/>
  <c r="BF1912" i="2"/>
  <c r="T1912" i="2"/>
  <c r="R1912" i="2"/>
  <c r="P1912" i="2"/>
  <c r="BI1910" i="2"/>
  <c r="BH1910" i="2"/>
  <c r="BG1910" i="2"/>
  <c r="BF1910" i="2"/>
  <c r="T1910" i="2"/>
  <c r="R1910" i="2"/>
  <c r="P1910" i="2"/>
  <c r="BI1905" i="2"/>
  <c r="BH1905" i="2"/>
  <c r="BG1905" i="2"/>
  <c r="BF1905" i="2"/>
  <c r="T1905" i="2"/>
  <c r="R1905" i="2"/>
  <c r="P1905" i="2"/>
  <c r="BI1902" i="2"/>
  <c r="BH1902" i="2"/>
  <c r="BG1902" i="2"/>
  <c r="BF1902" i="2"/>
  <c r="T1902" i="2"/>
  <c r="R1902" i="2"/>
  <c r="P1902" i="2"/>
  <c r="BI1901" i="2"/>
  <c r="BH1901" i="2"/>
  <c r="BG1901" i="2"/>
  <c r="BF1901" i="2"/>
  <c r="T1901" i="2"/>
  <c r="R1901" i="2"/>
  <c r="P1901" i="2"/>
  <c r="BI1898" i="2"/>
  <c r="BH1898" i="2"/>
  <c r="BG1898" i="2"/>
  <c r="BF1898" i="2"/>
  <c r="T1898" i="2"/>
  <c r="R1898" i="2"/>
  <c r="P1898" i="2"/>
  <c r="BI1896" i="2"/>
  <c r="BH1896" i="2"/>
  <c r="BG1896" i="2"/>
  <c r="BF1896" i="2"/>
  <c r="T1896" i="2"/>
  <c r="R1896" i="2"/>
  <c r="P1896" i="2"/>
  <c r="BI1895" i="2"/>
  <c r="BH1895" i="2"/>
  <c r="BG1895" i="2"/>
  <c r="BF1895" i="2"/>
  <c r="T1895" i="2"/>
  <c r="R1895" i="2"/>
  <c r="P1895" i="2"/>
  <c r="BI1894" i="2"/>
  <c r="BH1894" i="2"/>
  <c r="BG1894" i="2"/>
  <c r="BF1894" i="2"/>
  <c r="T1894" i="2"/>
  <c r="R1894" i="2"/>
  <c r="P1894" i="2"/>
  <c r="BI1893" i="2"/>
  <c r="BH1893" i="2"/>
  <c r="BG1893" i="2"/>
  <c r="BF1893" i="2"/>
  <c r="T1893" i="2"/>
  <c r="R1893" i="2"/>
  <c r="P1893" i="2"/>
  <c r="BI1892" i="2"/>
  <c r="BH1892" i="2"/>
  <c r="BG1892" i="2"/>
  <c r="BF1892" i="2"/>
  <c r="T1892" i="2"/>
  <c r="R1892" i="2"/>
  <c r="P1892" i="2"/>
  <c r="BI1891" i="2"/>
  <c r="BH1891" i="2"/>
  <c r="BG1891" i="2"/>
  <c r="BF1891" i="2"/>
  <c r="T1891" i="2"/>
  <c r="R1891" i="2"/>
  <c r="P1891" i="2"/>
  <c r="BI1890" i="2"/>
  <c r="BH1890" i="2"/>
  <c r="BG1890" i="2"/>
  <c r="BF1890" i="2"/>
  <c r="T1890" i="2"/>
  <c r="R1890" i="2"/>
  <c r="P1890" i="2"/>
  <c r="BI1889" i="2"/>
  <c r="BH1889" i="2"/>
  <c r="BG1889" i="2"/>
  <c r="BF1889" i="2"/>
  <c r="T1889" i="2"/>
  <c r="R1889" i="2"/>
  <c r="P1889" i="2"/>
  <c r="BI1888" i="2"/>
  <c r="BH1888" i="2"/>
  <c r="BG1888" i="2"/>
  <c r="BF1888" i="2"/>
  <c r="T1888" i="2"/>
  <c r="R1888" i="2"/>
  <c r="P1888" i="2"/>
  <c r="BI1887" i="2"/>
  <c r="BH1887" i="2"/>
  <c r="BG1887" i="2"/>
  <c r="BF1887" i="2"/>
  <c r="T1887" i="2"/>
  <c r="R1887" i="2"/>
  <c r="P1887" i="2"/>
  <c r="BI1886" i="2"/>
  <c r="BH1886" i="2"/>
  <c r="BG1886" i="2"/>
  <c r="BF1886" i="2"/>
  <c r="T1886" i="2"/>
  <c r="R1886" i="2"/>
  <c r="P1886" i="2"/>
  <c r="BI1885" i="2"/>
  <c r="BH1885" i="2"/>
  <c r="BG1885" i="2"/>
  <c r="BF1885" i="2"/>
  <c r="T1885" i="2"/>
  <c r="R1885" i="2"/>
  <c r="P1885" i="2"/>
  <c r="BI1884" i="2"/>
  <c r="BH1884" i="2"/>
  <c r="BG1884" i="2"/>
  <c r="BF1884" i="2"/>
  <c r="T1884" i="2"/>
  <c r="R1884" i="2"/>
  <c r="P1884" i="2"/>
  <c r="BI1883" i="2"/>
  <c r="BH1883" i="2"/>
  <c r="BG1883" i="2"/>
  <c r="BF1883" i="2"/>
  <c r="T1883" i="2"/>
  <c r="R1883" i="2"/>
  <c r="P1883" i="2"/>
  <c r="BI1882" i="2"/>
  <c r="BH1882" i="2"/>
  <c r="BG1882" i="2"/>
  <c r="BF1882" i="2"/>
  <c r="T1882" i="2"/>
  <c r="R1882" i="2"/>
  <c r="P1882" i="2"/>
  <c r="BI1881" i="2"/>
  <c r="BH1881" i="2"/>
  <c r="BG1881" i="2"/>
  <c r="BF1881" i="2"/>
  <c r="T1881" i="2"/>
  <c r="R1881" i="2"/>
  <c r="P1881" i="2"/>
  <c r="BI1880" i="2"/>
  <c r="BH1880" i="2"/>
  <c r="BG1880" i="2"/>
  <c r="BF1880" i="2"/>
  <c r="T1880" i="2"/>
  <c r="R1880" i="2"/>
  <c r="P1880" i="2"/>
  <c r="BI1879" i="2"/>
  <c r="BH1879" i="2"/>
  <c r="BG1879" i="2"/>
  <c r="BF1879" i="2"/>
  <c r="T1879" i="2"/>
  <c r="R1879" i="2"/>
  <c r="P1879" i="2"/>
  <c r="BI1878" i="2"/>
  <c r="BH1878" i="2"/>
  <c r="BG1878" i="2"/>
  <c r="BF1878" i="2"/>
  <c r="T1878" i="2"/>
  <c r="R1878" i="2"/>
  <c r="P1878" i="2"/>
  <c r="BI1877" i="2"/>
  <c r="BH1877" i="2"/>
  <c r="BG1877" i="2"/>
  <c r="BF1877" i="2"/>
  <c r="T1877" i="2"/>
  <c r="R1877" i="2"/>
  <c r="P1877" i="2"/>
  <c r="BI1876" i="2"/>
  <c r="BH1876" i="2"/>
  <c r="BG1876" i="2"/>
  <c r="BF1876" i="2"/>
  <c r="T1876" i="2"/>
  <c r="R1876" i="2"/>
  <c r="P1876" i="2"/>
  <c r="BI1875" i="2"/>
  <c r="BH1875" i="2"/>
  <c r="BG1875" i="2"/>
  <c r="BF1875" i="2"/>
  <c r="T1875" i="2"/>
  <c r="R1875" i="2"/>
  <c r="P1875" i="2"/>
  <c r="BI1874" i="2"/>
  <c r="BH1874" i="2"/>
  <c r="BG1874" i="2"/>
  <c r="BF1874" i="2"/>
  <c r="T1874" i="2"/>
  <c r="R1874" i="2"/>
  <c r="P1874" i="2"/>
  <c r="BI1873" i="2"/>
  <c r="BH1873" i="2"/>
  <c r="BG1873" i="2"/>
  <c r="BF1873" i="2"/>
  <c r="T1873" i="2"/>
  <c r="R1873" i="2"/>
  <c r="P1873" i="2"/>
  <c r="BI1872" i="2"/>
  <c r="BH1872" i="2"/>
  <c r="BG1872" i="2"/>
  <c r="BF1872" i="2"/>
  <c r="T1872" i="2"/>
  <c r="R1872" i="2"/>
  <c r="P1872" i="2"/>
  <c r="BI1871" i="2"/>
  <c r="BH1871" i="2"/>
  <c r="BG1871" i="2"/>
  <c r="BF1871" i="2"/>
  <c r="T1871" i="2"/>
  <c r="R1871" i="2"/>
  <c r="P1871" i="2"/>
  <c r="BI1870" i="2"/>
  <c r="BH1870" i="2"/>
  <c r="BG1870" i="2"/>
  <c r="BF1870" i="2"/>
  <c r="T1870" i="2"/>
  <c r="R1870" i="2"/>
  <c r="P1870" i="2"/>
  <c r="BI1869" i="2"/>
  <c r="BH1869" i="2"/>
  <c r="BG1869" i="2"/>
  <c r="BF1869" i="2"/>
  <c r="T1869" i="2"/>
  <c r="R1869" i="2"/>
  <c r="P1869" i="2"/>
  <c r="BI1868" i="2"/>
  <c r="BH1868" i="2"/>
  <c r="BG1868" i="2"/>
  <c r="BF1868" i="2"/>
  <c r="T1868" i="2"/>
  <c r="R1868" i="2"/>
  <c r="P1868" i="2"/>
  <c r="BI1867" i="2"/>
  <c r="BH1867" i="2"/>
  <c r="BG1867" i="2"/>
  <c r="BF1867" i="2"/>
  <c r="T1867" i="2"/>
  <c r="R1867" i="2"/>
  <c r="P1867" i="2"/>
  <c r="BI1866" i="2"/>
  <c r="BH1866" i="2"/>
  <c r="BG1866" i="2"/>
  <c r="BF1866" i="2"/>
  <c r="T1866" i="2"/>
  <c r="R1866" i="2"/>
  <c r="P1866" i="2"/>
  <c r="BI1865" i="2"/>
  <c r="BH1865" i="2"/>
  <c r="BG1865" i="2"/>
  <c r="BF1865" i="2"/>
  <c r="T1865" i="2"/>
  <c r="R1865" i="2"/>
  <c r="P1865" i="2"/>
  <c r="BI1864" i="2"/>
  <c r="BH1864" i="2"/>
  <c r="BG1864" i="2"/>
  <c r="BF1864" i="2"/>
  <c r="T1864" i="2"/>
  <c r="R1864" i="2"/>
  <c r="P1864" i="2"/>
  <c r="BI1863" i="2"/>
  <c r="BH1863" i="2"/>
  <c r="BG1863" i="2"/>
  <c r="BF1863" i="2"/>
  <c r="T1863" i="2"/>
  <c r="R1863" i="2"/>
  <c r="P1863" i="2"/>
  <c r="BI1861" i="2"/>
  <c r="BH1861" i="2"/>
  <c r="BG1861" i="2"/>
  <c r="BF1861" i="2"/>
  <c r="T1861" i="2"/>
  <c r="R1861" i="2"/>
  <c r="P1861" i="2"/>
  <c r="BI1860" i="2"/>
  <c r="BH1860" i="2"/>
  <c r="BG1860" i="2"/>
  <c r="BF1860" i="2"/>
  <c r="T1860" i="2"/>
  <c r="R1860" i="2"/>
  <c r="P1860" i="2"/>
  <c r="BI1858" i="2"/>
  <c r="BH1858" i="2"/>
  <c r="BG1858" i="2"/>
  <c r="BF1858" i="2"/>
  <c r="T1858" i="2"/>
  <c r="R1858" i="2"/>
  <c r="P1858" i="2"/>
  <c r="BI1857" i="2"/>
  <c r="BH1857" i="2"/>
  <c r="BG1857" i="2"/>
  <c r="BF1857" i="2"/>
  <c r="T1857" i="2"/>
  <c r="R1857" i="2"/>
  <c r="P1857" i="2"/>
  <c r="BI1855" i="2"/>
  <c r="BH1855" i="2"/>
  <c r="BG1855" i="2"/>
  <c r="BF1855" i="2"/>
  <c r="T1855" i="2"/>
  <c r="R1855" i="2"/>
  <c r="P1855" i="2"/>
  <c r="BI1854" i="2"/>
  <c r="BH1854" i="2"/>
  <c r="BG1854" i="2"/>
  <c r="BF1854" i="2"/>
  <c r="T1854" i="2"/>
  <c r="R1854" i="2"/>
  <c r="P1854" i="2"/>
  <c r="BI1852" i="2"/>
  <c r="BH1852" i="2"/>
  <c r="BG1852" i="2"/>
  <c r="BF1852" i="2"/>
  <c r="T1852" i="2"/>
  <c r="R1852" i="2"/>
  <c r="P1852" i="2"/>
  <c r="BI1851" i="2"/>
  <c r="BH1851" i="2"/>
  <c r="BG1851" i="2"/>
  <c r="BF1851" i="2"/>
  <c r="T1851" i="2"/>
  <c r="R1851" i="2"/>
  <c r="P1851" i="2"/>
  <c r="BI1849" i="2"/>
  <c r="BH1849" i="2"/>
  <c r="BG1849" i="2"/>
  <c r="BF1849" i="2"/>
  <c r="T1849" i="2"/>
  <c r="R1849" i="2"/>
  <c r="P1849" i="2"/>
  <c r="BI1846" i="2"/>
  <c r="BH1846" i="2"/>
  <c r="BG1846" i="2"/>
  <c r="BF1846" i="2"/>
  <c r="T1846" i="2"/>
  <c r="R1846" i="2"/>
  <c r="P1846" i="2"/>
  <c r="BI1844" i="2"/>
  <c r="BH1844" i="2"/>
  <c r="BG1844" i="2"/>
  <c r="BF1844" i="2"/>
  <c r="T1844" i="2"/>
  <c r="R1844" i="2"/>
  <c r="P1844" i="2"/>
  <c r="BI1841" i="2"/>
  <c r="BH1841" i="2"/>
  <c r="BG1841" i="2"/>
  <c r="BF1841" i="2"/>
  <c r="T1841" i="2"/>
  <c r="R1841" i="2"/>
  <c r="P1841" i="2"/>
  <c r="BI1838" i="2"/>
  <c r="BH1838" i="2"/>
  <c r="BG1838" i="2"/>
  <c r="BF1838" i="2"/>
  <c r="T1838" i="2"/>
  <c r="R1838" i="2"/>
  <c r="P1838" i="2"/>
  <c r="BI1835" i="2"/>
  <c r="BH1835" i="2"/>
  <c r="BG1835" i="2"/>
  <c r="BF1835" i="2"/>
  <c r="T1835" i="2"/>
  <c r="R1835" i="2"/>
  <c r="P1835" i="2"/>
  <c r="BI1833" i="2"/>
  <c r="BH1833" i="2"/>
  <c r="BG1833" i="2"/>
  <c r="BF1833" i="2"/>
  <c r="T1833" i="2"/>
  <c r="R1833" i="2"/>
  <c r="P1833" i="2"/>
  <c r="BI1831" i="2"/>
  <c r="BH1831" i="2"/>
  <c r="BG1831" i="2"/>
  <c r="BF1831" i="2"/>
  <c r="T1831" i="2"/>
  <c r="R1831" i="2"/>
  <c r="P1831" i="2"/>
  <c r="BI1829" i="2"/>
  <c r="BH1829" i="2"/>
  <c r="BG1829" i="2"/>
  <c r="BF1829" i="2"/>
  <c r="T1829" i="2"/>
  <c r="R1829" i="2"/>
  <c r="P1829" i="2"/>
  <c r="BI1827" i="2"/>
  <c r="BH1827" i="2"/>
  <c r="BG1827" i="2"/>
  <c r="BF1827" i="2"/>
  <c r="T1827" i="2"/>
  <c r="R1827" i="2"/>
  <c r="P1827" i="2"/>
  <c r="BI1825" i="2"/>
  <c r="BH1825" i="2"/>
  <c r="BG1825" i="2"/>
  <c r="BF1825" i="2"/>
  <c r="T1825" i="2"/>
  <c r="R1825" i="2"/>
  <c r="P1825" i="2"/>
  <c r="BI1823" i="2"/>
  <c r="BH1823" i="2"/>
  <c r="BG1823" i="2"/>
  <c r="BF1823" i="2"/>
  <c r="T1823" i="2"/>
  <c r="R1823" i="2"/>
  <c r="P1823" i="2"/>
  <c r="BI1822" i="2"/>
  <c r="BH1822" i="2"/>
  <c r="BG1822" i="2"/>
  <c r="BF1822" i="2"/>
  <c r="T1822" i="2"/>
  <c r="R1822" i="2"/>
  <c r="P1822" i="2"/>
  <c r="BI1817" i="2"/>
  <c r="BH1817" i="2"/>
  <c r="BG1817" i="2"/>
  <c r="BF1817" i="2"/>
  <c r="T1817" i="2"/>
  <c r="R1817" i="2"/>
  <c r="P1817" i="2"/>
  <c r="BI1814" i="2"/>
  <c r="BH1814" i="2"/>
  <c r="BG1814" i="2"/>
  <c r="BF1814" i="2"/>
  <c r="T1814" i="2"/>
  <c r="R1814" i="2"/>
  <c r="P1814" i="2"/>
  <c r="BI1812" i="2"/>
  <c r="BH1812" i="2"/>
  <c r="BG1812" i="2"/>
  <c r="BF1812" i="2"/>
  <c r="T1812" i="2"/>
  <c r="R1812" i="2"/>
  <c r="P1812" i="2"/>
  <c r="BI1810" i="2"/>
  <c r="BH1810" i="2"/>
  <c r="BG1810" i="2"/>
  <c r="BF1810" i="2"/>
  <c r="T1810" i="2"/>
  <c r="R1810" i="2"/>
  <c r="P1810" i="2"/>
  <c r="BI1807" i="2"/>
  <c r="BH1807" i="2"/>
  <c r="BG1807" i="2"/>
  <c r="BF1807" i="2"/>
  <c r="T1807" i="2"/>
  <c r="R1807" i="2"/>
  <c r="P1807" i="2"/>
  <c r="BI1804" i="2"/>
  <c r="BH1804" i="2"/>
  <c r="BG1804" i="2"/>
  <c r="BF1804" i="2"/>
  <c r="T1804" i="2"/>
  <c r="R1804" i="2"/>
  <c r="P1804" i="2"/>
  <c r="BI1802" i="2"/>
  <c r="BH1802" i="2"/>
  <c r="BG1802" i="2"/>
  <c r="BF1802" i="2"/>
  <c r="T1802" i="2"/>
  <c r="R1802" i="2"/>
  <c r="P1802" i="2"/>
  <c r="BI1799" i="2"/>
  <c r="BH1799" i="2"/>
  <c r="BG1799" i="2"/>
  <c r="BF1799" i="2"/>
  <c r="T1799" i="2"/>
  <c r="R1799" i="2"/>
  <c r="P1799" i="2"/>
  <c r="BI1796" i="2"/>
  <c r="BH1796" i="2"/>
  <c r="BG1796" i="2"/>
  <c r="BF1796" i="2"/>
  <c r="T1796" i="2"/>
  <c r="R1796" i="2"/>
  <c r="P1796" i="2"/>
  <c r="BI1793" i="2"/>
  <c r="BH1793" i="2"/>
  <c r="BG1793" i="2"/>
  <c r="BF1793" i="2"/>
  <c r="T1793" i="2"/>
  <c r="R1793" i="2"/>
  <c r="P1793" i="2"/>
  <c r="BI1790" i="2"/>
  <c r="BH1790" i="2"/>
  <c r="BG1790" i="2"/>
  <c r="BF1790" i="2"/>
  <c r="T1790" i="2"/>
  <c r="R1790" i="2"/>
  <c r="P1790" i="2"/>
  <c r="BI1788" i="2"/>
  <c r="BH1788" i="2"/>
  <c r="BG1788" i="2"/>
  <c r="BF1788" i="2"/>
  <c r="T1788" i="2"/>
  <c r="R1788" i="2"/>
  <c r="P1788" i="2"/>
  <c r="BI1785" i="2"/>
  <c r="BH1785" i="2"/>
  <c r="BG1785" i="2"/>
  <c r="BF1785" i="2"/>
  <c r="T1785" i="2"/>
  <c r="R1785" i="2"/>
  <c r="P1785" i="2"/>
  <c r="BI1782" i="2"/>
  <c r="BH1782" i="2"/>
  <c r="BG1782" i="2"/>
  <c r="BF1782" i="2"/>
  <c r="T1782" i="2"/>
  <c r="R1782" i="2"/>
  <c r="P1782" i="2"/>
  <c r="BI1777" i="2"/>
  <c r="BH1777" i="2"/>
  <c r="BG1777" i="2"/>
  <c r="BF1777" i="2"/>
  <c r="T1777" i="2"/>
  <c r="R1777" i="2"/>
  <c r="P1777" i="2"/>
  <c r="BI1771" i="2"/>
  <c r="BH1771" i="2"/>
  <c r="BG1771" i="2"/>
  <c r="BF1771" i="2"/>
  <c r="T1771" i="2"/>
  <c r="R1771" i="2"/>
  <c r="P1771" i="2"/>
  <c r="BI1766" i="2"/>
  <c r="BH1766" i="2"/>
  <c r="BG1766" i="2"/>
  <c r="BF1766" i="2"/>
  <c r="T1766" i="2"/>
  <c r="R1766" i="2"/>
  <c r="P1766" i="2"/>
  <c r="BI1760" i="2"/>
  <c r="BH1760" i="2"/>
  <c r="BG1760" i="2"/>
  <c r="BF1760" i="2"/>
  <c r="T1760" i="2"/>
  <c r="R1760" i="2"/>
  <c r="P1760" i="2"/>
  <c r="BI1759" i="2"/>
  <c r="BH1759" i="2"/>
  <c r="BG1759" i="2"/>
  <c r="BF1759" i="2"/>
  <c r="T1759" i="2"/>
  <c r="R1759" i="2"/>
  <c r="P1759" i="2"/>
  <c r="BI1756" i="2"/>
  <c r="BH1756" i="2"/>
  <c r="BG1756" i="2"/>
  <c r="BF1756" i="2"/>
  <c r="T1756" i="2"/>
  <c r="R1756" i="2"/>
  <c r="P1756" i="2"/>
  <c r="BI1753" i="2"/>
  <c r="BH1753" i="2"/>
  <c r="BG1753" i="2"/>
  <c r="BF1753" i="2"/>
  <c r="T1753" i="2"/>
  <c r="R1753" i="2"/>
  <c r="P1753" i="2"/>
  <c r="BI1752" i="2"/>
  <c r="BH1752" i="2"/>
  <c r="BG1752" i="2"/>
  <c r="BF1752" i="2"/>
  <c r="T1752" i="2"/>
  <c r="R1752" i="2"/>
  <c r="P1752" i="2"/>
  <c r="BI1747" i="2"/>
  <c r="BH1747" i="2"/>
  <c r="BG1747" i="2"/>
  <c r="BF1747" i="2"/>
  <c r="T1747" i="2"/>
  <c r="R1747" i="2"/>
  <c r="P1747" i="2"/>
  <c r="BI1744" i="2"/>
  <c r="BH1744" i="2"/>
  <c r="BG1744" i="2"/>
  <c r="BF1744" i="2"/>
  <c r="T1744" i="2"/>
  <c r="R1744" i="2"/>
  <c r="P1744" i="2"/>
  <c r="BI1742" i="2"/>
  <c r="BH1742" i="2"/>
  <c r="BG1742" i="2"/>
  <c r="BF1742" i="2"/>
  <c r="T1742" i="2"/>
  <c r="R1742" i="2"/>
  <c r="P1742" i="2"/>
  <c r="BI1739" i="2"/>
  <c r="BH1739" i="2"/>
  <c r="BG1739" i="2"/>
  <c r="BF1739" i="2"/>
  <c r="T1739" i="2"/>
  <c r="R1739" i="2"/>
  <c r="P1739" i="2"/>
  <c r="BI1737" i="2"/>
  <c r="BH1737" i="2"/>
  <c r="BG1737" i="2"/>
  <c r="BF1737" i="2"/>
  <c r="T1737" i="2"/>
  <c r="R1737" i="2"/>
  <c r="P1737" i="2"/>
  <c r="BI1734" i="2"/>
  <c r="BH1734" i="2"/>
  <c r="BG1734" i="2"/>
  <c r="BF1734" i="2"/>
  <c r="T1734" i="2"/>
  <c r="R1734" i="2"/>
  <c r="P1734" i="2"/>
  <c r="BI1731" i="2"/>
  <c r="BH1731" i="2"/>
  <c r="BG1731" i="2"/>
  <c r="BF1731" i="2"/>
  <c r="T1731" i="2"/>
  <c r="R1731" i="2"/>
  <c r="P1731" i="2"/>
  <c r="BI1728" i="2"/>
  <c r="BH1728" i="2"/>
  <c r="BG1728" i="2"/>
  <c r="BF1728" i="2"/>
  <c r="T1728" i="2"/>
  <c r="R1728" i="2"/>
  <c r="P1728" i="2"/>
  <c r="BI1725" i="2"/>
  <c r="BH1725" i="2"/>
  <c r="BG1725" i="2"/>
  <c r="BF1725" i="2"/>
  <c r="T1725" i="2"/>
  <c r="R1725" i="2"/>
  <c r="P1725" i="2"/>
  <c r="BI1720" i="2"/>
  <c r="BH1720" i="2"/>
  <c r="BG1720" i="2"/>
  <c r="BF1720" i="2"/>
  <c r="T1720" i="2"/>
  <c r="R1720" i="2"/>
  <c r="P1720" i="2"/>
  <c r="BI1717" i="2"/>
  <c r="BH1717" i="2"/>
  <c r="BG1717" i="2"/>
  <c r="BF1717" i="2"/>
  <c r="T1717" i="2"/>
  <c r="R1717" i="2"/>
  <c r="P1717" i="2"/>
  <c r="BI1714" i="2"/>
  <c r="BH1714" i="2"/>
  <c r="BG1714" i="2"/>
  <c r="BF1714" i="2"/>
  <c r="T1714" i="2"/>
  <c r="R1714" i="2"/>
  <c r="P1714" i="2"/>
  <c r="BI1709" i="2"/>
  <c r="BH1709" i="2"/>
  <c r="BG1709" i="2"/>
  <c r="BF1709" i="2"/>
  <c r="T1709" i="2"/>
  <c r="R1709" i="2"/>
  <c r="P1709" i="2"/>
  <c r="BI1704" i="2"/>
  <c r="BH1704" i="2"/>
  <c r="BG1704" i="2"/>
  <c r="BF1704" i="2"/>
  <c r="T1704" i="2"/>
  <c r="R1704" i="2"/>
  <c r="P1704" i="2"/>
  <c r="BI1701" i="2"/>
  <c r="BH1701" i="2"/>
  <c r="BG1701" i="2"/>
  <c r="BF1701" i="2"/>
  <c r="T1701" i="2"/>
  <c r="R1701" i="2"/>
  <c r="P1701" i="2"/>
  <c r="BI1695" i="2"/>
  <c r="BH1695" i="2"/>
  <c r="BG1695" i="2"/>
  <c r="BF1695" i="2"/>
  <c r="T1695" i="2"/>
  <c r="R1695" i="2"/>
  <c r="P1695" i="2"/>
  <c r="BI1690" i="2"/>
  <c r="BH1690" i="2"/>
  <c r="BG1690" i="2"/>
  <c r="BF1690" i="2"/>
  <c r="T1690" i="2"/>
  <c r="R1690" i="2"/>
  <c r="P1690" i="2"/>
  <c r="BI1688" i="2"/>
  <c r="BH1688" i="2"/>
  <c r="BG1688" i="2"/>
  <c r="BF1688" i="2"/>
  <c r="T1688" i="2"/>
  <c r="R1688" i="2"/>
  <c r="P1688" i="2"/>
  <c r="BI1685" i="2"/>
  <c r="BH1685" i="2"/>
  <c r="BG1685" i="2"/>
  <c r="BF1685" i="2"/>
  <c r="T1685" i="2"/>
  <c r="R1685" i="2"/>
  <c r="P1685" i="2"/>
  <c r="BI1682" i="2"/>
  <c r="BH1682" i="2"/>
  <c r="BG1682" i="2"/>
  <c r="BF1682" i="2"/>
  <c r="T1682" i="2"/>
  <c r="R1682" i="2"/>
  <c r="P1682" i="2"/>
  <c r="BI1680" i="2"/>
  <c r="BH1680" i="2"/>
  <c r="BG1680" i="2"/>
  <c r="BF1680" i="2"/>
  <c r="T1680" i="2"/>
  <c r="R1680" i="2"/>
  <c r="P1680" i="2"/>
  <c r="BI1678" i="2"/>
  <c r="BH1678" i="2"/>
  <c r="BG1678" i="2"/>
  <c r="BF1678" i="2"/>
  <c r="T1678" i="2"/>
  <c r="R1678" i="2"/>
  <c r="P1678" i="2"/>
  <c r="BI1675" i="2"/>
  <c r="BH1675" i="2"/>
  <c r="BG1675" i="2"/>
  <c r="BF1675" i="2"/>
  <c r="T1675" i="2"/>
  <c r="R1675" i="2"/>
  <c r="P1675" i="2"/>
  <c r="BI1672" i="2"/>
  <c r="BH1672" i="2"/>
  <c r="BG1672" i="2"/>
  <c r="BF1672" i="2"/>
  <c r="T1672" i="2"/>
  <c r="R1672" i="2"/>
  <c r="P1672" i="2"/>
  <c r="BI1670" i="2"/>
  <c r="BH1670" i="2"/>
  <c r="BG1670" i="2"/>
  <c r="BF1670" i="2"/>
  <c r="T1670" i="2"/>
  <c r="R1670" i="2"/>
  <c r="P1670" i="2"/>
  <c r="BI1667" i="2"/>
  <c r="BH1667" i="2"/>
  <c r="BG1667" i="2"/>
  <c r="BF1667" i="2"/>
  <c r="T1667" i="2"/>
  <c r="R1667" i="2"/>
  <c r="P1667" i="2"/>
  <c r="BI1661" i="2"/>
  <c r="BH1661" i="2"/>
  <c r="BG1661" i="2"/>
  <c r="BF1661" i="2"/>
  <c r="T1661" i="2"/>
  <c r="R1661" i="2"/>
  <c r="P1661" i="2"/>
  <c r="BI1658" i="2"/>
  <c r="BH1658" i="2"/>
  <c r="BG1658" i="2"/>
  <c r="BF1658" i="2"/>
  <c r="T1658" i="2"/>
  <c r="R1658" i="2"/>
  <c r="P1658" i="2"/>
  <c r="BI1655" i="2"/>
  <c r="BH1655" i="2"/>
  <c r="BG1655" i="2"/>
  <c r="BF1655" i="2"/>
  <c r="T1655" i="2"/>
  <c r="R1655" i="2"/>
  <c r="P1655" i="2"/>
  <c r="BI1652" i="2"/>
  <c r="BH1652" i="2"/>
  <c r="BG1652" i="2"/>
  <c r="BF1652" i="2"/>
  <c r="T1652" i="2"/>
  <c r="R1652" i="2"/>
  <c r="P1652" i="2"/>
  <c r="BI1647" i="2"/>
  <c r="BH1647" i="2"/>
  <c r="BG1647" i="2"/>
  <c r="BF1647" i="2"/>
  <c r="T1647" i="2"/>
  <c r="R1647" i="2"/>
  <c r="P1647" i="2"/>
  <c r="BI1644" i="2"/>
  <c r="BH1644" i="2"/>
  <c r="BG1644" i="2"/>
  <c r="BF1644" i="2"/>
  <c r="T1644" i="2"/>
  <c r="R1644" i="2"/>
  <c r="P1644" i="2"/>
  <c r="BI1641" i="2"/>
  <c r="BH1641" i="2"/>
  <c r="BG1641" i="2"/>
  <c r="BF1641" i="2"/>
  <c r="T1641" i="2"/>
  <c r="R1641" i="2"/>
  <c r="P1641" i="2"/>
  <c r="BI1638" i="2"/>
  <c r="BH1638" i="2"/>
  <c r="BG1638" i="2"/>
  <c r="BF1638" i="2"/>
  <c r="T1638" i="2"/>
  <c r="R1638" i="2"/>
  <c r="P1638" i="2"/>
  <c r="BI1637" i="2"/>
  <c r="BH1637" i="2"/>
  <c r="BG1637" i="2"/>
  <c r="BF1637" i="2"/>
  <c r="T1637" i="2"/>
  <c r="R1637" i="2"/>
  <c r="P1637" i="2"/>
  <c r="BI1635" i="2"/>
  <c r="BH1635" i="2"/>
  <c r="BG1635" i="2"/>
  <c r="BF1635" i="2"/>
  <c r="T1635" i="2"/>
  <c r="R1635" i="2"/>
  <c r="P1635" i="2"/>
  <c r="BI1633" i="2"/>
  <c r="BH1633" i="2"/>
  <c r="BG1633" i="2"/>
  <c r="BF1633" i="2"/>
  <c r="T1633" i="2"/>
  <c r="R1633" i="2"/>
  <c r="P1633" i="2"/>
  <c r="BI1632" i="2"/>
  <c r="BH1632" i="2"/>
  <c r="BG1632" i="2"/>
  <c r="BF1632" i="2"/>
  <c r="T1632" i="2"/>
  <c r="R1632" i="2"/>
  <c r="P1632" i="2"/>
  <c r="BI1631" i="2"/>
  <c r="BH1631" i="2"/>
  <c r="BG1631" i="2"/>
  <c r="BF1631" i="2"/>
  <c r="T1631" i="2"/>
  <c r="R1631" i="2"/>
  <c r="P1631" i="2"/>
  <c r="BI1630" i="2"/>
  <c r="BH1630" i="2"/>
  <c r="BG1630" i="2"/>
  <c r="BF1630" i="2"/>
  <c r="T1630" i="2"/>
  <c r="R1630" i="2"/>
  <c r="P1630" i="2"/>
  <c r="BI1629" i="2"/>
  <c r="BH1629" i="2"/>
  <c r="BG1629" i="2"/>
  <c r="BF1629" i="2"/>
  <c r="T1629" i="2"/>
  <c r="R1629" i="2"/>
  <c r="P1629" i="2"/>
  <c r="BI1628" i="2"/>
  <c r="BH1628" i="2"/>
  <c r="BG1628" i="2"/>
  <c r="BF1628" i="2"/>
  <c r="T1628" i="2"/>
  <c r="R1628" i="2"/>
  <c r="P1628" i="2"/>
  <c r="BI1627" i="2"/>
  <c r="BH1627" i="2"/>
  <c r="BG1627" i="2"/>
  <c r="BF1627" i="2"/>
  <c r="T1627" i="2"/>
  <c r="R1627" i="2"/>
  <c r="P1627" i="2"/>
  <c r="BI1626" i="2"/>
  <c r="BH1626" i="2"/>
  <c r="BG1626" i="2"/>
  <c r="BF1626" i="2"/>
  <c r="T1626" i="2"/>
  <c r="R1626" i="2"/>
  <c r="P1626" i="2"/>
  <c r="BI1625" i="2"/>
  <c r="BH1625" i="2"/>
  <c r="BG1625" i="2"/>
  <c r="BF1625" i="2"/>
  <c r="T1625" i="2"/>
  <c r="R1625" i="2"/>
  <c r="P1625" i="2"/>
  <c r="BI1624" i="2"/>
  <c r="BH1624" i="2"/>
  <c r="BG1624" i="2"/>
  <c r="BF1624" i="2"/>
  <c r="T1624" i="2"/>
  <c r="R1624" i="2"/>
  <c r="P1624" i="2"/>
  <c r="BI1623" i="2"/>
  <c r="BH1623" i="2"/>
  <c r="BG1623" i="2"/>
  <c r="BF1623" i="2"/>
  <c r="T1623" i="2"/>
  <c r="R1623" i="2"/>
  <c r="P1623" i="2"/>
  <c r="BI1622" i="2"/>
  <c r="BH1622" i="2"/>
  <c r="BG1622" i="2"/>
  <c r="BF1622" i="2"/>
  <c r="T1622" i="2"/>
  <c r="R1622" i="2"/>
  <c r="P1622" i="2"/>
  <c r="BI1621" i="2"/>
  <c r="BH1621" i="2"/>
  <c r="BG1621" i="2"/>
  <c r="BF1621" i="2"/>
  <c r="T1621" i="2"/>
  <c r="R1621" i="2"/>
  <c r="P1621" i="2"/>
  <c r="BI1620" i="2"/>
  <c r="BH1620" i="2"/>
  <c r="BG1620" i="2"/>
  <c r="BF1620" i="2"/>
  <c r="T1620" i="2"/>
  <c r="R1620" i="2"/>
  <c r="P1620" i="2"/>
  <c r="BI1619" i="2"/>
  <c r="BH1619" i="2"/>
  <c r="BG1619" i="2"/>
  <c r="BF1619" i="2"/>
  <c r="T1619" i="2"/>
  <c r="R1619" i="2"/>
  <c r="P1619" i="2"/>
  <c r="BI1618" i="2"/>
  <c r="BH1618" i="2"/>
  <c r="BG1618" i="2"/>
  <c r="BF1618" i="2"/>
  <c r="T1618" i="2"/>
  <c r="R1618" i="2"/>
  <c r="P1618" i="2"/>
  <c r="BI1617" i="2"/>
  <c r="BH1617" i="2"/>
  <c r="BG1617" i="2"/>
  <c r="BF1617" i="2"/>
  <c r="T1617" i="2"/>
  <c r="R1617" i="2"/>
  <c r="P1617" i="2"/>
  <c r="BI1616" i="2"/>
  <c r="BH1616" i="2"/>
  <c r="BG1616" i="2"/>
  <c r="BF1616" i="2"/>
  <c r="T1616" i="2"/>
  <c r="R1616" i="2"/>
  <c r="P1616" i="2"/>
  <c r="BI1615" i="2"/>
  <c r="BH1615" i="2"/>
  <c r="BG1615" i="2"/>
  <c r="BF1615" i="2"/>
  <c r="T1615" i="2"/>
  <c r="R1615" i="2"/>
  <c r="P1615" i="2"/>
  <c r="BI1614" i="2"/>
  <c r="BH1614" i="2"/>
  <c r="BG1614" i="2"/>
  <c r="BF1614" i="2"/>
  <c r="T1614" i="2"/>
  <c r="R1614" i="2"/>
  <c r="P1614" i="2"/>
  <c r="BI1613" i="2"/>
  <c r="BH1613" i="2"/>
  <c r="BG1613" i="2"/>
  <c r="BF1613" i="2"/>
  <c r="T1613" i="2"/>
  <c r="R1613" i="2"/>
  <c r="P1613" i="2"/>
  <c r="BI1612" i="2"/>
  <c r="BH1612" i="2"/>
  <c r="BG1612" i="2"/>
  <c r="BF1612" i="2"/>
  <c r="T1612" i="2"/>
  <c r="R1612" i="2"/>
  <c r="P1612" i="2"/>
  <c r="BI1611" i="2"/>
  <c r="BH1611" i="2"/>
  <c r="BG1611" i="2"/>
  <c r="BF1611" i="2"/>
  <c r="T1611" i="2"/>
  <c r="R1611" i="2"/>
  <c r="P1611" i="2"/>
  <c r="BI1610" i="2"/>
  <c r="BH1610" i="2"/>
  <c r="BG1610" i="2"/>
  <c r="BF1610" i="2"/>
  <c r="T1610" i="2"/>
  <c r="R1610" i="2"/>
  <c r="P1610" i="2"/>
  <c r="BI1609" i="2"/>
  <c r="BH1609" i="2"/>
  <c r="BG1609" i="2"/>
  <c r="BF1609" i="2"/>
  <c r="T1609" i="2"/>
  <c r="R1609" i="2"/>
  <c r="P1609" i="2"/>
  <c r="BI1608" i="2"/>
  <c r="BH1608" i="2"/>
  <c r="BG1608" i="2"/>
  <c r="BF1608" i="2"/>
  <c r="T1608" i="2"/>
  <c r="R1608" i="2"/>
  <c r="P1608" i="2"/>
  <c r="BI1607" i="2"/>
  <c r="BH1607" i="2"/>
  <c r="BG1607" i="2"/>
  <c r="BF1607" i="2"/>
  <c r="T1607" i="2"/>
  <c r="R1607" i="2"/>
  <c r="P1607" i="2"/>
  <c r="BI1606" i="2"/>
  <c r="BH1606" i="2"/>
  <c r="BG1606" i="2"/>
  <c r="BF1606" i="2"/>
  <c r="T1606" i="2"/>
  <c r="R1606" i="2"/>
  <c r="P1606" i="2"/>
  <c r="BI1605" i="2"/>
  <c r="BH1605" i="2"/>
  <c r="BG1605" i="2"/>
  <c r="BF1605" i="2"/>
  <c r="T1605" i="2"/>
  <c r="R1605" i="2"/>
  <c r="P1605" i="2"/>
  <c r="BI1604" i="2"/>
  <c r="BH1604" i="2"/>
  <c r="BG1604" i="2"/>
  <c r="BF1604" i="2"/>
  <c r="T1604" i="2"/>
  <c r="R1604" i="2"/>
  <c r="P1604" i="2"/>
  <c r="BI1603" i="2"/>
  <c r="BH1603" i="2"/>
  <c r="BG1603" i="2"/>
  <c r="BF1603" i="2"/>
  <c r="T1603" i="2"/>
  <c r="R1603" i="2"/>
  <c r="P1603" i="2"/>
  <c r="BI1602" i="2"/>
  <c r="BH1602" i="2"/>
  <c r="BG1602" i="2"/>
  <c r="BF1602" i="2"/>
  <c r="T1602" i="2"/>
  <c r="R1602" i="2"/>
  <c r="P1602" i="2"/>
  <c r="BI1601" i="2"/>
  <c r="BH1601" i="2"/>
  <c r="BG1601" i="2"/>
  <c r="BF1601" i="2"/>
  <c r="T1601" i="2"/>
  <c r="R1601" i="2"/>
  <c r="P1601" i="2"/>
  <c r="BI1600" i="2"/>
  <c r="BH1600" i="2"/>
  <c r="BG1600" i="2"/>
  <c r="BF1600" i="2"/>
  <c r="T1600" i="2"/>
  <c r="R1600" i="2"/>
  <c r="P1600" i="2"/>
  <c r="BI1599" i="2"/>
  <c r="BH1599" i="2"/>
  <c r="BG1599" i="2"/>
  <c r="BF1599" i="2"/>
  <c r="T1599" i="2"/>
  <c r="R1599" i="2"/>
  <c r="P1599" i="2"/>
  <c r="BI1598" i="2"/>
  <c r="BH1598" i="2"/>
  <c r="BG1598" i="2"/>
  <c r="BF1598" i="2"/>
  <c r="T1598" i="2"/>
  <c r="R1598" i="2"/>
  <c r="P1598" i="2"/>
  <c r="BI1597" i="2"/>
  <c r="BH1597" i="2"/>
  <c r="BG1597" i="2"/>
  <c r="BF1597" i="2"/>
  <c r="T1597" i="2"/>
  <c r="R1597" i="2"/>
  <c r="P1597" i="2"/>
  <c r="BI1596" i="2"/>
  <c r="BH1596" i="2"/>
  <c r="BG1596" i="2"/>
  <c r="BF1596" i="2"/>
  <c r="T1596" i="2"/>
  <c r="R1596" i="2"/>
  <c r="P1596" i="2"/>
  <c r="BI1595" i="2"/>
  <c r="BH1595" i="2"/>
  <c r="BG1595" i="2"/>
  <c r="BF1595" i="2"/>
  <c r="T1595" i="2"/>
  <c r="R1595" i="2"/>
  <c r="P1595" i="2"/>
  <c r="BI1594" i="2"/>
  <c r="BH1594" i="2"/>
  <c r="BG1594" i="2"/>
  <c r="BF1594" i="2"/>
  <c r="T1594" i="2"/>
  <c r="R1594" i="2"/>
  <c r="P1594" i="2"/>
  <c r="BI1593" i="2"/>
  <c r="BH1593" i="2"/>
  <c r="BG1593" i="2"/>
  <c r="BF1593" i="2"/>
  <c r="T1593" i="2"/>
  <c r="R1593" i="2"/>
  <c r="P1593" i="2"/>
  <c r="BI1592" i="2"/>
  <c r="BH1592" i="2"/>
  <c r="BG1592" i="2"/>
  <c r="BF1592" i="2"/>
  <c r="T1592" i="2"/>
  <c r="R1592" i="2"/>
  <c r="P1592" i="2"/>
  <c r="BI1591" i="2"/>
  <c r="BH1591" i="2"/>
  <c r="BG1591" i="2"/>
  <c r="BF1591" i="2"/>
  <c r="T1591" i="2"/>
  <c r="R1591" i="2"/>
  <c r="P1591" i="2"/>
  <c r="BI1590" i="2"/>
  <c r="BH1590" i="2"/>
  <c r="BG1590" i="2"/>
  <c r="BF1590" i="2"/>
  <c r="T1590" i="2"/>
  <c r="R1590" i="2"/>
  <c r="P1590" i="2"/>
  <c r="BI1589" i="2"/>
  <c r="BH1589" i="2"/>
  <c r="BG1589" i="2"/>
  <c r="BF1589" i="2"/>
  <c r="T1589" i="2"/>
  <c r="R1589" i="2"/>
  <c r="P1589" i="2"/>
  <c r="BI1588" i="2"/>
  <c r="BH1588" i="2"/>
  <c r="BG1588" i="2"/>
  <c r="BF1588" i="2"/>
  <c r="T1588" i="2"/>
  <c r="R1588" i="2"/>
  <c r="P1588" i="2"/>
  <c r="BI1587" i="2"/>
  <c r="BH1587" i="2"/>
  <c r="BG1587" i="2"/>
  <c r="BF1587" i="2"/>
  <c r="T1587" i="2"/>
  <c r="R1587" i="2"/>
  <c r="P1587" i="2"/>
  <c r="BI1586" i="2"/>
  <c r="BH1586" i="2"/>
  <c r="BG1586" i="2"/>
  <c r="BF1586" i="2"/>
  <c r="T1586" i="2"/>
  <c r="R1586" i="2"/>
  <c r="P1586" i="2"/>
  <c r="BI1585" i="2"/>
  <c r="BH1585" i="2"/>
  <c r="BG1585" i="2"/>
  <c r="BF1585" i="2"/>
  <c r="T1585" i="2"/>
  <c r="R1585" i="2"/>
  <c r="P1585" i="2"/>
  <c r="BI1584" i="2"/>
  <c r="BH1584" i="2"/>
  <c r="BG1584" i="2"/>
  <c r="BF1584" i="2"/>
  <c r="T1584" i="2"/>
  <c r="R1584" i="2"/>
  <c r="P1584" i="2"/>
  <c r="BI1583" i="2"/>
  <c r="BH1583" i="2"/>
  <c r="BG1583" i="2"/>
  <c r="BF1583" i="2"/>
  <c r="T1583" i="2"/>
  <c r="R1583" i="2"/>
  <c r="P1583" i="2"/>
  <c r="BI1582" i="2"/>
  <c r="BH1582" i="2"/>
  <c r="BG1582" i="2"/>
  <c r="BF1582" i="2"/>
  <c r="T1582" i="2"/>
  <c r="R1582" i="2"/>
  <c r="P1582" i="2"/>
  <c r="BI1581" i="2"/>
  <c r="BH1581" i="2"/>
  <c r="BG1581" i="2"/>
  <c r="BF1581" i="2"/>
  <c r="T1581" i="2"/>
  <c r="R1581" i="2"/>
  <c r="P1581" i="2"/>
  <c r="BI1580" i="2"/>
  <c r="BH1580" i="2"/>
  <c r="BG1580" i="2"/>
  <c r="BF1580" i="2"/>
  <c r="T1580" i="2"/>
  <c r="R1580" i="2"/>
  <c r="P1580" i="2"/>
  <c r="BI1579" i="2"/>
  <c r="BH1579" i="2"/>
  <c r="BG1579" i="2"/>
  <c r="BF1579" i="2"/>
  <c r="T1579" i="2"/>
  <c r="R1579" i="2"/>
  <c r="P1579" i="2"/>
  <c r="BI1578" i="2"/>
  <c r="BH1578" i="2"/>
  <c r="BG1578" i="2"/>
  <c r="BF1578" i="2"/>
  <c r="T1578" i="2"/>
  <c r="R1578" i="2"/>
  <c r="P1578" i="2"/>
  <c r="BI1577" i="2"/>
  <c r="BH1577" i="2"/>
  <c r="BG1577" i="2"/>
  <c r="BF1577" i="2"/>
  <c r="T1577" i="2"/>
  <c r="R1577" i="2"/>
  <c r="P1577" i="2"/>
  <c r="BI1576" i="2"/>
  <c r="BH1576" i="2"/>
  <c r="BG1576" i="2"/>
  <c r="BF1576" i="2"/>
  <c r="T1576" i="2"/>
  <c r="R1576" i="2"/>
  <c r="P1576" i="2"/>
  <c r="BI1575" i="2"/>
  <c r="BH1575" i="2"/>
  <c r="BG1575" i="2"/>
  <c r="BF1575" i="2"/>
  <c r="T1575" i="2"/>
  <c r="R1575" i="2"/>
  <c r="P1575" i="2"/>
  <c r="BI1574" i="2"/>
  <c r="BH1574" i="2"/>
  <c r="BG1574" i="2"/>
  <c r="BF1574" i="2"/>
  <c r="T1574" i="2"/>
  <c r="R1574" i="2"/>
  <c r="P1574" i="2"/>
  <c r="BI1573" i="2"/>
  <c r="BH1573" i="2"/>
  <c r="BG1573" i="2"/>
  <c r="BF1573" i="2"/>
  <c r="T1573" i="2"/>
  <c r="R1573" i="2"/>
  <c r="P1573" i="2"/>
  <c r="BI1572" i="2"/>
  <c r="BH1572" i="2"/>
  <c r="BG1572" i="2"/>
  <c r="BF1572" i="2"/>
  <c r="T1572" i="2"/>
  <c r="R1572" i="2"/>
  <c r="P1572" i="2"/>
  <c r="BI1571" i="2"/>
  <c r="BH1571" i="2"/>
  <c r="BG1571" i="2"/>
  <c r="BF1571" i="2"/>
  <c r="T1571" i="2"/>
  <c r="R1571" i="2"/>
  <c r="P1571" i="2"/>
  <c r="BI1570" i="2"/>
  <c r="BH1570" i="2"/>
  <c r="BG1570" i="2"/>
  <c r="BF1570" i="2"/>
  <c r="T1570" i="2"/>
  <c r="R1570" i="2"/>
  <c r="P1570" i="2"/>
  <c r="BI1569" i="2"/>
  <c r="BH1569" i="2"/>
  <c r="BG1569" i="2"/>
  <c r="BF1569" i="2"/>
  <c r="T1569" i="2"/>
  <c r="R1569" i="2"/>
  <c r="P1569" i="2"/>
  <c r="BI1568" i="2"/>
  <c r="BH1568" i="2"/>
  <c r="BG1568" i="2"/>
  <c r="BF1568" i="2"/>
  <c r="T1568" i="2"/>
  <c r="R1568" i="2"/>
  <c r="P1568" i="2"/>
  <c r="BI1567" i="2"/>
  <c r="BH1567" i="2"/>
  <c r="BG1567" i="2"/>
  <c r="BF1567" i="2"/>
  <c r="T1567" i="2"/>
  <c r="R1567" i="2"/>
  <c r="P1567" i="2"/>
  <c r="BI1566" i="2"/>
  <c r="BH1566" i="2"/>
  <c r="BG1566" i="2"/>
  <c r="BF1566" i="2"/>
  <c r="T1566" i="2"/>
  <c r="R1566" i="2"/>
  <c r="P1566" i="2"/>
  <c r="BI1565" i="2"/>
  <c r="BH1565" i="2"/>
  <c r="BG1565" i="2"/>
  <c r="BF1565" i="2"/>
  <c r="T1565" i="2"/>
  <c r="R1565" i="2"/>
  <c r="P1565" i="2"/>
  <c r="BI1564" i="2"/>
  <c r="BH1564" i="2"/>
  <c r="BG1564" i="2"/>
  <c r="BF1564" i="2"/>
  <c r="T1564" i="2"/>
  <c r="R1564" i="2"/>
  <c r="P1564" i="2"/>
  <c r="BI1563" i="2"/>
  <c r="BH1563" i="2"/>
  <c r="BG1563" i="2"/>
  <c r="BF1563" i="2"/>
  <c r="T1563" i="2"/>
  <c r="R1563" i="2"/>
  <c r="P1563" i="2"/>
  <c r="BI1562" i="2"/>
  <c r="BH1562" i="2"/>
  <c r="BG1562" i="2"/>
  <c r="BF1562" i="2"/>
  <c r="T1562" i="2"/>
  <c r="R1562" i="2"/>
  <c r="P1562" i="2"/>
  <c r="BI1561" i="2"/>
  <c r="BH1561" i="2"/>
  <c r="BG1561" i="2"/>
  <c r="BF1561" i="2"/>
  <c r="T1561" i="2"/>
  <c r="R1561" i="2"/>
  <c r="P1561" i="2"/>
  <c r="BI1560" i="2"/>
  <c r="BH1560" i="2"/>
  <c r="BG1560" i="2"/>
  <c r="BF1560" i="2"/>
  <c r="T1560" i="2"/>
  <c r="R1560" i="2"/>
  <c r="P1560" i="2"/>
  <c r="BI1559" i="2"/>
  <c r="BH1559" i="2"/>
  <c r="BG1559" i="2"/>
  <c r="BF1559" i="2"/>
  <c r="T1559" i="2"/>
  <c r="R1559" i="2"/>
  <c r="P1559" i="2"/>
  <c r="BI1558" i="2"/>
  <c r="BH1558" i="2"/>
  <c r="BG1558" i="2"/>
  <c r="BF1558" i="2"/>
  <c r="T1558" i="2"/>
  <c r="R1558" i="2"/>
  <c r="P1558" i="2"/>
  <c r="BI1557" i="2"/>
  <c r="BH1557" i="2"/>
  <c r="BG1557" i="2"/>
  <c r="BF1557" i="2"/>
  <c r="T1557" i="2"/>
  <c r="R1557" i="2"/>
  <c r="P1557" i="2"/>
  <c r="BI1556" i="2"/>
  <c r="BH1556" i="2"/>
  <c r="BG1556" i="2"/>
  <c r="BF1556" i="2"/>
  <c r="T1556" i="2"/>
  <c r="R1556" i="2"/>
  <c r="P1556" i="2"/>
  <c r="BI1555" i="2"/>
  <c r="BH1555" i="2"/>
  <c r="BG1555" i="2"/>
  <c r="BF1555" i="2"/>
  <c r="T1555" i="2"/>
  <c r="R1555" i="2"/>
  <c r="P1555" i="2"/>
  <c r="BI1554" i="2"/>
  <c r="BH1554" i="2"/>
  <c r="BG1554" i="2"/>
  <c r="BF1554" i="2"/>
  <c r="T1554" i="2"/>
  <c r="R1554" i="2"/>
  <c r="P1554" i="2"/>
  <c r="BI1553" i="2"/>
  <c r="BH1553" i="2"/>
  <c r="BG1553" i="2"/>
  <c r="BF1553" i="2"/>
  <c r="T1553" i="2"/>
  <c r="R1553" i="2"/>
  <c r="P1553" i="2"/>
  <c r="BI1552" i="2"/>
  <c r="BH1552" i="2"/>
  <c r="BG1552" i="2"/>
  <c r="BF1552" i="2"/>
  <c r="T1552" i="2"/>
  <c r="R1552" i="2"/>
  <c r="P1552" i="2"/>
  <c r="BI1551" i="2"/>
  <c r="BH1551" i="2"/>
  <c r="BG1551" i="2"/>
  <c r="BF1551" i="2"/>
  <c r="T1551" i="2"/>
  <c r="R1551" i="2"/>
  <c r="P1551" i="2"/>
  <c r="BI1550" i="2"/>
  <c r="BH1550" i="2"/>
  <c r="BG1550" i="2"/>
  <c r="BF1550" i="2"/>
  <c r="T1550" i="2"/>
  <c r="R1550" i="2"/>
  <c r="P1550" i="2"/>
  <c r="BI1549" i="2"/>
  <c r="BH1549" i="2"/>
  <c r="BG1549" i="2"/>
  <c r="BF1549" i="2"/>
  <c r="T1549" i="2"/>
  <c r="R1549" i="2"/>
  <c r="P1549" i="2"/>
  <c r="BI1548" i="2"/>
  <c r="BH1548" i="2"/>
  <c r="BG1548" i="2"/>
  <c r="BF1548" i="2"/>
  <c r="T1548" i="2"/>
  <c r="R1548" i="2"/>
  <c r="P1548" i="2"/>
  <c r="BI1547" i="2"/>
  <c r="BH1547" i="2"/>
  <c r="BG1547" i="2"/>
  <c r="BF1547" i="2"/>
  <c r="T1547" i="2"/>
  <c r="R1547" i="2"/>
  <c r="P1547" i="2"/>
  <c r="BI1546" i="2"/>
  <c r="BH1546" i="2"/>
  <c r="BG1546" i="2"/>
  <c r="BF1546" i="2"/>
  <c r="T1546" i="2"/>
  <c r="R1546" i="2"/>
  <c r="P1546" i="2"/>
  <c r="BI1545" i="2"/>
  <c r="BH1545" i="2"/>
  <c r="BG1545" i="2"/>
  <c r="BF1545" i="2"/>
  <c r="T1545" i="2"/>
  <c r="R1545" i="2"/>
  <c r="P1545" i="2"/>
  <c r="BI1544" i="2"/>
  <c r="BH1544" i="2"/>
  <c r="BG1544" i="2"/>
  <c r="BF1544" i="2"/>
  <c r="T1544" i="2"/>
  <c r="R1544" i="2"/>
  <c r="P1544" i="2"/>
  <c r="BI1543" i="2"/>
  <c r="BH1543" i="2"/>
  <c r="BG1543" i="2"/>
  <c r="BF1543" i="2"/>
  <c r="T1543" i="2"/>
  <c r="R1543" i="2"/>
  <c r="P1543" i="2"/>
  <c r="BI1542" i="2"/>
  <c r="BH1542" i="2"/>
  <c r="BG1542" i="2"/>
  <c r="BF1542" i="2"/>
  <c r="T1542" i="2"/>
  <c r="R1542" i="2"/>
  <c r="P1542" i="2"/>
  <c r="BI1541" i="2"/>
  <c r="BH1541" i="2"/>
  <c r="BG1541" i="2"/>
  <c r="BF1541" i="2"/>
  <c r="T1541" i="2"/>
  <c r="R1541" i="2"/>
  <c r="P1541" i="2"/>
  <c r="BI1540" i="2"/>
  <c r="BH1540" i="2"/>
  <c r="BG1540" i="2"/>
  <c r="BF1540" i="2"/>
  <c r="T1540" i="2"/>
  <c r="R1540" i="2"/>
  <c r="P1540" i="2"/>
  <c r="BI1539" i="2"/>
  <c r="BH1539" i="2"/>
  <c r="BG1539" i="2"/>
  <c r="BF1539" i="2"/>
  <c r="T1539" i="2"/>
  <c r="R1539" i="2"/>
  <c r="P1539" i="2"/>
  <c r="BI1538" i="2"/>
  <c r="BH1538" i="2"/>
  <c r="BG1538" i="2"/>
  <c r="BF1538" i="2"/>
  <c r="T1538" i="2"/>
  <c r="R1538" i="2"/>
  <c r="P1538" i="2"/>
  <c r="BI1537" i="2"/>
  <c r="BH1537" i="2"/>
  <c r="BG1537" i="2"/>
  <c r="BF1537" i="2"/>
  <c r="T1537" i="2"/>
  <c r="R1537" i="2"/>
  <c r="P1537" i="2"/>
  <c r="BI1536" i="2"/>
  <c r="BH1536" i="2"/>
  <c r="BG1536" i="2"/>
  <c r="BF1536" i="2"/>
  <c r="T1536" i="2"/>
  <c r="R1536" i="2"/>
  <c r="P1536" i="2"/>
  <c r="BI1535" i="2"/>
  <c r="BH1535" i="2"/>
  <c r="BG1535" i="2"/>
  <c r="BF1535" i="2"/>
  <c r="T1535" i="2"/>
  <c r="R1535" i="2"/>
  <c r="P1535" i="2"/>
  <c r="BI1534" i="2"/>
  <c r="BH1534" i="2"/>
  <c r="BG1534" i="2"/>
  <c r="BF1534" i="2"/>
  <c r="T1534" i="2"/>
  <c r="R1534" i="2"/>
  <c r="P1534" i="2"/>
  <c r="BI1533" i="2"/>
  <c r="BH1533" i="2"/>
  <c r="BG1533" i="2"/>
  <c r="BF1533" i="2"/>
  <c r="T1533" i="2"/>
  <c r="R1533" i="2"/>
  <c r="P1533" i="2"/>
  <c r="BI1532" i="2"/>
  <c r="BH1532" i="2"/>
  <c r="BG1532" i="2"/>
  <c r="BF1532" i="2"/>
  <c r="T1532" i="2"/>
  <c r="R1532" i="2"/>
  <c r="P1532" i="2"/>
  <c r="BI1531" i="2"/>
  <c r="BH1531" i="2"/>
  <c r="BG1531" i="2"/>
  <c r="BF1531" i="2"/>
  <c r="T1531" i="2"/>
  <c r="R1531" i="2"/>
  <c r="P1531" i="2"/>
  <c r="BI1530" i="2"/>
  <c r="BH1530" i="2"/>
  <c r="BG1530" i="2"/>
  <c r="BF1530" i="2"/>
  <c r="T1530" i="2"/>
  <c r="R1530" i="2"/>
  <c r="P1530" i="2"/>
  <c r="BI1529" i="2"/>
  <c r="BH1529" i="2"/>
  <c r="BG1529" i="2"/>
  <c r="BF1529" i="2"/>
  <c r="T1529" i="2"/>
  <c r="R1529" i="2"/>
  <c r="P1529" i="2"/>
  <c r="BI1528" i="2"/>
  <c r="BH1528" i="2"/>
  <c r="BG1528" i="2"/>
  <c r="BF1528" i="2"/>
  <c r="T1528" i="2"/>
  <c r="R1528" i="2"/>
  <c r="P1528" i="2"/>
  <c r="BI1527" i="2"/>
  <c r="BH1527" i="2"/>
  <c r="BG1527" i="2"/>
  <c r="BF1527" i="2"/>
  <c r="T1527" i="2"/>
  <c r="R1527" i="2"/>
  <c r="P1527" i="2"/>
  <c r="BI1526" i="2"/>
  <c r="BH1526" i="2"/>
  <c r="BG1526" i="2"/>
  <c r="BF1526" i="2"/>
  <c r="T1526" i="2"/>
  <c r="R1526" i="2"/>
  <c r="P1526" i="2"/>
  <c r="BI1525" i="2"/>
  <c r="BH1525" i="2"/>
  <c r="BG1525" i="2"/>
  <c r="BF1525" i="2"/>
  <c r="T1525" i="2"/>
  <c r="R1525" i="2"/>
  <c r="P1525" i="2"/>
  <c r="BI1524" i="2"/>
  <c r="BH1524" i="2"/>
  <c r="BG1524" i="2"/>
  <c r="BF1524" i="2"/>
  <c r="T1524" i="2"/>
  <c r="R1524" i="2"/>
  <c r="P1524" i="2"/>
  <c r="BI1523" i="2"/>
  <c r="BH1523" i="2"/>
  <c r="BG1523" i="2"/>
  <c r="BF1523" i="2"/>
  <c r="T1523" i="2"/>
  <c r="R1523" i="2"/>
  <c r="P1523" i="2"/>
  <c r="BI1522" i="2"/>
  <c r="BH1522" i="2"/>
  <c r="BG1522" i="2"/>
  <c r="BF1522" i="2"/>
  <c r="T1522" i="2"/>
  <c r="R1522" i="2"/>
  <c r="P1522" i="2"/>
  <c r="BI1521" i="2"/>
  <c r="BH1521" i="2"/>
  <c r="BG1521" i="2"/>
  <c r="BF1521" i="2"/>
  <c r="T1521" i="2"/>
  <c r="R1521" i="2"/>
  <c r="P1521" i="2"/>
  <c r="BI1520" i="2"/>
  <c r="BH1520" i="2"/>
  <c r="BG1520" i="2"/>
  <c r="BF1520" i="2"/>
  <c r="T1520" i="2"/>
  <c r="R1520" i="2"/>
  <c r="P1520" i="2"/>
  <c r="BI1519" i="2"/>
  <c r="BH1519" i="2"/>
  <c r="BG1519" i="2"/>
  <c r="BF1519" i="2"/>
  <c r="T1519" i="2"/>
  <c r="R1519" i="2"/>
  <c r="P1519" i="2"/>
  <c r="BI1518" i="2"/>
  <c r="BH1518" i="2"/>
  <c r="BG1518" i="2"/>
  <c r="BF1518" i="2"/>
  <c r="T1518" i="2"/>
  <c r="R1518" i="2"/>
  <c r="P1518" i="2"/>
  <c r="BI1517" i="2"/>
  <c r="BH1517" i="2"/>
  <c r="BG1517" i="2"/>
  <c r="BF1517" i="2"/>
  <c r="T1517" i="2"/>
  <c r="R1517" i="2"/>
  <c r="P1517" i="2"/>
  <c r="BI1516" i="2"/>
  <c r="BH1516" i="2"/>
  <c r="BG1516" i="2"/>
  <c r="BF1516" i="2"/>
  <c r="T1516" i="2"/>
  <c r="R1516" i="2"/>
  <c r="P1516" i="2"/>
  <c r="BI1515" i="2"/>
  <c r="BH1515" i="2"/>
  <c r="BG1515" i="2"/>
  <c r="BF1515" i="2"/>
  <c r="T1515" i="2"/>
  <c r="R1515" i="2"/>
  <c r="P1515" i="2"/>
  <c r="BI1514" i="2"/>
  <c r="BH1514" i="2"/>
  <c r="BG1514" i="2"/>
  <c r="BF1514" i="2"/>
  <c r="T1514" i="2"/>
  <c r="R1514" i="2"/>
  <c r="P1514" i="2"/>
  <c r="BI1513" i="2"/>
  <c r="BH1513" i="2"/>
  <c r="BG1513" i="2"/>
  <c r="BF1513" i="2"/>
  <c r="T1513" i="2"/>
  <c r="R1513" i="2"/>
  <c r="P1513" i="2"/>
  <c r="BI1512" i="2"/>
  <c r="BH1512" i="2"/>
  <c r="BG1512" i="2"/>
  <c r="BF1512" i="2"/>
  <c r="T1512" i="2"/>
  <c r="R1512" i="2"/>
  <c r="P1512" i="2"/>
  <c r="BI1511" i="2"/>
  <c r="BH1511" i="2"/>
  <c r="BG1511" i="2"/>
  <c r="BF1511" i="2"/>
  <c r="T1511" i="2"/>
  <c r="R1511" i="2"/>
  <c r="P1511" i="2"/>
  <c r="BI1510" i="2"/>
  <c r="BH1510" i="2"/>
  <c r="BG1510" i="2"/>
  <c r="BF1510" i="2"/>
  <c r="T1510" i="2"/>
  <c r="R1510" i="2"/>
  <c r="P1510" i="2"/>
  <c r="BI1509" i="2"/>
  <c r="BH1509" i="2"/>
  <c r="BG1509" i="2"/>
  <c r="BF1509" i="2"/>
  <c r="T1509" i="2"/>
  <c r="R1509" i="2"/>
  <c r="P1509" i="2"/>
  <c r="BI1508" i="2"/>
  <c r="BH1508" i="2"/>
  <c r="BG1508" i="2"/>
  <c r="BF1508" i="2"/>
  <c r="T1508" i="2"/>
  <c r="R1508" i="2"/>
  <c r="P1508" i="2"/>
  <c r="BI1507" i="2"/>
  <c r="BH1507" i="2"/>
  <c r="BG1507" i="2"/>
  <c r="BF1507" i="2"/>
  <c r="T1507" i="2"/>
  <c r="R1507" i="2"/>
  <c r="P1507" i="2"/>
  <c r="BI1506" i="2"/>
  <c r="BH1506" i="2"/>
  <c r="BG1506" i="2"/>
  <c r="BF1506" i="2"/>
  <c r="T1506" i="2"/>
  <c r="R1506" i="2"/>
  <c r="P1506" i="2"/>
  <c r="BI1505" i="2"/>
  <c r="BH1505" i="2"/>
  <c r="BG1505" i="2"/>
  <c r="BF1505" i="2"/>
  <c r="T1505" i="2"/>
  <c r="R1505" i="2"/>
  <c r="P1505" i="2"/>
  <c r="BI1504" i="2"/>
  <c r="BH1504" i="2"/>
  <c r="BG1504" i="2"/>
  <c r="BF1504" i="2"/>
  <c r="T1504" i="2"/>
  <c r="R1504" i="2"/>
  <c r="P1504" i="2"/>
  <c r="BI1503" i="2"/>
  <c r="BH1503" i="2"/>
  <c r="BG1503" i="2"/>
  <c r="BF1503" i="2"/>
  <c r="T1503" i="2"/>
  <c r="R1503" i="2"/>
  <c r="P1503" i="2"/>
  <c r="BI1502" i="2"/>
  <c r="BH1502" i="2"/>
  <c r="BG1502" i="2"/>
  <c r="BF1502" i="2"/>
  <c r="T1502" i="2"/>
  <c r="R1502" i="2"/>
  <c r="P1502" i="2"/>
  <c r="BI1501" i="2"/>
  <c r="BH1501" i="2"/>
  <c r="BG1501" i="2"/>
  <c r="BF1501" i="2"/>
  <c r="T1501" i="2"/>
  <c r="R1501" i="2"/>
  <c r="P1501" i="2"/>
  <c r="BI1500" i="2"/>
  <c r="BH1500" i="2"/>
  <c r="BG1500" i="2"/>
  <c r="BF1500" i="2"/>
  <c r="T1500" i="2"/>
  <c r="R1500" i="2"/>
  <c r="P1500" i="2"/>
  <c r="BI1499" i="2"/>
  <c r="BH1499" i="2"/>
  <c r="BG1499" i="2"/>
  <c r="BF1499" i="2"/>
  <c r="T1499" i="2"/>
  <c r="R1499" i="2"/>
  <c r="P1499" i="2"/>
  <c r="BI1498" i="2"/>
  <c r="BH1498" i="2"/>
  <c r="BG1498" i="2"/>
  <c r="BF1498" i="2"/>
  <c r="T1498" i="2"/>
  <c r="R1498" i="2"/>
  <c r="P1498" i="2"/>
  <c r="BI1497" i="2"/>
  <c r="BH1497" i="2"/>
  <c r="BG1497" i="2"/>
  <c r="BF1497" i="2"/>
  <c r="T1497" i="2"/>
  <c r="R1497" i="2"/>
  <c r="P1497" i="2"/>
  <c r="BI1496" i="2"/>
  <c r="BH1496" i="2"/>
  <c r="BG1496" i="2"/>
  <c r="BF1496" i="2"/>
  <c r="T1496" i="2"/>
  <c r="R1496" i="2"/>
  <c r="P1496" i="2"/>
  <c r="BI1495" i="2"/>
  <c r="BH1495" i="2"/>
  <c r="BG1495" i="2"/>
  <c r="BF1495" i="2"/>
  <c r="T1495" i="2"/>
  <c r="R1495" i="2"/>
  <c r="P1495" i="2"/>
  <c r="BI1494" i="2"/>
  <c r="BH1494" i="2"/>
  <c r="BG1494" i="2"/>
  <c r="BF1494" i="2"/>
  <c r="T1494" i="2"/>
  <c r="R1494" i="2"/>
  <c r="P1494" i="2"/>
  <c r="BI1493" i="2"/>
  <c r="BH1493" i="2"/>
  <c r="BG1493" i="2"/>
  <c r="BF1493" i="2"/>
  <c r="T1493" i="2"/>
  <c r="R1493" i="2"/>
  <c r="P1493" i="2"/>
  <c r="BI1492" i="2"/>
  <c r="BH1492" i="2"/>
  <c r="BG1492" i="2"/>
  <c r="BF1492" i="2"/>
  <c r="T1492" i="2"/>
  <c r="R1492" i="2"/>
  <c r="P1492" i="2"/>
  <c r="BI1491" i="2"/>
  <c r="BH1491" i="2"/>
  <c r="BG1491" i="2"/>
  <c r="BF1491" i="2"/>
  <c r="T1491" i="2"/>
  <c r="R1491" i="2"/>
  <c r="P1491" i="2"/>
  <c r="BI1490" i="2"/>
  <c r="BH1490" i="2"/>
  <c r="BG1490" i="2"/>
  <c r="BF1490" i="2"/>
  <c r="T1490" i="2"/>
  <c r="R1490" i="2"/>
  <c r="P1490" i="2"/>
  <c r="BI1489" i="2"/>
  <c r="BH1489" i="2"/>
  <c r="BG1489" i="2"/>
  <c r="BF1489" i="2"/>
  <c r="T1489" i="2"/>
  <c r="R1489" i="2"/>
  <c r="P1489" i="2"/>
  <c r="BI1488" i="2"/>
  <c r="BH1488" i="2"/>
  <c r="BG1488" i="2"/>
  <c r="BF1488" i="2"/>
  <c r="T1488" i="2"/>
  <c r="R1488" i="2"/>
  <c r="P1488" i="2"/>
  <c r="BI1487" i="2"/>
  <c r="BH1487" i="2"/>
  <c r="BG1487" i="2"/>
  <c r="BF1487" i="2"/>
  <c r="T1487" i="2"/>
  <c r="R1487" i="2"/>
  <c r="P1487" i="2"/>
  <c r="BI1486" i="2"/>
  <c r="BH1486" i="2"/>
  <c r="BG1486" i="2"/>
  <c r="BF1486" i="2"/>
  <c r="T1486" i="2"/>
  <c r="R1486" i="2"/>
  <c r="P1486" i="2"/>
  <c r="BI1485" i="2"/>
  <c r="BH1485" i="2"/>
  <c r="BG1485" i="2"/>
  <c r="BF1485" i="2"/>
  <c r="T1485" i="2"/>
  <c r="R1485" i="2"/>
  <c r="P1485" i="2"/>
  <c r="BI1484" i="2"/>
  <c r="BH1484" i="2"/>
  <c r="BG1484" i="2"/>
  <c r="BF1484" i="2"/>
  <c r="T1484" i="2"/>
  <c r="R1484" i="2"/>
  <c r="P1484" i="2"/>
  <c r="BI1483" i="2"/>
  <c r="BH1483" i="2"/>
  <c r="BG1483" i="2"/>
  <c r="BF1483" i="2"/>
  <c r="T1483" i="2"/>
  <c r="R1483" i="2"/>
  <c r="P1483" i="2"/>
  <c r="BI1482" i="2"/>
  <c r="BH1482" i="2"/>
  <c r="BG1482" i="2"/>
  <c r="BF1482" i="2"/>
  <c r="T1482" i="2"/>
  <c r="R1482" i="2"/>
  <c r="P1482" i="2"/>
  <c r="BI1481" i="2"/>
  <c r="BH1481" i="2"/>
  <c r="BG1481" i="2"/>
  <c r="BF1481" i="2"/>
  <c r="T1481" i="2"/>
  <c r="R1481" i="2"/>
  <c r="P1481" i="2"/>
  <c r="BI1480" i="2"/>
  <c r="BH1480" i="2"/>
  <c r="BG1480" i="2"/>
  <c r="BF1480" i="2"/>
  <c r="T1480" i="2"/>
  <c r="R1480" i="2"/>
  <c r="P1480" i="2"/>
  <c r="BI1478" i="2"/>
  <c r="BH1478" i="2"/>
  <c r="BG1478" i="2"/>
  <c r="BF1478" i="2"/>
  <c r="T1478" i="2"/>
  <c r="R1478" i="2"/>
  <c r="P1478" i="2"/>
  <c r="BI1477" i="2"/>
  <c r="BH1477" i="2"/>
  <c r="BG1477" i="2"/>
  <c r="BF1477" i="2"/>
  <c r="T1477" i="2"/>
  <c r="R1477" i="2"/>
  <c r="P1477" i="2"/>
  <c r="BI1476" i="2"/>
  <c r="BH1476" i="2"/>
  <c r="BG1476" i="2"/>
  <c r="BF1476" i="2"/>
  <c r="T1476" i="2"/>
  <c r="R1476" i="2"/>
  <c r="P1476" i="2"/>
  <c r="BI1475" i="2"/>
  <c r="BH1475" i="2"/>
  <c r="BG1475" i="2"/>
  <c r="BF1475" i="2"/>
  <c r="T1475" i="2"/>
  <c r="R1475" i="2"/>
  <c r="P1475" i="2"/>
  <c r="BI1474" i="2"/>
  <c r="BH1474" i="2"/>
  <c r="BG1474" i="2"/>
  <c r="BF1474" i="2"/>
  <c r="T1474" i="2"/>
  <c r="R1474" i="2"/>
  <c r="P1474" i="2"/>
  <c r="BI1473" i="2"/>
  <c r="BH1473" i="2"/>
  <c r="BG1473" i="2"/>
  <c r="BF1473" i="2"/>
  <c r="T1473" i="2"/>
  <c r="R1473" i="2"/>
  <c r="P1473" i="2"/>
  <c r="BI1472" i="2"/>
  <c r="BH1472" i="2"/>
  <c r="BG1472" i="2"/>
  <c r="BF1472" i="2"/>
  <c r="T1472" i="2"/>
  <c r="R1472" i="2"/>
  <c r="P1472" i="2"/>
  <c r="BI1471" i="2"/>
  <c r="BH1471" i="2"/>
  <c r="BG1471" i="2"/>
  <c r="BF1471" i="2"/>
  <c r="T1471" i="2"/>
  <c r="R1471" i="2"/>
  <c r="P1471" i="2"/>
  <c r="BI1470" i="2"/>
  <c r="BH1470" i="2"/>
  <c r="BG1470" i="2"/>
  <c r="BF1470" i="2"/>
  <c r="T1470" i="2"/>
  <c r="R1470" i="2"/>
  <c r="P1470" i="2"/>
  <c r="BI1469" i="2"/>
  <c r="BH1469" i="2"/>
  <c r="BG1469" i="2"/>
  <c r="BF1469" i="2"/>
  <c r="T1469" i="2"/>
  <c r="R1469" i="2"/>
  <c r="P1469" i="2"/>
  <c r="BI1468" i="2"/>
  <c r="BH1468" i="2"/>
  <c r="BG1468" i="2"/>
  <c r="BF1468" i="2"/>
  <c r="T1468" i="2"/>
  <c r="R1468" i="2"/>
  <c r="P1468" i="2"/>
  <c r="BI1467" i="2"/>
  <c r="BH1467" i="2"/>
  <c r="BG1467" i="2"/>
  <c r="BF1467" i="2"/>
  <c r="T1467" i="2"/>
  <c r="R1467" i="2"/>
  <c r="P1467" i="2"/>
  <c r="BI1466" i="2"/>
  <c r="BH1466" i="2"/>
  <c r="BG1466" i="2"/>
  <c r="BF1466" i="2"/>
  <c r="T1466" i="2"/>
  <c r="R1466" i="2"/>
  <c r="P1466" i="2"/>
  <c r="BI1465" i="2"/>
  <c r="BH1465" i="2"/>
  <c r="BG1465" i="2"/>
  <c r="BF1465" i="2"/>
  <c r="T1465" i="2"/>
  <c r="R1465" i="2"/>
  <c r="P1465" i="2"/>
  <c r="BI1464" i="2"/>
  <c r="BH1464" i="2"/>
  <c r="BG1464" i="2"/>
  <c r="BF1464" i="2"/>
  <c r="T1464" i="2"/>
  <c r="R1464" i="2"/>
  <c r="P1464" i="2"/>
  <c r="BI1463" i="2"/>
  <c r="BH1463" i="2"/>
  <c r="BG1463" i="2"/>
  <c r="BF1463" i="2"/>
  <c r="T1463" i="2"/>
  <c r="R1463" i="2"/>
  <c r="P1463" i="2"/>
  <c r="BI1462" i="2"/>
  <c r="BH1462" i="2"/>
  <c r="BG1462" i="2"/>
  <c r="BF1462" i="2"/>
  <c r="T1462" i="2"/>
  <c r="R1462" i="2"/>
  <c r="P1462" i="2"/>
  <c r="BI1461" i="2"/>
  <c r="BH1461" i="2"/>
  <c r="BG1461" i="2"/>
  <c r="BF1461" i="2"/>
  <c r="T1461" i="2"/>
  <c r="R1461" i="2"/>
  <c r="P1461" i="2"/>
  <c r="BI1460" i="2"/>
  <c r="BH1460" i="2"/>
  <c r="BG1460" i="2"/>
  <c r="BF1460" i="2"/>
  <c r="T1460" i="2"/>
  <c r="R1460" i="2"/>
  <c r="P1460" i="2"/>
  <c r="BI1459" i="2"/>
  <c r="BH1459" i="2"/>
  <c r="BG1459" i="2"/>
  <c r="BF1459" i="2"/>
  <c r="T1459" i="2"/>
  <c r="R1459" i="2"/>
  <c r="P1459" i="2"/>
  <c r="BI1458" i="2"/>
  <c r="BH1458" i="2"/>
  <c r="BG1458" i="2"/>
  <c r="BF1458" i="2"/>
  <c r="T1458" i="2"/>
  <c r="R1458" i="2"/>
  <c r="P1458" i="2"/>
  <c r="BI1457" i="2"/>
  <c r="BH1457" i="2"/>
  <c r="BG1457" i="2"/>
  <c r="BF1457" i="2"/>
  <c r="T1457" i="2"/>
  <c r="R1457" i="2"/>
  <c r="P1457" i="2"/>
  <c r="BI1456" i="2"/>
  <c r="BH1456" i="2"/>
  <c r="BG1456" i="2"/>
  <c r="BF1456" i="2"/>
  <c r="T1456" i="2"/>
  <c r="R1456" i="2"/>
  <c r="P1456" i="2"/>
  <c r="BI1455" i="2"/>
  <c r="BH1455" i="2"/>
  <c r="BG1455" i="2"/>
  <c r="BF1455" i="2"/>
  <c r="T1455" i="2"/>
  <c r="R1455" i="2"/>
  <c r="P1455" i="2"/>
  <c r="BI1454" i="2"/>
  <c r="BH1454" i="2"/>
  <c r="BG1454" i="2"/>
  <c r="BF1454" i="2"/>
  <c r="T1454" i="2"/>
  <c r="R1454" i="2"/>
  <c r="P1454" i="2"/>
  <c r="BI1453" i="2"/>
  <c r="BH1453" i="2"/>
  <c r="BG1453" i="2"/>
  <c r="BF1453" i="2"/>
  <c r="T1453" i="2"/>
  <c r="R1453" i="2"/>
  <c r="P1453" i="2"/>
  <c r="BI1452" i="2"/>
  <c r="BH1452" i="2"/>
  <c r="BG1452" i="2"/>
  <c r="BF1452" i="2"/>
  <c r="T1452" i="2"/>
  <c r="R1452" i="2"/>
  <c r="P1452" i="2"/>
  <c r="BI1451" i="2"/>
  <c r="BH1451" i="2"/>
  <c r="BG1451" i="2"/>
  <c r="BF1451" i="2"/>
  <c r="T1451" i="2"/>
  <c r="R1451" i="2"/>
  <c r="P1451" i="2"/>
  <c r="BI1450" i="2"/>
  <c r="BH1450" i="2"/>
  <c r="BG1450" i="2"/>
  <c r="BF1450" i="2"/>
  <c r="T1450" i="2"/>
  <c r="R1450" i="2"/>
  <c r="P1450" i="2"/>
  <c r="BI1449" i="2"/>
  <c r="BH1449" i="2"/>
  <c r="BG1449" i="2"/>
  <c r="BF1449" i="2"/>
  <c r="T1449" i="2"/>
  <c r="R1449" i="2"/>
  <c r="P1449" i="2"/>
  <c r="BI1448" i="2"/>
  <c r="BH1448" i="2"/>
  <c r="BG1448" i="2"/>
  <c r="BF1448" i="2"/>
  <c r="T1448" i="2"/>
  <c r="R1448" i="2"/>
  <c r="P1448" i="2"/>
  <c r="BI1447" i="2"/>
  <c r="BH1447" i="2"/>
  <c r="BG1447" i="2"/>
  <c r="BF1447" i="2"/>
  <c r="T1447" i="2"/>
  <c r="R1447" i="2"/>
  <c r="P1447" i="2"/>
  <c r="BI1446" i="2"/>
  <c r="BH1446" i="2"/>
  <c r="BG1446" i="2"/>
  <c r="BF1446" i="2"/>
  <c r="T1446" i="2"/>
  <c r="R1446" i="2"/>
  <c r="P1446" i="2"/>
  <c r="BI1445" i="2"/>
  <c r="BH1445" i="2"/>
  <c r="BG1445" i="2"/>
  <c r="BF1445" i="2"/>
  <c r="T1445" i="2"/>
  <c r="R1445" i="2"/>
  <c r="P1445" i="2"/>
  <c r="BI1444" i="2"/>
  <c r="BH1444" i="2"/>
  <c r="BG1444" i="2"/>
  <c r="BF1444" i="2"/>
  <c r="T1444" i="2"/>
  <c r="R1444" i="2"/>
  <c r="P1444" i="2"/>
  <c r="BI1443" i="2"/>
  <c r="BH1443" i="2"/>
  <c r="BG1443" i="2"/>
  <c r="BF1443" i="2"/>
  <c r="T1443" i="2"/>
  <c r="R1443" i="2"/>
  <c r="P1443" i="2"/>
  <c r="BI1442" i="2"/>
  <c r="BH1442" i="2"/>
  <c r="BG1442" i="2"/>
  <c r="BF1442" i="2"/>
  <c r="T1442" i="2"/>
  <c r="R1442" i="2"/>
  <c r="P1442" i="2"/>
  <c r="BI1441" i="2"/>
  <c r="BH1441" i="2"/>
  <c r="BG1441" i="2"/>
  <c r="BF1441" i="2"/>
  <c r="T1441" i="2"/>
  <c r="R1441" i="2"/>
  <c r="P1441" i="2"/>
  <c r="BI1440" i="2"/>
  <c r="BH1440" i="2"/>
  <c r="BG1440" i="2"/>
  <c r="BF1440" i="2"/>
  <c r="T1440" i="2"/>
  <c r="R1440" i="2"/>
  <c r="P1440" i="2"/>
  <c r="BI1439" i="2"/>
  <c r="BH1439" i="2"/>
  <c r="BG1439" i="2"/>
  <c r="BF1439" i="2"/>
  <c r="T1439" i="2"/>
  <c r="R1439" i="2"/>
  <c r="P1439" i="2"/>
  <c r="BI1438" i="2"/>
  <c r="BH1438" i="2"/>
  <c r="BG1438" i="2"/>
  <c r="BF1438" i="2"/>
  <c r="T1438" i="2"/>
  <c r="R1438" i="2"/>
  <c r="P1438" i="2"/>
  <c r="BI1437" i="2"/>
  <c r="BH1437" i="2"/>
  <c r="BG1437" i="2"/>
  <c r="BF1437" i="2"/>
  <c r="T1437" i="2"/>
  <c r="R1437" i="2"/>
  <c r="P1437" i="2"/>
  <c r="BI1435" i="2"/>
  <c r="BH1435" i="2"/>
  <c r="BG1435" i="2"/>
  <c r="BF1435" i="2"/>
  <c r="T1435" i="2"/>
  <c r="R1435" i="2"/>
  <c r="P1435" i="2"/>
  <c r="BI1434" i="2"/>
  <c r="BH1434" i="2"/>
  <c r="BG1434" i="2"/>
  <c r="BF1434" i="2"/>
  <c r="T1434" i="2"/>
  <c r="R1434" i="2"/>
  <c r="P1434" i="2"/>
  <c r="BI1431" i="2"/>
  <c r="BH1431" i="2"/>
  <c r="BG1431" i="2"/>
  <c r="BF1431" i="2"/>
  <c r="T1431" i="2"/>
  <c r="R1431" i="2"/>
  <c r="P1431" i="2"/>
  <c r="BI1430" i="2"/>
  <c r="BH1430" i="2"/>
  <c r="BG1430" i="2"/>
  <c r="BF1430" i="2"/>
  <c r="T1430" i="2"/>
  <c r="R1430" i="2"/>
  <c r="P1430" i="2"/>
  <c r="BI1428" i="2"/>
  <c r="BH1428" i="2"/>
  <c r="BG1428" i="2"/>
  <c r="BF1428" i="2"/>
  <c r="T1428" i="2"/>
  <c r="R1428" i="2"/>
  <c r="P1428" i="2"/>
  <c r="BI1427" i="2"/>
  <c r="BH1427" i="2"/>
  <c r="BG1427" i="2"/>
  <c r="BF1427" i="2"/>
  <c r="T1427" i="2"/>
  <c r="R1427" i="2"/>
  <c r="P1427" i="2"/>
  <c r="BI1424" i="2"/>
  <c r="BH1424" i="2"/>
  <c r="BG1424" i="2"/>
  <c r="BF1424" i="2"/>
  <c r="T1424" i="2"/>
  <c r="R1424" i="2"/>
  <c r="P1424" i="2"/>
  <c r="BI1423" i="2"/>
  <c r="BH1423" i="2"/>
  <c r="BG1423" i="2"/>
  <c r="BF1423" i="2"/>
  <c r="T1423" i="2"/>
  <c r="R1423" i="2"/>
  <c r="P1423" i="2"/>
  <c r="BI1421" i="2"/>
  <c r="BH1421" i="2"/>
  <c r="BG1421" i="2"/>
  <c r="BF1421" i="2"/>
  <c r="T1421" i="2"/>
  <c r="R1421" i="2"/>
  <c r="P1421" i="2"/>
  <c r="BI1420" i="2"/>
  <c r="BH1420" i="2"/>
  <c r="BG1420" i="2"/>
  <c r="BF1420" i="2"/>
  <c r="T1420" i="2"/>
  <c r="R1420" i="2"/>
  <c r="P1420" i="2"/>
  <c r="BI1419" i="2"/>
  <c r="BH1419" i="2"/>
  <c r="BG1419" i="2"/>
  <c r="BF1419" i="2"/>
  <c r="T1419" i="2"/>
  <c r="R1419" i="2"/>
  <c r="P1419" i="2"/>
  <c r="BI1418" i="2"/>
  <c r="BH1418" i="2"/>
  <c r="BG1418" i="2"/>
  <c r="BF1418" i="2"/>
  <c r="T1418" i="2"/>
  <c r="R1418" i="2"/>
  <c r="P1418" i="2"/>
  <c r="BI1417" i="2"/>
  <c r="BH1417" i="2"/>
  <c r="BG1417" i="2"/>
  <c r="BF1417" i="2"/>
  <c r="T1417" i="2"/>
  <c r="R1417" i="2"/>
  <c r="P1417" i="2"/>
  <c r="BI1416" i="2"/>
  <c r="BH1416" i="2"/>
  <c r="BG1416" i="2"/>
  <c r="BF1416" i="2"/>
  <c r="T1416" i="2"/>
  <c r="R1416" i="2"/>
  <c r="P1416" i="2"/>
  <c r="BI1415" i="2"/>
  <c r="BH1415" i="2"/>
  <c r="BG1415" i="2"/>
  <c r="BF1415" i="2"/>
  <c r="T1415" i="2"/>
  <c r="R1415" i="2"/>
  <c r="P1415" i="2"/>
  <c r="BI1414" i="2"/>
  <c r="BH1414" i="2"/>
  <c r="BG1414" i="2"/>
  <c r="BF1414" i="2"/>
  <c r="T1414" i="2"/>
  <c r="R1414" i="2"/>
  <c r="P1414" i="2"/>
  <c r="BI1413" i="2"/>
  <c r="BH1413" i="2"/>
  <c r="BG1413" i="2"/>
  <c r="BF1413" i="2"/>
  <c r="T1413" i="2"/>
  <c r="R1413" i="2"/>
  <c r="P1413" i="2"/>
  <c r="BI1412" i="2"/>
  <c r="BH1412" i="2"/>
  <c r="BG1412" i="2"/>
  <c r="BF1412" i="2"/>
  <c r="T1412" i="2"/>
  <c r="R1412" i="2"/>
  <c r="P1412" i="2"/>
  <c r="BI1411" i="2"/>
  <c r="BH1411" i="2"/>
  <c r="BG1411" i="2"/>
  <c r="BF1411" i="2"/>
  <c r="T1411" i="2"/>
  <c r="R1411" i="2"/>
  <c r="P1411" i="2"/>
  <c r="BI1408" i="2"/>
  <c r="BH1408" i="2"/>
  <c r="BG1408" i="2"/>
  <c r="BF1408" i="2"/>
  <c r="T1408" i="2"/>
  <c r="R1408" i="2"/>
  <c r="P1408" i="2"/>
  <c r="BI1407" i="2"/>
  <c r="BH1407" i="2"/>
  <c r="BG1407" i="2"/>
  <c r="BF1407" i="2"/>
  <c r="T1407" i="2"/>
  <c r="R1407" i="2"/>
  <c r="P1407" i="2"/>
  <c r="BI1406" i="2"/>
  <c r="BH1406" i="2"/>
  <c r="BG1406" i="2"/>
  <c r="BF1406" i="2"/>
  <c r="T1406" i="2"/>
  <c r="R1406" i="2"/>
  <c r="P1406" i="2"/>
  <c r="BI1405" i="2"/>
  <c r="BH1405" i="2"/>
  <c r="BG1405" i="2"/>
  <c r="BF1405" i="2"/>
  <c r="T1405" i="2"/>
  <c r="R1405" i="2"/>
  <c r="P1405" i="2"/>
  <c r="BI1404" i="2"/>
  <c r="BH1404" i="2"/>
  <c r="BG1404" i="2"/>
  <c r="BF1404" i="2"/>
  <c r="T1404" i="2"/>
  <c r="R1404" i="2"/>
  <c r="P1404" i="2"/>
  <c r="BI1403" i="2"/>
  <c r="BH1403" i="2"/>
  <c r="BG1403" i="2"/>
  <c r="BF1403" i="2"/>
  <c r="T1403" i="2"/>
  <c r="R1403" i="2"/>
  <c r="P1403" i="2"/>
  <c r="BI1402" i="2"/>
  <c r="BH1402" i="2"/>
  <c r="BG1402" i="2"/>
  <c r="BF1402" i="2"/>
  <c r="T1402" i="2"/>
  <c r="R1402" i="2"/>
  <c r="P1402" i="2"/>
  <c r="BI1401" i="2"/>
  <c r="BH1401" i="2"/>
  <c r="BG1401" i="2"/>
  <c r="BF1401" i="2"/>
  <c r="T1401" i="2"/>
  <c r="R1401" i="2"/>
  <c r="P1401" i="2"/>
  <c r="BI1400" i="2"/>
  <c r="BH1400" i="2"/>
  <c r="BG1400" i="2"/>
  <c r="BF1400" i="2"/>
  <c r="T1400" i="2"/>
  <c r="R1400" i="2"/>
  <c r="P1400" i="2"/>
  <c r="BI1399" i="2"/>
  <c r="BH1399" i="2"/>
  <c r="BG1399" i="2"/>
  <c r="BF1399" i="2"/>
  <c r="T1399" i="2"/>
  <c r="R1399" i="2"/>
  <c r="P1399" i="2"/>
  <c r="BI1398" i="2"/>
  <c r="BH1398" i="2"/>
  <c r="BG1398" i="2"/>
  <c r="BF1398" i="2"/>
  <c r="T1398" i="2"/>
  <c r="R1398" i="2"/>
  <c r="P1398" i="2"/>
  <c r="BI1397" i="2"/>
  <c r="BH1397" i="2"/>
  <c r="BG1397" i="2"/>
  <c r="BF1397" i="2"/>
  <c r="T1397" i="2"/>
  <c r="R1397" i="2"/>
  <c r="P1397" i="2"/>
  <c r="BI1396" i="2"/>
  <c r="BH1396" i="2"/>
  <c r="BG1396" i="2"/>
  <c r="BF1396" i="2"/>
  <c r="T1396" i="2"/>
  <c r="R1396" i="2"/>
  <c r="P1396" i="2"/>
  <c r="BI1395" i="2"/>
  <c r="BH1395" i="2"/>
  <c r="BG1395" i="2"/>
  <c r="BF1395" i="2"/>
  <c r="T1395" i="2"/>
  <c r="R1395" i="2"/>
  <c r="P1395" i="2"/>
  <c r="BI1394" i="2"/>
  <c r="BH1394" i="2"/>
  <c r="BG1394" i="2"/>
  <c r="BF1394" i="2"/>
  <c r="T1394" i="2"/>
  <c r="R1394" i="2"/>
  <c r="P1394" i="2"/>
  <c r="BI1393" i="2"/>
  <c r="BH1393" i="2"/>
  <c r="BG1393" i="2"/>
  <c r="BF1393" i="2"/>
  <c r="T1393" i="2"/>
  <c r="R1393" i="2"/>
  <c r="P1393" i="2"/>
  <c r="BI1392" i="2"/>
  <c r="BH1392" i="2"/>
  <c r="BG1392" i="2"/>
  <c r="BF1392" i="2"/>
  <c r="T1392" i="2"/>
  <c r="R1392" i="2"/>
  <c r="P1392" i="2"/>
  <c r="BI1391" i="2"/>
  <c r="BH1391" i="2"/>
  <c r="BG1391" i="2"/>
  <c r="BF1391" i="2"/>
  <c r="T1391" i="2"/>
  <c r="R1391" i="2"/>
  <c r="P1391" i="2"/>
  <c r="BI1390" i="2"/>
  <c r="BH1390" i="2"/>
  <c r="BG1390" i="2"/>
  <c r="BF1390" i="2"/>
  <c r="T1390" i="2"/>
  <c r="R1390" i="2"/>
  <c r="P1390" i="2"/>
  <c r="BI1389" i="2"/>
  <c r="BH1389" i="2"/>
  <c r="BG1389" i="2"/>
  <c r="BF1389" i="2"/>
  <c r="T1389" i="2"/>
  <c r="R1389" i="2"/>
  <c r="P1389" i="2"/>
  <c r="BI1388" i="2"/>
  <c r="BH1388" i="2"/>
  <c r="BG1388" i="2"/>
  <c r="BF1388" i="2"/>
  <c r="T1388" i="2"/>
  <c r="R1388" i="2"/>
  <c r="P1388" i="2"/>
  <c r="BI1387" i="2"/>
  <c r="BH1387" i="2"/>
  <c r="BG1387" i="2"/>
  <c r="BF1387" i="2"/>
  <c r="T1387" i="2"/>
  <c r="R1387" i="2"/>
  <c r="P1387" i="2"/>
  <c r="BI1386" i="2"/>
  <c r="BH1386" i="2"/>
  <c r="BG1386" i="2"/>
  <c r="BF1386" i="2"/>
  <c r="T1386" i="2"/>
  <c r="R1386" i="2"/>
  <c r="P1386" i="2"/>
  <c r="BI1385" i="2"/>
  <c r="BH1385" i="2"/>
  <c r="BG1385" i="2"/>
  <c r="BF1385" i="2"/>
  <c r="T1385" i="2"/>
  <c r="R1385" i="2"/>
  <c r="P1385" i="2"/>
  <c r="BI1384" i="2"/>
  <c r="BH1384" i="2"/>
  <c r="BG1384" i="2"/>
  <c r="BF1384" i="2"/>
  <c r="T1384" i="2"/>
  <c r="R1384" i="2"/>
  <c r="P1384" i="2"/>
  <c r="BI1383" i="2"/>
  <c r="BH1383" i="2"/>
  <c r="BG1383" i="2"/>
  <c r="BF1383" i="2"/>
  <c r="T1383" i="2"/>
  <c r="R1383" i="2"/>
  <c r="P1383" i="2"/>
  <c r="BI1382" i="2"/>
  <c r="BH1382" i="2"/>
  <c r="BG1382" i="2"/>
  <c r="BF1382" i="2"/>
  <c r="T1382" i="2"/>
  <c r="R1382" i="2"/>
  <c r="P1382" i="2"/>
  <c r="BI1381" i="2"/>
  <c r="BH1381" i="2"/>
  <c r="BG1381" i="2"/>
  <c r="BF1381" i="2"/>
  <c r="T1381" i="2"/>
  <c r="R1381" i="2"/>
  <c r="P1381" i="2"/>
  <c r="BI1380" i="2"/>
  <c r="BH1380" i="2"/>
  <c r="BG1380" i="2"/>
  <c r="BF1380" i="2"/>
  <c r="T1380" i="2"/>
  <c r="R1380" i="2"/>
  <c r="P1380" i="2"/>
  <c r="BI1378" i="2"/>
  <c r="BH1378" i="2"/>
  <c r="BG1378" i="2"/>
  <c r="BF1378" i="2"/>
  <c r="T1378" i="2"/>
  <c r="R1378" i="2"/>
  <c r="P1378" i="2"/>
  <c r="BI1377" i="2"/>
  <c r="BH1377" i="2"/>
  <c r="BG1377" i="2"/>
  <c r="BF1377" i="2"/>
  <c r="T1377" i="2"/>
  <c r="R1377" i="2"/>
  <c r="P1377" i="2"/>
  <c r="BI1376" i="2"/>
  <c r="BH1376" i="2"/>
  <c r="BG1376" i="2"/>
  <c r="BF1376" i="2"/>
  <c r="T1376" i="2"/>
  <c r="R1376" i="2"/>
  <c r="P1376" i="2"/>
  <c r="BI1375" i="2"/>
  <c r="BH1375" i="2"/>
  <c r="BG1375" i="2"/>
  <c r="BF1375" i="2"/>
  <c r="T1375" i="2"/>
  <c r="R1375" i="2"/>
  <c r="P1375" i="2"/>
  <c r="BI1374" i="2"/>
  <c r="BH1374" i="2"/>
  <c r="BG1374" i="2"/>
  <c r="BF1374" i="2"/>
  <c r="T1374" i="2"/>
  <c r="R1374" i="2"/>
  <c r="P1374" i="2"/>
  <c r="BI1373" i="2"/>
  <c r="BH1373" i="2"/>
  <c r="BG1373" i="2"/>
  <c r="BF1373" i="2"/>
  <c r="T1373" i="2"/>
  <c r="R1373" i="2"/>
  <c r="P1373" i="2"/>
  <c r="BI1372" i="2"/>
  <c r="BH1372" i="2"/>
  <c r="BG1372" i="2"/>
  <c r="BF1372" i="2"/>
  <c r="T1372" i="2"/>
  <c r="R1372" i="2"/>
  <c r="P1372" i="2"/>
  <c r="BI1371" i="2"/>
  <c r="BH1371" i="2"/>
  <c r="BG1371" i="2"/>
  <c r="BF1371" i="2"/>
  <c r="T1371" i="2"/>
  <c r="R1371" i="2"/>
  <c r="P1371" i="2"/>
  <c r="BI1370" i="2"/>
  <c r="BH1370" i="2"/>
  <c r="BG1370" i="2"/>
  <c r="BF1370" i="2"/>
  <c r="T1370" i="2"/>
  <c r="R1370" i="2"/>
  <c r="P1370" i="2"/>
  <c r="BI1369" i="2"/>
  <c r="BH1369" i="2"/>
  <c r="BG1369" i="2"/>
  <c r="BF1369" i="2"/>
  <c r="T1369" i="2"/>
  <c r="R1369" i="2"/>
  <c r="P1369" i="2"/>
  <c r="BI1368" i="2"/>
  <c r="BH1368" i="2"/>
  <c r="BG1368" i="2"/>
  <c r="BF1368" i="2"/>
  <c r="T1368" i="2"/>
  <c r="R1368" i="2"/>
  <c r="P1368" i="2"/>
  <c r="BI1367" i="2"/>
  <c r="BH1367" i="2"/>
  <c r="BG1367" i="2"/>
  <c r="BF1367" i="2"/>
  <c r="T1367" i="2"/>
  <c r="R1367" i="2"/>
  <c r="P1367" i="2"/>
  <c r="BI1366" i="2"/>
  <c r="BH1366" i="2"/>
  <c r="BG1366" i="2"/>
  <c r="BF1366" i="2"/>
  <c r="T1366" i="2"/>
  <c r="R1366" i="2"/>
  <c r="P1366" i="2"/>
  <c r="BI1365" i="2"/>
  <c r="BH1365" i="2"/>
  <c r="BG1365" i="2"/>
  <c r="BF1365" i="2"/>
  <c r="T1365" i="2"/>
  <c r="R1365" i="2"/>
  <c r="P1365" i="2"/>
  <c r="BI1364" i="2"/>
  <c r="BH1364" i="2"/>
  <c r="BG1364" i="2"/>
  <c r="BF1364" i="2"/>
  <c r="T1364" i="2"/>
  <c r="R1364" i="2"/>
  <c r="P1364" i="2"/>
  <c r="BI1363" i="2"/>
  <c r="BH1363" i="2"/>
  <c r="BG1363" i="2"/>
  <c r="BF1363" i="2"/>
  <c r="T1363" i="2"/>
  <c r="R1363" i="2"/>
  <c r="P1363" i="2"/>
  <c r="BI1362" i="2"/>
  <c r="BH1362" i="2"/>
  <c r="BG1362" i="2"/>
  <c r="BF1362" i="2"/>
  <c r="T1362" i="2"/>
  <c r="R1362" i="2"/>
  <c r="P1362" i="2"/>
  <c r="BI1361" i="2"/>
  <c r="BH1361" i="2"/>
  <c r="BG1361" i="2"/>
  <c r="BF1361" i="2"/>
  <c r="T1361" i="2"/>
  <c r="R1361" i="2"/>
  <c r="P1361" i="2"/>
  <c r="BI1360" i="2"/>
  <c r="BH1360" i="2"/>
  <c r="BG1360" i="2"/>
  <c r="BF1360" i="2"/>
  <c r="T1360" i="2"/>
  <c r="R1360" i="2"/>
  <c r="P1360" i="2"/>
  <c r="BI1359" i="2"/>
  <c r="BH1359" i="2"/>
  <c r="BG1359" i="2"/>
  <c r="BF1359" i="2"/>
  <c r="T1359" i="2"/>
  <c r="R1359" i="2"/>
  <c r="P1359" i="2"/>
  <c r="BI1358" i="2"/>
  <c r="BH1358" i="2"/>
  <c r="BG1358" i="2"/>
  <c r="BF1358" i="2"/>
  <c r="T1358" i="2"/>
  <c r="R1358" i="2"/>
  <c r="P1358" i="2"/>
  <c r="BI1357" i="2"/>
  <c r="BH1357" i="2"/>
  <c r="BG1357" i="2"/>
  <c r="BF1357" i="2"/>
  <c r="T1357" i="2"/>
  <c r="R1357" i="2"/>
  <c r="P1357" i="2"/>
  <c r="BI1356" i="2"/>
  <c r="BH1356" i="2"/>
  <c r="BG1356" i="2"/>
  <c r="BF1356" i="2"/>
  <c r="T1356" i="2"/>
  <c r="R1356" i="2"/>
  <c r="P1356" i="2"/>
  <c r="BI1355" i="2"/>
  <c r="BH1355" i="2"/>
  <c r="BG1355" i="2"/>
  <c r="BF1355" i="2"/>
  <c r="T1355" i="2"/>
  <c r="R1355" i="2"/>
  <c r="P1355" i="2"/>
  <c r="BI1354" i="2"/>
  <c r="BH1354" i="2"/>
  <c r="BG1354" i="2"/>
  <c r="BF1354" i="2"/>
  <c r="T1354" i="2"/>
  <c r="R1354" i="2"/>
  <c r="P1354" i="2"/>
  <c r="BI1353" i="2"/>
  <c r="BH1353" i="2"/>
  <c r="BG1353" i="2"/>
  <c r="BF1353" i="2"/>
  <c r="T1353" i="2"/>
  <c r="R1353" i="2"/>
  <c r="P1353" i="2"/>
  <c r="BI1352" i="2"/>
  <c r="BH1352" i="2"/>
  <c r="BG1352" i="2"/>
  <c r="BF1352" i="2"/>
  <c r="T1352" i="2"/>
  <c r="R1352" i="2"/>
  <c r="P1352" i="2"/>
  <c r="BI1351" i="2"/>
  <c r="BH1351" i="2"/>
  <c r="BG1351" i="2"/>
  <c r="BF1351" i="2"/>
  <c r="T1351" i="2"/>
  <c r="R1351" i="2"/>
  <c r="P1351" i="2"/>
  <c r="BI1350" i="2"/>
  <c r="BH1350" i="2"/>
  <c r="BG1350" i="2"/>
  <c r="BF1350" i="2"/>
  <c r="T1350" i="2"/>
  <c r="R1350" i="2"/>
  <c r="P1350" i="2"/>
  <c r="BI1349" i="2"/>
  <c r="BH1349" i="2"/>
  <c r="BG1349" i="2"/>
  <c r="BF1349" i="2"/>
  <c r="T1349" i="2"/>
  <c r="R1349" i="2"/>
  <c r="P1349" i="2"/>
  <c r="BI1348" i="2"/>
  <c r="BH1348" i="2"/>
  <c r="BG1348" i="2"/>
  <c r="BF1348" i="2"/>
  <c r="T1348" i="2"/>
  <c r="R1348" i="2"/>
  <c r="P1348" i="2"/>
  <c r="BI1347" i="2"/>
  <c r="BH1347" i="2"/>
  <c r="BG1347" i="2"/>
  <c r="BF1347" i="2"/>
  <c r="T1347" i="2"/>
  <c r="R1347" i="2"/>
  <c r="P1347" i="2"/>
  <c r="BI1346" i="2"/>
  <c r="BH1346" i="2"/>
  <c r="BG1346" i="2"/>
  <c r="BF1346" i="2"/>
  <c r="T1346" i="2"/>
  <c r="R1346" i="2"/>
  <c r="P1346" i="2"/>
  <c r="BI1345" i="2"/>
  <c r="BH1345" i="2"/>
  <c r="BG1345" i="2"/>
  <c r="BF1345" i="2"/>
  <c r="T1345" i="2"/>
  <c r="R1345" i="2"/>
  <c r="P1345" i="2"/>
  <c r="BI1344" i="2"/>
  <c r="BH1344" i="2"/>
  <c r="BG1344" i="2"/>
  <c r="BF1344" i="2"/>
  <c r="T1344" i="2"/>
  <c r="R1344" i="2"/>
  <c r="P1344" i="2"/>
  <c r="BI1343" i="2"/>
  <c r="BH1343" i="2"/>
  <c r="BG1343" i="2"/>
  <c r="BF1343" i="2"/>
  <c r="T1343" i="2"/>
  <c r="R1343" i="2"/>
  <c r="P1343" i="2"/>
  <c r="BI1342" i="2"/>
  <c r="BH1342" i="2"/>
  <c r="BG1342" i="2"/>
  <c r="BF1342" i="2"/>
  <c r="T1342" i="2"/>
  <c r="R1342" i="2"/>
  <c r="P1342" i="2"/>
  <c r="BI1341" i="2"/>
  <c r="BH1341" i="2"/>
  <c r="BG1341" i="2"/>
  <c r="BF1341" i="2"/>
  <c r="T1341" i="2"/>
  <c r="R1341" i="2"/>
  <c r="P1341" i="2"/>
  <c r="BI1340" i="2"/>
  <c r="BH1340" i="2"/>
  <c r="BG1340" i="2"/>
  <c r="BF1340" i="2"/>
  <c r="T1340" i="2"/>
  <c r="R1340" i="2"/>
  <c r="P1340" i="2"/>
  <c r="BI1339" i="2"/>
  <c r="BH1339" i="2"/>
  <c r="BG1339" i="2"/>
  <c r="BF1339" i="2"/>
  <c r="T1339" i="2"/>
  <c r="R1339" i="2"/>
  <c r="P1339" i="2"/>
  <c r="BI1338" i="2"/>
  <c r="BH1338" i="2"/>
  <c r="BG1338" i="2"/>
  <c r="BF1338" i="2"/>
  <c r="T1338" i="2"/>
  <c r="R1338" i="2"/>
  <c r="P1338" i="2"/>
  <c r="BI1337" i="2"/>
  <c r="BH1337" i="2"/>
  <c r="BG1337" i="2"/>
  <c r="BF1337" i="2"/>
  <c r="T1337" i="2"/>
  <c r="R1337" i="2"/>
  <c r="P1337" i="2"/>
  <c r="BI1336" i="2"/>
  <c r="BH1336" i="2"/>
  <c r="BG1336" i="2"/>
  <c r="BF1336" i="2"/>
  <c r="T1336" i="2"/>
  <c r="R1336" i="2"/>
  <c r="P1336" i="2"/>
  <c r="BI1335" i="2"/>
  <c r="BH1335" i="2"/>
  <c r="BG1335" i="2"/>
  <c r="BF1335" i="2"/>
  <c r="T1335" i="2"/>
  <c r="R1335" i="2"/>
  <c r="P1335" i="2"/>
  <c r="BI1334" i="2"/>
  <c r="BH1334" i="2"/>
  <c r="BG1334" i="2"/>
  <c r="BF1334" i="2"/>
  <c r="T1334" i="2"/>
  <c r="R1334" i="2"/>
  <c r="P1334" i="2"/>
  <c r="BI1333" i="2"/>
  <c r="BH1333" i="2"/>
  <c r="BG1333" i="2"/>
  <c r="BF1333" i="2"/>
  <c r="T1333" i="2"/>
  <c r="R1333" i="2"/>
  <c r="P1333" i="2"/>
  <c r="BI1332" i="2"/>
  <c r="BH1332" i="2"/>
  <c r="BG1332" i="2"/>
  <c r="BF1332" i="2"/>
  <c r="T1332" i="2"/>
  <c r="R1332" i="2"/>
  <c r="P1332" i="2"/>
  <c r="BI1331" i="2"/>
  <c r="BH1331" i="2"/>
  <c r="BG1331" i="2"/>
  <c r="BF1331" i="2"/>
  <c r="T1331" i="2"/>
  <c r="R1331" i="2"/>
  <c r="P1331" i="2"/>
  <c r="BI1330" i="2"/>
  <c r="BH1330" i="2"/>
  <c r="BG1330" i="2"/>
  <c r="BF1330" i="2"/>
  <c r="T1330" i="2"/>
  <c r="R1330" i="2"/>
  <c r="P1330" i="2"/>
  <c r="BI1329" i="2"/>
  <c r="BH1329" i="2"/>
  <c r="BG1329" i="2"/>
  <c r="BF1329" i="2"/>
  <c r="T1329" i="2"/>
  <c r="R1329" i="2"/>
  <c r="P1329" i="2"/>
  <c r="BI1328" i="2"/>
  <c r="BH1328" i="2"/>
  <c r="BG1328" i="2"/>
  <c r="BF1328" i="2"/>
  <c r="T1328" i="2"/>
  <c r="R1328" i="2"/>
  <c r="P1328" i="2"/>
  <c r="BI1327" i="2"/>
  <c r="BH1327" i="2"/>
  <c r="BG1327" i="2"/>
  <c r="BF1327" i="2"/>
  <c r="T1327" i="2"/>
  <c r="R1327" i="2"/>
  <c r="P1327" i="2"/>
  <c r="BI1326" i="2"/>
  <c r="BH1326" i="2"/>
  <c r="BG1326" i="2"/>
  <c r="BF1326" i="2"/>
  <c r="T1326" i="2"/>
  <c r="R1326" i="2"/>
  <c r="P1326" i="2"/>
  <c r="BI1325" i="2"/>
  <c r="BH1325" i="2"/>
  <c r="BG1325" i="2"/>
  <c r="BF1325" i="2"/>
  <c r="T1325" i="2"/>
  <c r="R1325" i="2"/>
  <c r="P1325" i="2"/>
  <c r="BI1324" i="2"/>
  <c r="BH1324" i="2"/>
  <c r="BG1324" i="2"/>
  <c r="BF1324" i="2"/>
  <c r="T1324" i="2"/>
  <c r="R1324" i="2"/>
  <c r="P1324" i="2"/>
  <c r="BI1323" i="2"/>
  <c r="BH1323" i="2"/>
  <c r="BG1323" i="2"/>
  <c r="BF1323" i="2"/>
  <c r="T1323" i="2"/>
  <c r="R1323" i="2"/>
  <c r="P1323" i="2"/>
  <c r="BI1322" i="2"/>
  <c r="BH1322" i="2"/>
  <c r="BG1322" i="2"/>
  <c r="BF1322" i="2"/>
  <c r="T1322" i="2"/>
  <c r="R1322" i="2"/>
  <c r="P1322" i="2"/>
  <c r="BI1321" i="2"/>
  <c r="BH1321" i="2"/>
  <c r="BG1321" i="2"/>
  <c r="BF1321" i="2"/>
  <c r="T1321" i="2"/>
  <c r="R1321" i="2"/>
  <c r="P1321" i="2"/>
  <c r="BI1320" i="2"/>
  <c r="BH1320" i="2"/>
  <c r="BG1320" i="2"/>
  <c r="BF1320" i="2"/>
  <c r="T1320" i="2"/>
  <c r="R1320" i="2"/>
  <c r="P1320" i="2"/>
  <c r="BI1319" i="2"/>
  <c r="BH1319" i="2"/>
  <c r="BG1319" i="2"/>
  <c r="BF1319" i="2"/>
  <c r="T1319" i="2"/>
  <c r="R1319" i="2"/>
  <c r="P1319" i="2"/>
  <c r="BI1318" i="2"/>
  <c r="BH1318" i="2"/>
  <c r="BG1318" i="2"/>
  <c r="BF1318" i="2"/>
  <c r="T1318" i="2"/>
  <c r="R1318" i="2"/>
  <c r="P1318" i="2"/>
  <c r="BI1317" i="2"/>
  <c r="BH1317" i="2"/>
  <c r="BG1317" i="2"/>
  <c r="BF1317" i="2"/>
  <c r="T1317" i="2"/>
  <c r="R1317" i="2"/>
  <c r="P1317" i="2"/>
  <c r="BI1316" i="2"/>
  <c r="BH1316" i="2"/>
  <c r="BG1316" i="2"/>
  <c r="BF1316" i="2"/>
  <c r="T1316" i="2"/>
  <c r="R1316" i="2"/>
  <c r="P1316" i="2"/>
  <c r="BI1315" i="2"/>
  <c r="BH1315" i="2"/>
  <c r="BG1315" i="2"/>
  <c r="BF1315" i="2"/>
  <c r="T1315" i="2"/>
  <c r="R1315" i="2"/>
  <c r="P1315" i="2"/>
  <c r="BI1314" i="2"/>
  <c r="BH1314" i="2"/>
  <c r="BG1314" i="2"/>
  <c r="BF1314" i="2"/>
  <c r="T1314" i="2"/>
  <c r="R1314" i="2"/>
  <c r="P1314" i="2"/>
  <c r="BI1313" i="2"/>
  <c r="BH1313" i="2"/>
  <c r="BG1313" i="2"/>
  <c r="BF1313" i="2"/>
  <c r="T1313" i="2"/>
  <c r="R1313" i="2"/>
  <c r="P1313" i="2"/>
  <c r="BI1312" i="2"/>
  <c r="BH1312" i="2"/>
  <c r="BG1312" i="2"/>
  <c r="BF1312" i="2"/>
  <c r="T1312" i="2"/>
  <c r="R1312" i="2"/>
  <c r="P1312" i="2"/>
  <c r="BI1311" i="2"/>
  <c r="BH1311" i="2"/>
  <c r="BG1311" i="2"/>
  <c r="BF1311" i="2"/>
  <c r="T1311" i="2"/>
  <c r="R1311" i="2"/>
  <c r="P1311" i="2"/>
  <c r="BI1310" i="2"/>
  <c r="BH1310" i="2"/>
  <c r="BG1310" i="2"/>
  <c r="BF1310" i="2"/>
  <c r="T1310" i="2"/>
  <c r="R1310" i="2"/>
  <c r="P1310" i="2"/>
  <c r="BI1309" i="2"/>
  <c r="BH1309" i="2"/>
  <c r="BG1309" i="2"/>
  <c r="BF1309" i="2"/>
  <c r="T1309" i="2"/>
  <c r="R1309" i="2"/>
  <c r="P1309" i="2"/>
  <c r="BI1308" i="2"/>
  <c r="BH1308" i="2"/>
  <c r="BG1308" i="2"/>
  <c r="BF1308" i="2"/>
  <c r="T1308" i="2"/>
  <c r="R1308" i="2"/>
  <c r="P1308" i="2"/>
  <c r="BI1307" i="2"/>
  <c r="BH1307" i="2"/>
  <c r="BG1307" i="2"/>
  <c r="BF1307" i="2"/>
  <c r="T1307" i="2"/>
  <c r="R1307" i="2"/>
  <c r="P1307" i="2"/>
  <c r="BI1306" i="2"/>
  <c r="BH1306" i="2"/>
  <c r="BG1306" i="2"/>
  <c r="BF1306" i="2"/>
  <c r="T1306" i="2"/>
  <c r="R1306" i="2"/>
  <c r="P1306" i="2"/>
  <c r="BI1305" i="2"/>
  <c r="BH1305" i="2"/>
  <c r="BG1305" i="2"/>
  <c r="BF1305" i="2"/>
  <c r="T1305" i="2"/>
  <c r="R1305" i="2"/>
  <c r="P1305" i="2"/>
  <c r="BI1304" i="2"/>
  <c r="BH1304" i="2"/>
  <c r="BG1304" i="2"/>
  <c r="BF1304" i="2"/>
  <c r="T1304" i="2"/>
  <c r="R1304" i="2"/>
  <c r="P1304" i="2"/>
  <c r="BI1303" i="2"/>
  <c r="BH1303" i="2"/>
  <c r="BG1303" i="2"/>
  <c r="BF1303" i="2"/>
  <c r="T1303" i="2"/>
  <c r="R1303" i="2"/>
  <c r="P1303" i="2"/>
  <c r="BI1302" i="2"/>
  <c r="BH1302" i="2"/>
  <c r="BG1302" i="2"/>
  <c r="BF1302" i="2"/>
  <c r="T1302" i="2"/>
  <c r="R1302" i="2"/>
  <c r="P1302" i="2"/>
  <c r="BI1301" i="2"/>
  <c r="BH1301" i="2"/>
  <c r="BG1301" i="2"/>
  <c r="BF1301" i="2"/>
  <c r="T1301" i="2"/>
  <c r="R1301" i="2"/>
  <c r="P1301" i="2"/>
  <c r="BI1300" i="2"/>
  <c r="BH1300" i="2"/>
  <c r="BG1300" i="2"/>
  <c r="BF1300" i="2"/>
  <c r="T1300" i="2"/>
  <c r="R1300" i="2"/>
  <c r="P1300" i="2"/>
  <c r="BI1299" i="2"/>
  <c r="BH1299" i="2"/>
  <c r="BG1299" i="2"/>
  <c r="BF1299" i="2"/>
  <c r="T1299" i="2"/>
  <c r="R1299" i="2"/>
  <c r="P1299" i="2"/>
  <c r="BI1298" i="2"/>
  <c r="BH1298" i="2"/>
  <c r="BG1298" i="2"/>
  <c r="BF1298" i="2"/>
  <c r="T1298" i="2"/>
  <c r="R1298" i="2"/>
  <c r="P1298" i="2"/>
  <c r="BI1297" i="2"/>
  <c r="BH1297" i="2"/>
  <c r="BG1297" i="2"/>
  <c r="BF1297" i="2"/>
  <c r="T1297" i="2"/>
  <c r="R1297" i="2"/>
  <c r="P1297" i="2"/>
  <c r="BI1294" i="2"/>
  <c r="BH1294" i="2"/>
  <c r="BG1294" i="2"/>
  <c r="BF1294" i="2"/>
  <c r="T1294" i="2"/>
  <c r="R1294" i="2"/>
  <c r="P1294" i="2"/>
  <c r="BI1292" i="2"/>
  <c r="BH1292" i="2"/>
  <c r="BG1292" i="2"/>
  <c r="BF1292" i="2"/>
  <c r="T1292" i="2"/>
  <c r="R1292" i="2"/>
  <c r="P1292" i="2"/>
  <c r="BI1286" i="2"/>
  <c r="BH1286" i="2"/>
  <c r="BG1286" i="2"/>
  <c r="BF1286" i="2"/>
  <c r="T1286" i="2"/>
  <c r="R1286" i="2"/>
  <c r="P1286" i="2"/>
  <c r="BI1280" i="2"/>
  <c r="BH1280" i="2"/>
  <c r="BG1280" i="2"/>
  <c r="BF1280" i="2"/>
  <c r="T1280" i="2"/>
  <c r="R1280" i="2"/>
  <c r="P1280" i="2"/>
  <c r="BI1274" i="2"/>
  <c r="BH1274" i="2"/>
  <c r="BG1274" i="2"/>
  <c r="BF1274" i="2"/>
  <c r="T1274" i="2"/>
  <c r="R1274" i="2"/>
  <c r="P1274" i="2"/>
  <c r="BI1272" i="2"/>
  <c r="BH1272" i="2"/>
  <c r="BG1272" i="2"/>
  <c r="BF1272" i="2"/>
  <c r="T1272" i="2"/>
  <c r="R1272" i="2"/>
  <c r="P1272" i="2"/>
  <c r="BI1270" i="2"/>
  <c r="BH1270" i="2"/>
  <c r="BG1270" i="2"/>
  <c r="BF1270" i="2"/>
  <c r="T1270" i="2"/>
  <c r="R1270" i="2"/>
  <c r="P1270" i="2"/>
  <c r="BI1267" i="2"/>
  <c r="BH1267" i="2"/>
  <c r="BG1267" i="2"/>
  <c r="BF1267" i="2"/>
  <c r="T1267" i="2"/>
  <c r="R1267" i="2"/>
  <c r="P1267" i="2"/>
  <c r="BI1264" i="2"/>
  <c r="BH1264" i="2"/>
  <c r="BG1264" i="2"/>
  <c r="BF1264" i="2"/>
  <c r="T1264" i="2"/>
  <c r="R1264" i="2"/>
  <c r="P1264" i="2"/>
  <c r="BI1262" i="2"/>
  <c r="BH1262" i="2"/>
  <c r="BG1262" i="2"/>
  <c r="BF1262" i="2"/>
  <c r="T1262" i="2"/>
  <c r="R1262" i="2"/>
  <c r="P1262" i="2"/>
  <c r="BI1251" i="2"/>
  <c r="BH1251" i="2"/>
  <c r="BG1251" i="2"/>
  <c r="BF1251" i="2"/>
  <c r="T1251" i="2"/>
  <c r="R1251" i="2"/>
  <c r="P1251" i="2"/>
  <c r="BI1248" i="2"/>
  <c r="BH1248" i="2"/>
  <c r="BG1248" i="2"/>
  <c r="BF1248" i="2"/>
  <c r="T1248" i="2"/>
  <c r="R1248" i="2"/>
  <c r="P1248" i="2"/>
  <c r="BI1245" i="2"/>
  <c r="BH1245" i="2"/>
  <c r="BG1245" i="2"/>
  <c r="BF1245" i="2"/>
  <c r="T1245" i="2"/>
  <c r="R1245" i="2"/>
  <c r="P1245" i="2"/>
  <c r="BI1243" i="2"/>
  <c r="BH1243" i="2"/>
  <c r="BG1243" i="2"/>
  <c r="BF1243" i="2"/>
  <c r="T1243" i="2"/>
  <c r="R1243" i="2"/>
  <c r="P1243" i="2"/>
  <c r="BI1237" i="2"/>
  <c r="BH1237" i="2"/>
  <c r="BG1237" i="2"/>
  <c r="BF1237" i="2"/>
  <c r="T1237" i="2"/>
  <c r="R1237" i="2"/>
  <c r="P1237" i="2"/>
  <c r="BI1229" i="2"/>
  <c r="BH1229" i="2"/>
  <c r="BG1229" i="2"/>
  <c r="BF1229" i="2"/>
  <c r="T1229" i="2"/>
  <c r="R1229" i="2"/>
  <c r="P1229" i="2"/>
  <c r="BI1227" i="2"/>
  <c r="BH1227" i="2"/>
  <c r="BG1227" i="2"/>
  <c r="BF1227" i="2"/>
  <c r="T1227" i="2"/>
  <c r="R1227" i="2"/>
  <c r="P1227" i="2"/>
  <c r="BI1225" i="2"/>
  <c r="BH1225" i="2"/>
  <c r="BG1225" i="2"/>
  <c r="BF1225" i="2"/>
  <c r="T1225" i="2"/>
  <c r="R1225" i="2"/>
  <c r="P1225" i="2"/>
  <c r="BI1220" i="2"/>
  <c r="BH1220" i="2"/>
  <c r="BG1220" i="2"/>
  <c r="BF1220" i="2"/>
  <c r="T1220" i="2"/>
  <c r="R1220" i="2"/>
  <c r="P1220" i="2"/>
  <c r="BI1218" i="2"/>
  <c r="BH1218" i="2"/>
  <c r="BG1218" i="2"/>
  <c r="BF1218" i="2"/>
  <c r="T1218" i="2"/>
  <c r="R1218" i="2"/>
  <c r="P1218" i="2"/>
  <c r="BI1215" i="2"/>
  <c r="BH1215" i="2"/>
  <c r="BG1215" i="2"/>
  <c r="BF1215" i="2"/>
  <c r="T1215" i="2"/>
  <c r="R1215" i="2"/>
  <c r="P1215" i="2"/>
  <c r="BI1213" i="2"/>
  <c r="BH1213" i="2"/>
  <c r="BG1213" i="2"/>
  <c r="BF1213" i="2"/>
  <c r="T1213" i="2"/>
  <c r="R1213" i="2"/>
  <c r="P1213" i="2"/>
  <c r="BI1210" i="2"/>
  <c r="BH1210" i="2"/>
  <c r="BG1210" i="2"/>
  <c r="BF1210" i="2"/>
  <c r="T1210" i="2"/>
  <c r="R1210" i="2"/>
  <c r="P1210" i="2"/>
  <c r="BI1208" i="2"/>
  <c r="BH1208" i="2"/>
  <c r="BG1208" i="2"/>
  <c r="BF1208" i="2"/>
  <c r="T1208" i="2"/>
  <c r="R1208" i="2"/>
  <c r="P1208" i="2"/>
  <c r="BI1205" i="2"/>
  <c r="BH1205" i="2"/>
  <c r="BG1205" i="2"/>
  <c r="BF1205" i="2"/>
  <c r="T1205" i="2"/>
  <c r="R1205" i="2"/>
  <c r="P1205" i="2"/>
  <c r="BI1197" i="2"/>
  <c r="BH1197" i="2"/>
  <c r="BG1197" i="2"/>
  <c r="BF1197" i="2"/>
  <c r="T1197" i="2"/>
  <c r="R1197" i="2"/>
  <c r="P1197" i="2"/>
  <c r="BI1192" i="2"/>
  <c r="BH1192" i="2"/>
  <c r="BG1192" i="2"/>
  <c r="BF1192" i="2"/>
  <c r="T1192" i="2"/>
  <c r="R1192" i="2"/>
  <c r="P1192" i="2"/>
  <c r="BI1176" i="2"/>
  <c r="BH1176" i="2"/>
  <c r="BG1176" i="2"/>
  <c r="BF1176" i="2"/>
  <c r="T1176" i="2"/>
  <c r="R1176" i="2"/>
  <c r="P1176" i="2"/>
  <c r="BI1173" i="2"/>
  <c r="BH1173" i="2"/>
  <c r="BG1173" i="2"/>
  <c r="BF1173" i="2"/>
  <c r="T1173" i="2"/>
  <c r="R1173" i="2"/>
  <c r="P1173" i="2"/>
  <c r="BI1170" i="2"/>
  <c r="BH1170" i="2"/>
  <c r="BG1170" i="2"/>
  <c r="BF1170" i="2"/>
  <c r="T1170" i="2"/>
  <c r="R1170" i="2"/>
  <c r="P1170" i="2"/>
  <c r="BI1166" i="2"/>
  <c r="BH1166" i="2"/>
  <c r="BG1166" i="2"/>
  <c r="BF1166" i="2"/>
  <c r="T1166" i="2"/>
  <c r="R1166" i="2"/>
  <c r="P1166" i="2"/>
  <c r="BI1164" i="2"/>
  <c r="BH1164" i="2"/>
  <c r="BG1164" i="2"/>
  <c r="BF1164" i="2"/>
  <c r="T1164" i="2"/>
  <c r="R1164" i="2"/>
  <c r="P1164" i="2"/>
  <c r="BI1161" i="2"/>
  <c r="BH1161" i="2"/>
  <c r="BG1161" i="2"/>
  <c r="BF1161" i="2"/>
  <c r="T1161" i="2"/>
  <c r="R1161" i="2"/>
  <c r="P1161" i="2"/>
  <c r="BI1158" i="2"/>
  <c r="BH1158" i="2"/>
  <c r="BG1158" i="2"/>
  <c r="BF1158" i="2"/>
  <c r="T1158" i="2"/>
  <c r="R1158" i="2"/>
  <c r="P1158" i="2"/>
  <c r="BI1155" i="2"/>
  <c r="BH1155" i="2"/>
  <c r="BG1155" i="2"/>
  <c r="BF1155" i="2"/>
  <c r="T1155" i="2"/>
  <c r="R1155" i="2"/>
  <c r="P1155" i="2"/>
  <c r="BI1152" i="2"/>
  <c r="BH1152" i="2"/>
  <c r="BG1152" i="2"/>
  <c r="BF1152" i="2"/>
  <c r="T1152" i="2"/>
  <c r="T1151" i="2" s="1"/>
  <c r="R1152" i="2"/>
  <c r="R1151" i="2"/>
  <c r="P1152" i="2"/>
  <c r="P1151" i="2" s="1"/>
  <c r="BI1149" i="2"/>
  <c r="BH1149" i="2"/>
  <c r="BG1149" i="2"/>
  <c r="BF1149" i="2"/>
  <c r="T1149" i="2"/>
  <c r="R1149" i="2"/>
  <c r="P1149" i="2"/>
  <c r="BI1147" i="2"/>
  <c r="BH1147" i="2"/>
  <c r="BG1147" i="2"/>
  <c r="BF1147" i="2"/>
  <c r="T1147" i="2"/>
  <c r="R1147" i="2"/>
  <c r="P1147" i="2"/>
  <c r="BI1145" i="2"/>
  <c r="BH1145" i="2"/>
  <c r="BG1145" i="2"/>
  <c r="BF1145" i="2"/>
  <c r="T1145" i="2"/>
  <c r="R1145" i="2"/>
  <c r="P1145" i="2"/>
  <c r="BI1142" i="2"/>
  <c r="BH1142" i="2"/>
  <c r="BG1142" i="2"/>
  <c r="BF1142" i="2"/>
  <c r="T1142" i="2"/>
  <c r="R1142" i="2"/>
  <c r="P1142" i="2"/>
  <c r="BI1139" i="2"/>
  <c r="BH1139" i="2"/>
  <c r="BG1139" i="2"/>
  <c r="BF1139" i="2"/>
  <c r="T1139" i="2"/>
  <c r="R1139" i="2"/>
  <c r="P1139" i="2"/>
  <c r="BI1136" i="2"/>
  <c r="BH1136" i="2"/>
  <c r="BG1136" i="2"/>
  <c r="BF1136" i="2"/>
  <c r="T1136" i="2"/>
  <c r="R1136" i="2"/>
  <c r="P1136" i="2"/>
  <c r="BI1128" i="2"/>
  <c r="BH1128" i="2"/>
  <c r="BG1128" i="2"/>
  <c r="BF1128" i="2"/>
  <c r="T1128" i="2"/>
  <c r="R1128" i="2"/>
  <c r="P1128" i="2"/>
  <c r="BI1125" i="2"/>
  <c r="BH1125" i="2"/>
  <c r="BG1125" i="2"/>
  <c r="BF1125" i="2"/>
  <c r="T1125" i="2"/>
  <c r="R1125" i="2"/>
  <c r="P1125" i="2"/>
  <c r="BI1116" i="2"/>
  <c r="BH1116" i="2"/>
  <c r="BG1116" i="2"/>
  <c r="BF1116" i="2"/>
  <c r="T1116" i="2"/>
  <c r="R1116" i="2"/>
  <c r="P1116" i="2"/>
  <c r="BI1113" i="2"/>
  <c r="BH1113" i="2"/>
  <c r="BG1113" i="2"/>
  <c r="BF1113" i="2"/>
  <c r="T1113" i="2"/>
  <c r="R1113" i="2"/>
  <c r="P1113" i="2"/>
  <c r="BI1111" i="2"/>
  <c r="BH1111" i="2"/>
  <c r="BG1111" i="2"/>
  <c r="BF1111" i="2"/>
  <c r="T1111" i="2"/>
  <c r="R1111" i="2"/>
  <c r="P1111" i="2"/>
  <c r="BI1108" i="2"/>
  <c r="BH1108" i="2"/>
  <c r="BG1108" i="2"/>
  <c r="BF1108" i="2"/>
  <c r="T1108" i="2"/>
  <c r="R1108" i="2"/>
  <c r="P1108" i="2"/>
  <c r="BI1106" i="2"/>
  <c r="BH1106" i="2"/>
  <c r="BG1106" i="2"/>
  <c r="BF1106" i="2"/>
  <c r="T1106" i="2"/>
  <c r="R1106" i="2"/>
  <c r="P1106" i="2"/>
  <c r="BI1098" i="2"/>
  <c r="BH1098" i="2"/>
  <c r="BG1098" i="2"/>
  <c r="BF1098" i="2"/>
  <c r="T1098" i="2"/>
  <c r="R1098" i="2"/>
  <c r="P1098" i="2"/>
  <c r="BI1094" i="2"/>
  <c r="BH1094" i="2"/>
  <c r="BG1094" i="2"/>
  <c r="BF1094" i="2"/>
  <c r="T1094" i="2"/>
  <c r="T1093" i="2" s="1"/>
  <c r="R1094" i="2"/>
  <c r="R1093" i="2"/>
  <c r="P1094" i="2"/>
  <c r="P1093" i="2" s="1"/>
  <c r="BI1090" i="2"/>
  <c r="BH1090" i="2"/>
  <c r="BG1090" i="2"/>
  <c r="BF1090" i="2"/>
  <c r="T1090" i="2"/>
  <c r="R1090" i="2"/>
  <c r="P1090" i="2"/>
  <c r="BI1088" i="2"/>
  <c r="BH1088" i="2"/>
  <c r="BG1088" i="2"/>
  <c r="BF1088" i="2"/>
  <c r="T1088" i="2"/>
  <c r="R1088" i="2"/>
  <c r="P1088" i="2"/>
  <c r="BI1086" i="2"/>
  <c r="BH1086" i="2"/>
  <c r="BG1086" i="2"/>
  <c r="BF1086" i="2"/>
  <c r="T1086" i="2"/>
  <c r="R1086" i="2"/>
  <c r="P1086" i="2"/>
  <c r="BI1083" i="2"/>
  <c r="BH1083" i="2"/>
  <c r="BG1083" i="2"/>
  <c r="BF1083" i="2"/>
  <c r="T1083" i="2"/>
  <c r="R1083" i="2"/>
  <c r="P1083" i="2"/>
  <c r="BI1080" i="2"/>
  <c r="BH1080" i="2"/>
  <c r="BG1080" i="2"/>
  <c r="BF1080" i="2"/>
  <c r="T1080" i="2"/>
  <c r="R1080" i="2"/>
  <c r="P1080" i="2"/>
  <c r="BI1077" i="2"/>
  <c r="BH1077" i="2"/>
  <c r="BG1077" i="2"/>
  <c r="BF1077" i="2"/>
  <c r="T1077" i="2"/>
  <c r="R1077" i="2"/>
  <c r="P1077" i="2"/>
  <c r="BI1074" i="2"/>
  <c r="BH1074" i="2"/>
  <c r="BG1074" i="2"/>
  <c r="BF1074" i="2"/>
  <c r="T1074" i="2"/>
  <c r="R1074" i="2"/>
  <c r="P1074" i="2"/>
  <c r="BI1071" i="2"/>
  <c r="BH1071" i="2"/>
  <c r="BG1071" i="2"/>
  <c r="BF1071" i="2"/>
  <c r="T1071" i="2"/>
  <c r="R1071" i="2"/>
  <c r="P1071" i="2"/>
  <c r="BI1069" i="2"/>
  <c r="BH1069" i="2"/>
  <c r="BG1069" i="2"/>
  <c r="BF1069" i="2"/>
  <c r="T1069" i="2"/>
  <c r="R1069" i="2"/>
  <c r="P1069" i="2"/>
  <c r="BI1067" i="2"/>
  <c r="BH1067" i="2"/>
  <c r="BG1067" i="2"/>
  <c r="BF1067" i="2"/>
  <c r="T1067" i="2"/>
  <c r="R1067" i="2"/>
  <c r="P1067" i="2"/>
  <c r="BI1063" i="2"/>
  <c r="BH1063" i="2"/>
  <c r="BG1063" i="2"/>
  <c r="BF1063" i="2"/>
  <c r="T1063" i="2"/>
  <c r="R1063" i="2"/>
  <c r="P1063" i="2"/>
  <c r="BI1060" i="2"/>
  <c r="BH1060" i="2"/>
  <c r="BG1060" i="2"/>
  <c r="BF1060" i="2"/>
  <c r="T1060" i="2"/>
  <c r="R1060" i="2"/>
  <c r="P1060" i="2"/>
  <c r="BI1058" i="2"/>
  <c r="BH1058" i="2"/>
  <c r="BG1058" i="2"/>
  <c r="BF1058" i="2"/>
  <c r="T1058" i="2"/>
  <c r="R1058" i="2"/>
  <c r="P1058" i="2"/>
  <c r="BI1057" i="2"/>
  <c r="BH1057" i="2"/>
  <c r="BG1057" i="2"/>
  <c r="BF1057" i="2"/>
  <c r="T1057" i="2"/>
  <c r="R1057" i="2"/>
  <c r="P1057" i="2"/>
  <c r="BI1056" i="2"/>
  <c r="BH1056" i="2"/>
  <c r="BG1056" i="2"/>
  <c r="BF1056" i="2"/>
  <c r="T1056" i="2"/>
  <c r="R1056" i="2"/>
  <c r="P1056" i="2"/>
  <c r="BI1054" i="2"/>
  <c r="BH1054" i="2"/>
  <c r="BG1054" i="2"/>
  <c r="BF1054" i="2"/>
  <c r="T1054" i="2"/>
  <c r="R1054" i="2"/>
  <c r="P1054" i="2"/>
  <c r="BI1052" i="2"/>
  <c r="BH1052" i="2"/>
  <c r="BG1052" i="2"/>
  <c r="BF1052" i="2"/>
  <c r="T1052" i="2"/>
  <c r="R1052" i="2"/>
  <c r="P1052" i="2"/>
  <c r="BI1049" i="2"/>
  <c r="BH1049" i="2"/>
  <c r="BG1049" i="2"/>
  <c r="BF1049" i="2"/>
  <c r="T1049" i="2"/>
  <c r="R1049" i="2"/>
  <c r="P1049" i="2"/>
  <c r="BI1046" i="2"/>
  <c r="BH1046" i="2"/>
  <c r="BG1046" i="2"/>
  <c r="BF1046" i="2"/>
  <c r="T1046" i="2"/>
  <c r="R1046" i="2"/>
  <c r="P1046" i="2"/>
  <c r="BI1040" i="2"/>
  <c r="BH1040" i="2"/>
  <c r="BG1040" i="2"/>
  <c r="BF1040" i="2"/>
  <c r="T1040" i="2"/>
  <c r="R1040" i="2"/>
  <c r="P1040" i="2"/>
  <c r="BI1037" i="2"/>
  <c r="BH1037" i="2"/>
  <c r="BG1037" i="2"/>
  <c r="BF1037" i="2"/>
  <c r="T1037" i="2"/>
  <c r="R1037" i="2"/>
  <c r="P1037" i="2"/>
  <c r="BI1025" i="2"/>
  <c r="BH1025" i="2"/>
  <c r="BG1025" i="2"/>
  <c r="BF1025" i="2"/>
  <c r="T1025" i="2"/>
  <c r="R1025" i="2"/>
  <c r="P1025" i="2"/>
  <c r="BI1020" i="2"/>
  <c r="BH1020" i="2"/>
  <c r="BG1020" i="2"/>
  <c r="BF1020" i="2"/>
  <c r="T1020" i="2"/>
  <c r="R1020" i="2"/>
  <c r="P1020" i="2"/>
  <c r="BI1015" i="2"/>
  <c r="BH1015" i="2"/>
  <c r="BG1015" i="2"/>
  <c r="BF1015" i="2"/>
  <c r="T1015" i="2"/>
  <c r="R1015" i="2"/>
  <c r="P1015" i="2"/>
  <c r="BI1012" i="2"/>
  <c r="BH1012" i="2"/>
  <c r="BG1012" i="2"/>
  <c r="BF1012" i="2"/>
  <c r="T1012" i="2"/>
  <c r="R1012" i="2"/>
  <c r="P1012" i="2"/>
  <c r="BI1009" i="2"/>
  <c r="BH1009" i="2"/>
  <c r="BG1009" i="2"/>
  <c r="BF1009" i="2"/>
  <c r="T1009" i="2"/>
  <c r="R1009" i="2"/>
  <c r="P1009" i="2"/>
  <c r="BI1004" i="2"/>
  <c r="BH1004" i="2"/>
  <c r="BG1004" i="2"/>
  <c r="BF1004" i="2"/>
  <c r="T1004" i="2"/>
  <c r="R1004" i="2"/>
  <c r="P1004" i="2"/>
  <c r="BI1002" i="2"/>
  <c r="BH1002" i="2"/>
  <c r="BG1002" i="2"/>
  <c r="BF1002" i="2"/>
  <c r="T1002" i="2"/>
  <c r="R1002" i="2"/>
  <c r="P1002" i="2"/>
  <c r="BI1001" i="2"/>
  <c r="BH1001" i="2"/>
  <c r="BG1001" i="2"/>
  <c r="BF1001" i="2"/>
  <c r="T1001" i="2"/>
  <c r="R1001" i="2"/>
  <c r="P1001" i="2"/>
  <c r="BI998" i="2"/>
  <c r="BH998" i="2"/>
  <c r="BG998" i="2"/>
  <c r="BF998" i="2"/>
  <c r="T998" i="2"/>
  <c r="R998" i="2"/>
  <c r="P998" i="2"/>
  <c r="BI995" i="2"/>
  <c r="BH995" i="2"/>
  <c r="BG995" i="2"/>
  <c r="BF995" i="2"/>
  <c r="T995" i="2"/>
  <c r="R995" i="2"/>
  <c r="P995" i="2"/>
  <c r="BI992" i="2"/>
  <c r="BH992" i="2"/>
  <c r="BG992" i="2"/>
  <c r="BF992" i="2"/>
  <c r="T992" i="2"/>
  <c r="R992" i="2"/>
  <c r="P992" i="2"/>
  <c r="BI986" i="2"/>
  <c r="BH986" i="2"/>
  <c r="BG986" i="2"/>
  <c r="BF986" i="2"/>
  <c r="T986" i="2"/>
  <c r="R986" i="2"/>
  <c r="P986" i="2"/>
  <c r="BI982" i="2"/>
  <c r="BH982" i="2"/>
  <c r="BG982" i="2"/>
  <c r="BF982" i="2"/>
  <c r="T982" i="2"/>
  <c r="R982" i="2"/>
  <c r="P982" i="2"/>
  <c r="BI977" i="2"/>
  <c r="BH977" i="2"/>
  <c r="BG977" i="2"/>
  <c r="BF977" i="2"/>
  <c r="T977" i="2"/>
  <c r="R977" i="2"/>
  <c r="P977" i="2"/>
  <c r="BI972" i="2"/>
  <c r="BH972" i="2"/>
  <c r="BG972" i="2"/>
  <c r="BF972" i="2"/>
  <c r="T972" i="2"/>
  <c r="R972" i="2"/>
  <c r="P972" i="2"/>
  <c r="BI967" i="2"/>
  <c r="BH967" i="2"/>
  <c r="BG967" i="2"/>
  <c r="BF967" i="2"/>
  <c r="T967" i="2"/>
  <c r="R967" i="2"/>
  <c r="P967" i="2"/>
  <c r="BI964" i="2"/>
  <c r="BH964" i="2"/>
  <c r="BG964" i="2"/>
  <c r="BF964" i="2"/>
  <c r="T964" i="2"/>
  <c r="R964" i="2"/>
  <c r="P964" i="2"/>
  <c r="BI961" i="2"/>
  <c r="BH961" i="2"/>
  <c r="BG961" i="2"/>
  <c r="BF961" i="2"/>
  <c r="T961" i="2"/>
  <c r="R961" i="2"/>
  <c r="P961" i="2"/>
  <c r="BI955" i="2"/>
  <c r="BH955" i="2"/>
  <c r="BG955" i="2"/>
  <c r="BF955" i="2"/>
  <c r="T955" i="2"/>
  <c r="R955" i="2"/>
  <c r="P955" i="2"/>
  <c r="BI948" i="2"/>
  <c r="BH948" i="2"/>
  <c r="BG948" i="2"/>
  <c r="BF948" i="2"/>
  <c r="T948" i="2"/>
  <c r="R948" i="2"/>
  <c r="P948" i="2"/>
  <c r="BI945" i="2"/>
  <c r="BH945" i="2"/>
  <c r="BG945" i="2"/>
  <c r="BF945" i="2"/>
  <c r="T945" i="2"/>
  <c r="R945" i="2"/>
  <c r="P945" i="2"/>
  <c r="BI942" i="2"/>
  <c r="BH942" i="2"/>
  <c r="BG942" i="2"/>
  <c r="BF942" i="2"/>
  <c r="T942" i="2"/>
  <c r="R942" i="2"/>
  <c r="P942" i="2"/>
  <c r="BI936" i="2"/>
  <c r="BH936" i="2"/>
  <c r="BG936" i="2"/>
  <c r="BF936" i="2"/>
  <c r="T936" i="2"/>
  <c r="R936" i="2"/>
  <c r="P936" i="2"/>
  <c r="BI934" i="2"/>
  <c r="BH934" i="2"/>
  <c r="BG934" i="2"/>
  <c r="BF934" i="2"/>
  <c r="T934" i="2"/>
  <c r="R934" i="2"/>
  <c r="P934" i="2"/>
  <c r="BI931" i="2"/>
  <c r="BH931" i="2"/>
  <c r="BG931" i="2"/>
  <c r="BF931" i="2"/>
  <c r="T931" i="2"/>
  <c r="R931" i="2"/>
  <c r="P931" i="2"/>
  <c r="BI928" i="2"/>
  <c r="BH928" i="2"/>
  <c r="BG928" i="2"/>
  <c r="BF928" i="2"/>
  <c r="T928" i="2"/>
  <c r="R928" i="2"/>
  <c r="P928" i="2"/>
  <c r="BI925" i="2"/>
  <c r="BH925" i="2"/>
  <c r="BG925" i="2"/>
  <c r="BF925" i="2"/>
  <c r="T925" i="2"/>
  <c r="R925" i="2"/>
  <c r="P925" i="2"/>
  <c r="BI916" i="2"/>
  <c r="BH916" i="2"/>
  <c r="BG916" i="2"/>
  <c r="BF916" i="2"/>
  <c r="T916" i="2"/>
  <c r="R916" i="2"/>
  <c r="P916" i="2"/>
  <c r="BI911" i="2"/>
  <c r="BH911" i="2"/>
  <c r="BG911" i="2"/>
  <c r="BF911" i="2"/>
  <c r="T911" i="2"/>
  <c r="R911" i="2"/>
  <c r="P911" i="2"/>
  <c r="BI905" i="2"/>
  <c r="BH905" i="2"/>
  <c r="BG905" i="2"/>
  <c r="BF905" i="2"/>
  <c r="T905" i="2"/>
  <c r="R905" i="2"/>
  <c r="P905" i="2"/>
  <c r="BI899" i="2"/>
  <c r="BH899" i="2"/>
  <c r="BG899" i="2"/>
  <c r="BF899" i="2"/>
  <c r="T899" i="2"/>
  <c r="R899" i="2"/>
  <c r="P899" i="2"/>
  <c r="BI898" i="2"/>
  <c r="BH898" i="2"/>
  <c r="BG898" i="2"/>
  <c r="BF898" i="2"/>
  <c r="T898" i="2"/>
  <c r="R898" i="2"/>
  <c r="P898" i="2"/>
  <c r="BI896" i="2"/>
  <c r="BH896" i="2"/>
  <c r="BG896" i="2"/>
  <c r="BF896" i="2"/>
  <c r="T896" i="2"/>
  <c r="R896" i="2"/>
  <c r="P896" i="2"/>
  <c r="BI893" i="2"/>
  <c r="BH893" i="2"/>
  <c r="BG893" i="2"/>
  <c r="BF893" i="2"/>
  <c r="T893" i="2"/>
  <c r="R893" i="2"/>
  <c r="P893" i="2"/>
  <c r="BI886" i="2"/>
  <c r="BH886" i="2"/>
  <c r="BG886" i="2"/>
  <c r="BF886" i="2"/>
  <c r="T886" i="2"/>
  <c r="R886" i="2"/>
  <c r="P886" i="2"/>
  <c r="BI884" i="2"/>
  <c r="BH884" i="2"/>
  <c r="BG884" i="2"/>
  <c r="BF884" i="2"/>
  <c r="T884" i="2"/>
  <c r="R884" i="2"/>
  <c r="P884" i="2"/>
  <c r="BI881" i="2"/>
  <c r="BH881" i="2"/>
  <c r="BG881" i="2"/>
  <c r="BF881" i="2"/>
  <c r="T881" i="2"/>
  <c r="R881" i="2"/>
  <c r="P881" i="2"/>
  <c r="BI879" i="2"/>
  <c r="BH879" i="2"/>
  <c r="BG879" i="2"/>
  <c r="BF879" i="2"/>
  <c r="T879" i="2"/>
  <c r="R879" i="2"/>
  <c r="P879" i="2"/>
  <c r="BI877" i="2"/>
  <c r="BH877" i="2"/>
  <c r="BG877" i="2"/>
  <c r="BF877" i="2"/>
  <c r="T877" i="2"/>
  <c r="R877" i="2"/>
  <c r="P877" i="2"/>
  <c r="BI874" i="2"/>
  <c r="BH874" i="2"/>
  <c r="BG874" i="2"/>
  <c r="BF874" i="2"/>
  <c r="T874" i="2"/>
  <c r="R874" i="2"/>
  <c r="P874" i="2"/>
  <c r="BI872" i="2"/>
  <c r="BH872" i="2"/>
  <c r="BG872" i="2"/>
  <c r="BF872" i="2"/>
  <c r="T872" i="2"/>
  <c r="R872" i="2"/>
  <c r="P872" i="2"/>
  <c r="BI870" i="2"/>
  <c r="BH870" i="2"/>
  <c r="BG870" i="2"/>
  <c r="BF870" i="2"/>
  <c r="T870" i="2"/>
  <c r="R870" i="2"/>
  <c r="P870" i="2"/>
  <c r="BI867" i="2"/>
  <c r="BH867" i="2"/>
  <c r="BG867" i="2"/>
  <c r="BF867" i="2"/>
  <c r="T867" i="2"/>
  <c r="R867" i="2"/>
  <c r="P867" i="2"/>
  <c r="BI865" i="2"/>
  <c r="BH865" i="2"/>
  <c r="BG865" i="2"/>
  <c r="BF865" i="2"/>
  <c r="T865" i="2"/>
  <c r="R865" i="2"/>
  <c r="P865" i="2"/>
  <c r="BI863" i="2"/>
  <c r="BH863" i="2"/>
  <c r="BG863" i="2"/>
  <c r="BF863" i="2"/>
  <c r="T863" i="2"/>
  <c r="R863" i="2"/>
  <c r="P863" i="2"/>
  <c r="BI860" i="2"/>
  <c r="BH860" i="2"/>
  <c r="BG860" i="2"/>
  <c r="BF860" i="2"/>
  <c r="T860" i="2"/>
  <c r="R860" i="2"/>
  <c r="P860" i="2"/>
  <c r="BI857" i="2"/>
  <c r="BH857" i="2"/>
  <c r="BG857" i="2"/>
  <c r="BF857" i="2"/>
  <c r="T857" i="2"/>
  <c r="R857" i="2"/>
  <c r="P857" i="2"/>
  <c r="BI855" i="2"/>
  <c r="BH855" i="2"/>
  <c r="BG855" i="2"/>
  <c r="BF855" i="2"/>
  <c r="T855" i="2"/>
  <c r="R855" i="2"/>
  <c r="P855" i="2"/>
  <c r="BI852" i="2"/>
  <c r="BH852" i="2"/>
  <c r="BG852" i="2"/>
  <c r="BF852" i="2"/>
  <c r="T852" i="2"/>
  <c r="R852" i="2"/>
  <c r="P852" i="2"/>
  <c r="BI846" i="2"/>
  <c r="BH846" i="2"/>
  <c r="BG846" i="2"/>
  <c r="BF846" i="2"/>
  <c r="T846" i="2"/>
  <c r="R846" i="2"/>
  <c r="P846" i="2"/>
  <c r="BI844" i="2"/>
  <c r="BH844" i="2"/>
  <c r="BG844" i="2"/>
  <c r="BF844" i="2"/>
  <c r="T844" i="2"/>
  <c r="R844" i="2"/>
  <c r="P844" i="2"/>
  <c r="BI842" i="2"/>
  <c r="BH842" i="2"/>
  <c r="BG842" i="2"/>
  <c r="BF842" i="2"/>
  <c r="T842" i="2"/>
  <c r="R842" i="2"/>
  <c r="P842" i="2"/>
  <c r="BI828" i="2"/>
  <c r="BH828" i="2"/>
  <c r="BG828" i="2"/>
  <c r="BF828" i="2"/>
  <c r="T828" i="2"/>
  <c r="R828" i="2"/>
  <c r="P828" i="2"/>
  <c r="BI812" i="2"/>
  <c r="BH812" i="2"/>
  <c r="BG812" i="2"/>
  <c r="BF812" i="2"/>
  <c r="T812" i="2"/>
  <c r="R812" i="2"/>
  <c r="P812" i="2"/>
  <c r="BI809" i="2"/>
  <c r="BH809" i="2"/>
  <c r="BG809" i="2"/>
  <c r="BF809" i="2"/>
  <c r="T809" i="2"/>
  <c r="R809" i="2"/>
  <c r="P809" i="2"/>
  <c r="BI806" i="2"/>
  <c r="BH806" i="2"/>
  <c r="BG806" i="2"/>
  <c r="BF806" i="2"/>
  <c r="T806" i="2"/>
  <c r="R806" i="2"/>
  <c r="P806" i="2"/>
  <c r="BI804" i="2"/>
  <c r="BH804" i="2"/>
  <c r="BG804" i="2"/>
  <c r="BF804" i="2"/>
  <c r="T804" i="2"/>
  <c r="R804" i="2"/>
  <c r="P804" i="2"/>
  <c r="BI802" i="2"/>
  <c r="BH802" i="2"/>
  <c r="BG802" i="2"/>
  <c r="BF802" i="2"/>
  <c r="T802" i="2"/>
  <c r="R802" i="2"/>
  <c r="P802" i="2"/>
  <c r="BI799" i="2"/>
  <c r="BH799" i="2"/>
  <c r="BG799" i="2"/>
  <c r="BF799" i="2"/>
  <c r="T799" i="2"/>
  <c r="R799" i="2"/>
  <c r="P799" i="2"/>
  <c r="BI796" i="2"/>
  <c r="BH796" i="2"/>
  <c r="BG796" i="2"/>
  <c r="BF796" i="2"/>
  <c r="T796" i="2"/>
  <c r="R796" i="2"/>
  <c r="P796" i="2"/>
  <c r="BI793" i="2"/>
  <c r="BH793" i="2"/>
  <c r="BG793" i="2"/>
  <c r="BF793" i="2"/>
  <c r="T793" i="2"/>
  <c r="R793" i="2"/>
  <c r="P793" i="2"/>
  <c r="BI787" i="2"/>
  <c r="BH787" i="2"/>
  <c r="BG787" i="2"/>
  <c r="BF787" i="2"/>
  <c r="T787" i="2"/>
  <c r="R787" i="2"/>
  <c r="P787" i="2"/>
  <c r="BI785" i="2"/>
  <c r="BH785" i="2"/>
  <c r="BG785" i="2"/>
  <c r="BF785" i="2"/>
  <c r="T785" i="2"/>
  <c r="R785" i="2"/>
  <c r="P785" i="2"/>
  <c r="BI783" i="2"/>
  <c r="BH783" i="2"/>
  <c r="BG783" i="2"/>
  <c r="BF783" i="2"/>
  <c r="T783" i="2"/>
  <c r="R783" i="2"/>
  <c r="P783" i="2"/>
  <c r="BI781" i="2"/>
  <c r="BH781" i="2"/>
  <c r="BG781" i="2"/>
  <c r="BF781" i="2"/>
  <c r="T781" i="2"/>
  <c r="R781" i="2"/>
  <c r="P781" i="2"/>
  <c r="BI778" i="2"/>
  <c r="BH778" i="2"/>
  <c r="BG778" i="2"/>
  <c r="BF778" i="2"/>
  <c r="T778" i="2"/>
  <c r="R778" i="2"/>
  <c r="P778" i="2"/>
  <c r="BI771" i="2"/>
  <c r="BH771" i="2"/>
  <c r="BG771" i="2"/>
  <c r="BF771" i="2"/>
  <c r="T771" i="2"/>
  <c r="R771" i="2"/>
  <c r="P771" i="2"/>
  <c r="BI769" i="2"/>
  <c r="BH769" i="2"/>
  <c r="BG769" i="2"/>
  <c r="BF769" i="2"/>
  <c r="T769" i="2"/>
  <c r="R769" i="2"/>
  <c r="P769" i="2"/>
  <c r="BI766" i="2"/>
  <c r="BH766" i="2"/>
  <c r="BG766" i="2"/>
  <c r="BF766" i="2"/>
  <c r="T766" i="2"/>
  <c r="R766" i="2"/>
  <c r="P766" i="2"/>
  <c r="BI764" i="2"/>
  <c r="BH764" i="2"/>
  <c r="BG764" i="2"/>
  <c r="BF764" i="2"/>
  <c r="T764" i="2"/>
  <c r="R764" i="2"/>
  <c r="P764" i="2"/>
  <c r="BI762" i="2"/>
  <c r="BH762" i="2"/>
  <c r="BG762" i="2"/>
  <c r="BF762" i="2"/>
  <c r="T762" i="2"/>
  <c r="R762" i="2"/>
  <c r="P762" i="2"/>
  <c r="BI757" i="2"/>
  <c r="BH757" i="2"/>
  <c r="BG757" i="2"/>
  <c r="BF757" i="2"/>
  <c r="T757" i="2"/>
  <c r="R757" i="2"/>
  <c r="P757" i="2"/>
  <c r="BI752" i="2"/>
  <c r="BH752" i="2"/>
  <c r="BG752" i="2"/>
  <c r="BF752" i="2"/>
  <c r="T752" i="2"/>
  <c r="R752" i="2"/>
  <c r="P752" i="2"/>
  <c r="BI749" i="2"/>
  <c r="BH749" i="2"/>
  <c r="BG749" i="2"/>
  <c r="BF749" i="2"/>
  <c r="T749" i="2"/>
  <c r="R749" i="2"/>
  <c r="P749" i="2"/>
  <c r="BI746" i="2"/>
  <c r="BH746" i="2"/>
  <c r="BG746" i="2"/>
  <c r="BF746" i="2"/>
  <c r="T746" i="2"/>
  <c r="R746" i="2"/>
  <c r="P746" i="2"/>
  <c r="BI743" i="2"/>
  <c r="BH743" i="2"/>
  <c r="BG743" i="2"/>
  <c r="BF743" i="2"/>
  <c r="T743" i="2"/>
  <c r="R743" i="2"/>
  <c r="P743" i="2"/>
  <c r="BI742" i="2"/>
  <c r="BH742" i="2"/>
  <c r="BG742" i="2"/>
  <c r="BF742" i="2"/>
  <c r="T742" i="2"/>
  <c r="R742" i="2"/>
  <c r="P742" i="2"/>
  <c r="BI741" i="2"/>
  <c r="BH741" i="2"/>
  <c r="BG741" i="2"/>
  <c r="BF741" i="2"/>
  <c r="T741" i="2"/>
  <c r="R741" i="2"/>
  <c r="P741" i="2"/>
  <c r="BI739" i="2"/>
  <c r="BH739" i="2"/>
  <c r="BG739" i="2"/>
  <c r="BF739" i="2"/>
  <c r="T739" i="2"/>
  <c r="R739" i="2"/>
  <c r="P739" i="2"/>
  <c r="BI724" i="2"/>
  <c r="BH724" i="2"/>
  <c r="BG724" i="2"/>
  <c r="BF724" i="2"/>
  <c r="T724" i="2"/>
  <c r="R724" i="2"/>
  <c r="P724" i="2"/>
  <c r="BI722" i="2"/>
  <c r="BH722" i="2"/>
  <c r="BG722" i="2"/>
  <c r="BF722" i="2"/>
  <c r="T722" i="2"/>
  <c r="R722" i="2"/>
  <c r="P722" i="2"/>
  <c r="BI717" i="2"/>
  <c r="BH717" i="2"/>
  <c r="BG717" i="2"/>
  <c r="BF717" i="2"/>
  <c r="T717" i="2"/>
  <c r="R717" i="2"/>
  <c r="P717" i="2"/>
  <c r="BI709" i="2"/>
  <c r="BH709" i="2"/>
  <c r="BG709" i="2"/>
  <c r="BF709" i="2"/>
  <c r="T709" i="2"/>
  <c r="R709" i="2"/>
  <c r="P709" i="2"/>
  <c r="BI706" i="2"/>
  <c r="BH706" i="2"/>
  <c r="BG706" i="2"/>
  <c r="BF706" i="2"/>
  <c r="T706" i="2"/>
  <c r="R706" i="2"/>
  <c r="P706" i="2"/>
  <c r="BI702" i="2"/>
  <c r="BH702" i="2"/>
  <c r="BG702" i="2"/>
  <c r="BF702" i="2"/>
  <c r="T702" i="2"/>
  <c r="R702" i="2"/>
  <c r="P702" i="2"/>
  <c r="BI700" i="2"/>
  <c r="BH700" i="2"/>
  <c r="BG700" i="2"/>
  <c r="BF700" i="2"/>
  <c r="T700" i="2"/>
  <c r="R700" i="2"/>
  <c r="P700" i="2"/>
  <c r="BI699" i="2"/>
  <c r="BH699" i="2"/>
  <c r="BG699" i="2"/>
  <c r="BF699" i="2"/>
  <c r="T699" i="2"/>
  <c r="R699" i="2"/>
  <c r="P699" i="2"/>
  <c r="BI696" i="2"/>
  <c r="BH696" i="2"/>
  <c r="BG696" i="2"/>
  <c r="BF696" i="2"/>
  <c r="T696" i="2"/>
  <c r="R696" i="2"/>
  <c r="P696" i="2"/>
  <c r="BI691" i="2"/>
  <c r="BH691" i="2"/>
  <c r="BG691" i="2"/>
  <c r="BF691" i="2"/>
  <c r="T691" i="2"/>
  <c r="R691" i="2"/>
  <c r="P691" i="2"/>
  <c r="BI689" i="2"/>
  <c r="BH689" i="2"/>
  <c r="BG689" i="2"/>
  <c r="BF689" i="2"/>
  <c r="T689" i="2"/>
  <c r="R689" i="2"/>
  <c r="P689" i="2"/>
  <c r="BI686" i="2"/>
  <c r="BH686" i="2"/>
  <c r="BG686" i="2"/>
  <c r="BF686" i="2"/>
  <c r="T686" i="2"/>
  <c r="R686" i="2"/>
  <c r="P686" i="2"/>
  <c r="BI684" i="2"/>
  <c r="BH684" i="2"/>
  <c r="BG684" i="2"/>
  <c r="BF684" i="2"/>
  <c r="T684" i="2"/>
  <c r="R684" i="2"/>
  <c r="P684" i="2"/>
  <c r="BI681" i="2"/>
  <c r="BH681" i="2"/>
  <c r="BG681" i="2"/>
  <c r="BF681" i="2"/>
  <c r="T681" i="2"/>
  <c r="R681" i="2"/>
  <c r="P681" i="2"/>
  <c r="BI678" i="2"/>
  <c r="BH678" i="2"/>
  <c r="BG678" i="2"/>
  <c r="BF678" i="2"/>
  <c r="T678" i="2"/>
  <c r="R678" i="2"/>
  <c r="P678" i="2"/>
  <c r="BI671" i="2"/>
  <c r="BH671" i="2"/>
  <c r="BG671" i="2"/>
  <c r="BF671" i="2"/>
  <c r="T671" i="2"/>
  <c r="R671" i="2"/>
  <c r="P671" i="2"/>
  <c r="BI666" i="2"/>
  <c r="BH666" i="2"/>
  <c r="BG666" i="2"/>
  <c r="BF666" i="2"/>
  <c r="T666" i="2"/>
  <c r="R666" i="2"/>
  <c r="P666" i="2"/>
  <c r="BI664" i="2"/>
  <c r="BH664" i="2"/>
  <c r="BG664" i="2"/>
  <c r="BF664" i="2"/>
  <c r="T664" i="2"/>
  <c r="R664" i="2"/>
  <c r="P664" i="2"/>
  <c r="BI659" i="2"/>
  <c r="BH659" i="2"/>
  <c r="BG659" i="2"/>
  <c r="BF659" i="2"/>
  <c r="T659" i="2"/>
  <c r="R659" i="2"/>
  <c r="P659" i="2"/>
  <c r="BI654" i="2"/>
  <c r="BH654" i="2"/>
  <c r="BG654" i="2"/>
  <c r="BF654" i="2"/>
  <c r="T654" i="2"/>
  <c r="R654" i="2"/>
  <c r="P654" i="2"/>
  <c r="BI650" i="2"/>
  <c r="BH650" i="2"/>
  <c r="BG650" i="2"/>
  <c r="BF650" i="2"/>
  <c r="T650" i="2"/>
  <c r="R650" i="2"/>
  <c r="P650" i="2"/>
  <c r="BI648" i="2"/>
  <c r="BH648" i="2"/>
  <c r="BG648" i="2"/>
  <c r="BF648" i="2"/>
  <c r="T648" i="2"/>
  <c r="R648" i="2"/>
  <c r="P648" i="2"/>
  <c r="BI642" i="2"/>
  <c r="BH642" i="2"/>
  <c r="BG642" i="2"/>
  <c r="BF642" i="2"/>
  <c r="T642" i="2"/>
  <c r="R642" i="2"/>
  <c r="P642" i="2"/>
  <c r="BI636" i="2"/>
  <c r="BH636" i="2"/>
  <c r="BG636" i="2"/>
  <c r="BF636" i="2"/>
  <c r="T636" i="2"/>
  <c r="R636" i="2"/>
  <c r="P636" i="2"/>
  <c r="BI627" i="2"/>
  <c r="BH627" i="2"/>
  <c r="BG627" i="2"/>
  <c r="BF627" i="2"/>
  <c r="T627" i="2"/>
  <c r="R627" i="2"/>
  <c r="P627" i="2"/>
  <c r="BI624" i="2"/>
  <c r="BH624" i="2"/>
  <c r="BG624" i="2"/>
  <c r="BF624" i="2"/>
  <c r="T624" i="2"/>
  <c r="R624" i="2"/>
  <c r="P624" i="2"/>
  <c r="BI621" i="2"/>
  <c r="BH621" i="2"/>
  <c r="BG621" i="2"/>
  <c r="BF621" i="2"/>
  <c r="T621" i="2"/>
  <c r="R621" i="2"/>
  <c r="P621" i="2"/>
  <c r="BI615" i="2"/>
  <c r="BH615" i="2"/>
  <c r="BG615" i="2"/>
  <c r="BF615" i="2"/>
  <c r="T615" i="2"/>
  <c r="R615" i="2"/>
  <c r="P615" i="2"/>
  <c r="BI608" i="2"/>
  <c r="BH608" i="2"/>
  <c r="BG608" i="2"/>
  <c r="BF608" i="2"/>
  <c r="T608" i="2"/>
  <c r="R608" i="2"/>
  <c r="P608" i="2"/>
  <c r="BI600" i="2"/>
  <c r="BH600" i="2"/>
  <c r="BG600" i="2"/>
  <c r="BF600" i="2"/>
  <c r="T600" i="2"/>
  <c r="R600" i="2"/>
  <c r="P600" i="2"/>
  <c r="BI597" i="2"/>
  <c r="BH597" i="2"/>
  <c r="BG597" i="2"/>
  <c r="BF597" i="2"/>
  <c r="T597" i="2"/>
  <c r="R597" i="2"/>
  <c r="P597" i="2"/>
  <c r="BI591" i="2"/>
  <c r="BH591" i="2"/>
  <c r="BG591" i="2"/>
  <c r="BF591" i="2"/>
  <c r="T591" i="2"/>
  <c r="R591" i="2"/>
  <c r="P591" i="2"/>
  <c r="BI586" i="2"/>
  <c r="BH586" i="2"/>
  <c r="BG586" i="2"/>
  <c r="BF586" i="2"/>
  <c r="T586" i="2"/>
  <c r="R586" i="2"/>
  <c r="P586" i="2"/>
  <c r="BI581" i="2"/>
  <c r="BH581" i="2"/>
  <c r="BG581" i="2"/>
  <c r="BF581" i="2"/>
  <c r="T581" i="2"/>
  <c r="R581" i="2"/>
  <c r="P581" i="2"/>
  <c r="BI573" i="2"/>
  <c r="BH573" i="2"/>
  <c r="BG573" i="2"/>
  <c r="BF573" i="2"/>
  <c r="T573" i="2"/>
  <c r="R573" i="2"/>
  <c r="P573" i="2"/>
  <c r="BI570" i="2"/>
  <c r="BH570" i="2"/>
  <c r="BG570" i="2"/>
  <c r="BF570" i="2"/>
  <c r="T570" i="2"/>
  <c r="R570" i="2"/>
  <c r="P570" i="2"/>
  <c r="BI567" i="2"/>
  <c r="BH567" i="2"/>
  <c r="BG567" i="2"/>
  <c r="BF567" i="2"/>
  <c r="T567" i="2"/>
  <c r="R567" i="2"/>
  <c r="P567" i="2"/>
  <c r="BI560" i="2"/>
  <c r="BH560" i="2"/>
  <c r="BG560" i="2"/>
  <c r="BF560" i="2"/>
  <c r="T560" i="2"/>
  <c r="R560" i="2"/>
  <c r="P560" i="2"/>
  <c r="BI557" i="2"/>
  <c r="BH557" i="2"/>
  <c r="BG557" i="2"/>
  <c r="BF557" i="2"/>
  <c r="T557" i="2"/>
  <c r="R557" i="2"/>
  <c r="P557" i="2"/>
  <c r="BI551" i="2"/>
  <c r="BH551" i="2"/>
  <c r="BG551" i="2"/>
  <c r="BF551" i="2"/>
  <c r="T551" i="2"/>
  <c r="R551" i="2"/>
  <c r="P551" i="2"/>
  <c r="BI548" i="2"/>
  <c r="BH548" i="2"/>
  <c r="BG548" i="2"/>
  <c r="BF548" i="2"/>
  <c r="T548" i="2"/>
  <c r="R548" i="2"/>
  <c r="P548" i="2"/>
  <c r="BI546" i="2"/>
  <c r="BH546" i="2"/>
  <c r="BG546" i="2"/>
  <c r="BF546" i="2"/>
  <c r="T546" i="2"/>
  <c r="R546" i="2"/>
  <c r="P546" i="2"/>
  <c r="BI541" i="2"/>
  <c r="BH541" i="2"/>
  <c r="BG541" i="2"/>
  <c r="BF541" i="2"/>
  <c r="T541" i="2"/>
  <c r="R541" i="2"/>
  <c r="P541" i="2"/>
  <c r="BI539" i="2"/>
  <c r="BH539" i="2"/>
  <c r="BG539" i="2"/>
  <c r="BF539" i="2"/>
  <c r="T539" i="2"/>
  <c r="R539" i="2"/>
  <c r="P539" i="2"/>
  <c r="BI533" i="2"/>
  <c r="BH533" i="2"/>
  <c r="BG533" i="2"/>
  <c r="BF533" i="2"/>
  <c r="T533" i="2"/>
  <c r="R533" i="2"/>
  <c r="P533" i="2"/>
  <c r="BI528" i="2"/>
  <c r="BH528" i="2"/>
  <c r="BG528" i="2"/>
  <c r="BF528" i="2"/>
  <c r="T528" i="2"/>
  <c r="R528" i="2"/>
  <c r="P528" i="2"/>
  <c r="BI525" i="2"/>
  <c r="BH525" i="2"/>
  <c r="BG525" i="2"/>
  <c r="BF525" i="2"/>
  <c r="T525" i="2"/>
  <c r="R525" i="2"/>
  <c r="P525" i="2"/>
  <c r="BI522" i="2"/>
  <c r="BH522" i="2"/>
  <c r="BG522" i="2"/>
  <c r="BF522" i="2"/>
  <c r="T522" i="2"/>
  <c r="R522" i="2"/>
  <c r="P522" i="2"/>
  <c r="BI517" i="2"/>
  <c r="BH517" i="2"/>
  <c r="BG517" i="2"/>
  <c r="BF517" i="2"/>
  <c r="T517" i="2"/>
  <c r="R517" i="2"/>
  <c r="P517" i="2"/>
  <c r="BI512" i="2"/>
  <c r="BH512" i="2"/>
  <c r="BG512" i="2"/>
  <c r="BF512" i="2"/>
  <c r="T512" i="2"/>
  <c r="R512" i="2"/>
  <c r="P512" i="2"/>
  <c r="BI507" i="2"/>
  <c r="BH507" i="2"/>
  <c r="BG507" i="2"/>
  <c r="BF507" i="2"/>
  <c r="T507" i="2"/>
  <c r="R507" i="2"/>
  <c r="P507" i="2"/>
  <c r="BI504" i="2"/>
  <c r="BH504" i="2"/>
  <c r="BG504" i="2"/>
  <c r="BF504" i="2"/>
  <c r="T504" i="2"/>
  <c r="R504" i="2"/>
  <c r="P504" i="2"/>
  <c r="BI498" i="2"/>
  <c r="BH498" i="2"/>
  <c r="BG498" i="2"/>
  <c r="BF498" i="2"/>
  <c r="T498" i="2"/>
  <c r="R498" i="2"/>
  <c r="P498" i="2"/>
  <c r="BI492" i="2"/>
  <c r="BH492" i="2"/>
  <c r="BG492" i="2"/>
  <c r="BF492" i="2"/>
  <c r="T492" i="2"/>
  <c r="R492" i="2"/>
  <c r="P492" i="2"/>
  <c r="BI486" i="2"/>
  <c r="BH486" i="2"/>
  <c r="BG486" i="2"/>
  <c r="BF486" i="2"/>
  <c r="T486" i="2"/>
  <c r="R486" i="2"/>
  <c r="P486" i="2"/>
  <c r="BI483" i="2"/>
  <c r="BH483" i="2"/>
  <c r="BG483" i="2"/>
  <c r="BF483" i="2"/>
  <c r="T483" i="2"/>
  <c r="R483" i="2"/>
  <c r="P483" i="2"/>
  <c r="BI477" i="2"/>
  <c r="BH477" i="2"/>
  <c r="BG477" i="2"/>
  <c r="BF477" i="2"/>
  <c r="T477" i="2"/>
  <c r="R477" i="2"/>
  <c r="P477" i="2"/>
  <c r="BI474" i="2"/>
  <c r="BH474" i="2"/>
  <c r="BG474" i="2"/>
  <c r="BF474" i="2"/>
  <c r="T474" i="2"/>
  <c r="R474" i="2"/>
  <c r="P474" i="2"/>
  <c r="BI471" i="2"/>
  <c r="BH471" i="2"/>
  <c r="BG471" i="2"/>
  <c r="BF471" i="2"/>
  <c r="T471" i="2"/>
  <c r="R471" i="2"/>
  <c r="P471" i="2"/>
  <c r="BI469" i="2"/>
  <c r="BH469" i="2"/>
  <c r="BG469" i="2"/>
  <c r="BF469" i="2"/>
  <c r="T469" i="2"/>
  <c r="R469" i="2"/>
  <c r="P469" i="2"/>
  <c r="BI466" i="2"/>
  <c r="BH466" i="2"/>
  <c r="BG466" i="2"/>
  <c r="BF466" i="2"/>
  <c r="T466" i="2"/>
  <c r="R466" i="2"/>
  <c r="P466" i="2"/>
  <c r="BI464" i="2"/>
  <c r="BH464" i="2"/>
  <c r="BG464" i="2"/>
  <c r="BF464" i="2"/>
  <c r="T464" i="2"/>
  <c r="R464" i="2"/>
  <c r="P464" i="2"/>
  <c r="BI461" i="2"/>
  <c r="BH461" i="2"/>
  <c r="BG461" i="2"/>
  <c r="BF461" i="2"/>
  <c r="T461" i="2"/>
  <c r="R461" i="2"/>
  <c r="P461" i="2"/>
  <c r="BI456" i="2"/>
  <c r="BH456" i="2"/>
  <c r="BG456" i="2"/>
  <c r="BF456" i="2"/>
  <c r="T456" i="2"/>
  <c r="R456" i="2"/>
  <c r="P456" i="2"/>
  <c r="BI450" i="2"/>
  <c r="BH450" i="2"/>
  <c r="BG450" i="2"/>
  <c r="BF450" i="2"/>
  <c r="T450" i="2"/>
  <c r="R450" i="2"/>
  <c r="P450" i="2"/>
  <c r="BI448" i="2"/>
  <c r="BH448" i="2"/>
  <c r="BG448" i="2"/>
  <c r="BF448" i="2"/>
  <c r="T448" i="2"/>
  <c r="R448" i="2"/>
  <c r="P448" i="2"/>
  <c r="BI443" i="2"/>
  <c r="BH443" i="2"/>
  <c r="BG443" i="2"/>
  <c r="BF443" i="2"/>
  <c r="T443" i="2"/>
  <c r="R443" i="2"/>
  <c r="P443" i="2"/>
  <c r="BI436" i="2"/>
  <c r="BH436" i="2"/>
  <c r="BG436" i="2"/>
  <c r="BF436" i="2"/>
  <c r="T436" i="2"/>
  <c r="R436" i="2"/>
  <c r="P436" i="2"/>
  <c r="BI431" i="2"/>
  <c r="BH431" i="2"/>
  <c r="BG431" i="2"/>
  <c r="BF431" i="2"/>
  <c r="T431" i="2"/>
  <c r="R431" i="2"/>
  <c r="P431" i="2"/>
  <c r="BI424" i="2"/>
  <c r="BH424" i="2"/>
  <c r="BG424" i="2"/>
  <c r="BF424" i="2"/>
  <c r="T424" i="2"/>
  <c r="R424" i="2"/>
  <c r="P424" i="2"/>
  <c r="BI422" i="2"/>
  <c r="BH422" i="2"/>
  <c r="BG422" i="2"/>
  <c r="BF422" i="2"/>
  <c r="T422" i="2"/>
  <c r="R422" i="2"/>
  <c r="P422" i="2"/>
  <c r="BI419" i="2"/>
  <c r="BH419" i="2"/>
  <c r="BG419" i="2"/>
  <c r="BF419" i="2"/>
  <c r="T419" i="2"/>
  <c r="R419" i="2"/>
  <c r="P419" i="2"/>
  <c r="BI412" i="2"/>
  <c r="BH412" i="2"/>
  <c r="BG412" i="2"/>
  <c r="BF412" i="2"/>
  <c r="T412" i="2"/>
  <c r="R412" i="2"/>
  <c r="P412" i="2"/>
  <c r="BI409" i="2"/>
  <c r="BH409" i="2"/>
  <c r="BG409" i="2"/>
  <c r="BF409" i="2"/>
  <c r="T409" i="2"/>
  <c r="R409" i="2"/>
  <c r="P409" i="2"/>
  <c r="BI407" i="2"/>
  <c r="BH407" i="2"/>
  <c r="BG407" i="2"/>
  <c r="BF407" i="2"/>
  <c r="T407" i="2"/>
  <c r="R407" i="2"/>
  <c r="P407" i="2"/>
  <c r="BI404" i="2"/>
  <c r="BH404" i="2"/>
  <c r="BG404" i="2"/>
  <c r="BF404" i="2"/>
  <c r="T404" i="2"/>
  <c r="R404" i="2"/>
  <c r="P404" i="2"/>
  <c r="BI402" i="2"/>
  <c r="BH402" i="2"/>
  <c r="BG402" i="2"/>
  <c r="BF402" i="2"/>
  <c r="T402" i="2"/>
  <c r="R402" i="2"/>
  <c r="P402" i="2"/>
  <c r="BI399" i="2"/>
  <c r="BH399" i="2"/>
  <c r="BG399" i="2"/>
  <c r="BF399" i="2"/>
  <c r="T399" i="2"/>
  <c r="R399" i="2"/>
  <c r="P399" i="2"/>
  <c r="BI396" i="2"/>
  <c r="BH396" i="2"/>
  <c r="BG396" i="2"/>
  <c r="BF396" i="2"/>
  <c r="T396" i="2"/>
  <c r="R396" i="2"/>
  <c r="P396" i="2"/>
  <c r="BI393" i="2"/>
  <c r="BH393" i="2"/>
  <c r="BG393" i="2"/>
  <c r="BF393" i="2"/>
  <c r="T393" i="2"/>
  <c r="R393" i="2"/>
  <c r="P393" i="2"/>
  <c r="BI390" i="2"/>
  <c r="BH390" i="2"/>
  <c r="BG390" i="2"/>
  <c r="BF390" i="2"/>
  <c r="T390" i="2"/>
  <c r="R390" i="2"/>
  <c r="P390" i="2"/>
  <c r="BI385" i="2"/>
  <c r="BH385" i="2"/>
  <c r="BG385" i="2"/>
  <c r="BF385" i="2"/>
  <c r="T385" i="2"/>
  <c r="R385" i="2"/>
  <c r="P385" i="2"/>
  <c r="BI382" i="2"/>
  <c r="BH382" i="2"/>
  <c r="BG382" i="2"/>
  <c r="BF382" i="2"/>
  <c r="T382" i="2"/>
  <c r="R382" i="2"/>
  <c r="P382" i="2"/>
  <c r="BI379" i="2"/>
  <c r="BH379" i="2"/>
  <c r="BG379" i="2"/>
  <c r="BF379" i="2"/>
  <c r="T379" i="2"/>
  <c r="R379" i="2"/>
  <c r="P379" i="2"/>
  <c r="BI376" i="2"/>
  <c r="BH376" i="2"/>
  <c r="BG376" i="2"/>
  <c r="BF376" i="2"/>
  <c r="T376" i="2"/>
  <c r="R376" i="2"/>
  <c r="P376" i="2"/>
  <c r="BI375" i="2"/>
  <c r="BH375" i="2"/>
  <c r="BG375" i="2"/>
  <c r="BF375" i="2"/>
  <c r="T375" i="2"/>
  <c r="R375" i="2"/>
  <c r="P375" i="2"/>
  <c r="BI374" i="2"/>
  <c r="BH374" i="2"/>
  <c r="BG374" i="2"/>
  <c r="BF374" i="2"/>
  <c r="T374" i="2"/>
  <c r="R374" i="2"/>
  <c r="P374" i="2"/>
  <c r="BI373" i="2"/>
  <c r="BH373" i="2"/>
  <c r="BG373" i="2"/>
  <c r="BF373" i="2"/>
  <c r="T373" i="2"/>
  <c r="R373" i="2"/>
  <c r="P373" i="2"/>
  <c r="BI372" i="2"/>
  <c r="BH372" i="2"/>
  <c r="BG372" i="2"/>
  <c r="BF372" i="2"/>
  <c r="T372" i="2"/>
  <c r="R372" i="2"/>
  <c r="P372" i="2"/>
  <c r="BI371" i="2"/>
  <c r="BH371" i="2"/>
  <c r="BG371" i="2"/>
  <c r="BF371" i="2"/>
  <c r="T371" i="2"/>
  <c r="R371" i="2"/>
  <c r="P371" i="2"/>
  <c r="BI370" i="2"/>
  <c r="BH370" i="2"/>
  <c r="BG370" i="2"/>
  <c r="BF370" i="2"/>
  <c r="T370" i="2"/>
  <c r="R370" i="2"/>
  <c r="P370" i="2"/>
  <c r="BI369" i="2"/>
  <c r="BH369" i="2"/>
  <c r="BG369" i="2"/>
  <c r="BF369" i="2"/>
  <c r="T369" i="2"/>
  <c r="R369" i="2"/>
  <c r="P369" i="2"/>
  <c r="BI368" i="2"/>
  <c r="BH368" i="2"/>
  <c r="BG368" i="2"/>
  <c r="BF368" i="2"/>
  <c r="T368" i="2"/>
  <c r="R368" i="2"/>
  <c r="P368" i="2"/>
  <c r="BI367" i="2"/>
  <c r="BH367" i="2"/>
  <c r="BG367" i="2"/>
  <c r="BF367" i="2"/>
  <c r="T367" i="2"/>
  <c r="R367" i="2"/>
  <c r="P367" i="2"/>
  <c r="BI365" i="2"/>
  <c r="BH365" i="2"/>
  <c r="BG365" i="2"/>
  <c r="BF365" i="2"/>
  <c r="T365" i="2"/>
  <c r="R365" i="2"/>
  <c r="P365" i="2"/>
  <c r="BI364" i="2"/>
  <c r="BH364" i="2"/>
  <c r="BG364" i="2"/>
  <c r="BF364" i="2"/>
  <c r="T364" i="2"/>
  <c r="R364" i="2"/>
  <c r="P364" i="2"/>
  <c r="BI363" i="2"/>
  <c r="BH363" i="2"/>
  <c r="BG363" i="2"/>
  <c r="BF363" i="2"/>
  <c r="T363" i="2"/>
  <c r="R363" i="2"/>
  <c r="P363" i="2"/>
  <c r="BI362" i="2"/>
  <c r="BH362" i="2"/>
  <c r="BG362" i="2"/>
  <c r="BF362" i="2"/>
  <c r="T362" i="2"/>
  <c r="R362" i="2"/>
  <c r="P362" i="2"/>
  <c r="BI359" i="2"/>
  <c r="BH359" i="2"/>
  <c r="BG359" i="2"/>
  <c r="BF359" i="2"/>
  <c r="T359" i="2"/>
  <c r="R359" i="2"/>
  <c r="P359" i="2"/>
  <c r="BI357" i="2"/>
  <c r="BH357" i="2"/>
  <c r="BG357" i="2"/>
  <c r="BF357" i="2"/>
  <c r="T357" i="2"/>
  <c r="R357" i="2"/>
  <c r="P357" i="2"/>
  <c r="BI356" i="2"/>
  <c r="BH356" i="2"/>
  <c r="BG356" i="2"/>
  <c r="BF356" i="2"/>
  <c r="T356" i="2"/>
  <c r="R356" i="2"/>
  <c r="P356" i="2"/>
  <c r="BI355" i="2"/>
  <c r="BH355" i="2"/>
  <c r="BG355" i="2"/>
  <c r="BF355" i="2"/>
  <c r="T355" i="2"/>
  <c r="R355" i="2"/>
  <c r="P355" i="2"/>
  <c r="BI354" i="2"/>
  <c r="BH354" i="2"/>
  <c r="BG354" i="2"/>
  <c r="BF354" i="2"/>
  <c r="T354" i="2"/>
  <c r="R354" i="2"/>
  <c r="P354" i="2"/>
  <c r="BI353" i="2"/>
  <c r="BH353" i="2"/>
  <c r="BG353" i="2"/>
  <c r="BF353" i="2"/>
  <c r="T353" i="2"/>
  <c r="R353" i="2"/>
  <c r="P353" i="2"/>
  <c r="BI352" i="2"/>
  <c r="BH352" i="2"/>
  <c r="BG352" i="2"/>
  <c r="BF352" i="2"/>
  <c r="T352" i="2"/>
  <c r="R352" i="2"/>
  <c r="P352" i="2"/>
  <c r="BI351" i="2"/>
  <c r="BH351" i="2"/>
  <c r="BG351" i="2"/>
  <c r="BF351" i="2"/>
  <c r="T351" i="2"/>
  <c r="R351" i="2"/>
  <c r="P351" i="2"/>
  <c r="BI350" i="2"/>
  <c r="BH350" i="2"/>
  <c r="BG350" i="2"/>
  <c r="BF350" i="2"/>
  <c r="T350" i="2"/>
  <c r="R350" i="2"/>
  <c r="P350" i="2"/>
  <c r="BI349" i="2"/>
  <c r="BH349" i="2"/>
  <c r="BG349" i="2"/>
  <c r="BF349" i="2"/>
  <c r="T349" i="2"/>
  <c r="R349" i="2"/>
  <c r="P349" i="2"/>
  <c r="BI348" i="2"/>
  <c r="BH348" i="2"/>
  <c r="BG348" i="2"/>
  <c r="BF348" i="2"/>
  <c r="T348" i="2"/>
  <c r="R348" i="2"/>
  <c r="P348" i="2"/>
  <c r="BI347" i="2"/>
  <c r="BH347" i="2"/>
  <c r="BG347" i="2"/>
  <c r="BF347" i="2"/>
  <c r="T347" i="2"/>
  <c r="R347" i="2"/>
  <c r="P347" i="2"/>
  <c r="BI346" i="2"/>
  <c r="BH346" i="2"/>
  <c r="BG346" i="2"/>
  <c r="BF346" i="2"/>
  <c r="T346" i="2"/>
  <c r="R346" i="2"/>
  <c r="P346" i="2"/>
  <c r="BI345" i="2"/>
  <c r="BH345" i="2"/>
  <c r="BG345" i="2"/>
  <c r="BF345" i="2"/>
  <c r="T345" i="2"/>
  <c r="R345" i="2"/>
  <c r="P345" i="2"/>
  <c r="BI344" i="2"/>
  <c r="BH344" i="2"/>
  <c r="BG344" i="2"/>
  <c r="BF344" i="2"/>
  <c r="T344" i="2"/>
  <c r="R344" i="2"/>
  <c r="P344" i="2"/>
  <c r="BI343" i="2"/>
  <c r="BH343" i="2"/>
  <c r="BG343" i="2"/>
  <c r="BF343" i="2"/>
  <c r="T343" i="2"/>
  <c r="R343" i="2"/>
  <c r="P343" i="2"/>
  <c r="BI342" i="2"/>
  <c r="BH342" i="2"/>
  <c r="BG342" i="2"/>
  <c r="BF342" i="2"/>
  <c r="T342" i="2"/>
  <c r="R342" i="2"/>
  <c r="P342" i="2"/>
  <c r="BI341" i="2"/>
  <c r="BH341" i="2"/>
  <c r="BG341" i="2"/>
  <c r="BF341" i="2"/>
  <c r="T341" i="2"/>
  <c r="R341" i="2"/>
  <c r="P341" i="2"/>
  <c r="BI340" i="2"/>
  <c r="BH340" i="2"/>
  <c r="BG340" i="2"/>
  <c r="BF340" i="2"/>
  <c r="T340" i="2"/>
  <c r="R340" i="2"/>
  <c r="P340" i="2"/>
  <c r="BI339" i="2"/>
  <c r="BH339" i="2"/>
  <c r="BG339" i="2"/>
  <c r="BF339" i="2"/>
  <c r="T339" i="2"/>
  <c r="R339" i="2"/>
  <c r="P339" i="2"/>
  <c r="BI338" i="2"/>
  <c r="BH338" i="2"/>
  <c r="BG338" i="2"/>
  <c r="BF338" i="2"/>
  <c r="T338" i="2"/>
  <c r="R338" i="2"/>
  <c r="P338" i="2"/>
  <c r="BI337" i="2"/>
  <c r="BH337" i="2"/>
  <c r="BG337" i="2"/>
  <c r="BF337" i="2"/>
  <c r="T337" i="2"/>
  <c r="R337" i="2"/>
  <c r="P337" i="2"/>
  <c r="BI335" i="2"/>
  <c r="BH335" i="2"/>
  <c r="BG335" i="2"/>
  <c r="BF335" i="2"/>
  <c r="T335" i="2"/>
  <c r="R335" i="2"/>
  <c r="P335" i="2"/>
  <c r="BI334" i="2"/>
  <c r="BH334" i="2"/>
  <c r="BG334" i="2"/>
  <c r="BF334" i="2"/>
  <c r="T334" i="2"/>
  <c r="R334" i="2"/>
  <c r="P334" i="2"/>
  <c r="BI333" i="2"/>
  <c r="BH333" i="2"/>
  <c r="BG333" i="2"/>
  <c r="BF333" i="2"/>
  <c r="T333" i="2"/>
  <c r="R333" i="2"/>
  <c r="P333" i="2"/>
  <c r="BI332" i="2"/>
  <c r="BH332" i="2"/>
  <c r="BG332" i="2"/>
  <c r="BF332" i="2"/>
  <c r="T332" i="2"/>
  <c r="R332" i="2"/>
  <c r="P332" i="2"/>
  <c r="BI331" i="2"/>
  <c r="BH331" i="2"/>
  <c r="BG331" i="2"/>
  <c r="BF331" i="2"/>
  <c r="T331" i="2"/>
  <c r="R331" i="2"/>
  <c r="P331" i="2"/>
  <c r="BI330" i="2"/>
  <c r="BH330" i="2"/>
  <c r="BG330" i="2"/>
  <c r="BF330" i="2"/>
  <c r="T330" i="2"/>
  <c r="R330" i="2"/>
  <c r="P330" i="2"/>
  <c r="BI329" i="2"/>
  <c r="BH329" i="2"/>
  <c r="BG329" i="2"/>
  <c r="BF329" i="2"/>
  <c r="T329" i="2"/>
  <c r="R329" i="2"/>
  <c r="P329" i="2"/>
  <c r="BI328" i="2"/>
  <c r="BH328" i="2"/>
  <c r="BG328" i="2"/>
  <c r="BF328" i="2"/>
  <c r="T328" i="2"/>
  <c r="R328" i="2"/>
  <c r="P328" i="2"/>
  <c r="BI327" i="2"/>
  <c r="BH327" i="2"/>
  <c r="BG327" i="2"/>
  <c r="BF327" i="2"/>
  <c r="T327" i="2"/>
  <c r="R327" i="2"/>
  <c r="P327" i="2"/>
  <c r="BI326" i="2"/>
  <c r="BH326" i="2"/>
  <c r="BG326" i="2"/>
  <c r="BF326" i="2"/>
  <c r="T326" i="2"/>
  <c r="R326" i="2"/>
  <c r="P326" i="2"/>
  <c r="BI325" i="2"/>
  <c r="BH325" i="2"/>
  <c r="BG325" i="2"/>
  <c r="BF325" i="2"/>
  <c r="T325" i="2"/>
  <c r="R325" i="2"/>
  <c r="P325" i="2"/>
  <c r="BI324" i="2"/>
  <c r="BH324" i="2"/>
  <c r="BG324" i="2"/>
  <c r="BF324" i="2"/>
  <c r="T324" i="2"/>
  <c r="R324" i="2"/>
  <c r="P324" i="2"/>
  <c r="BI323" i="2"/>
  <c r="BH323" i="2"/>
  <c r="BG323" i="2"/>
  <c r="BF323" i="2"/>
  <c r="T323" i="2"/>
  <c r="R323" i="2"/>
  <c r="P323" i="2"/>
  <c r="BI322" i="2"/>
  <c r="BH322" i="2"/>
  <c r="BG322" i="2"/>
  <c r="BF322" i="2"/>
  <c r="T322" i="2"/>
  <c r="R322" i="2"/>
  <c r="P322" i="2"/>
  <c r="BI321" i="2"/>
  <c r="BH321" i="2"/>
  <c r="BG321" i="2"/>
  <c r="BF321" i="2"/>
  <c r="T321" i="2"/>
  <c r="R321" i="2"/>
  <c r="P321" i="2"/>
  <c r="BI320" i="2"/>
  <c r="BH320" i="2"/>
  <c r="BG320" i="2"/>
  <c r="BF320" i="2"/>
  <c r="T320" i="2"/>
  <c r="R320" i="2"/>
  <c r="P320" i="2"/>
  <c r="BI319" i="2"/>
  <c r="BH319" i="2"/>
  <c r="BG319" i="2"/>
  <c r="BF319" i="2"/>
  <c r="T319" i="2"/>
  <c r="R319" i="2"/>
  <c r="P319" i="2"/>
  <c r="BI318" i="2"/>
  <c r="BH318" i="2"/>
  <c r="BG318" i="2"/>
  <c r="BF318" i="2"/>
  <c r="T318" i="2"/>
  <c r="R318" i="2"/>
  <c r="P318" i="2"/>
  <c r="BI317" i="2"/>
  <c r="BH317" i="2"/>
  <c r="BG317" i="2"/>
  <c r="BF317" i="2"/>
  <c r="T317" i="2"/>
  <c r="R317" i="2"/>
  <c r="P317" i="2"/>
  <c r="BI316" i="2"/>
  <c r="BH316" i="2"/>
  <c r="BG316" i="2"/>
  <c r="BF316" i="2"/>
  <c r="T316" i="2"/>
  <c r="R316" i="2"/>
  <c r="P316" i="2"/>
  <c r="BI315" i="2"/>
  <c r="BH315" i="2"/>
  <c r="BG315" i="2"/>
  <c r="BF315" i="2"/>
  <c r="T315" i="2"/>
  <c r="R315" i="2"/>
  <c r="P315" i="2"/>
  <c r="BI314" i="2"/>
  <c r="BH314" i="2"/>
  <c r="BG314" i="2"/>
  <c r="BF314" i="2"/>
  <c r="T314" i="2"/>
  <c r="R314" i="2"/>
  <c r="P314" i="2"/>
  <c r="BI313" i="2"/>
  <c r="BH313" i="2"/>
  <c r="BG313" i="2"/>
  <c r="BF313" i="2"/>
  <c r="T313" i="2"/>
  <c r="R313" i="2"/>
  <c r="P313" i="2"/>
  <c r="BI312" i="2"/>
  <c r="BH312" i="2"/>
  <c r="BG312" i="2"/>
  <c r="BF312" i="2"/>
  <c r="T312" i="2"/>
  <c r="R312" i="2"/>
  <c r="P312" i="2"/>
  <c r="BI311" i="2"/>
  <c r="BH311" i="2"/>
  <c r="BG311" i="2"/>
  <c r="BF311" i="2"/>
  <c r="T311" i="2"/>
  <c r="R311" i="2"/>
  <c r="P311" i="2"/>
  <c r="BI310" i="2"/>
  <c r="BH310" i="2"/>
  <c r="BG310" i="2"/>
  <c r="BF310" i="2"/>
  <c r="T310" i="2"/>
  <c r="R310" i="2"/>
  <c r="P310" i="2"/>
  <c r="BI309" i="2"/>
  <c r="BH309" i="2"/>
  <c r="BG309" i="2"/>
  <c r="BF309" i="2"/>
  <c r="T309" i="2"/>
  <c r="R309" i="2"/>
  <c r="P309" i="2"/>
  <c r="BI308" i="2"/>
  <c r="BH308" i="2"/>
  <c r="BG308" i="2"/>
  <c r="BF308" i="2"/>
  <c r="T308" i="2"/>
  <c r="R308" i="2"/>
  <c r="P308" i="2"/>
  <c r="BI307" i="2"/>
  <c r="BH307" i="2"/>
  <c r="BG307" i="2"/>
  <c r="BF307" i="2"/>
  <c r="T307" i="2"/>
  <c r="R307" i="2"/>
  <c r="P307" i="2"/>
  <c r="BI306" i="2"/>
  <c r="BH306" i="2"/>
  <c r="BG306" i="2"/>
  <c r="BF306" i="2"/>
  <c r="T306" i="2"/>
  <c r="R306" i="2"/>
  <c r="P306" i="2"/>
  <c r="BI304" i="2"/>
  <c r="BH304" i="2"/>
  <c r="BG304" i="2"/>
  <c r="BF304" i="2"/>
  <c r="T304" i="2"/>
  <c r="R304" i="2"/>
  <c r="P304" i="2"/>
  <c r="BI302" i="2"/>
  <c r="BH302" i="2"/>
  <c r="BG302" i="2"/>
  <c r="BF302" i="2"/>
  <c r="T302" i="2"/>
  <c r="R302" i="2"/>
  <c r="P302" i="2"/>
  <c r="BI301" i="2"/>
  <c r="BH301" i="2"/>
  <c r="BG301" i="2"/>
  <c r="BF301" i="2"/>
  <c r="T301" i="2"/>
  <c r="R301" i="2"/>
  <c r="P301" i="2"/>
  <c r="BI300" i="2"/>
  <c r="BH300" i="2"/>
  <c r="BG300" i="2"/>
  <c r="BF300" i="2"/>
  <c r="T300" i="2"/>
  <c r="R300" i="2"/>
  <c r="P300" i="2"/>
  <c r="BI298" i="2"/>
  <c r="BH298" i="2"/>
  <c r="BG298" i="2"/>
  <c r="BF298" i="2"/>
  <c r="T298" i="2"/>
  <c r="R298" i="2"/>
  <c r="P298" i="2"/>
  <c r="BI296" i="2"/>
  <c r="BH296" i="2"/>
  <c r="BG296" i="2"/>
  <c r="BF296" i="2"/>
  <c r="T296" i="2"/>
  <c r="R296" i="2"/>
  <c r="P296" i="2"/>
  <c r="BI294" i="2"/>
  <c r="BH294" i="2"/>
  <c r="BG294" i="2"/>
  <c r="BF294" i="2"/>
  <c r="T294" i="2"/>
  <c r="R294" i="2"/>
  <c r="P294" i="2"/>
  <c r="BI292" i="2"/>
  <c r="BH292" i="2"/>
  <c r="BG292" i="2"/>
  <c r="BF292" i="2"/>
  <c r="T292" i="2"/>
  <c r="R292" i="2"/>
  <c r="P292" i="2"/>
  <c r="BI291" i="2"/>
  <c r="BH291" i="2"/>
  <c r="BG291" i="2"/>
  <c r="BF291" i="2"/>
  <c r="T291" i="2"/>
  <c r="R291" i="2"/>
  <c r="P291" i="2"/>
  <c r="BI290" i="2"/>
  <c r="BH290" i="2"/>
  <c r="BG290" i="2"/>
  <c r="BF290" i="2"/>
  <c r="T290" i="2"/>
  <c r="R290" i="2"/>
  <c r="P290" i="2"/>
  <c r="BI289" i="2"/>
  <c r="BH289" i="2"/>
  <c r="BG289" i="2"/>
  <c r="BF289" i="2"/>
  <c r="T289" i="2"/>
  <c r="R289" i="2"/>
  <c r="P289" i="2"/>
  <c r="BI288" i="2"/>
  <c r="BH288" i="2"/>
  <c r="BG288" i="2"/>
  <c r="BF288" i="2"/>
  <c r="T288" i="2"/>
  <c r="R288" i="2"/>
  <c r="P288" i="2"/>
  <c r="BI287" i="2"/>
  <c r="BH287" i="2"/>
  <c r="BG287" i="2"/>
  <c r="BF287" i="2"/>
  <c r="T287" i="2"/>
  <c r="R287" i="2"/>
  <c r="P287" i="2"/>
  <c r="BI286" i="2"/>
  <c r="BH286" i="2"/>
  <c r="BG286" i="2"/>
  <c r="BF286" i="2"/>
  <c r="T286" i="2"/>
  <c r="R286" i="2"/>
  <c r="P286" i="2"/>
  <c r="BI285" i="2"/>
  <c r="BH285" i="2"/>
  <c r="BG285" i="2"/>
  <c r="BF285" i="2"/>
  <c r="T285" i="2"/>
  <c r="R285" i="2"/>
  <c r="P285" i="2"/>
  <c r="BI284" i="2"/>
  <c r="BH284" i="2"/>
  <c r="BG284" i="2"/>
  <c r="BF284" i="2"/>
  <c r="T284" i="2"/>
  <c r="R284" i="2"/>
  <c r="P284" i="2"/>
  <c r="BI283" i="2"/>
  <c r="BH283" i="2"/>
  <c r="BG283" i="2"/>
  <c r="BF283" i="2"/>
  <c r="T283" i="2"/>
  <c r="R283" i="2"/>
  <c r="P283" i="2"/>
  <c r="BI282" i="2"/>
  <c r="BH282" i="2"/>
  <c r="BG282" i="2"/>
  <c r="BF282" i="2"/>
  <c r="T282" i="2"/>
  <c r="R282" i="2"/>
  <c r="P282" i="2"/>
  <c r="BI281" i="2"/>
  <c r="BH281" i="2"/>
  <c r="BG281" i="2"/>
  <c r="BF281" i="2"/>
  <c r="T281" i="2"/>
  <c r="R281" i="2"/>
  <c r="P281" i="2"/>
  <c r="BI280" i="2"/>
  <c r="BH280" i="2"/>
  <c r="BG280" i="2"/>
  <c r="BF280" i="2"/>
  <c r="T280" i="2"/>
  <c r="R280" i="2"/>
  <c r="P280" i="2"/>
  <c r="BI278" i="2"/>
  <c r="BH278" i="2"/>
  <c r="BG278" i="2"/>
  <c r="BF278" i="2"/>
  <c r="T278" i="2"/>
  <c r="R278" i="2"/>
  <c r="P278" i="2"/>
  <c r="BI277" i="2"/>
  <c r="BH277" i="2"/>
  <c r="BG277" i="2"/>
  <c r="BF277" i="2"/>
  <c r="T277" i="2"/>
  <c r="R277" i="2"/>
  <c r="P277" i="2"/>
  <c r="BI276" i="2"/>
  <c r="BH276" i="2"/>
  <c r="BG276" i="2"/>
  <c r="BF276" i="2"/>
  <c r="T276" i="2"/>
  <c r="R276" i="2"/>
  <c r="P276" i="2"/>
  <c r="BI275" i="2"/>
  <c r="BH275" i="2"/>
  <c r="BG275" i="2"/>
  <c r="BF275" i="2"/>
  <c r="T275" i="2"/>
  <c r="R275" i="2"/>
  <c r="P275" i="2"/>
  <c r="BI274" i="2"/>
  <c r="BH274" i="2"/>
  <c r="BG274" i="2"/>
  <c r="BF274" i="2"/>
  <c r="T274" i="2"/>
  <c r="R274" i="2"/>
  <c r="P274" i="2"/>
  <c r="BI273" i="2"/>
  <c r="BH273" i="2"/>
  <c r="BG273" i="2"/>
  <c r="BF273" i="2"/>
  <c r="T273" i="2"/>
  <c r="R273" i="2"/>
  <c r="P273" i="2"/>
  <c r="BI272" i="2"/>
  <c r="BH272" i="2"/>
  <c r="BG272" i="2"/>
  <c r="BF272" i="2"/>
  <c r="T272" i="2"/>
  <c r="R272" i="2"/>
  <c r="P272" i="2"/>
  <c r="BI271" i="2"/>
  <c r="BH271" i="2"/>
  <c r="BG271" i="2"/>
  <c r="BF271" i="2"/>
  <c r="T271" i="2"/>
  <c r="R271" i="2"/>
  <c r="P271" i="2"/>
  <c r="BI270" i="2"/>
  <c r="BH270" i="2"/>
  <c r="BG270" i="2"/>
  <c r="BF270" i="2"/>
  <c r="T270" i="2"/>
  <c r="R270" i="2"/>
  <c r="P270" i="2"/>
  <c r="BI269" i="2"/>
  <c r="BH269" i="2"/>
  <c r="BG269" i="2"/>
  <c r="BF269" i="2"/>
  <c r="T269" i="2"/>
  <c r="R269" i="2"/>
  <c r="P269" i="2"/>
  <c r="BI268" i="2"/>
  <c r="BH268" i="2"/>
  <c r="BG268" i="2"/>
  <c r="BF268" i="2"/>
  <c r="T268" i="2"/>
  <c r="R268" i="2"/>
  <c r="P268" i="2"/>
  <c r="BI267" i="2"/>
  <c r="BH267" i="2"/>
  <c r="BG267" i="2"/>
  <c r="BF267" i="2"/>
  <c r="T267" i="2"/>
  <c r="R267" i="2"/>
  <c r="P267" i="2"/>
  <c r="BI266" i="2"/>
  <c r="BH266" i="2"/>
  <c r="BG266" i="2"/>
  <c r="BF266" i="2"/>
  <c r="T266" i="2"/>
  <c r="R266" i="2"/>
  <c r="P266" i="2"/>
  <c r="BI265" i="2"/>
  <c r="BH265" i="2"/>
  <c r="BG265" i="2"/>
  <c r="BF265" i="2"/>
  <c r="T265" i="2"/>
  <c r="R265" i="2"/>
  <c r="P265" i="2"/>
  <c r="BI264" i="2"/>
  <c r="BH264" i="2"/>
  <c r="BG264" i="2"/>
  <c r="BF264" i="2"/>
  <c r="T264" i="2"/>
  <c r="R264" i="2"/>
  <c r="P264" i="2"/>
  <c r="BI263" i="2"/>
  <c r="BH263" i="2"/>
  <c r="BG263" i="2"/>
  <c r="BF263" i="2"/>
  <c r="T263" i="2"/>
  <c r="R263" i="2"/>
  <c r="P263" i="2"/>
  <c r="BI262" i="2"/>
  <c r="BH262" i="2"/>
  <c r="BG262" i="2"/>
  <c r="BF262" i="2"/>
  <c r="T262" i="2"/>
  <c r="R262" i="2"/>
  <c r="P262" i="2"/>
  <c r="BI261" i="2"/>
  <c r="BH261" i="2"/>
  <c r="BG261" i="2"/>
  <c r="BF261" i="2"/>
  <c r="T261" i="2"/>
  <c r="R261" i="2"/>
  <c r="P261" i="2"/>
  <c r="BI260" i="2"/>
  <c r="BH260" i="2"/>
  <c r="BG260" i="2"/>
  <c r="BF260" i="2"/>
  <c r="T260" i="2"/>
  <c r="R260" i="2"/>
  <c r="P260" i="2"/>
  <c r="BI259" i="2"/>
  <c r="BH259" i="2"/>
  <c r="BG259" i="2"/>
  <c r="BF259" i="2"/>
  <c r="T259" i="2"/>
  <c r="R259" i="2"/>
  <c r="P259" i="2"/>
  <c r="BI258" i="2"/>
  <c r="BH258" i="2"/>
  <c r="BG258" i="2"/>
  <c r="BF258" i="2"/>
  <c r="T258" i="2"/>
  <c r="R258" i="2"/>
  <c r="P258" i="2"/>
  <c r="BI257" i="2"/>
  <c r="BH257" i="2"/>
  <c r="BG257" i="2"/>
  <c r="BF257" i="2"/>
  <c r="T257" i="2"/>
  <c r="R257" i="2"/>
  <c r="P257" i="2"/>
  <c r="BI256" i="2"/>
  <c r="BH256" i="2"/>
  <c r="BG256" i="2"/>
  <c r="BF256" i="2"/>
  <c r="T256" i="2"/>
  <c r="R256" i="2"/>
  <c r="P256" i="2"/>
  <c r="BI255" i="2"/>
  <c r="BH255" i="2"/>
  <c r="BG255" i="2"/>
  <c r="BF255" i="2"/>
  <c r="T255" i="2"/>
  <c r="R255" i="2"/>
  <c r="P255" i="2"/>
  <c r="BI254" i="2"/>
  <c r="BH254" i="2"/>
  <c r="BG254" i="2"/>
  <c r="BF254" i="2"/>
  <c r="T254" i="2"/>
  <c r="R254" i="2"/>
  <c r="P254" i="2"/>
  <c r="BI253" i="2"/>
  <c r="BH253" i="2"/>
  <c r="BG253" i="2"/>
  <c r="BF253" i="2"/>
  <c r="T253" i="2"/>
  <c r="R253" i="2"/>
  <c r="P253" i="2"/>
  <c r="BI252" i="2"/>
  <c r="BH252" i="2"/>
  <c r="BG252" i="2"/>
  <c r="BF252" i="2"/>
  <c r="T252" i="2"/>
  <c r="R252" i="2"/>
  <c r="P252" i="2"/>
  <c r="BI251" i="2"/>
  <c r="BH251" i="2"/>
  <c r="BG251" i="2"/>
  <c r="BF251" i="2"/>
  <c r="T251" i="2"/>
  <c r="R251" i="2"/>
  <c r="P251" i="2"/>
  <c r="BI250" i="2"/>
  <c r="BH250" i="2"/>
  <c r="BG250" i="2"/>
  <c r="BF250" i="2"/>
  <c r="T250" i="2"/>
  <c r="R250" i="2"/>
  <c r="P250" i="2"/>
  <c r="BI249" i="2"/>
  <c r="BH249" i="2"/>
  <c r="BG249" i="2"/>
  <c r="BF249" i="2"/>
  <c r="T249" i="2"/>
  <c r="R249" i="2"/>
  <c r="P249" i="2"/>
  <c r="BI248" i="2"/>
  <c r="BH248" i="2"/>
  <c r="BG248" i="2"/>
  <c r="BF248" i="2"/>
  <c r="T248" i="2"/>
  <c r="R248" i="2"/>
  <c r="P248" i="2"/>
  <c r="BI247" i="2"/>
  <c r="BH247" i="2"/>
  <c r="BG247" i="2"/>
  <c r="BF247" i="2"/>
  <c r="T247" i="2"/>
  <c r="R247" i="2"/>
  <c r="P247" i="2"/>
  <c r="BI246" i="2"/>
  <c r="BH246" i="2"/>
  <c r="BG246" i="2"/>
  <c r="BF246" i="2"/>
  <c r="T246" i="2"/>
  <c r="R246" i="2"/>
  <c r="P246" i="2"/>
  <c r="BI245" i="2"/>
  <c r="BH245" i="2"/>
  <c r="BG245" i="2"/>
  <c r="BF245" i="2"/>
  <c r="T245" i="2"/>
  <c r="R245" i="2"/>
  <c r="P245" i="2"/>
  <c r="BI244" i="2"/>
  <c r="BH244" i="2"/>
  <c r="BG244" i="2"/>
  <c r="BF244" i="2"/>
  <c r="T244" i="2"/>
  <c r="R244" i="2"/>
  <c r="P244" i="2"/>
  <c r="BI243" i="2"/>
  <c r="BH243" i="2"/>
  <c r="BG243" i="2"/>
  <c r="BF243" i="2"/>
  <c r="T243" i="2"/>
  <c r="R243" i="2"/>
  <c r="P243" i="2"/>
  <c r="BI242" i="2"/>
  <c r="BH242" i="2"/>
  <c r="BG242" i="2"/>
  <c r="BF242" i="2"/>
  <c r="T242" i="2"/>
  <c r="R242" i="2"/>
  <c r="P242" i="2"/>
  <c r="BI241" i="2"/>
  <c r="BH241" i="2"/>
  <c r="BG241" i="2"/>
  <c r="BF241" i="2"/>
  <c r="T241" i="2"/>
  <c r="R241" i="2"/>
  <c r="P241" i="2"/>
  <c r="BI240" i="2"/>
  <c r="BH240" i="2"/>
  <c r="BG240" i="2"/>
  <c r="BF240" i="2"/>
  <c r="T240" i="2"/>
  <c r="R240" i="2"/>
  <c r="P240" i="2"/>
  <c r="BI239" i="2"/>
  <c r="BH239" i="2"/>
  <c r="BG239" i="2"/>
  <c r="BF239" i="2"/>
  <c r="T239" i="2"/>
  <c r="R239" i="2"/>
  <c r="P239" i="2"/>
  <c r="BI238" i="2"/>
  <c r="BH238" i="2"/>
  <c r="BG238" i="2"/>
  <c r="BF238" i="2"/>
  <c r="T238" i="2"/>
  <c r="R238" i="2"/>
  <c r="P238" i="2"/>
  <c r="BI237" i="2"/>
  <c r="BH237" i="2"/>
  <c r="BG237" i="2"/>
  <c r="BF237" i="2"/>
  <c r="T237" i="2"/>
  <c r="R237" i="2"/>
  <c r="P237" i="2"/>
  <c r="BI236" i="2"/>
  <c r="BH236" i="2"/>
  <c r="BG236" i="2"/>
  <c r="BF236" i="2"/>
  <c r="T236" i="2"/>
  <c r="R236" i="2"/>
  <c r="P236" i="2"/>
  <c r="BI235" i="2"/>
  <c r="BH235" i="2"/>
  <c r="BG235" i="2"/>
  <c r="BF235" i="2"/>
  <c r="T235" i="2"/>
  <c r="R235" i="2"/>
  <c r="P235" i="2"/>
  <c r="BI234" i="2"/>
  <c r="BH234" i="2"/>
  <c r="BG234" i="2"/>
  <c r="BF234" i="2"/>
  <c r="T234" i="2"/>
  <c r="R234" i="2"/>
  <c r="P234" i="2"/>
  <c r="BI233" i="2"/>
  <c r="BH233" i="2"/>
  <c r="BG233" i="2"/>
  <c r="BF233" i="2"/>
  <c r="T233" i="2"/>
  <c r="R233" i="2"/>
  <c r="P233" i="2"/>
  <c r="BI232" i="2"/>
  <c r="BH232" i="2"/>
  <c r="BG232" i="2"/>
  <c r="BF232" i="2"/>
  <c r="T232" i="2"/>
  <c r="R232" i="2"/>
  <c r="P232" i="2"/>
  <c r="BI231" i="2"/>
  <c r="BH231" i="2"/>
  <c r="BG231" i="2"/>
  <c r="BF231" i="2"/>
  <c r="T231" i="2"/>
  <c r="R231" i="2"/>
  <c r="P231" i="2"/>
  <c r="BI230" i="2"/>
  <c r="BH230" i="2"/>
  <c r="BG230" i="2"/>
  <c r="BF230" i="2"/>
  <c r="T230" i="2"/>
  <c r="R230" i="2"/>
  <c r="P230" i="2"/>
  <c r="BI229" i="2"/>
  <c r="BH229" i="2"/>
  <c r="BG229" i="2"/>
  <c r="BF229" i="2"/>
  <c r="T229" i="2"/>
  <c r="R229" i="2"/>
  <c r="P229" i="2"/>
  <c r="BI228" i="2"/>
  <c r="BH228" i="2"/>
  <c r="BG228" i="2"/>
  <c r="BF228" i="2"/>
  <c r="T228" i="2"/>
  <c r="R228" i="2"/>
  <c r="P228" i="2"/>
  <c r="BI227" i="2"/>
  <c r="BH227" i="2"/>
  <c r="BG227" i="2"/>
  <c r="BF227" i="2"/>
  <c r="T227" i="2"/>
  <c r="R227" i="2"/>
  <c r="P227" i="2"/>
  <c r="BI226" i="2"/>
  <c r="BH226" i="2"/>
  <c r="BG226" i="2"/>
  <c r="BF226" i="2"/>
  <c r="T226" i="2"/>
  <c r="R226" i="2"/>
  <c r="P226" i="2"/>
  <c r="BI225" i="2"/>
  <c r="BH225" i="2"/>
  <c r="BG225" i="2"/>
  <c r="BF225" i="2"/>
  <c r="T225" i="2"/>
  <c r="R225" i="2"/>
  <c r="P225" i="2"/>
  <c r="BI224" i="2"/>
  <c r="BH224" i="2"/>
  <c r="BG224" i="2"/>
  <c r="BF224" i="2"/>
  <c r="T224" i="2"/>
  <c r="R224" i="2"/>
  <c r="P224" i="2"/>
  <c r="BI223" i="2"/>
  <c r="BH223" i="2"/>
  <c r="BG223" i="2"/>
  <c r="BF223" i="2"/>
  <c r="T223" i="2"/>
  <c r="R223" i="2"/>
  <c r="P223" i="2"/>
  <c r="BI222" i="2"/>
  <c r="BH222" i="2"/>
  <c r="BG222" i="2"/>
  <c r="BF222" i="2"/>
  <c r="T222" i="2"/>
  <c r="R222" i="2"/>
  <c r="P222" i="2"/>
  <c r="BI221" i="2"/>
  <c r="BH221" i="2"/>
  <c r="BG221" i="2"/>
  <c r="BF221" i="2"/>
  <c r="T221" i="2"/>
  <c r="R221" i="2"/>
  <c r="P221" i="2"/>
  <c r="BI220" i="2"/>
  <c r="BH220" i="2"/>
  <c r="BG220" i="2"/>
  <c r="BF220" i="2"/>
  <c r="T220" i="2"/>
  <c r="R220" i="2"/>
  <c r="P220" i="2"/>
  <c r="BI219" i="2"/>
  <c r="BH219" i="2"/>
  <c r="BG219" i="2"/>
  <c r="BF219" i="2"/>
  <c r="T219" i="2"/>
  <c r="R219" i="2"/>
  <c r="P219" i="2"/>
  <c r="BI218" i="2"/>
  <c r="BH218" i="2"/>
  <c r="BG218" i="2"/>
  <c r="BF218" i="2"/>
  <c r="T218" i="2"/>
  <c r="R218" i="2"/>
  <c r="P218" i="2"/>
  <c r="BI217" i="2"/>
  <c r="BH217" i="2"/>
  <c r="BG217" i="2"/>
  <c r="BF217" i="2"/>
  <c r="T217" i="2"/>
  <c r="R217" i="2"/>
  <c r="P217" i="2"/>
  <c r="BI216" i="2"/>
  <c r="BH216" i="2"/>
  <c r="BG216" i="2"/>
  <c r="BF216" i="2"/>
  <c r="T216" i="2"/>
  <c r="R216" i="2"/>
  <c r="P216" i="2"/>
  <c r="BI215" i="2"/>
  <c r="BH215" i="2"/>
  <c r="BG215" i="2"/>
  <c r="BF215" i="2"/>
  <c r="T215" i="2"/>
  <c r="R215" i="2"/>
  <c r="P215" i="2"/>
  <c r="BI214" i="2"/>
  <c r="BH214" i="2"/>
  <c r="BG214" i="2"/>
  <c r="BF214" i="2"/>
  <c r="T214" i="2"/>
  <c r="R214" i="2"/>
  <c r="P214" i="2"/>
  <c r="BI213" i="2"/>
  <c r="BH213" i="2"/>
  <c r="BG213" i="2"/>
  <c r="BF213" i="2"/>
  <c r="T213" i="2"/>
  <c r="R213" i="2"/>
  <c r="P213" i="2"/>
  <c r="BI212" i="2"/>
  <c r="BH212" i="2"/>
  <c r="BG212" i="2"/>
  <c r="BF212" i="2"/>
  <c r="T212" i="2"/>
  <c r="R212" i="2"/>
  <c r="P212" i="2"/>
  <c r="BI211" i="2"/>
  <c r="BH211" i="2"/>
  <c r="BG211" i="2"/>
  <c r="BF211" i="2"/>
  <c r="T211" i="2"/>
  <c r="R211" i="2"/>
  <c r="P211" i="2"/>
  <c r="BI210" i="2"/>
  <c r="BH210" i="2"/>
  <c r="BG210" i="2"/>
  <c r="BF210" i="2"/>
  <c r="T210" i="2"/>
  <c r="R210" i="2"/>
  <c r="P210" i="2"/>
  <c r="BI209" i="2"/>
  <c r="BH209" i="2"/>
  <c r="BG209" i="2"/>
  <c r="BF209" i="2"/>
  <c r="T209" i="2"/>
  <c r="R209" i="2"/>
  <c r="P209" i="2"/>
  <c r="BI208" i="2"/>
  <c r="BH208" i="2"/>
  <c r="BG208" i="2"/>
  <c r="BF208" i="2"/>
  <c r="T208" i="2"/>
  <c r="R208" i="2"/>
  <c r="P208" i="2"/>
  <c r="BI207" i="2"/>
  <c r="BH207" i="2"/>
  <c r="BG207" i="2"/>
  <c r="BF207" i="2"/>
  <c r="T207" i="2"/>
  <c r="R207" i="2"/>
  <c r="P207" i="2"/>
  <c r="BI206" i="2"/>
  <c r="BH206" i="2"/>
  <c r="BG206" i="2"/>
  <c r="BF206" i="2"/>
  <c r="T206" i="2"/>
  <c r="R206" i="2"/>
  <c r="P206" i="2"/>
  <c r="BI205" i="2"/>
  <c r="BH205" i="2"/>
  <c r="BG205" i="2"/>
  <c r="BF205" i="2"/>
  <c r="T205" i="2"/>
  <c r="R205" i="2"/>
  <c r="P205" i="2"/>
  <c r="BI204" i="2"/>
  <c r="BH204" i="2"/>
  <c r="BG204" i="2"/>
  <c r="BF204" i="2"/>
  <c r="T204" i="2"/>
  <c r="R204" i="2"/>
  <c r="P204" i="2"/>
  <c r="BI203" i="2"/>
  <c r="BH203" i="2"/>
  <c r="BG203" i="2"/>
  <c r="BF203" i="2"/>
  <c r="T203" i="2"/>
  <c r="R203" i="2"/>
  <c r="P203" i="2"/>
  <c r="BI202" i="2"/>
  <c r="BH202" i="2"/>
  <c r="BG202" i="2"/>
  <c r="BF202" i="2"/>
  <c r="T202" i="2"/>
  <c r="R202" i="2"/>
  <c r="P202" i="2"/>
  <c r="BI201" i="2"/>
  <c r="BH201" i="2"/>
  <c r="BG201" i="2"/>
  <c r="BF201" i="2"/>
  <c r="T201" i="2"/>
  <c r="R201" i="2"/>
  <c r="P201" i="2"/>
  <c r="BI200" i="2"/>
  <c r="BH200" i="2"/>
  <c r="BG200" i="2"/>
  <c r="BF200" i="2"/>
  <c r="T200" i="2"/>
  <c r="R200" i="2"/>
  <c r="P200" i="2"/>
  <c r="BI199" i="2"/>
  <c r="BH199" i="2"/>
  <c r="BG199" i="2"/>
  <c r="BF199" i="2"/>
  <c r="T199" i="2"/>
  <c r="R199" i="2"/>
  <c r="P199" i="2"/>
  <c r="BI198" i="2"/>
  <c r="BH198" i="2"/>
  <c r="BG198" i="2"/>
  <c r="BF198" i="2"/>
  <c r="T198" i="2"/>
  <c r="R198" i="2"/>
  <c r="P198" i="2"/>
  <c r="BI197" i="2"/>
  <c r="BH197" i="2"/>
  <c r="BG197" i="2"/>
  <c r="BF197" i="2"/>
  <c r="T197" i="2"/>
  <c r="R197" i="2"/>
  <c r="P197" i="2"/>
  <c r="BI196" i="2"/>
  <c r="BH196" i="2"/>
  <c r="BG196" i="2"/>
  <c r="BF196" i="2"/>
  <c r="T196" i="2"/>
  <c r="R196" i="2"/>
  <c r="P196" i="2"/>
  <c r="BI195" i="2"/>
  <c r="BH195" i="2"/>
  <c r="BG195" i="2"/>
  <c r="BF195" i="2"/>
  <c r="T195" i="2"/>
  <c r="R195" i="2"/>
  <c r="P195" i="2"/>
  <c r="BI194" i="2"/>
  <c r="BH194" i="2"/>
  <c r="BG194" i="2"/>
  <c r="BF194" i="2"/>
  <c r="T194" i="2"/>
  <c r="R194" i="2"/>
  <c r="P194" i="2"/>
  <c r="BI193" i="2"/>
  <c r="BH193" i="2"/>
  <c r="BG193" i="2"/>
  <c r="BF193" i="2"/>
  <c r="T193" i="2"/>
  <c r="R193" i="2"/>
  <c r="P193" i="2"/>
  <c r="BI192" i="2"/>
  <c r="BH192" i="2"/>
  <c r="BG192" i="2"/>
  <c r="BF192" i="2"/>
  <c r="T192" i="2"/>
  <c r="R192" i="2"/>
  <c r="P192" i="2"/>
  <c r="BI191" i="2"/>
  <c r="BH191" i="2"/>
  <c r="BG191" i="2"/>
  <c r="BF191" i="2"/>
  <c r="T191" i="2"/>
  <c r="R191" i="2"/>
  <c r="P191" i="2"/>
  <c r="BI190" i="2"/>
  <c r="BH190" i="2"/>
  <c r="BG190" i="2"/>
  <c r="BF190" i="2"/>
  <c r="T190" i="2"/>
  <c r="R190" i="2"/>
  <c r="P190" i="2"/>
  <c r="BI189" i="2"/>
  <c r="BH189" i="2"/>
  <c r="BG189" i="2"/>
  <c r="BF189" i="2"/>
  <c r="T189" i="2"/>
  <c r="R189" i="2"/>
  <c r="P189" i="2"/>
  <c r="BI188" i="2"/>
  <c r="BH188" i="2"/>
  <c r="BG188" i="2"/>
  <c r="BF188" i="2"/>
  <c r="T188" i="2"/>
  <c r="R188" i="2"/>
  <c r="P188" i="2"/>
  <c r="BI187" i="2"/>
  <c r="BH187" i="2"/>
  <c r="BG187" i="2"/>
  <c r="BF187" i="2"/>
  <c r="T187" i="2"/>
  <c r="R187" i="2"/>
  <c r="P187" i="2"/>
  <c r="BI186" i="2"/>
  <c r="BH186" i="2"/>
  <c r="BG186" i="2"/>
  <c r="BF186" i="2"/>
  <c r="T186" i="2"/>
  <c r="R186" i="2"/>
  <c r="P186" i="2"/>
  <c r="BI185" i="2"/>
  <c r="BH185" i="2"/>
  <c r="BG185" i="2"/>
  <c r="BF185" i="2"/>
  <c r="T185" i="2"/>
  <c r="R185" i="2"/>
  <c r="P185" i="2"/>
  <c r="BI184" i="2"/>
  <c r="BH184" i="2"/>
  <c r="BG184" i="2"/>
  <c r="BF184" i="2"/>
  <c r="T184" i="2"/>
  <c r="R184" i="2"/>
  <c r="P184" i="2"/>
  <c r="BI182" i="2"/>
  <c r="BH182" i="2"/>
  <c r="BG182" i="2"/>
  <c r="BF182" i="2"/>
  <c r="T182" i="2"/>
  <c r="R182" i="2"/>
  <c r="P182" i="2"/>
  <c r="BI180" i="2"/>
  <c r="BH180" i="2"/>
  <c r="BG180" i="2"/>
  <c r="BF180" i="2"/>
  <c r="T180" i="2"/>
  <c r="R180" i="2"/>
  <c r="P180" i="2"/>
  <c r="BI179" i="2"/>
  <c r="BH179" i="2"/>
  <c r="BG179" i="2"/>
  <c r="BF179" i="2"/>
  <c r="T179" i="2"/>
  <c r="R179" i="2"/>
  <c r="P179" i="2"/>
  <c r="BI178" i="2"/>
  <c r="BH178" i="2"/>
  <c r="BG178" i="2"/>
  <c r="BF178" i="2"/>
  <c r="T178" i="2"/>
  <c r="R178" i="2"/>
  <c r="P178" i="2"/>
  <c r="BI177" i="2"/>
  <c r="BH177" i="2"/>
  <c r="BG177" i="2"/>
  <c r="BF177" i="2"/>
  <c r="T177" i="2"/>
  <c r="R177" i="2"/>
  <c r="P177" i="2"/>
  <c r="BI176" i="2"/>
  <c r="BH176" i="2"/>
  <c r="BG176" i="2"/>
  <c r="BF176" i="2"/>
  <c r="T176" i="2"/>
  <c r="R176" i="2"/>
  <c r="P176" i="2"/>
  <c r="BI175" i="2"/>
  <c r="BH175" i="2"/>
  <c r="BG175" i="2"/>
  <c r="BF175" i="2"/>
  <c r="T175" i="2"/>
  <c r="R175" i="2"/>
  <c r="P175" i="2"/>
  <c r="BI174" i="2"/>
  <c r="BH174" i="2"/>
  <c r="BG174" i="2"/>
  <c r="BF174" i="2"/>
  <c r="T174" i="2"/>
  <c r="R174" i="2"/>
  <c r="P174" i="2"/>
  <c r="BI173" i="2"/>
  <c r="BH173" i="2"/>
  <c r="BG173" i="2"/>
  <c r="BF173" i="2"/>
  <c r="T173" i="2"/>
  <c r="R173" i="2"/>
  <c r="P173" i="2"/>
  <c r="BI172" i="2"/>
  <c r="BH172" i="2"/>
  <c r="BG172" i="2"/>
  <c r="BF172" i="2"/>
  <c r="T172" i="2"/>
  <c r="R172" i="2"/>
  <c r="P172" i="2"/>
  <c r="BI171" i="2"/>
  <c r="BH171" i="2"/>
  <c r="BG171" i="2"/>
  <c r="BF171" i="2"/>
  <c r="T171" i="2"/>
  <c r="R171" i="2"/>
  <c r="P171" i="2"/>
  <c r="BI170" i="2"/>
  <c r="BH170" i="2"/>
  <c r="BG170" i="2"/>
  <c r="BF170" i="2"/>
  <c r="T170" i="2"/>
  <c r="R170" i="2"/>
  <c r="P170" i="2"/>
  <c r="BI169" i="2"/>
  <c r="BH169" i="2"/>
  <c r="BG169" i="2"/>
  <c r="BF169" i="2"/>
  <c r="T169" i="2"/>
  <c r="R169" i="2"/>
  <c r="P169" i="2"/>
  <c r="BI168" i="2"/>
  <c r="BH168" i="2"/>
  <c r="BG168" i="2"/>
  <c r="BF168" i="2"/>
  <c r="T168" i="2"/>
  <c r="R168" i="2"/>
  <c r="P168" i="2"/>
  <c r="BI167" i="2"/>
  <c r="BH167" i="2"/>
  <c r="BG167" i="2"/>
  <c r="BF167" i="2"/>
  <c r="T167" i="2"/>
  <c r="R167" i="2"/>
  <c r="P167" i="2"/>
  <c r="BI166" i="2"/>
  <c r="BH166" i="2"/>
  <c r="BG166" i="2"/>
  <c r="BF166" i="2"/>
  <c r="T166" i="2"/>
  <c r="R166" i="2"/>
  <c r="P166" i="2"/>
  <c r="BI165" i="2"/>
  <c r="BH165" i="2"/>
  <c r="BG165" i="2"/>
  <c r="BF165" i="2"/>
  <c r="T165" i="2"/>
  <c r="R165" i="2"/>
  <c r="P165" i="2"/>
  <c r="BI164" i="2"/>
  <c r="BH164" i="2"/>
  <c r="BG164" i="2"/>
  <c r="BF164" i="2"/>
  <c r="T164" i="2"/>
  <c r="R164" i="2"/>
  <c r="P164" i="2"/>
  <c r="BI163" i="2"/>
  <c r="BH163" i="2"/>
  <c r="BG163" i="2"/>
  <c r="BF163" i="2"/>
  <c r="T163" i="2"/>
  <c r="R163" i="2"/>
  <c r="P163" i="2"/>
  <c r="BI162" i="2"/>
  <c r="BH162" i="2"/>
  <c r="BG162" i="2"/>
  <c r="BF162" i="2"/>
  <c r="T162" i="2"/>
  <c r="R162" i="2"/>
  <c r="P162" i="2"/>
  <c r="BI161" i="2"/>
  <c r="BH161" i="2"/>
  <c r="BG161" i="2"/>
  <c r="BF161" i="2"/>
  <c r="T161" i="2"/>
  <c r="R161" i="2"/>
  <c r="P161" i="2"/>
  <c r="BI160" i="2"/>
  <c r="BH160" i="2"/>
  <c r="BG160" i="2"/>
  <c r="BF160" i="2"/>
  <c r="T160" i="2"/>
  <c r="R160" i="2"/>
  <c r="P160" i="2"/>
  <c r="BI159" i="2"/>
  <c r="BH159" i="2"/>
  <c r="BG159" i="2"/>
  <c r="BF159" i="2"/>
  <c r="T159" i="2"/>
  <c r="R159" i="2"/>
  <c r="P159" i="2"/>
  <c r="BI158" i="2"/>
  <c r="BH158" i="2"/>
  <c r="BG158" i="2"/>
  <c r="BF158" i="2"/>
  <c r="T158" i="2"/>
  <c r="R158" i="2"/>
  <c r="P158" i="2"/>
  <c r="BI157" i="2"/>
  <c r="BH157" i="2"/>
  <c r="BG157" i="2"/>
  <c r="BF157" i="2"/>
  <c r="T157" i="2"/>
  <c r="R157" i="2"/>
  <c r="P157" i="2"/>
  <c r="BI156" i="2"/>
  <c r="BH156" i="2"/>
  <c r="BG156" i="2"/>
  <c r="BF156" i="2"/>
  <c r="T156" i="2"/>
  <c r="R156" i="2"/>
  <c r="P156" i="2"/>
  <c r="BI155" i="2"/>
  <c r="BH155" i="2"/>
  <c r="BG155" i="2"/>
  <c r="BF155" i="2"/>
  <c r="T155" i="2"/>
  <c r="R155" i="2"/>
  <c r="P155" i="2"/>
  <c r="BI154" i="2"/>
  <c r="BH154" i="2"/>
  <c r="BG154" i="2"/>
  <c r="BF154" i="2"/>
  <c r="T154" i="2"/>
  <c r="R154" i="2"/>
  <c r="P154" i="2"/>
  <c r="BI153" i="2"/>
  <c r="BH153" i="2"/>
  <c r="BG153" i="2"/>
  <c r="BF153" i="2"/>
  <c r="T153" i="2"/>
  <c r="R153" i="2"/>
  <c r="P153" i="2"/>
  <c r="BI152" i="2"/>
  <c r="BH152" i="2"/>
  <c r="BG152" i="2"/>
  <c r="BF152" i="2"/>
  <c r="T152" i="2"/>
  <c r="R152" i="2"/>
  <c r="P152" i="2"/>
  <c r="BI151" i="2"/>
  <c r="BH151" i="2"/>
  <c r="BG151" i="2"/>
  <c r="BF151" i="2"/>
  <c r="T151" i="2"/>
  <c r="R151" i="2"/>
  <c r="P151" i="2"/>
  <c r="BI150" i="2"/>
  <c r="BH150" i="2"/>
  <c r="BG150" i="2"/>
  <c r="BF150" i="2"/>
  <c r="T150" i="2"/>
  <c r="R150" i="2"/>
  <c r="P150" i="2"/>
  <c r="BI149" i="2"/>
  <c r="BH149" i="2"/>
  <c r="BG149" i="2"/>
  <c r="BF149" i="2"/>
  <c r="T149" i="2"/>
  <c r="R149" i="2"/>
  <c r="P149" i="2"/>
  <c r="BI148" i="2"/>
  <c r="BH148" i="2"/>
  <c r="BG148" i="2"/>
  <c r="BF148" i="2"/>
  <c r="T148" i="2"/>
  <c r="R148" i="2"/>
  <c r="P148" i="2"/>
  <c r="BI147" i="2"/>
  <c r="BH147" i="2"/>
  <c r="BG147" i="2"/>
  <c r="BF147" i="2"/>
  <c r="T147" i="2"/>
  <c r="R147" i="2"/>
  <c r="P147" i="2"/>
  <c r="BI146" i="2"/>
  <c r="BH146" i="2"/>
  <c r="BG146" i="2"/>
  <c r="BF146" i="2"/>
  <c r="T146" i="2"/>
  <c r="R146" i="2"/>
  <c r="P146" i="2"/>
  <c r="BI145" i="2"/>
  <c r="BH145" i="2"/>
  <c r="BG145" i="2"/>
  <c r="BF145" i="2"/>
  <c r="T145" i="2"/>
  <c r="R145" i="2"/>
  <c r="P145" i="2"/>
  <c r="BI144" i="2"/>
  <c r="BH144" i="2"/>
  <c r="BG144" i="2"/>
  <c r="BF144" i="2"/>
  <c r="T144" i="2"/>
  <c r="R144" i="2"/>
  <c r="P144" i="2"/>
  <c r="BI143" i="2"/>
  <c r="BH143" i="2"/>
  <c r="BG143" i="2"/>
  <c r="BF143" i="2"/>
  <c r="T143" i="2"/>
  <c r="R143" i="2"/>
  <c r="P143" i="2"/>
  <c r="BI142" i="2"/>
  <c r="BH142" i="2"/>
  <c r="BG142" i="2"/>
  <c r="BF142" i="2"/>
  <c r="T142" i="2"/>
  <c r="R142" i="2"/>
  <c r="P142" i="2"/>
  <c r="BI141" i="2"/>
  <c r="BH141" i="2"/>
  <c r="BG141" i="2"/>
  <c r="BF141" i="2"/>
  <c r="T141" i="2"/>
  <c r="R141" i="2"/>
  <c r="P141" i="2"/>
  <c r="BI140" i="2"/>
  <c r="BH140" i="2"/>
  <c r="BG140" i="2"/>
  <c r="BF140" i="2"/>
  <c r="T140" i="2"/>
  <c r="R140" i="2"/>
  <c r="P140" i="2"/>
  <c r="BI139" i="2"/>
  <c r="BH139" i="2"/>
  <c r="BG139" i="2"/>
  <c r="BF139" i="2"/>
  <c r="T139" i="2"/>
  <c r="R139" i="2"/>
  <c r="P139" i="2"/>
  <c r="BI138" i="2"/>
  <c r="BH138" i="2"/>
  <c r="BG138" i="2"/>
  <c r="BF138" i="2"/>
  <c r="T138" i="2"/>
  <c r="R138" i="2"/>
  <c r="P138" i="2"/>
  <c r="BI137" i="2"/>
  <c r="BH137" i="2"/>
  <c r="BG137" i="2"/>
  <c r="BF137" i="2"/>
  <c r="T137" i="2"/>
  <c r="R137" i="2"/>
  <c r="P137" i="2"/>
  <c r="BI136" i="2"/>
  <c r="BH136" i="2"/>
  <c r="BG136" i="2"/>
  <c r="BF136" i="2"/>
  <c r="T136" i="2"/>
  <c r="R136" i="2"/>
  <c r="P136" i="2"/>
  <c r="BI135" i="2"/>
  <c r="BH135" i="2"/>
  <c r="BG135" i="2"/>
  <c r="BF135" i="2"/>
  <c r="T135" i="2"/>
  <c r="R135" i="2"/>
  <c r="P135" i="2"/>
  <c r="BI134" i="2"/>
  <c r="BH134" i="2"/>
  <c r="BG134" i="2"/>
  <c r="BF134" i="2"/>
  <c r="T134" i="2"/>
  <c r="R134" i="2"/>
  <c r="P134" i="2"/>
  <c r="BI133" i="2"/>
  <c r="BH133" i="2"/>
  <c r="BG133" i="2"/>
  <c r="BF133" i="2"/>
  <c r="T133" i="2"/>
  <c r="R133" i="2"/>
  <c r="P133" i="2"/>
  <c r="BI132" i="2"/>
  <c r="BH132" i="2"/>
  <c r="BG132" i="2"/>
  <c r="BF132" i="2"/>
  <c r="T132" i="2"/>
  <c r="R132" i="2"/>
  <c r="P132" i="2"/>
  <c r="BI131" i="2"/>
  <c r="BH131" i="2"/>
  <c r="BG131" i="2"/>
  <c r="BF131" i="2"/>
  <c r="T131" i="2"/>
  <c r="R131" i="2"/>
  <c r="P131" i="2"/>
  <c r="J126" i="2"/>
  <c r="J125" i="2"/>
  <c r="F125" i="2"/>
  <c r="F123" i="2"/>
  <c r="E121" i="2"/>
  <c r="J59" i="2"/>
  <c r="J58" i="2"/>
  <c r="F58" i="2"/>
  <c r="F56" i="2"/>
  <c r="E54" i="2"/>
  <c r="J20" i="2"/>
  <c r="E20" i="2"/>
  <c r="F126" i="2" s="1"/>
  <c r="J19" i="2"/>
  <c r="J56" i="2"/>
  <c r="E7" i="2"/>
  <c r="E117" i="2" s="1"/>
  <c r="L50" i="1"/>
  <c r="AM50" i="1"/>
  <c r="AM49" i="1"/>
  <c r="L49" i="1"/>
  <c r="AM47" i="1"/>
  <c r="L47" i="1"/>
  <c r="L45" i="1"/>
  <c r="L44" i="1"/>
  <c r="BK2093" i="2"/>
  <c r="BK1620" i="2"/>
  <c r="BK1499" i="2"/>
  <c r="J1411" i="2"/>
  <c r="BK1218" i="2"/>
  <c r="BK936" i="2"/>
  <c r="BK344" i="2"/>
  <c r="BK179" i="2"/>
  <c r="J2107" i="2"/>
  <c r="J1887" i="2"/>
  <c r="BK1641" i="2"/>
  <c r="BK1517" i="2"/>
  <c r="J1393" i="2"/>
  <c r="BK1197" i="2"/>
  <c r="BK870" i="2"/>
  <c r="J340" i="2"/>
  <c r="J182" i="2"/>
  <c r="J2119" i="2"/>
  <c r="BK1876" i="2"/>
  <c r="J1609" i="2"/>
  <c r="BK1458" i="2"/>
  <c r="BK1401" i="2"/>
  <c r="BK1384" i="2"/>
  <c r="BK1322" i="2"/>
  <c r="BK1063" i="2"/>
  <c r="J671" i="2"/>
  <c r="BK461" i="2"/>
  <c r="BK347" i="2"/>
  <c r="BK270" i="2"/>
  <c r="BK191" i="2"/>
  <c r="BK2139" i="2"/>
  <c r="BK1951" i="2"/>
  <c r="BK1799" i="2"/>
  <c r="BK1612" i="2"/>
  <c r="BK1489" i="2"/>
  <c r="BK1440" i="2"/>
  <c r="J1328" i="2"/>
  <c r="BK1245" i="2"/>
  <c r="J977" i="2"/>
  <c r="BK700" i="2"/>
  <c r="BK317" i="2"/>
  <c r="J247" i="2"/>
  <c r="BK131" i="2"/>
  <c r="BK1855" i="2"/>
  <c r="BK1652" i="2"/>
  <c r="J1549" i="2"/>
  <c r="BK1481" i="2"/>
  <c r="BK1369" i="2"/>
  <c r="J1280" i="2"/>
  <c r="BK992" i="2"/>
  <c r="BK699" i="2"/>
  <c r="BK412" i="2"/>
  <c r="J335" i="2"/>
  <c r="J251" i="2"/>
  <c r="BK176" i="2"/>
  <c r="BK2098" i="2"/>
  <c r="J1844" i="2"/>
  <c r="BK1626" i="2"/>
  <c r="BK1559" i="2"/>
  <c r="BK1502" i="2"/>
  <c r="J1438" i="2"/>
  <c r="BK1325" i="2"/>
  <c r="BK1083" i="2"/>
  <c r="BK881" i="2"/>
  <c r="J517" i="2"/>
  <c r="J317" i="2"/>
  <c r="J204" i="2"/>
  <c r="BK142" i="3"/>
  <c r="BK150" i="3"/>
  <c r="J112" i="4"/>
  <c r="J147" i="5"/>
  <c r="J101" i="5"/>
  <c r="J243" i="6"/>
  <c r="BK217" i="6"/>
  <c r="J159" i="6"/>
  <c r="BK97" i="7"/>
  <c r="J253" i="8"/>
  <c r="J234" i="8"/>
  <c r="J265" i="8"/>
  <c r="BK192" i="8"/>
  <c r="BK208" i="8"/>
  <c r="BK248" i="8"/>
  <c r="J133" i="9"/>
  <c r="J113" i="9"/>
  <c r="J115" i="11"/>
  <c r="BK1947" i="2"/>
  <c r="J1788" i="2"/>
  <c r="BK1554" i="2"/>
  <c r="J1406" i="2"/>
  <c r="J1125" i="2"/>
  <c r="J407" i="2"/>
  <c r="BK313" i="2"/>
  <c r="J186" i="2"/>
  <c r="J1889" i="2"/>
  <c r="BK1621" i="2"/>
  <c r="J1516" i="2"/>
  <c r="BK1457" i="2"/>
  <c r="J1354" i="2"/>
  <c r="J1136" i="2"/>
  <c r="J650" i="2"/>
  <c r="BK324" i="2"/>
  <c r="BK248" i="2"/>
  <c r="J2141" i="2"/>
  <c r="BK1901" i="2"/>
  <c r="BK1777" i="2"/>
  <c r="J1559" i="2"/>
  <c r="J1375" i="2"/>
  <c r="J1298" i="2"/>
  <c r="J1052" i="2"/>
  <c r="BK842" i="2"/>
  <c r="J334" i="2"/>
  <c r="J250" i="2"/>
  <c r="J178" i="2"/>
  <c r="BK2078" i="2"/>
  <c r="BK1949" i="2"/>
  <c r="J1810" i="2"/>
  <c r="BK1596" i="2"/>
  <c r="BK1456" i="2"/>
  <c r="BK1390" i="2"/>
  <c r="BK1315" i="2"/>
  <c r="BK1086" i="2"/>
  <c r="BK787" i="2"/>
  <c r="J486" i="2"/>
  <c r="J277" i="2"/>
  <c r="BK200" i="2"/>
  <c r="BK1936" i="2"/>
  <c r="J1865" i="2"/>
  <c r="BK1717" i="2"/>
  <c r="BK1575" i="2"/>
  <c r="J1464" i="2"/>
  <c r="J1348" i="2"/>
  <c r="J1161" i="2"/>
  <c r="BK1004" i="2"/>
  <c r="J624" i="2"/>
  <c r="J345" i="2"/>
  <c r="BK290" i="2"/>
  <c r="BK235" i="2"/>
  <c r="BK2164" i="2"/>
  <c r="BK1987" i="2"/>
  <c r="J1864" i="2"/>
  <c r="BK1682" i="2"/>
  <c r="BK1572" i="2"/>
  <c r="BK1509" i="2"/>
  <c r="J1440" i="2"/>
  <c r="BK1301" i="2"/>
  <c r="J1001" i="2"/>
  <c r="BK654" i="2"/>
  <c r="J419" i="2"/>
  <c r="BK342" i="2"/>
  <c r="BK244" i="2"/>
  <c r="BK159" i="2"/>
  <c r="BK145" i="3"/>
  <c r="J190" i="3"/>
  <c r="BK125" i="4"/>
  <c r="BK104" i="5"/>
  <c r="J254" i="6"/>
  <c r="BK144" i="6"/>
  <c r="J269" i="6"/>
  <c r="BK130" i="6"/>
  <c r="BK113" i="7"/>
  <c r="BK219" i="8"/>
  <c r="BK126" i="8"/>
  <c r="BK199" i="8"/>
  <c r="BK195" i="8"/>
  <c r="J228" i="8"/>
  <c r="BK184" i="8"/>
  <c r="J185" i="8"/>
  <c r="J184" i="8"/>
  <c r="J100" i="9"/>
  <c r="J97" i="9"/>
  <c r="BK124" i="10"/>
  <c r="BK109" i="11"/>
  <c r="BK1973" i="2"/>
  <c r="J1863" i="2"/>
  <c r="BK1623" i="2"/>
  <c r="J1520" i="2"/>
  <c r="BK1454" i="2"/>
  <c r="BK1359" i="2"/>
  <c r="J1037" i="2"/>
  <c r="J684" i="2"/>
  <c r="BK335" i="2"/>
  <c r="BK203" i="2"/>
  <c r="J150" i="2"/>
  <c r="J1880" i="2"/>
  <c r="J1632" i="2"/>
  <c r="J1552" i="2"/>
  <c r="BK1490" i="2"/>
  <c r="BK1395" i="2"/>
  <c r="BK1329" i="2"/>
  <c r="BK1176" i="2"/>
  <c r="J804" i="2"/>
  <c r="J709" i="2"/>
  <c r="BK343" i="2"/>
  <c r="BK273" i="2"/>
  <c r="BK173" i="2"/>
  <c r="J2098" i="2"/>
  <c r="J1886" i="2"/>
  <c r="J1685" i="2"/>
  <c r="BK1548" i="2"/>
  <c r="J1445" i="2"/>
  <c r="BK1351" i="2"/>
  <c r="BK1152" i="2"/>
  <c r="J879" i="2"/>
  <c r="BK681" i="2"/>
  <c r="J329" i="2"/>
  <c r="BK243" i="2"/>
  <c r="BK189" i="2"/>
  <c r="BK2167" i="2"/>
  <c r="J2002" i="2"/>
  <c r="J1875" i="2"/>
  <c r="J1620" i="2"/>
  <c r="J1554" i="2"/>
  <c r="BK1472" i="2"/>
  <c r="BK1372" i="2"/>
  <c r="BK1298" i="2"/>
  <c r="J986" i="2"/>
  <c r="BK624" i="2"/>
  <c r="J385" i="2"/>
  <c r="BK249" i="2"/>
  <c r="BK147" i="2"/>
  <c r="BK1886" i="2"/>
  <c r="BK1810" i="2"/>
  <c r="J1623" i="2"/>
  <c r="J1528" i="2"/>
  <c r="BK1460" i="2"/>
  <c r="J1399" i="2"/>
  <c r="BK1349" i="2"/>
  <c r="J1274" i="2"/>
  <c r="J1063" i="2"/>
  <c r="BK905" i="2"/>
  <c r="BK696" i="2"/>
  <c r="J471" i="2"/>
  <c r="BK327" i="2"/>
  <c r="BK289" i="2"/>
  <c r="J228" i="2"/>
  <c r="J189" i="2"/>
  <c r="BK136" i="2"/>
  <c r="BK1953" i="2"/>
  <c r="BK1841" i="2"/>
  <c r="J1581" i="2"/>
  <c r="BK1516" i="2"/>
  <c r="BK1420" i="2"/>
  <c r="BK1324" i="2"/>
  <c r="BK1077" i="2"/>
  <c r="J874" i="2"/>
  <c r="J483" i="2"/>
  <c r="J322" i="2"/>
  <c r="J229" i="2"/>
  <c r="BK162" i="2"/>
  <c r="BK174" i="3"/>
  <c r="J110" i="3"/>
  <c r="BK121" i="4"/>
  <c r="J140" i="4"/>
  <c r="BK184" i="5"/>
  <c r="BK124" i="5"/>
  <c r="BK147" i="5"/>
  <c r="J214" i="6"/>
  <c r="J153" i="6"/>
  <c r="J183" i="6"/>
  <c r="BK108" i="7"/>
  <c r="BK122" i="7"/>
  <c r="J202" i="8"/>
  <c r="J136" i="8"/>
  <c r="J199" i="8"/>
  <c r="J223" i="8"/>
  <c r="BK204" i="8"/>
  <c r="BK236" i="8"/>
  <c r="BK128" i="9"/>
  <c r="J136" i="9"/>
  <c r="BK123" i="10"/>
  <c r="J101" i="11"/>
  <c r="BK1680" i="2"/>
  <c r="BK1506" i="2"/>
  <c r="J1437" i="2"/>
  <c r="BK1352" i="2"/>
  <c r="J1049" i="2"/>
  <c r="J659" i="2"/>
  <c r="BK326" i="2"/>
  <c r="J197" i="2"/>
  <c r="J2088" i="2"/>
  <c r="J1883" i="2"/>
  <c r="BK1637" i="2"/>
  <c r="J1590" i="2"/>
  <c r="BK1512" i="2"/>
  <c r="J1388" i="2"/>
  <c r="BK1330" i="2"/>
  <c r="BK1149" i="2"/>
  <c r="BK783" i="2"/>
  <c r="J627" i="2"/>
  <c r="BK331" i="2"/>
  <c r="J269" i="2"/>
  <c r="BK207" i="2"/>
  <c r="BK2176" i="2"/>
  <c r="J2020" i="2"/>
  <c r="J1868" i="2"/>
  <c r="BK1701" i="2"/>
  <c r="BK1590" i="2"/>
  <c r="BK1537" i="2"/>
  <c r="J1416" i="2"/>
  <c r="J1315" i="2"/>
  <c r="BK1080" i="2"/>
  <c r="J860" i="2"/>
  <c r="J431" i="2"/>
  <c r="BK341" i="2"/>
  <c r="J241" i="2"/>
  <c r="BK165" i="2"/>
  <c r="J2101" i="2"/>
  <c r="BK1912" i="2"/>
  <c r="BK1807" i="2"/>
  <c r="BK1600" i="2"/>
  <c r="J1544" i="2"/>
  <c r="J1435" i="2"/>
  <c r="J1323" i="2"/>
  <c r="J1205" i="2"/>
  <c r="BK865" i="2"/>
  <c r="J541" i="2"/>
  <c r="J315" i="2"/>
  <c r="J243" i="2"/>
  <c r="BK1933" i="2"/>
  <c r="J1799" i="2"/>
  <c r="BK1629" i="2"/>
  <c r="BK1553" i="2"/>
  <c r="BK1054" i="2"/>
  <c r="J678" i="2"/>
  <c r="BK474" i="2"/>
  <c r="BK332" i="2"/>
  <c r="BK221" i="2"/>
  <c r="BK174" i="2"/>
  <c r="J2121" i="2"/>
  <c r="J1882" i="2"/>
  <c r="J1704" i="2"/>
  <c r="BK1609" i="2"/>
  <c r="J1539" i="2"/>
  <c r="BK1473" i="2"/>
  <c r="J1383" i="2"/>
  <c r="J1299" i="2"/>
  <c r="J1040" i="2"/>
  <c r="J785" i="2"/>
  <c r="J522" i="2"/>
  <c r="BK333" i="2"/>
  <c r="J271" i="2"/>
  <c r="J152" i="2"/>
  <c r="BK120" i="3"/>
  <c r="J127" i="3"/>
  <c r="J205" i="3"/>
  <c r="BK142" i="4"/>
  <c r="J104" i="5"/>
  <c r="BK119" i="5"/>
  <c r="J127" i="5"/>
  <c r="J156" i="6"/>
  <c r="BK196" i="6"/>
  <c r="BK127" i="6"/>
  <c r="BK103" i="7"/>
  <c r="BK241" i="8"/>
  <c r="BK200" i="8"/>
  <c r="BK149" i="8"/>
  <c r="J114" i="8"/>
  <c r="J200" i="8"/>
  <c r="BK218" i="8"/>
  <c r="BK189" i="8"/>
  <c r="BK124" i="9"/>
  <c r="BK127" i="9"/>
  <c r="J94" i="10"/>
  <c r="J1951" i="2"/>
  <c r="BK1823" i="2"/>
  <c r="J1612" i="2"/>
  <c r="BK1519" i="2"/>
  <c r="BK1383" i="2"/>
  <c r="BK1116" i="2"/>
  <c r="J863" i="2"/>
  <c r="J357" i="2"/>
  <c r="BK246" i="2"/>
  <c r="BK133" i="2"/>
  <c r="BK1878" i="2"/>
  <c r="J1644" i="2"/>
  <c r="J1572" i="2"/>
  <c r="J1478" i="2"/>
  <c r="BK1364" i="2"/>
  <c r="BK1328" i="2"/>
  <c r="BK828" i="2"/>
  <c r="BK486" i="2"/>
  <c r="J289" i="2"/>
  <c r="BK224" i="2"/>
  <c r="J2172" i="2"/>
  <c r="J1999" i="2"/>
  <c r="J1760" i="2"/>
  <c r="BK1607" i="2"/>
  <c r="BK1525" i="2"/>
  <c r="BK1424" i="2"/>
  <c r="BK1069" i="2"/>
  <c r="BK778" i="2"/>
  <c r="J424" i="2"/>
  <c r="BK265" i="2"/>
  <c r="BK160" i="2"/>
  <c r="J135" i="3"/>
  <c r="J133" i="3"/>
  <c r="BK115" i="3"/>
  <c r="BK128" i="4"/>
  <c r="BK137" i="5"/>
  <c r="BK98" i="5"/>
  <c r="J107" i="5"/>
  <c r="BK240" i="6"/>
  <c r="BK186" i="6"/>
  <c r="J199" i="6"/>
  <c r="BK263" i="8"/>
  <c r="J229" i="8"/>
  <c r="BK191" i="8"/>
  <c r="J263" i="8"/>
  <c r="J182" i="8"/>
  <c r="J175" i="8"/>
  <c r="BK270" i="8"/>
  <c r="J155" i="8"/>
  <c r="BK100" i="9"/>
  <c r="J121" i="10"/>
  <c r="BK106" i="11"/>
  <c r="BK1978" i="2"/>
  <c r="J1841" i="2"/>
  <c r="J1626" i="2"/>
  <c r="BK1522" i="2"/>
  <c r="BK1447" i="2"/>
  <c r="J1332" i="2"/>
  <c r="BK899" i="2"/>
  <c r="BK402" i="2"/>
  <c r="BK307" i="2"/>
  <c r="BK178" i="2"/>
  <c r="J2012" i="2"/>
  <c r="BK1871" i="2"/>
  <c r="BK1655" i="2"/>
  <c r="BK1583" i="2"/>
  <c r="J1477" i="2"/>
  <c r="J1370" i="2"/>
  <c r="J1213" i="2"/>
  <c r="BK678" i="2"/>
  <c r="BK321" i="2"/>
  <c r="J265" i="2"/>
  <c r="BK180" i="2"/>
  <c r="J2060" i="2"/>
  <c r="J1766" i="2"/>
  <c r="BK1632" i="2"/>
  <c r="J1567" i="2"/>
  <c r="J1510" i="2"/>
  <c r="BK1413" i="2"/>
  <c r="BK1320" i="2"/>
  <c r="BK1098" i="2"/>
  <c r="J855" i="2"/>
  <c r="BK659" i="2"/>
  <c r="BK302" i="2"/>
  <c r="J220" i="2"/>
  <c r="BK145" i="2"/>
  <c r="J2066" i="2"/>
  <c r="J1885" i="2"/>
  <c r="J1678" i="2"/>
  <c r="BK1558" i="2"/>
  <c r="BK1487" i="2"/>
  <c r="J1380" i="2"/>
  <c r="BK1299" i="2"/>
  <c r="J1106" i="2"/>
  <c r="J812" i="2"/>
  <c r="BK407" i="2"/>
  <c r="BK278" i="2"/>
  <c r="J218" i="2"/>
  <c r="AS55" i="1"/>
  <c r="J722" i="2"/>
  <c r="J533" i="2"/>
  <c r="J365" i="2"/>
  <c r="J248" i="2"/>
  <c r="BK187" i="2"/>
  <c r="BK2131" i="2"/>
  <c r="J1896" i="2"/>
  <c r="BK1814" i="2"/>
  <c r="J1619" i="2"/>
  <c r="BK1569" i="2"/>
  <c r="J1522" i="2"/>
  <c r="BK1450" i="2"/>
  <c r="J1378" i="2"/>
  <c r="J1248" i="2"/>
  <c r="BK879" i="2"/>
  <c r="J681" i="2"/>
  <c r="J412" i="2"/>
  <c r="BK241" i="2"/>
  <c r="J158" i="2"/>
  <c r="J148" i="3"/>
  <c r="J118" i="4"/>
  <c r="BK118" i="4"/>
  <c r="BK164" i="5"/>
  <c r="BK171" i="5"/>
  <c r="BK107" i="5"/>
  <c r="J234" i="6"/>
  <c r="BK183" i="6"/>
  <c r="BK269" i="6"/>
  <c r="J150" i="6"/>
  <c r="J148" i="7"/>
  <c r="BK256" i="8"/>
  <c r="BK134" i="8"/>
  <c r="BK198" i="8"/>
  <c r="BK128" i="8"/>
  <c r="J219" i="8"/>
  <c r="J109" i="8"/>
  <c r="J162" i="8"/>
  <c r="BK178" i="8"/>
  <c r="BK138" i="9"/>
  <c r="BK103" i="9"/>
  <c r="J117" i="10"/>
  <c r="J125" i="11"/>
  <c r="J1936" i="2"/>
  <c r="BK1753" i="2"/>
  <c r="J1553" i="2"/>
  <c r="J1446" i="2"/>
  <c r="BK1365" i="2"/>
  <c r="J1057" i="2"/>
  <c r="J702" i="2"/>
  <c r="J331" i="2"/>
  <c r="BK202" i="2"/>
  <c r="J2148" i="2"/>
  <c r="BK1902" i="2"/>
  <c r="J1670" i="2"/>
  <c r="J1532" i="2"/>
  <c r="BK1431" i="2"/>
  <c r="J1303" i="2"/>
  <c r="BK749" i="2"/>
  <c r="BK424" i="2"/>
  <c r="BK284" i="2"/>
  <c r="J198" i="2"/>
  <c r="BK1997" i="2"/>
  <c r="BK1863" i="2"/>
  <c r="J1602" i="2"/>
  <c r="J1507" i="2"/>
  <c r="BK1408" i="2"/>
  <c r="J356" i="2"/>
  <c r="J253" i="2"/>
  <c r="J185" i="2"/>
  <c r="J2081" i="2"/>
  <c r="J1825" i="2"/>
  <c r="BK1597" i="2"/>
  <c r="BK1533" i="2"/>
  <c r="J1452" i="2"/>
  <c r="J1355" i="2"/>
  <c r="J1306" i="2"/>
  <c r="J1067" i="2"/>
  <c r="J828" i="2"/>
  <c r="BK512" i="2"/>
  <c r="J266" i="2"/>
  <c r="J179" i="2"/>
  <c r="BK1934" i="2"/>
  <c r="J1822" i="2"/>
  <c r="J1598" i="2"/>
  <c r="J1515" i="2"/>
  <c r="J1408" i="2"/>
  <c r="J1360" i="2"/>
  <c r="J1312" i="2"/>
  <c r="BK1108" i="2"/>
  <c r="BK872" i="2"/>
  <c r="J621" i="2"/>
  <c r="J347" i="2"/>
  <c r="BK298" i="2"/>
  <c r="BK226" i="2"/>
  <c r="J2134" i="2"/>
  <c r="J1893" i="2"/>
  <c r="J1777" i="2"/>
  <c r="J1577" i="2"/>
  <c r="J1538" i="2"/>
  <c r="J1465" i="2"/>
  <c r="J1364" i="2"/>
  <c r="J1116" i="2"/>
  <c r="J781" i="2"/>
  <c r="BK372" i="2"/>
  <c r="BK266" i="2"/>
  <c r="BK186" i="2"/>
  <c r="J174" i="3"/>
  <c r="BK210" i="3"/>
  <c r="J101" i="4"/>
  <c r="BK127" i="5"/>
  <c r="BK169" i="5"/>
  <c r="J111" i="5"/>
  <c r="BK208" i="6"/>
  <c r="BK214" i="6"/>
  <c r="BK125" i="6"/>
  <c r="BK117" i="7"/>
  <c r="J166" i="8"/>
  <c r="BK168" i="8"/>
  <c r="BK157" i="8"/>
  <c r="J212" i="8"/>
  <c r="BK216" i="8"/>
  <c r="J159" i="8"/>
  <c r="J180" i="8"/>
  <c r="J108" i="9"/>
  <c r="J128" i="10"/>
  <c r="BK118" i="11"/>
  <c r="J2078" i="2"/>
  <c r="BK1875" i="2"/>
  <c r="BK1606" i="2"/>
  <c r="BK1498" i="2"/>
  <c r="J1385" i="2"/>
  <c r="J1208" i="2"/>
  <c r="J368" i="2"/>
  <c r="BK239" i="2"/>
  <c r="J143" i="2"/>
  <c r="BK2036" i="2"/>
  <c r="BK1661" i="2"/>
  <c r="BK1529" i="2"/>
  <c r="BK1434" i="2"/>
  <c r="BK1310" i="2"/>
  <c r="J1046" i="2"/>
  <c r="J787" i="2"/>
  <c r="BK310" i="2"/>
  <c r="J215" i="2"/>
  <c r="BK138" i="2"/>
  <c r="J1941" i="2"/>
  <c r="J1796" i="2"/>
  <c r="J1608" i="2"/>
  <c r="J1521" i="2"/>
  <c r="BK1423" i="2"/>
  <c r="J1215" i="2"/>
  <c r="BK961" i="2"/>
  <c r="J512" i="2"/>
  <c r="J272" i="2"/>
  <c r="BK193" i="2"/>
  <c r="BK2148" i="2"/>
  <c r="J1901" i="2"/>
  <c r="J1627" i="2"/>
  <c r="J1573" i="2"/>
  <c r="BK1491" i="2"/>
  <c r="BK1439" i="2"/>
  <c r="J1335" i="2"/>
  <c r="BK1170" i="2"/>
  <c r="BK874" i="2"/>
  <c r="BK600" i="2"/>
  <c r="J390" i="2"/>
  <c r="J257" i="2"/>
  <c r="BK172" i="2"/>
  <c r="BK1910" i="2"/>
  <c r="J1641" i="2"/>
  <c r="BK1557" i="2"/>
  <c r="J1499" i="2"/>
  <c r="BK1386" i="2"/>
  <c r="J1301" i="2"/>
  <c r="BK1071" i="2"/>
  <c r="BK557" i="2"/>
  <c r="BK306" i="2"/>
  <c r="BK250" i="2"/>
  <c r="J196" i="2"/>
  <c r="BK2127" i="2"/>
  <c r="BK1874" i="2"/>
  <c r="BK1616" i="2"/>
  <c r="BK1552" i="2"/>
  <c r="BK1524" i="2"/>
  <c r="J1423" i="2"/>
  <c r="BK1343" i="2"/>
  <c r="J1173" i="2"/>
  <c r="J867" i="2"/>
  <c r="BK570" i="2"/>
  <c r="J290" i="2"/>
  <c r="BK188" i="2"/>
  <c r="BK107" i="3"/>
  <c r="J178" i="3"/>
  <c r="BK113" i="3"/>
  <c r="BK150" i="5"/>
  <c r="J119" i="5"/>
  <c r="J271" i="6"/>
  <c r="BK139" i="6"/>
  <c r="BK228" i="6"/>
  <c r="J173" i="6"/>
  <c r="J100" i="7"/>
  <c r="J103" i="7"/>
  <c r="J195" i="8"/>
  <c r="J256" i="8"/>
  <c r="BK147" i="8"/>
  <c r="BK173" i="8"/>
  <c r="BK201" i="8"/>
  <c r="J268" i="8"/>
  <c r="BK136" i="8"/>
  <c r="BK224" i="8"/>
  <c r="J103" i="9"/>
  <c r="J110" i="10"/>
  <c r="J97" i="10"/>
  <c r="J2174" i="2"/>
  <c r="J1888" i="2"/>
  <c r="J1731" i="2"/>
  <c r="BK1591" i="2"/>
  <c r="J1471" i="2"/>
  <c r="BK1393" i="2"/>
  <c r="BK1173" i="2"/>
  <c r="J886" i="2"/>
  <c r="BK492" i="2"/>
  <c r="J321" i="2"/>
  <c r="BK214" i="2"/>
  <c r="J2169" i="2"/>
  <c r="J1959" i="2"/>
  <c r="J1872" i="2"/>
  <c r="BK1619" i="2"/>
  <c r="BK1528" i="2"/>
  <c r="BK1462" i="2"/>
  <c r="J1345" i="2"/>
  <c r="BK1308" i="2"/>
  <c r="BK1057" i="2"/>
  <c r="J498" i="2"/>
  <c r="J301" i="2"/>
  <c r="BK238" i="2"/>
  <c r="BK155" i="2"/>
  <c r="BK2028" i="2"/>
  <c r="J1871" i="2"/>
  <c r="BK1756" i="2"/>
  <c r="BK1564" i="2"/>
  <c r="J1462" i="2"/>
  <c r="J1319" i="2"/>
  <c r="BK1205" i="2"/>
  <c r="BK964" i="2"/>
  <c r="J477" i="2"/>
  <c r="BK316" i="2"/>
  <c r="J224" i="2"/>
  <c r="BK135" i="2"/>
  <c r="J2093" i="2"/>
  <c r="J1934" i="2"/>
  <c r="J1709" i="2"/>
  <c r="J1587" i="2"/>
  <c r="BK1495" i="2"/>
  <c r="J1419" i="2"/>
  <c r="J1330" i="2"/>
  <c r="BK1243" i="2"/>
  <c r="J872" i="2"/>
  <c r="BK573" i="2"/>
  <c r="BK280" i="2"/>
  <c r="BK182" i="2"/>
  <c r="BK1915" i="2"/>
  <c r="BK1793" i="2"/>
  <c r="BK1587" i="2"/>
  <c r="BK1546" i="2"/>
  <c r="BK1475" i="2"/>
  <c r="J1381" i="2"/>
  <c r="J1337" i="2"/>
  <c r="BK1225" i="2"/>
  <c r="BK995" i="2"/>
  <c r="BK764" i="2"/>
  <c r="BK551" i="2"/>
  <c r="J372" i="2"/>
  <c r="J311" i="2"/>
  <c r="BK252" i="2"/>
  <c r="J203" i="2"/>
  <c r="J153" i="2"/>
  <c r="J2031" i="2"/>
  <c r="J1857" i="2"/>
  <c r="J1688" i="2"/>
  <c r="BK1567" i="2"/>
  <c r="J1526" i="2"/>
  <c r="BK1455" i="2"/>
  <c r="J1367" i="2"/>
  <c r="BK1302" i="2"/>
  <c r="BK1012" i="2"/>
  <c r="J799" i="2"/>
  <c r="J367" i="2"/>
  <c r="J258" i="2"/>
  <c r="J177" i="2"/>
  <c r="BK199" i="3"/>
  <c r="J187" i="3"/>
  <c r="J120" i="3"/>
  <c r="J121" i="4"/>
  <c r="J132" i="5"/>
  <c r="J140" i="5"/>
  <c r="BK220" i="6"/>
  <c r="BK254" i="6"/>
  <c r="J246" i="6"/>
  <c r="BK159" i="6"/>
  <c r="J117" i="7"/>
  <c r="J170" i="8"/>
  <c r="BK103" i="8"/>
  <c r="BK175" i="8"/>
  <c r="J189" i="8"/>
  <c r="BK212" i="8"/>
  <c r="BK118" i="8"/>
  <c r="J192" i="8"/>
  <c r="BK94" i="9"/>
  <c r="J94" i="9"/>
  <c r="BK122" i="10"/>
  <c r="J104" i="11"/>
  <c r="BK1744" i="2"/>
  <c r="J1531" i="2"/>
  <c r="J1456" i="2"/>
  <c r="BK1370" i="2"/>
  <c r="J955" i="2"/>
  <c r="BK507" i="2"/>
  <c r="J346" i="2"/>
  <c r="BK247" i="2"/>
  <c r="BK146" i="2"/>
  <c r="BK2044" i="2"/>
  <c r="J1874" i="2"/>
  <c r="BK1627" i="2"/>
  <c r="BK1541" i="2"/>
  <c r="J1475" i="2"/>
  <c r="J1368" i="2"/>
  <c r="J1311" i="2"/>
  <c r="J1098" i="2"/>
  <c r="BK517" i="2"/>
  <c r="J318" i="2"/>
  <c r="J230" i="2"/>
  <c r="J139" i="2"/>
  <c r="BK2081" i="2"/>
  <c r="BK1890" i="2"/>
  <c r="BK1782" i="2"/>
  <c r="J1611" i="2"/>
  <c r="J1518" i="2"/>
  <c r="BK1441" i="2"/>
  <c r="BK1347" i="2"/>
  <c r="BK1248" i="2"/>
  <c r="J1002" i="2"/>
  <c r="BK533" i="2"/>
  <c r="BK350" i="2"/>
  <c r="BK267" i="2"/>
  <c r="BK190" i="2"/>
  <c r="BK143" i="2"/>
  <c r="BK2010" i="2"/>
  <c r="J1782" i="2"/>
  <c r="BK1595" i="2"/>
  <c r="J1500" i="2"/>
  <c r="BK1446" i="2"/>
  <c r="BK1382" i="2"/>
  <c r="BK1304" i="2"/>
  <c r="J1071" i="2"/>
  <c r="J686" i="2"/>
  <c r="BK379" i="2"/>
  <c r="BK282" i="2"/>
  <c r="J202" i="2"/>
  <c r="J1947" i="2"/>
  <c r="J1858" i="2"/>
  <c r="J1661" i="2"/>
  <c r="J1582" i="2"/>
  <c r="BK1510" i="2"/>
  <c r="BK977" i="2"/>
  <c r="J741" i="2"/>
  <c r="J528" i="2"/>
  <c r="BK369" i="2"/>
  <c r="BK257" i="2"/>
  <c r="J167" i="2"/>
  <c r="J1997" i="2"/>
  <c r="J1833" i="2"/>
  <c r="BK1667" i="2"/>
  <c r="J1576" i="2"/>
  <c r="J1514" i="2"/>
  <c r="J1427" i="2"/>
  <c r="J1366" i="2"/>
  <c r="BK1094" i="2"/>
  <c r="J884" i="2"/>
  <c r="BK706" i="2"/>
  <c r="J448" i="2"/>
  <c r="BK318" i="2"/>
  <c r="J168" i="2"/>
  <c r="BK165" i="3"/>
  <c r="BK135" i="3"/>
  <c r="BK110" i="3"/>
  <c r="J98" i="4"/>
  <c r="BK144" i="5"/>
  <c r="J164" i="5"/>
  <c r="J116" i="5"/>
  <c r="BK122" i="6"/>
  <c r="BK173" i="6"/>
  <c r="BK168" i="6"/>
  <c r="J109" i="6"/>
  <c r="J126" i="7"/>
  <c r="J224" i="8"/>
  <c r="BK174" i="8"/>
  <c r="BK228" i="8"/>
  <c r="J221" i="8"/>
  <c r="J226" i="8"/>
  <c r="BK143" i="8"/>
  <c r="J173" i="8"/>
  <c r="J208" i="8"/>
  <c r="BK131" i="9"/>
  <c r="J117" i="9"/>
  <c r="J118" i="10"/>
  <c r="BK98" i="11"/>
  <c r="J1921" i="2"/>
  <c r="BK1796" i="2"/>
  <c r="J1560" i="2"/>
  <c r="BK1461" i="2"/>
  <c r="J1401" i="2"/>
  <c r="BK1161" i="2"/>
  <c r="J793" i="2"/>
  <c r="J436" i="2"/>
  <c r="J312" i="2"/>
  <c r="J221" i="2"/>
  <c r="BK1970" i="2"/>
  <c r="BK1630" i="2"/>
  <c r="BK1540" i="2"/>
  <c r="J1469" i="2"/>
  <c r="BK1334" i="2"/>
  <c r="J1166" i="2"/>
  <c r="BK739" i="2"/>
  <c r="BK448" i="2"/>
  <c r="BK276" i="2"/>
  <c r="J209" i="2"/>
  <c r="BK2129" i="2"/>
  <c r="J1879" i="2"/>
  <c r="BK1788" i="2"/>
  <c r="BK1615" i="2"/>
  <c r="BK1556" i="2"/>
  <c r="J1434" i="2"/>
  <c r="BK1166" i="2"/>
  <c r="J936" i="2"/>
  <c r="BK691" i="2"/>
  <c r="BK359" i="2"/>
  <c r="BK277" i="2"/>
  <c r="J201" i="2"/>
  <c r="J159" i="3"/>
  <c r="J185" i="3"/>
  <c r="J199" i="3"/>
  <c r="J128" i="4"/>
  <c r="BK107" i="4"/>
  <c r="J175" i="5"/>
  <c r="J155" i="5"/>
  <c r="J260" i="6"/>
  <c r="J122" i="6"/>
  <c r="BK224" i="6"/>
  <c r="J120" i="6"/>
  <c r="BK148" i="7"/>
  <c r="BK137" i="7"/>
  <c r="J183" i="8"/>
  <c r="BK211" i="8"/>
  <c r="BK176" i="8"/>
  <c r="J205" i="8"/>
  <c r="J248" i="8"/>
  <c r="BK164" i="8"/>
  <c r="BK220" i="8"/>
  <c r="BK119" i="9"/>
  <c r="J126" i="9"/>
  <c r="BK108" i="10"/>
  <c r="J120" i="11"/>
  <c r="BK2020" i="2"/>
  <c r="BK1695" i="2"/>
  <c r="BK1511" i="2"/>
  <c r="BK1427" i="2"/>
  <c r="J1292" i="2"/>
  <c r="J945" i="2"/>
  <c r="J461" i="2"/>
  <c r="J320" i="2"/>
  <c r="BK212" i="2"/>
  <c r="J136" i="2"/>
  <c r="J1910" i="2"/>
  <c r="BK1565" i="2"/>
  <c r="J1486" i="2"/>
  <c r="BK1389" i="2"/>
  <c r="BK1294" i="2"/>
  <c r="BK1067" i="2"/>
  <c r="J764" i="2"/>
  <c r="BK364" i="2"/>
  <c r="J282" i="2"/>
  <c r="BK211" i="2"/>
  <c r="J2167" i="2"/>
  <c r="J1949" i="2"/>
  <c r="J1807" i="2"/>
  <c r="J1599" i="2"/>
  <c r="BK1526" i="2"/>
  <c r="J1473" i="2"/>
  <c r="J1357" i="2"/>
  <c r="J1305" i="2"/>
  <c r="J1074" i="2"/>
  <c r="BK709" i="2"/>
  <c r="BK419" i="2"/>
  <c r="J323" i="2"/>
  <c r="BK230" i="2"/>
  <c r="BK158" i="2"/>
  <c r="BK2012" i="2"/>
  <c r="J1869" i="2"/>
  <c r="J1631" i="2"/>
  <c r="J1540" i="2"/>
  <c r="J1466" i="2"/>
  <c r="J1373" i="2"/>
  <c r="BK1318" i="2"/>
  <c r="BK1272" i="2"/>
  <c r="J1058" i="2"/>
  <c r="J642" i="2"/>
  <c r="J324" i="2"/>
  <c r="J268" i="2"/>
  <c r="BK156" i="2"/>
  <c r="BK1585" i="2"/>
  <c r="BK1547" i="2"/>
  <c r="BK1474" i="2"/>
  <c r="J1362" i="2"/>
  <c r="BK1338" i="2"/>
  <c r="J1267" i="2"/>
  <c r="J1056" i="2"/>
  <c r="J757" i="2"/>
  <c r="BK498" i="2"/>
  <c r="J304" i="2"/>
  <c r="BK236" i="2"/>
  <c r="BK2160" i="2"/>
  <c r="BK1962" i="2"/>
  <c r="J1851" i="2"/>
  <c r="BK1628" i="2"/>
  <c r="J1591" i="2"/>
  <c r="J1546" i="2"/>
  <c r="BK1488" i="2"/>
  <c r="BK1362" i="2"/>
  <c r="J1300" i="2"/>
  <c r="BK1111" i="2"/>
  <c r="BK802" i="2"/>
  <c r="J466" i="2"/>
  <c r="BK319" i="2"/>
  <c r="J205" i="2"/>
  <c r="J134" i="2"/>
  <c r="BK130" i="3"/>
  <c r="J107" i="3"/>
  <c r="BK139" i="3"/>
  <c r="J142" i="4"/>
  <c r="BK160" i="5"/>
  <c r="BK182" i="5"/>
  <c r="BK117" i="6"/>
  <c r="J228" i="6"/>
  <c r="J208" i="6"/>
  <c r="J181" i="6"/>
  <c r="BK143" i="7"/>
  <c r="J217" i="8"/>
  <c r="J147" i="8"/>
  <c r="BK107" i="8"/>
  <c r="J177" i="8"/>
  <c r="BK209" i="8"/>
  <c r="BK206" i="8"/>
  <c r="J103" i="8"/>
  <c r="BK120" i="9"/>
  <c r="BK105" i="9"/>
  <c r="BK133" i="10"/>
  <c r="J103" i="10"/>
  <c r="J112" i="11"/>
  <c r="BK1867" i="2"/>
  <c r="J1812" i="2"/>
  <c r="J1561" i="2"/>
  <c r="J1467" i="2"/>
  <c r="BK1388" i="2"/>
  <c r="BK1002" i="2"/>
  <c r="J409" i="2"/>
  <c r="BK296" i="2"/>
  <c r="J138" i="2"/>
  <c r="J1876" i="2"/>
  <c r="BK1599" i="2"/>
  <c r="BK1484" i="2"/>
  <c r="J1356" i="2"/>
  <c r="BK1313" i="2"/>
  <c r="J1060" i="2"/>
  <c r="BK591" i="2"/>
  <c r="BK314" i="2"/>
  <c r="J237" i="2"/>
  <c r="BK2169" i="2"/>
  <c r="J1922" i="2"/>
  <c r="J1835" i="2"/>
  <c r="J1655" i="2"/>
  <c r="J1555" i="2"/>
  <c r="BK1403" i="2"/>
  <c r="BK1399" i="2"/>
  <c r="BK1367" i="2"/>
  <c r="BK1307" i="2"/>
  <c r="BK867" i="2"/>
  <c r="J557" i="2"/>
  <c r="J307" i="2"/>
  <c r="BK204" i="2"/>
  <c r="J155" i="2"/>
  <c r="BK1983" i="2"/>
  <c r="J1852" i="2"/>
  <c r="BK1635" i="2"/>
  <c r="J1566" i="2"/>
  <c r="BK1470" i="2"/>
  <c r="BK1428" i="2"/>
  <c r="BK1358" i="2"/>
  <c r="BK1297" i="2"/>
  <c r="BK1009" i="2"/>
  <c r="J778" i="2"/>
  <c r="J343" i="2"/>
  <c r="J276" i="2"/>
  <c r="J210" i="2"/>
  <c r="J144" i="2"/>
  <c r="BK1884" i="2"/>
  <c r="J1628" i="2"/>
  <c r="J1533" i="2"/>
  <c r="J1430" i="2"/>
  <c r="J1352" i="2"/>
  <c r="BK1251" i="2"/>
  <c r="BK1046" i="2"/>
  <c r="BK743" i="2"/>
  <c r="BK504" i="2"/>
  <c r="BK363" i="2"/>
  <c r="BK308" i="2"/>
  <c r="BK240" i="2"/>
  <c r="BK137" i="2"/>
  <c r="J1929" i="2"/>
  <c r="J1823" i="2"/>
  <c r="J1589" i="2"/>
  <c r="BK1527" i="2"/>
  <c r="BK1451" i="2"/>
  <c r="J1339" i="2"/>
  <c r="J1197" i="2"/>
  <c r="BK852" i="2"/>
  <c r="J450" i="2"/>
  <c r="J245" i="2"/>
  <c r="J154" i="2"/>
  <c r="BK190" i="3"/>
  <c r="J124" i="3"/>
  <c r="J107" i="4"/>
  <c r="J182" i="5"/>
  <c r="J109" i="5"/>
  <c r="BK106" i="6"/>
  <c r="J176" i="6"/>
  <c r="J125" i="6"/>
  <c r="J132" i="7"/>
  <c r="BK210" i="8"/>
  <c r="BK268" i="8"/>
  <c r="BK130" i="8"/>
  <c r="J258" i="8"/>
  <c r="J130" i="8"/>
  <c r="BK132" i="8"/>
  <c r="J118" i="9"/>
  <c r="BK135" i="10"/>
  <c r="BK120" i="11"/>
  <c r="J1962" i="2"/>
  <c r="J1817" i="2"/>
  <c r="J1529" i="2"/>
  <c r="J1439" i="2"/>
  <c r="BK1337" i="2"/>
  <c r="J1054" i="2"/>
  <c r="BK597" i="2"/>
  <c r="J341" i="2"/>
  <c r="J216" i="2"/>
  <c r="J2129" i="2"/>
  <c r="BK1877" i="2"/>
  <c r="J1633" i="2"/>
  <c r="BK1543" i="2"/>
  <c r="J1474" i="2"/>
  <c r="BK1341" i="2"/>
  <c r="BK863" i="2"/>
  <c r="J724" i="2"/>
  <c r="BK409" i="2"/>
  <c r="BK268" i="2"/>
  <c r="BK151" i="2"/>
  <c r="J2023" i="2"/>
  <c r="J1873" i="2"/>
  <c r="BK1739" i="2"/>
  <c r="BK1601" i="2"/>
  <c r="J1506" i="2"/>
  <c r="J1326" i="2"/>
  <c r="J995" i="2"/>
  <c r="J742" i="2"/>
  <c r="J422" i="2"/>
  <c r="J313" i="2"/>
  <c r="J162" i="2"/>
  <c r="BK1989" i="2"/>
  <c r="BK1851" i="2"/>
  <c r="BK1611" i="2"/>
  <c r="J1536" i="2"/>
  <c r="BK1476" i="2"/>
  <c r="J1407" i="2"/>
  <c r="J1341" i="2"/>
  <c r="BK1208" i="2"/>
  <c r="BK804" i="2"/>
  <c r="BK431" i="2"/>
  <c r="BK301" i="2"/>
  <c r="BK233" i="2"/>
  <c r="BK152" i="2"/>
  <c r="J1831" i="2"/>
  <c r="J1596" i="2"/>
  <c r="J1541" i="2"/>
  <c r="J1405" i="2"/>
  <c r="J1361" i="2"/>
  <c r="J1272" i="2"/>
  <c r="J375" i="2"/>
  <c r="J273" i="2"/>
  <c r="J191" i="2"/>
  <c r="J1945" i="2"/>
  <c r="BK1852" i="2"/>
  <c r="J1701" i="2"/>
  <c r="J1564" i="2"/>
  <c r="BK1492" i="2"/>
  <c r="J1392" i="2"/>
  <c r="BK1327" i="2"/>
  <c r="BK1060" i="2"/>
  <c r="J806" i="2"/>
  <c r="BK471" i="2"/>
  <c r="J330" i="2"/>
  <c r="J232" i="2"/>
  <c r="BK169" i="2"/>
  <c r="J172" i="3"/>
  <c r="J139" i="3"/>
  <c r="BK215" i="8"/>
  <c r="BK265" i="8"/>
  <c r="BK109" i="8"/>
  <c r="J128" i="9"/>
  <c r="J130" i="10"/>
  <c r="J100" i="10"/>
  <c r="J1542" i="2"/>
  <c r="BK1496" i="2"/>
  <c r="BK1412" i="2"/>
  <c r="BK1319" i="2"/>
  <c r="J992" i="2"/>
  <c r="J752" i="2"/>
  <c r="J363" i="2"/>
  <c r="BK300" i="2"/>
  <c r="J187" i="2"/>
  <c r="BK2134" i="2"/>
  <c r="BK1921" i="2"/>
  <c r="J1759" i="2"/>
  <c r="J1597" i="2"/>
  <c r="J1496" i="2"/>
  <c r="BK1360" i="2"/>
  <c r="J1243" i="2"/>
  <c r="BK934" i="2"/>
  <c r="BK741" i="2"/>
  <c r="BK450" i="2"/>
  <c r="J309" i="2"/>
  <c r="BK213" i="2"/>
  <c r="J132" i="2"/>
  <c r="J1956" i="2"/>
  <c r="J1860" i="2"/>
  <c r="J1613" i="2"/>
  <c r="J1580" i="2"/>
  <c r="BK1508" i="2"/>
  <c r="BK1381" i="2"/>
  <c r="BK1090" i="2"/>
  <c r="J852" i="2"/>
  <c r="BK522" i="2"/>
  <c r="J354" i="2"/>
  <c r="J292" i="2"/>
  <c r="J217" i="2"/>
  <c r="J1638" i="2"/>
  <c r="J1525" i="2"/>
  <c r="J1460" i="2"/>
  <c r="BK1406" i="2"/>
  <c r="J1317" i="2"/>
  <c r="BK1139" i="2"/>
  <c r="BK806" i="2"/>
  <c r="J464" i="2"/>
  <c r="BK288" i="2"/>
  <c r="BK205" i="2"/>
  <c r="J1931" i="2"/>
  <c r="BK1860" i="2"/>
  <c r="J1635" i="2"/>
  <c r="BK1562" i="2"/>
  <c r="J1495" i="2"/>
  <c r="J1414" i="2"/>
  <c r="BK1354" i="2"/>
  <c r="J1309" i="2"/>
  <c r="J1086" i="2"/>
  <c r="J842" i="2"/>
  <c r="BK650" i="2"/>
  <c r="J402" i="2"/>
  <c r="J338" i="2"/>
  <c r="J300" i="2"/>
  <c r="J246" i="2"/>
  <c r="BK219" i="2"/>
  <c r="BK2150" i="2"/>
  <c r="BK1898" i="2"/>
  <c r="BK1817" i="2"/>
  <c r="J1672" i="2"/>
  <c r="J1548" i="2"/>
  <c r="J1480" i="2"/>
  <c r="J1382" i="2"/>
  <c r="J1297" i="2"/>
  <c r="J1113" i="2"/>
  <c r="BK855" i="2"/>
  <c r="J597" i="2"/>
  <c r="BK315" i="2"/>
  <c r="BK208" i="2"/>
  <c r="J197" i="3"/>
  <c r="J113" i="3"/>
  <c r="J130" i="3"/>
  <c r="J134" i="4"/>
  <c r="J145" i="4"/>
  <c r="J152" i="5"/>
  <c r="BK176" i="5"/>
  <c r="BK155" i="5"/>
  <c r="J114" i="6"/>
  <c r="BK156" i="6"/>
  <c r="BK109" i="6"/>
  <c r="J134" i="7"/>
  <c r="J188" i="8"/>
  <c r="J128" i="8"/>
  <c r="J186" i="8"/>
  <c r="J107" i="8"/>
  <c r="J132" i="8"/>
  <c r="J167" i="8"/>
  <c r="J149" i="8"/>
  <c r="BK110" i="9"/>
  <c r="J122" i="10"/>
  <c r="J105" i="10"/>
  <c r="BK1869" i="2"/>
  <c r="J1556" i="2"/>
  <c r="J1472" i="2"/>
  <c r="J1403" i="2"/>
  <c r="BK1317" i="2"/>
  <c r="BK857" i="2"/>
  <c r="BK422" i="2"/>
  <c r="J337" i="2"/>
  <c r="J231" i="2"/>
  <c r="BK2173" i="2"/>
  <c r="BK1981" i="2"/>
  <c r="BK1838" i="2"/>
  <c r="J1667" i="2"/>
  <c r="J1571" i="2"/>
  <c r="J1489" i="2"/>
  <c r="BK1396" i="2"/>
  <c r="J1340" i="2"/>
  <c r="J1251" i="2"/>
  <c r="J1069" i="2"/>
  <c r="J844" i="2"/>
  <c r="BK464" i="2"/>
  <c r="J308" i="2"/>
  <c r="BK217" i="2"/>
  <c r="BK150" i="2"/>
  <c r="J2036" i="2"/>
  <c r="J1912" i="2"/>
  <c r="BK1812" i="2"/>
  <c r="BK1603" i="2"/>
  <c r="J1551" i="2"/>
  <c r="J1455" i="2"/>
  <c r="J1359" i="2"/>
  <c r="J1324" i="2"/>
  <c r="BK1164" i="2"/>
  <c r="BK942" i="2"/>
  <c r="BK483" i="2"/>
  <c r="J325" i="2"/>
  <c r="BK223" i="2"/>
  <c r="BK157" i="2"/>
  <c r="J2058" i="2"/>
  <c r="J1855" i="2"/>
  <c r="J1618" i="2"/>
  <c r="J1563" i="2"/>
  <c r="BK1478" i="2"/>
  <c r="J1442" i="2"/>
  <c r="BK1374" i="2"/>
  <c r="BK1312" i="2"/>
  <c r="BK1147" i="2"/>
  <c r="J898" i="2"/>
  <c r="J608" i="2"/>
  <c r="J333" i="2"/>
  <c r="BK272" i="2"/>
  <c r="BK149" i="2"/>
  <c r="J1927" i="2"/>
  <c r="J1846" i="2"/>
  <c r="BK1604" i="2"/>
  <c r="BK1523" i="2"/>
  <c r="BK1128" i="2"/>
  <c r="J896" i="2"/>
  <c r="J570" i="2"/>
  <c r="J362" i="2"/>
  <c r="J291" i="2"/>
  <c r="BK237" i="2"/>
  <c r="J194" i="2"/>
  <c r="J2038" i="2"/>
  <c r="BK1861" i="2"/>
  <c r="BK1685" i="2"/>
  <c r="BK1561" i="2"/>
  <c r="BK1500" i="2"/>
  <c r="J1413" i="2"/>
  <c r="J1318" i="2"/>
  <c r="BK1125" i="2"/>
  <c r="J870" i="2"/>
  <c r="BK627" i="2"/>
  <c r="BK393" i="2"/>
  <c r="J294" i="2"/>
  <c r="BK253" i="2"/>
  <c r="J131" i="2"/>
  <c r="BK172" i="3"/>
  <c r="BK124" i="3"/>
  <c r="BK123" i="4"/>
  <c r="J109" i="4"/>
  <c r="J135" i="5"/>
  <c r="J160" i="5"/>
  <c r="BK246" i="6"/>
  <c r="J257" i="6"/>
  <c r="BK260" i="6"/>
  <c r="BK162" i="6"/>
  <c r="BK124" i="7"/>
  <c r="J97" i="7"/>
  <c r="J145" i="8"/>
  <c r="BK203" i="8"/>
  <c r="BK182" i="8"/>
  <c r="BK183" i="8"/>
  <c r="J196" i="8"/>
  <c r="J122" i="8"/>
  <c r="J176" i="8"/>
  <c r="BK125" i="9"/>
  <c r="BK117" i="10"/>
  <c r="BK125" i="11"/>
  <c r="BK1976" i="2"/>
  <c r="BK1857" i="2"/>
  <c r="BK1688" i="2"/>
  <c r="BK1535" i="2"/>
  <c r="BK1444" i="2"/>
  <c r="J1363" i="2"/>
  <c r="BK1052" i="2"/>
  <c r="BK390" i="2"/>
  <c r="BK286" i="2"/>
  <c r="J160" i="2"/>
  <c r="BK2141" i="2"/>
  <c r="BK1918" i="2"/>
  <c r="J1737" i="2"/>
  <c r="J1604" i="2"/>
  <c r="BK1507" i="2"/>
  <c r="J1386" i="2"/>
  <c r="BK1305" i="2"/>
  <c r="BK1049" i="2"/>
  <c r="BK567" i="2"/>
  <c r="J326" i="2"/>
  <c r="J175" i="2"/>
  <c r="BK2090" i="2"/>
  <c r="J1937" i="2"/>
  <c r="J1870" i="2"/>
  <c r="BK1714" i="2"/>
  <c r="J1575" i="2"/>
  <c r="J1504" i="2"/>
  <c r="BK1373" i="2"/>
  <c r="J1147" i="2"/>
  <c r="J877" i="2"/>
  <c r="BK560" i="2"/>
  <c r="BK338" i="2"/>
  <c r="J242" i="2"/>
  <c r="J193" i="3"/>
  <c r="BK197" i="3"/>
  <c r="BK193" i="3"/>
  <c r="BK104" i="4"/>
  <c r="J124" i="5"/>
  <c r="J189" i="5"/>
  <c r="BK116" i="5"/>
  <c r="J276" i="6"/>
  <c r="J274" i="6"/>
  <c r="BK199" i="6"/>
  <c r="J141" i="7"/>
  <c r="BK120" i="7"/>
  <c r="J201" i="8"/>
  <c r="BK179" i="8"/>
  <c r="J160" i="8"/>
  <c r="J222" i="8"/>
  <c r="J111" i="8"/>
  <c r="BK138" i="8"/>
  <c r="J193" i="8"/>
  <c r="J125" i="9"/>
  <c r="BK118" i="10"/>
  <c r="BK121" i="10"/>
  <c r="BK115" i="11"/>
  <c r="BK1883" i="2"/>
  <c r="BK1766" i="2"/>
  <c r="J1558" i="2"/>
  <c r="J1468" i="2"/>
  <c r="J1369" i="2"/>
  <c r="J1077" i="2"/>
  <c r="BK724" i="2"/>
  <c r="BK334" i="2"/>
  <c r="BK225" i="2"/>
  <c r="J2139" i="2"/>
  <c r="J1976" i="2"/>
  <c r="J1756" i="2"/>
  <c r="BK1617" i="2"/>
  <c r="BK1538" i="2"/>
  <c r="J1461" i="2"/>
  <c r="J1342" i="2"/>
  <c r="J1145" i="2"/>
  <c r="J911" i="2"/>
  <c r="J539" i="2"/>
  <c r="J226" i="2"/>
  <c r="BK2121" i="2"/>
  <c r="BK1895" i="2"/>
  <c r="BK1675" i="2"/>
  <c r="J1606" i="2"/>
  <c r="BK1544" i="2"/>
  <c r="J1501" i="2"/>
  <c r="J1428" i="2"/>
  <c r="BK1344" i="2"/>
  <c r="BK1229" i="2"/>
  <c r="BK1025" i="2"/>
  <c r="BK809" i="2"/>
  <c r="J492" i="2"/>
  <c r="J278" i="2"/>
  <c r="J200" i="2"/>
  <c r="J133" i="2"/>
  <c r="BK1955" i="2"/>
  <c r="BK1831" i="2"/>
  <c r="BK1614" i="2"/>
  <c r="BK1578" i="2"/>
  <c r="BK1480" i="2"/>
  <c r="BK1415" i="2"/>
  <c r="BK1342" i="2"/>
  <c r="J1176" i="2"/>
  <c r="J881" i="2"/>
  <c r="J586" i="2"/>
  <c r="J376" i="2"/>
  <c r="J238" i="2"/>
  <c r="J199" i="2"/>
  <c r="BK1594" i="2"/>
  <c r="J1535" i="2"/>
  <c r="J1487" i="2"/>
  <c r="BK1402" i="2"/>
  <c r="BK1355" i="2"/>
  <c r="J1314" i="2"/>
  <c r="J982" i="2"/>
  <c r="J796" i="2"/>
  <c r="J648" i="2"/>
  <c r="BK373" i="2"/>
  <c r="J285" i="2"/>
  <c r="BK195" i="2"/>
  <c r="J141" i="2"/>
  <c r="J1866" i="2"/>
  <c r="BK1731" i="2"/>
  <c r="J1614" i="2"/>
  <c r="BK1551" i="2"/>
  <c r="J1493" i="2"/>
  <c r="J1431" i="2"/>
  <c r="J1371" i="2"/>
  <c r="J1152" i="2"/>
  <c r="BK916" i="2"/>
  <c r="J769" i="2"/>
  <c r="J369" i="2"/>
  <c r="J306" i="2"/>
  <c r="J225" i="2"/>
  <c r="J180" i="2"/>
  <c r="BK185" i="3"/>
  <c r="J169" i="3"/>
  <c r="J147" i="4"/>
  <c r="J130" i="4"/>
  <c r="J113" i="5"/>
  <c r="BK122" i="5"/>
  <c r="BK237" i="6"/>
  <c r="J117" i="6"/>
  <c r="J130" i="6"/>
  <c r="J191" i="6"/>
  <c r="J137" i="7"/>
  <c r="BK132" i="7"/>
  <c r="BK185" i="8"/>
  <c r="BK105" i="8"/>
  <c r="J198" i="8"/>
  <c r="BK245" i="8"/>
  <c r="BK162" i="8"/>
  <c r="BK193" i="8"/>
  <c r="J204" i="8"/>
  <c r="J116" i="8"/>
  <c r="J121" i="9"/>
  <c r="BK97" i="10"/>
  <c r="BK104" i="11"/>
  <c r="BK1956" i="2"/>
  <c r="BK1835" i="2"/>
  <c r="J1517" i="2"/>
  <c r="BK1418" i="2"/>
  <c r="BK1350" i="2"/>
  <c r="BK785" i="2"/>
  <c r="BK370" i="2"/>
  <c r="J233" i="2"/>
  <c r="J1953" i="2"/>
  <c r="BK1742" i="2"/>
  <c r="J1578" i="2"/>
  <c r="BK1463" i="2"/>
  <c r="J1343" i="2"/>
  <c r="BK1264" i="2"/>
  <c r="BK972" i="2"/>
  <c r="BK375" i="2"/>
  <c r="BK271" i="2"/>
  <c r="BK161" i="2"/>
  <c r="J2051" i="2"/>
  <c r="J1790" i="2"/>
  <c r="BK1631" i="2"/>
  <c r="J1570" i="2"/>
  <c r="BK1407" i="2"/>
  <c r="J1374" i="2"/>
  <c r="J1327" i="2"/>
  <c r="J1218" i="2"/>
  <c r="BK982" i="2"/>
  <c r="BK757" i="2"/>
  <c r="BK396" i="2"/>
  <c r="J327" i="2"/>
  <c r="BK231" i="2"/>
  <c r="J170" i="2"/>
  <c r="J2173" i="2"/>
  <c r="J1902" i="2"/>
  <c r="J1728" i="2"/>
  <c r="BK1584" i="2"/>
  <c r="BK1514" i="2"/>
  <c r="J1443" i="2"/>
  <c r="J1397" i="2"/>
  <c r="BK1314" i="2"/>
  <c r="J1170" i="2"/>
  <c r="BK615" i="2"/>
  <c r="J382" i="2"/>
  <c r="J284" i="2"/>
  <c r="BK228" i="2"/>
  <c r="J166" i="2"/>
  <c r="BK1893" i="2"/>
  <c r="BK1720" i="2"/>
  <c r="BK1563" i="2"/>
  <c r="BK1503" i="2"/>
  <c r="BK1392" i="2"/>
  <c r="J1322" i="2"/>
  <c r="BK1210" i="2"/>
  <c r="BK771" i="2"/>
  <c r="BK546" i="2"/>
  <c r="J371" i="2"/>
  <c r="BK281" i="2"/>
  <c r="BK192" i="2"/>
  <c r="J157" i="2"/>
  <c r="J1983" i="2"/>
  <c r="J1854" i="2"/>
  <c r="BK1633" i="2"/>
  <c r="BK1549" i="2"/>
  <c r="BK1520" i="2"/>
  <c r="J1384" i="2"/>
  <c r="BK1306" i="2"/>
  <c r="J948" i="2"/>
  <c r="BK621" i="2"/>
  <c r="BK356" i="2"/>
  <c r="J298" i="2"/>
  <c r="BK215" i="2"/>
  <c r="BK162" i="3"/>
  <c r="BK156" i="3"/>
  <c r="BK134" i="4"/>
  <c r="BK101" i="4"/>
  <c r="BK189" i="5"/>
  <c r="J169" i="5"/>
  <c r="BK114" i="6"/>
  <c r="BK120" i="6"/>
  <c r="BK100" i="7"/>
  <c r="BK225" i="8"/>
  <c r="BK196" i="8"/>
  <c r="J179" i="8"/>
  <c r="BK217" i="8"/>
  <c r="J134" i="8"/>
  <c r="J105" i="8"/>
  <c r="BK165" i="8"/>
  <c r="J127" i="9"/>
  <c r="J123" i="10"/>
  <c r="J118" i="11"/>
  <c r="J1861" i="2"/>
  <c r="J1574" i="2"/>
  <c r="J1482" i="2"/>
  <c r="J1396" i="2"/>
  <c r="J1020" i="2"/>
  <c r="BK717" i="2"/>
  <c r="J351" i="2"/>
  <c r="BK201" i="2"/>
  <c r="BK2075" i="2"/>
  <c r="BK1927" i="2"/>
  <c r="BK1725" i="2"/>
  <c r="J1584" i="2"/>
  <c r="BK1494" i="2"/>
  <c r="J1394" i="2"/>
  <c r="J1325" i="2"/>
  <c r="BK1088" i="2"/>
  <c r="BK702" i="2"/>
  <c r="J373" i="2"/>
  <c r="BK229" i="2"/>
  <c r="BK2101" i="2"/>
  <c r="BK1887" i="2"/>
  <c r="J1637" i="2"/>
  <c r="BK1542" i="2"/>
  <c r="J1463" i="2"/>
  <c r="J1336" i="2"/>
  <c r="BK1155" i="2"/>
  <c r="J865" i="2"/>
  <c r="BK362" i="2"/>
  <c r="J262" i="2"/>
  <c r="BK154" i="2"/>
  <c r="J2034" i="2"/>
  <c r="BK1880" i="2"/>
  <c r="J1658" i="2"/>
  <c r="J1545" i="2"/>
  <c r="BK1485" i="2"/>
  <c r="J1376" i="2"/>
  <c r="BK1303" i="2"/>
  <c r="J1004" i="2"/>
  <c r="BK648" i="2"/>
  <c r="J283" i="2"/>
  <c r="J213" i="2"/>
  <c r="J137" i="2"/>
  <c r="BK1888" i="2"/>
  <c r="BK1759" i="2"/>
  <c r="J1512" i="2"/>
  <c r="J1395" i="2"/>
  <c r="J1353" i="2"/>
  <c r="J1237" i="2"/>
  <c r="J972" i="2"/>
  <c r="J691" i="2"/>
  <c r="J328" i="2"/>
  <c r="J260" i="2"/>
  <c r="BK218" i="2"/>
  <c r="BK164" i="2"/>
  <c r="J2049" i="2"/>
  <c r="J1785" i="2"/>
  <c r="J1610" i="2"/>
  <c r="J1547" i="2"/>
  <c r="BK1469" i="2"/>
  <c r="BK1377" i="2"/>
  <c r="J1320" i="2"/>
  <c r="J1149" i="2"/>
  <c r="BK608" i="2"/>
  <c r="BK374" i="2"/>
  <c r="BK309" i="2"/>
  <c r="J214" i="2"/>
  <c r="J146" i="2"/>
  <c r="BK133" i="3"/>
  <c r="BK127" i="3"/>
  <c r="BK101" i="3"/>
  <c r="J167" i="5"/>
  <c r="BK152" i="5"/>
  <c r="J127" i="6"/>
  <c r="BK191" i="6"/>
  <c r="BK266" i="6"/>
  <c r="J106" i="6"/>
  <c r="BK141" i="7"/>
  <c r="BK146" i="7"/>
  <c r="BK251" i="8"/>
  <c r="J158" i="8"/>
  <c r="J218" i="8"/>
  <c r="J238" i="8"/>
  <c r="J152" i="8"/>
  <c r="J213" i="8"/>
  <c r="BK152" i="8"/>
  <c r="BK161" i="8"/>
  <c r="J126" i="8"/>
  <c r="J138" i="9"/>
  <c r="J131" i="9"/>
  <c r="J108" i="10"/>
  <c r="BK101" i="11"/>
  <c r="BK1937" i="2"/>
  <c r="BK1829" i="2"/>
  <c r="BK1573" i="2"/>
  <c r="BK1483" i="2"/>
  <c r="BK1375" i="2"/>
  <c r="J1080" i="2"/>
  <c r="BK812" i="2"/>
  <c r="J379" i="2"/>
  <c r="J267" i="2"/>
  <c r="J163" i="2"/>
  <c r="BK2049" i="2"/>
  <c r="J1895" i="2"/>
  <c r="J1682" i="2"/>
  <c r="BK1581" i="2"/>
  <c r="BK1471" i="2"/>
  <c r="BK1387" i="2"/>
  <c r="BK1292" i="2"/>
  <c r="BK671" i="2"/>
  <c r="BK382" i="2"/>
  <c r="J263" i="2"/>
  <c r="J195" i="2"/>
  <c r="J2131" i="2"/>
  <c r="BK1905" i="2"/>
  <c r="J1793" i="2"/>
  <c r="J1605" i="2"/>
  <c r="BK1536" i="2"/>
  <c r="BK1430" i="2"/>
  <c r="J1304" i="2"/>
  <c r="BK998" i="2"/>
  <c r="J654" i="2"/>
  <c r="BK346" i="2"/>
  <c r="BK260" i="2"/>
  <c r="J164" i="2"/>
  <c r="J2110" i="2"/>
  <c r="J1973" i="2"/>
  <c r="BK1849" i="2"/>
  <c r="J1603" i="2"/>
  <c r="BK1539" i="2"/>
  <c r="J1444" i="2"/>
  <c r="J1377" i="2"/>
  <c r="J1307" i="2"/>
  <c r="BK1015" i="2"/>
  <c r="BK793" i="2"/>
  <c r="BK525" i="2"/>
  <c r="BK325" i="2"/>
  <c r="J240" i="2"/>
  <c r="BK1945" i="2"/>
  <c r="J1838" i="2"/>
  <c r="BK1672" i="2"/>
  <c r="BK1870" i="2"/>
  <c r="BK1613" i="2"/>
  <c r="BK1555" i="2"/>
  <c r="BK1449" i="2"/>
  <c r="J1347" i="2"/>
  <c r="BK1262" i="2"/>
  <c r="BK886" i="2"/>
  <c r="BK642" i="2"/>
  <c r="BK354" i="2"/>
  <c r="J252" i="2"/>
  <c r="J151" i="2"/>
  <c r="J104" i="3"/>
  <c r="J162" i="3"/>
  <c r="BK114" i="4"/>
  <c r="BK98" i="4"/>
  <c r="J150" i="5"/>
  <c r="J187" i="5"/>
  <c r="J266" i="6"/>
  <c r="BK250" i="6"/>
  <c r="J240" i="6"/>
  <c r="BK181" i="6"/>
  <c r="BK126" i="7"/>
  <c r="J111" i="7"/>
  <c r="J216" i="8"/>
  <c r="BK226" i="8"/>
  <c r="BK239" i="8"/>
  <c r="BK243" i="8"/>
  <c r="BK253" i="8"/>
  <c r="J153" i="8"/>
  <c r="J214" i="8"/>
  <c r="J110" i="9"/>
  <c r="J124" i="10"/>
  <c r="J98" i="11"/>
  <c r="J1804" i="2"/>
  <c r="J1568" i="2"/>
  <c r="J1488" i="2"/>
  <c r="BK1391" i="2"/>
  <c r="J1286" i="2"/>
  <c r="BK911" i="2"/>
  <c r="J396" i="2"/>
  <c r="BK304" i="2"/>
  <c r="J208" i="2"/>
  <c r="J2164" i="2"/>
  <c r="BK1896" i="2"/>
  <c r="BK1760" i="2"/>
  <c r="BK1608" i="2"/>
  <c r="J1527" i="2"/>
  <c r="BK1466" i="2"/>
  <c r="BK1300" i="2"/>
  <c r="J942" i="2"/>
  <c r="J746" i="2"/>
  <c r="BK404" i="2"/>
  <c r="BK292" i="2"/>
  <c r="BK255" i="2"/>
  <c r="BK171" i="2"/>
  <c r="BK2110" i="2"/>
  <c r="BK1882" i="2"/>
  <c r="J1744" i="2"/>
  <c r="J1624" i="2"/>
  <c r="BK1574" i="2"/>
  <c r="J1498" i="2"/>
  <c r="BK1371" i="2"/>
  <c r="BK1106" i="2"/>
  <c r="BK689" i="2"/>
  <c r="BK355" i="2"/>
  <c r="J287" i="2"/>
  <c r="J212" i="2"/>
  <c r="J2127" i="2"/>
  <c r="J1890" i="2"/>
  <c r="J1652" i="2"/>
  <c r="J1530" i="2"/>
  <c r="J1453" i="2"/>
  <c r="BK1404" i="2"/>
  <c r="BK1336" i="2"/>
  <c r="J1227" i="2"/>
  <c r="J998" i="2"/>
  <c r="BK796" i="2"/>
  <c r="BK399" i="2"/>
  <c r="J254" i="2"/>
  <c r="J140" i="2"/>
  <c r="J1898" i="2"/>
  <c r="J1771" i="2"/>
  <c r="BK1568" i="2"/>
  <c r="J1497" i="2"/>
  <c r="BK769" i="2"/>
  <c r="J393" i="2"/>
  <c r="BK312" i="2"/>
  <c r="J249" i="2"/>
  <c r="BK206" i="2"/>
  <c r="J149" i="2"/>
  <c r="J1915" i="2"/>
  <c r="J1742" i="2"/>
  <c r="J1615" i="2"/>
  <c r="J1550" i="2"/>
  <c r="J1454" i="2"/>
  <c r="BK1346" i="2"/>
  <c r="J1220" i="2"/>
  <c r="BK846" i="2"/>
  <c r="J581" i="2"/>
  <c r="BK349" i="2"/>
  <c r="J234" i="2"/>
  <c r="BK182" i="3"/>
  <c r="J195" i="3"/>
  <c r="J101" i="3"/>
  <c r="J125" i="4"/>
  <c r="BK187" i="5"/>
  <c r="BK113" i="5"/>
  <c r="BK129" i="5"/>
  <c r="BK101" i="5"/>
  <c r="BK274" i="6"/>
  <c r="BK276" i="6"/>
  <c r="J186" i="6"/>
  <c r="BK106" i="7"/>
  <c r="BK207" i="8"/>
  <c r="BK116" i="8"/>
  <c r="BK258" i="8"/>
  <c r="J251" i="8"/>
  <c r="J169" i="8"/>
  <c r="J207" i="8"/>
  <c r="BK156" i="8"/>
  <c r="J120" i="8"/>
  <c r="J120" i="9"/>
  <c r="BK94" i="10"/>
  <c r="J113" i="10"/>
  <c r="J2014" i="2"/>
  <c r="BK1868" i="2"/>
  <c r="J1583" i="2"/>
  <c r="BK1504" i="2"/>
  <c r="BK1414" i="2"/>
  <c r="BK1345" i="2"/>
  <c r="J1009" i="2"/>
  <c r="J689" i="2"/>
  <c r="J339" i="2"/>
  <c r="J206" i="2"/>
  <c r="J147" i="2"/>
  <c r="BK2060" i="2"/>
  <c r="J1894" i="2"/>
  <c r="J1675" i="2"/>
  <c r="J1592" i="2"/>
  <c r="BK1493" i="2"/>
  <c r="J1402" i="2"/>
  <c r="J1262" i="2"/>
  <c r="BK1074" i="2"/>
  <c r="J771" i="2"/>
  <c r="J316" i="2"/>
  <c r="BK232" i="2"/>
  <c r="J142" i="2"/>
  <c r="BK2031" i="2"/>
  <c r="J1827" i="2"/>
  <c r="J1595" i="2"/>
  <c r="J1451" i="2"/>
  <c r="BK1267" i="2"/>
  <c r="J893" i="2"/>
  <c r="BK385" i="2"/>
  <c r="J314" i="2"/>
  <c r="BK222" i="2"/>
  <c r="BK132" i="2"/>
  <c r="BK104" i="3"/>
  <c r="J115" i="3"/>
  <c r="BK112" i="4"/>
  <c r="J171" i="5"/>
  <c r="BK158" i="5"/>
  <c r="J129" i="5"/>
  <c r="J134" i="6"/>
  <c r="J179" i="6"/>
  <c r="BK150" i="6"/>
  <c r="J124" i="7"/>
  <c r="J239" i="8"/>
  <c r="J163" i="8"/>
  <c r="BK145" i="8"/>
  <c r="J138" i="8"/>
  <c r="BK214" i="8"/>
  <c r="BK155" i="8"/>
  <c r="BK202" i="8"/>
  <c r="J124" i="8"/>
  <c r="J118" i="8"/>
  <c r="J105" i="9"/>
  <c r="BK125" i="10"/>
  <c r="J123" i="11"/>
  <c r="BK1931" i="2"/>
  <c r="J1814" i="2"/>
  <c r="BK1580" i="2"/>
  <c r="J1404" i="2"/>
  <c r="J1025" i="2"/>
  <c r="J546" i="2"/>
  <c r="BK345" i="2"/>
  <c r="BK242" i="2"/>
  <c r="BK148" i="2"/>
  <c r="BK2086" i="2"/>
  <c r="J1881" i="2"/>
  <c r="J1720" i="2"/>
  <c r="J1593" i="2"/>
  <c r="BK1505" i="2"/>
  <c r="J1424" i="2"/>
  <c r="BK1316" i="2"/>
  <c r="J1094" i="2"/>
  <c r="J857" i="2"/>
  <c r="J615" i="2"/>
  <c r="J399" i="2"/>
  <c r="J169" i="2"/>
  <c r="BK2096" i="2"/>
  <c r="BK1881" i="2"/>
  <c r="J1588" i="2"/>
  <c r="BK1443" i="2"/>
  <c r="J1387" i="2"/>
  <c r="BK1136" i="2"/>
  <c r="BK896" i="2"/>
  <c r="BK539" i="2"/>
  <c r="BK352" i="2"/>
  <c r="J256" i="2"/>
  <c r="BK177" i="2"/>
  <c r="J2160" i="2"/>
  <c r="BK1999" i="2"/>
  <c r="J1802" i="2"/>
  <c r="J1585" i="2"/>
  <c r="J1509" i="2"/>
  <c r="J1449" i="2"/>
  <c r="J1398" i="2"/>
  <c r="J1308" i="2"/>
  <c r="J961" i="2"/>
  <c r="BK722" i="2"/>
  <c r="BK466" i="2"/>
  <c r="J286" i="2"/>
  <c r="BK185" i="2"/>
  <c r="BK1624" i="2"/>
  <c r="BK1570" i="2"/>
  <c r="J1502" i="2"/>
  <c r="BK1417" i="2"/>
  <c r="BK1380" i="2"/>
  <c r="J1329" i="2"/>
  <c r="BK1213" i="2"/>
  <c r="J964" i="2"/>
  <c r="BK686" i="2"/>
  <c r="J404" i="2"/>
  <c r="BK320" i="2"/>
  <c r="J259" i="2"/>
  <c r="J211" i="2"/>
  <c r="J172" i="2"/>
  <c r="J2096" i="2"/>
  <c r="BK1941" i="2"/>
  <c r="BK1825" i="2"/>
  <c r="BK1678" i="2"/>
  <c r="J1562" i="2"/>
  <c r="J1505" i="2"/>
  <c r="BK1419" i="2"/>
  <c r="BK1340" i="2"/>
  <c r="BK1274" i="2"/>
  <c r="BK1058" i="2"/>
  <c r="BK860" i="2"/>
  <c r="J548" i="2"/>
  <c r="BK348" i="2"/>
  <c r="J280" i="2"/>
  <c r="J193" i="2"/>
  <c r="J182" i="3"/>
  <c r="J210" i="3"/>
  <c r="J165" i="3"/>
  <c r="BK195" i="3"/>
  <c r="BK147" i="4"/>
  <c r="BK140" i="5"/>
  <c r="J137" i="5"/>
  <c r="BK135" i="5"/>
  <c r="J103" i="6"/>
  <c r="J250" i="6"/>
  <c r="BK134" i="6"/>
  <c r="J108" i="7"/>
  <c r="J206" i="8"/>
  <c r="J232" i="8"/>
  <c r="J243" i="8"/>
  <c r="J270" i="8"/>
  <c r="BK186" i="8"/>
  <c r="J220" i="8"/>
  <c r="J143" i="8"/>
  <c r="BK166" i="8"/>
  <c r="BK118" i="9"/>
  <c r="BK121" i="9"/>
  <c r="BK110" i="10"/>
  <c r="BK103" i="10"/>
  <c r="BK1885" i="2"/>
  <c r="BK1576" i="2"/>
  <c r="BK1521" i="2"/>
  <c r="J1313" i="2"/>
  <c r="BK898" i="2"/>
  <c r="BK353" i="2"/>
  <c r="BK256" i="2"/>
  <c r="BK2038" i="2"/>
  <c r="J1867" i="2"/>
  <c r="J1625" i="2"/>
  <c r="J1470" i="2"/>
  <c r="BK1366" i="2"/>
  <c r="J1142" i="2"/>
  <c r="BK799" i="2"/>
  <c r="J474" i="2"/>
  <c r="BK258" i="2"/>
  <c r="BK144" i="2"/>
  <c r="J2026" i="2"/>
  <c r="J1753" i="2"/>
  <c r="BK1593" i="2"/>
  <c r="BK1477" i="2"/>
  <c r="BK1405" i="2"/>
  <c r="J1390" i="2"/>
  <c r="BK1353" i="2"/>
  <c r="J1245" i="2"/>
  <c r="J1015" i="2"/>
  <c r="BK844" i="2"/>
  <c r="BK528" i="2"/>
  <c r="BK285" i="2"/>
  <c r="J222" i="2"/>
  <c r="BK142" i="2"/>
  <c r="J2028" i="2"/>
  <c r="J1884" i="2"/>
  <c r="BK1670" i="2"/>
  <c r="BK1550" i="2"/>
  <c r="BK1411" i="2"/>
  <c r="J1338" i="2"/>
  <c r="J1210" i="2"/>
  <c r="BK893" i="2"/>
  <c r="BK456" i="2"/>
  <c r="J296" i="2"/>
  <c r="BK197" i="2"/>
  <c r="J1918" i="2"/>
  <c r="BK1747" i="2"/>
  <c r="BK1586" i="2"/>
  <c r="BK1465" i="2"/>
  <c r="BK1385" i="2"/>
  <c r="BK1335" i="2"/>
  <c r="BK948" i="2"/>
  <c r="BK684" i="2"/>
  <c r="BK376" i="2"/>
  <c r="BK263" i="2"/>
  <c r="BK168" i="2"/>
  <c r="BK2034" i="2"/>
  <c r="BK1872" i="2"/>
  <c r="BK1690" i="2"/>
  <c r="J1491" i="2"/>
  <c r="J1372" i="2"/>
  <c r="BK1280" i="2"/>
  <c r="BK1056" i="2"/>
  <c r="J699" i="2"/>
  <c r="J573" i="2"/>
  <c r="BK329" i="2"/>
  <c r="J235" i="2"/>
  <c r="J145" i="2"/>
  <c r="BK203" i="3"/>
  <c r="BK140" i="4"/>
  <c r="J123" i="4"/>
  <c r="J122" i="5"/>
  <c r="BK178" i="5"/>
  <c r="BK243" i="6"/>
  <c r="BK257" i="6"/>
  <c r="BK230" i="6"/>
  <c r="BK111" i="7"/>
  <c r="J129" i="7"/>
  <c r="BK114" i="8"/>
  <c r="BK222" i="8"/>
  <c r="J241" i="8"/>
  <c r="BK158" i="8"/>
  <c r="BK169" i="8"/>
  <c r="BK205" i="8"/>
  <c r="J124" i="9"/>
  <c r="J125" i="10"/>
  <c r="J95" i="11"/>
  <c r="BK1891" i="2"/>
  <c r="J1717" i="2"/>
  <c r="BK1515" i="2"/>
  <c r="J1417" i="2"/>
  <c r="J1310" i="2"/>
  <c r="J802" i="2"/>
  <c r="BK294" i="2"/>
  <c r="BK2172" i="2"/>
  <c r="BK1846" i="2"/>
  <c r="BK1602" i="2"/>
  <c r="BK1464" i="2"/>
  <c r="BK1378" i="2"/>
  <c r="BK1270" i="2"/>
  <c r="BK541" i="2"/>
  <c r="J288" i="2"/>
  <c r="J174" i="2"/>
  <c r="J2044" i="2"/>
  <c r="BK1865" i="2"/>
  <c r="J1622" i="2"/>
  <c r="BK1571" i="2"/>
  <c r="BK1442" i="2"/>
  <c r="J1316" i="2"/>
  <c r="J1128" i="2"/>
  <c r="J664" i="2"/>
  <c r="J353" i="2"/>
  <c r="J219" i="2"/>
  <c r="J2176" i="2"/>
  <c r="J1747" i="2"/>
  <c r="BK1582" i="2"/>
  <c r="J1447" i="2"/>
  <c r="BK1356" i="2"/>
  <c r="J1264" i="2"/>
  <c r="J931" i="2"/>
  <c r="BK548" i="2"/>
  <c r="BK322" i="2"/>
  <c r="J244" i="2"/>
  <c r="BK1929" i="2"/>
  <c r="BK1804" i="2"/>
  <c r="BK1588" i="2"/>
  <c r="BK1532" i="2"/>
  <c r="J1421" i="2"/>
  <c r="BK1376" i="2"/>
  <c r="J1321" i="2"/>
  <c r="BK1113" i="2"/>
  <c r="J1987" i="2"/>
  <c r="J1690" i="2"/>
  <c r="J1485" i="2"/>
  <c r="BK1398" i="2"/>
  <c r="BK1145" i="2"/>
  <c r="BK586" i="2"/>
  <c r="J319" i="2"/>
  <c r="J161" i="2"/>
  <c r="J2010" i="2"/>
  <c r="BK1785" i="2"/>
  <c r="J1616" i="2"/>
  <c r="J1503" i="2"/>
  <c r="BK1453" i="2"/>
  <c r="J1331" i="2"/>
  <c r="J1090" i="2"/>
  <c r="J717" i="2"/>
  <c r="J302" i="2"/>
  <c r="J223" i="2"/>
  <c r="BK2088" i="2"/>
  <c r="J1892" i="2"/>
  <c r="BK1704" i="2"/>
  <c r="J1534" i="2"/>
  <c r="J1450" i="2"/>
  <c r="J1400" i="2"/>
  <c r="J1346" i="2"/>
  <c r="J1111" i="2"/>
  <c r="J905" i="2"/>
  <c r="BK209" i="2"/>
  <c r="J1565" i="2"/>
  <c r="J1412" i="2"/>
  <c r="J1158" i="2"/>
  <c r="BK664" i="2"/>
  <c r="BK339" i="2"/>
  <c r="J255" i="2"/>
  <c r="BK166" i="2"/>
  <c r="BK153" i="3"/>
  <c r="J156" i="3"/>
  <c r="BK130" i="4"/>
  <c r="J158" i="5"/>
  <c r="J139" i="6"/>
  <c r="J237" i="6"/>
  <c r="J168" i="6"/>
  <c r="J146" i="7"/>
  <c r="J190" i="8"/>
  <c r="J209" i="8"/>
  <c r="BK188" i="8"/>
  <c r="J178" i="8"/>
  <c r="J191" i="8"/>
  <c r="BK223" i="8"/>
  <c r="BK113" i="9"/>
  <c r="BK128" i="10"/>
  <c r="J1981" i="2"/>
  <c r="BK1647" i="2"/>
  <c r="J1459" i="2"/>
  <c r="BK884" i="2"/>
  <c r="J504" i="2"/>
  <c r="BK328" i="2"/>
  <c r="BK153" i="2"/>
  <c r="J2005" i="2"/>
  <c r="BK1771" i="2"/>
  <c r="BK1610" i="2"/>
  <c r="BK1482" i="2"/>
  <c r="BK1361" i="2"/>
  <c r="J1229" i="2"/>
  <c r="J456" i="2"/>
  <c r="J275" i="2"/>
  <c r="J188" i="2"/>
  <c r="J2086" i="2"/>
  <c r="BK1844" i="2"/>
  <c r="J1680" i="2"/>
  <c r="BK1589" i="2"/>
  <c r="J1490" i="2"/>
  <c r="BK1348" i="2"/>
  <c r="J1088" i="2"/>
  <c r="J600" i="2"/>
  <c r="J344" i="2"/>
  <c r="BK234" i="2"/>
  <c r="BK175" i="2"/>
  <c r="J1970" i="2"/>
  <c r="J1714" i="2"/>
  <c r="J1524" i="2"/>
  <c r="BK1421" i="2"/>
  <c r="BK1309" i="2"/>
  <c r="BK1020" i="2"/>
  <c r="BK762" i="2"/>
  <c r="J348" i="2"/>
  <c r="BK196" i="2"/>
  <c r="BK1854" i="2"/>
  <c r="BK1625" i="2"/>
  <c r="J1484" i="2"/>
  <c r="BK1331" i="2"/>
  <c r="BK928" i="2"/>
  <c r="J809" i="2"/>
  <c r="J749" i="2"/>
  <c r="BK666" i="2"/>
  <c r="BK443" i="2"/>
  <c r="BK368" i="2"/>
  <c r="J352" i="2"/>
  <c r="J207" i="2"/>
  <c r="J148" i="2"/>
  <c r="J1891" i="2"/>
  <c r="J1829" i="2"/>
  <c r="J1630" i="2"/>
  <c r="J1586" i="2"/>
  <c r="J1543" i="2"/>
  <c r="BK1452" i="2"/>
  <c r="J1365" i="2"/>
  <c r="J1270" i="2"/>
  <c r="BK925" i="2"/>
  <c r="J739" i="2"/>
  <c r="J355" i="2"/>
  <c r="BK261" i="2"/>
  <c r="BK198" i="2"/>
  <c r="J203" i="3"/>
  <c r="BK187" i="3"/>
  <c r="J142" i="3"/>
  <c r="J178" i="5"/>
  <c r="BK175" i="5"/>
  <c r="BK234" i="6"/>
  <c r="BK103" i="6"/>
  <c r="BK179" i="6"/>
  <c r="J144" i="6"/>
  <c r="J122" i="7"/>
  <c r="BK129" i="7"/>
  <c r="BK171" i="8"/>
  <c r="BK177" i="8"/>
  <c r="BK180" i="8"/>
  <c r="BK120" i="8"/>
  <c r="BK160" i="8"/>
  <c r="J203" i="8"/>
  <c r="BK111" i="8"/>
  <c r="J161" i="8"/>
  <c r="BK126" i="9"/>
  <c r="J119" i="9"/>
  <c r="J135" i="10"/>
  <c r="BK112" i="11"/>
  <c r="BK2002" i="2"/>
  <c r="J1877" i="2"/>
  <c r="BK1658" i="2"/>
  <c r="J1511" i="2"/>
  <c r="J1420" i="2"/>
  <c r="J1302" i="2"/>
  <c r="J934" i="2"/>
  <c r="J567" i="2"/>
  <c r="J349" i="2"/>
  <c r="J236" i="2"/>
  <c r="BK139" i="2"/>
  <c r="BK2023" i="2"/>
  <c r="BK1827" i="2"/>
  <c r="BK1605" i="2"/>
  <c r="J1508" i="2"/>
  <c r="BK1435" i="2"/>
  <c r="BK1339" i="2"/>
  <c r="J1108" i="2"/>
  <c r="J762" i="2"/>
  <c r="J560" i="2"/>
  <c r="BK323" i="2"/>
  <c r="BK227" i="2"/>
  <c r="BK140" i="2"/>
  <c r="BK2066" i="2"/>
  <c r="BK1833" i="2"/>
  <c r="J1647" i="2"/>
  <c r="J1594" i="2"/>
  <c r="J1494" i="2"/>
  <c r="J1415" i="2"/>
  <c r="BK1227" i="2"/>
  <c r="BK1037" i="2"/>
  <c r="J766" i="2"/>
  <c r="BK367" i="2"/>
  <c r="J274" i="2"/>
  <c r="J192" i="2"/>
  <c r="J156" i="2"/>
  <c r="BK2051" i="2"/>
  <c r="BK1892" i="2"/>
  <c r="BK1752" i="2"/>
  <c r="J1569" i="2"/>
  <c r="J1483" i="2"/>
  <c r="BK1438" i="2"/>
  <c r="J1344" i="2"/>
  <c r="BK1192" i="2"/>
  <c r="BK752" i="2"/>
  <c r="BK477" i="2"/>
  <c r="J310" i="2"/>
  <c r="BK274" i="2"/>
  <c r="J171" i="2"/>
  <c r="BK1894" i="2"/>
  <c r="J1739" i="2"/>
  <c r="BK1577" i="2"/>
  <c r="BK1513" i="2"/>
  <c r="BK1448" i="2"/>
  <c r="BK1363" i="2"/>
  <c r="BK1323" i="2"/>
  <c r="BK1142" i="2"/>
  <c r="BK967" i="2"/>
  <c r="BK742" i="2"/>
  <c r="J525" i="2"/>
  <c r="BK351" i="2"/>
  <c r="BK269" i="2"/>
  <c r="BK210" i="2"/>
  <c r="BK170" i="2"/>
  <c r="BK2119" i="2"/>
  <c r="BK1728" i="2"/>
  <c r="J1621" i="2"/>
  <c r="BK1545" i="2"/>
  <c r="BK1501" i="2"/>
  <c r="BK1400" i="2"/>
  <c r="J1334" i="2"/>
  <c r="J1155" i="2"/>
  <c r="J928" i="2"/>
  <c r="J696" i="2"/>
  <c r="J443" i="2"/>
  <c r="J270" i="2"/>
  <c r="BK199" i="2"/>
  <c r="BK169" i="3"/>
  <c r="BK159" i="3"/>
  <c r="J208" i="3"/>
  <c r="BK137" i="4"/>
  <c r="BK109" i="4"/>
  <c r="BK111" i="5"/>
  <c r="J98" i="5"/>
  <c r="J196" i="6"/>
  <c r="J220" i="6"/>
  <c r="J205" i="6"/>
  <c r="J147" i="6"/>
  <c r="J120" i="7"/>
  <c r="BK238" i="8"/>
  <c r="BK153" i="8"/>
  <c r="J171" i="8"/>
  <c r="J141" i="8"/>
  <c r="J157" i="8"/>
  <c r="BK190" i="8"/>
  <c r="J168" i="8"/>
  <c r="BK117" i="9"/>
  <c r="BK105" i="10"/>
  <c r="BK130" i="10"/>
  <c r="BK95" i="11"/>
  <c r="J1607" i="2"/>
  <c r="BK1518" i="2"/>
  <c r="BK1416" i="2"/>
  <c r="J1139" i="2"/>
  <c r="J783" i="2"/>
  <c r="BK365" i="2"/>
  <c r="BK287" i="2"/>
  <c r="J165" i="2"/>
  <c r="BK1922" i="2"/>
  <c r="J1734" i="2"/>
  <c r="J1600" i="2"/>
  <c r="BK1497" i="2"/>
  <c r="BK1445" i="2"/>
  <c r="BK1357" i="2"/>
  <c r="BK1220" i="2"/>
  <c r="BK877" i="2"/>
  <c r="J700" i="2"/>
  <c r="BK371" i="2"/>
  <c r="BK283" i="2"/>
  <c r="J184" i="2"/>
  <c r="J2150" i="2"/>
  <c r="J1989" i="2"/>
  <c r="J1849" i="2"/>
  <c r="BK1638" i="2"/>
  <c r="BK1560" i="2"/>
  <c r="J1476" i="2"/>
  <c r="BK1397" i="2"/>
  <c r="J1333" i="2"/>
  <c r="BK1040" i="2"/>
  <c r="BK746" i="2"/>
  <c r="J370" i="2"/>
  <c r="J281" i="2"/>
  <c r="J176" i="2"/>
  <c r="BK2174" i="2"/>
  <c r="J1978" i="2"/>
  <c r="J1725" i="2"/>
  <c r="J1579" i="2"/>
  <c r="BK1486" i="2"/>
  <c r="J1418" i="2"/>
  <c r="J1349" i="2"/>
  <c r="BK1286" i="2"/>
  <c r="J1012" i="2"/>
  <c r="BK766" i="2"/>
  <c r="BK469" i="2"/>
  <c r="BK291" i="2"/>
  <c r="J227" i="2"/>
  <c r="BK1866" i="2"/>
  <c r="BK1734" i="2"/>
  <c r="BK1592" i="2"/>
  <c r="J1537" i="2"/>
  <c r="BK931" i="2"/>
  <c r="J636" i="2"/>
  <c r="BK436" i="2"/>
  <c r="BK340" i="2"/>
  <c r="J264" i="2"/>
  <c r="BK216" i="2"/>
  <c r="J135" i="2"/>
  <c r="J1955" i="2"/>
  <c r="BK1822" i="2"/>
  <c r="BK1622" i="2"/>
  <c r="BK1566" i="2"/>
  <c r="BK1530" i="2"/>
  <c r="J1448" i="2"/>
  <c r="BK1326" i="2"/>
  <c r="J1164" i="2"/>
  <c r="BK945" i="2"/>
  <c r="J666" i="2"/>
  <c r="BK357" i="2"/>
  <c r="BK262" i="2"/>
  <c r="BK178" i="3"/>
  <c r="BK118" i="3"/>
  <c r="J145" i="3"/>
  <c r="J137" i="4"/>
  <c r="J114" i="4"/>
  <c r="J184" i="5"/>
  <c r="BK167" i="5"/>
  <c r="BK211" i="6"/>
  <c r="J211" i="6"/>
  <c r="J230" i="6"/>
  <c r="J162" i="6"/>
  <c r="J143" i="7"/>
  <c r="BK134" i="7"/>
  <c r="J164" i="8"/>
  <c r="J181" i="8"/>
  <c r="BK170" i="8"/>
  <c r="J215" i="8"/>
  <c r="BK124" i="8"/>
  <c r="J225" i="8"/>
  <c r="BK159" i="8"/>
  <c r="BK133" i="9"/>
  <c r="BK108" i="9"/>
  <c r="J133" i="10"/>
  <c r="BK2058" i="2"/>
  <c r="BK1879" i="2"/>
  <c r="J1752" i="2"/>
  <c r="J1481" i="2"/>
  <c r="BK1311" i="2"/>
  <c r="J925" i="2"/>
  <c r="J551" i="2"/>
  <c r="BK330" i="2"/>
  <c r="BK184" i="2"/>
  <c r="BK2026" i="2"/>
  <c r="BK1802" i="2"/>
  <c r="BK1618" i="2"/>
  <c r="J1523" i="2"/>
  <c r="J1441" i="2"/>
  <c r="J1350" i="2"/>
  <c r="J1225" i="2"/>
  <c r="J916" i="2"/>
  <c r="J706" i="2"/>
  <c r="J374" i="2"/>
  <c r="BK259" i="2"/>
  <c r="J159" i="2"/>
  <c r="J2075" i="2"/>
  <c r="BK1889" i="2"/>
  <c r="BK1858" i="2"/>
  <c r="BK1644" i="2"/>
  <c r="BK1467" i="2"/>
  <c r="BK1333" i="2"/>
  <c r="BK636" i="2"/>
  <c r="J350" i="2"/>
  <c r="BK254" i="2"/>
  <c r="J190" i="2"/>
  <c r="BK208" i="3"/>
  <c r="J118" i="3"/>
  <c r="J150" i="3"/>
  <c r="BK145" i="4"/>
  <c r="BK127" i="4"/>
  <c r="BK132" i="5"/>
  <c r="J176" i="5"/>
  <c r="J217" i="6"/>
  <c r="J224" i="6"/>
  <c r="BK147" i="6"/>
  <c r="BK153" i="6"/>
  <c r="J106" i="7"/>
  <c r="BK221" i="8"/>
  <c r="BK122" i="8"/>
  <c r="J245" i="8"/>
  <c r="J236" i="8"/>
  <c r="J165" i="8"/>
  <c r="J210" i="8"/>
  <c r="BK232" i="8"/>
  <c r="J174" i="8"/>
  <c r="BK136" i="9"/>
  <c r="BK100" i="10"/>
  <c r="J109" i="11"/>
  <c r="J2090" i="2"/>
  <c r="BK1959" i="2"/>
  <c r="BK1873" i="2"/>
  <c r="J1601" i="2"/>
  <c r="J1492" i="2"/>
  <c r="J1389" i="2"/>
  <c r="BK1158" i="2"/>
  <c r="J846" i="2"/>
  <c r="J364" i="2"/>
  <c r="BK275" i="2"/>
  <c r="BK194" i="2"/>
  <c r="J1933" i="2"/>
  <c r="BK1790" i="2"/>
  <c r="J1629" i="2"/>
  <c r="J1513" i="2"/>
  <c r="BK1468" i="2"/>
  <c r="J1358" i="2"/>
  <c r="BK1237" i="2"/>
  <c r="BK955" i="2"/>
  <c r="J743" i="2"/>
  <c r="J469" i="2"/>
  <c r="BK311" i="2"/>
  <c r="J239" i="2"/>
  <c r="BK134" i="2"/>
  <c r="BK2005" i="2"/>
  <c r="BK1864" i="2"/>
  <c r="BK1709" i="2"/>
  <c r="J1617" i="2"/>
  <c r="J1557" i="2"/>
  <c r="J1457" i="2"/>
  <c r="BK1368" i="2"/>
  <c r="J1192" i="2"/>
  <c r="BK986" i="2"/>
  <c r="J359" i="2"/>
  <c r="J342" i="2"/>
  <c r="BK245" i="2"/>
  <c r="J173" i="2"/>
  <c r="BK2107" i="2"/>
  <c r="J1905" i="2"/>
  <c r="BK1737" i="2"/>
  <c r="BK1598" i="2"/>
  <c r="BK1531" i="2"/>
  <c r="BK1437" i="2"/>
  <c r="BK1332" i="2"/>
  <c r="BK1215" i="2"/>
  <c r="BK1001" i="2"/>
  <c r="BK781" i="2"/>
  <c r="J507" i="2"/>
  <c r="BK251" i="2"/>
  <c r="BK141" i="2"/>
  <c r="J1519" i="2"/>
  <c r="BK1459" i="2"/>
  <c r="J1391" i="2"/>
  <c r="J1351" i="2"/>
  <c r="J1294" i="2"/>
  <c r="J1083" i="2"/>
  <c r="J899" i="2"/>
  <c r="BK581" i="2"/>
  <c r="BK337" i="2"/>
  <c r="J261" i="2"/>
  <c r="BK220" i="2"/>
  <c r="BK163" i="2"/>
  <c r="BK2014" i="2"/>
  <c r="J1878" i="2"/>
  <c r="J1695" i="2"/>
  <c r="BK1579" i="2"/>
  <c r="BK1534" i="2"/>
  <c r="J1458" i="2"/>
  <c r="BK1394" i="2"/>
  <c r="BK1321" i="2"/>
  <c r="J967" i="2"/>
  <c r="J591" i="2"/>
  <c r="J332" i="2"/>
  <c r="BK264" i="2"/>
  <c r="BK167" i="2"/>
  <c r="J153" i="3"/>
  <c r="BK205" i="3"/>
  <c r="BK148" i="3"/>
  <c r="J127" i="4"/>
  <c r="J104" i="4"/>
  <c r="BK109" i="5"/>
  <c r="J144" i="5"/>
  <c r="BK205" i="6"/>
  <c r="BK271" i="6"/>
  <c r="BK176" i="6"/>
  <c r="J113" i="7"/>
  <c r="BK229" i="8"/>
  <c r="BK167" i="8"/>
  <c r="BK213" i="8"/>
  <c r="BK163" i="8"/>
  <c r="BK234" i="8"/>
  <c r="J156" i="8"/>
  <c r="BK181" i="8"/>
  <c r="J211" i="8"/>
  <c r="BK141" i="8"/>
  <c r="BK97" i="9"/>
  <c r="BK113" i="10"/>
  <c r="BK123" i="11"/>
  <c r="J106" i="11"/>
  <c r="T130" i="2" l="1"/>
  <c r="P336" i="2"/>
  <c r="P366" i="2"/>
  <c r="BK473" i="2"/>
  <c r="J473" i="2" s="1"/>
  <c r="J72" i="2" s="1"/>
  <c r="R607" i="2"/>
  <c r="R698" i="2"/>
  <c r="BK845" i="2"/>
  <c r="J845" i="2" s="1"/>
  <c r="J76" i="2" s="1"/>
  <c r="T1066" i="2"/>
  <c r="T1097" i="2"/>
  <c r="BK1296" i="2"/>
  <c r="J1296" i="2" s="1"/>
  <c r="J84" i="2" s="1"/>
  <c r="T1379" i="2"/>
  <c r="T1410" i="2"/>
  <c r="P1422" i="2"/>
  <c r="R1422" i="2"/>
  <c r="BK1433" i="2"/>
  <c r="J1433" i="2"/>
  <c r="J88" i="2" s="1"/>
  <c r="R1433" i="2"/>
  <c r="T1433" i="2"/>
  <c r="P1436" i="2"/>
  <c r="T1436" i="2"/>
  <c r="P1640" i="2"/>
  <c r="R1640" i="2"/>
  <c r="BK1806" i="2"/>
  <c r="J1806" i="2" s="1"/>
  <c r="J94" i="2" s="1"/>
  <c r="BK1837" i="2"/>
  <c r="J1837" i="2" s="1"/>
  <c r="J95" i="2" s="1"/>
  <c r="R1848" i="2"/>
  <c r="BK1961" i="2"/>
  <c r="J1961" i="2"/>
  <c r="J98" i="2" s="1"/>
  <c r="T2030" i="2"/>
  <c r="P2092" i="2"/>
  <c r="T2092" i="2"/>
  <c r="T2133" i="2"/>
  <c r="P2171" i="2"/>
  <c r="T97" i="5"/>
  <c r="R143" i="5"/>
  <c r="BK174" i="5"/>
  <c r="J174" i="5"/>
  <c r="J69" i="5" s="1"/>
  <c r="R181" i="5"/>
  <c r="BK133" i="6"/>
  <c r="J133" i="6"/>
  <c r="J66" i="6" s="1"/>
  <c r="R158" i="6"/>
  <c r="BK204" i="6"/>
  <c r="J204" i="6"/>
  <c r="J69" i="6" s="1"/>
  <c r="P213" i="6"/>
  <c r="T233" i="6"/>
  <c r="P253" i="6"/>
  <c r="T259" i="6"/>
  <c r="R268" i="6"/>
  <c r="T273" i="6"/>
  <c r="T96" i="7"/>
  <c r="P119" i="7"/>
  <c r="T128" i="7"/>
  <c r="P140" i="7"/>
  <c r="T145" i="7"/>
  <c r="P113" i="8"/>
  <c r="T140" i="8"/>
  <c r="R151" i="8"/>
  <c r="BK172" i="8"/>
  <c r="J172" i="8" s="1"/>
  <c r="J70" i="8" s="1"/>
  <c r="BK197" i="8"/>
  <c r="J197" i="8"/>
  <c r="J73" i="8" s="1"/>
  <c r="T231" i="8"/>
  <c r="T230" i="8" s="1"/>
  <c r="R262" i="8"/>
  <c r="BK93" i="9"/>
  <c r="R116" i="9"/>
  <c r="P135" i="9"/>
  <c r="P116" i="10"/>
  <c r="R132" i="10"/>
  <c r="BK94" i="11"/>
  <c r="J94" i="11" s="1"/>
  <c r="J65" i="11" s="1"/>
  <c r="P279" i="2"/>
  <c r="R336" i="2"/>
  <c r="R366" i="2"/>
  <c r="T366" i="2"/>
  <c r="P473" i="2"/>
  <c r="BK607" i="2"/>
  <c r="J607" i="2" s="1"/>
  <c r="J73" i="2" s="1"/>
  <c r="P698" i="2"/>
  <c r="T845" i="2"/>
  <c r="P1097" i="2"/>
  <c r="T1154" i="2"/>
  <c r="P1266" i="2"/>
  <c r="T1266" i="2"/>
  <c r="R1379" i="2"/>
  <c r="BK1479" i="2"/>
  <c r="J1479" i="2" s="1"/>
  <c r="J90" i="2" s="1"/>
  <c r="R1634" i="2"/>
  <c r="P1719" i="2"/>
  <c r="BK1848" i="2"/>
  <c r="J1848" i="2"/>
  <c r="J96" i="2" s="1"/>
  <c r="T1900" i="2"/>
  <c r="P2004" i="2"/>
  <c r="R2004" i="2"/>
  <c r="T2004" i="2"/>
  <c r="P2100" i="2"/>
  <c r="R2133" i="2"/>
  <c r="P2166" i="2"/>
  <c r="P2165" i="2" s="1"/>
  <c r="T2171" i="2"/>
  <c r="T2165" i="2" s="1"/>
  <c r="T100" i="3"/>
  <c r="T123" i="3"/>
  <c r="T138" i="3"/>
  <c r="P149" i="3"/>
  <c r="R168" i="3"/>
  <c r="P181" i="3"/>
  <c r="P189" i="3"/>
  <c r="BK207" i="3"/>
  <c r="J207" i="3" s="1"/>
  <c r="J76" i="3" s="1"/>
  <c r="R97" i="5"/>
  <c r="P136" i="5"/>
  <c r="T136" i="5"/>
  <c r="P163" i="5"/>
  <c r="T174" i="5"/>
  <c r="BK186" i="5"/>
  <c r="J186" i="5" s="1"/>
  <c r="J73" i="5" s="1"/>
  <c r="R102" i="6"/>
  <c r="T133" i="6"/>
  <c r="BK185" i="6"/>
  <c r="J185" i="6"/>
  <c r="J68" i="6" s="1"/>
  <c r="R204" i="6"/>
  <c r="BK233" i="6"/>
  <c r="J233" i="6" s="1"/>
  <c r="J71" i="6" s="1"/>
  <c r="P259" i="6"/>
  <c r="T268" i="6"/>
  <c r="T267" i="6"/>
  <c r="R96" i="7"/>
  <c r="P128" i="7"/>
  <c r="P95" i="7" s="1"/>
  <c r="P145" i="7"/>
  <c r="BK113" i="8"/>
  <c r="J113" i="8" s="1"/>
  <c r="J66" i="8" s="1"/>
  <c r="R140" i="8"/>
  <c r="T151" i="8"/>
  <c r="T172" i="8"/>
  <c r="T187" i="8"/>
  <c r="P194" i="8"/>
  <c r="R194" i="8"/>
  <c r="R231" i="8"/>
  <c r="R230" i="8"/>
  <c r="BK267" i="8"/>
  <c r="J267" i="8"/>
  <c r="J79" i="8" s="1"/>
  <c r="T93" i="9"/>
  <c r="R130" i="9"/>
  <c r="T93" i="10"/>
  <c r="T132" i="10"/>
  <c r="P130" i="2"/>
  <c r="T279" i="2"/>
  <c r="P361" i="2"/>
  <c r="BK378" i="2"/>
  <c r="J378" i="2"/>
  <c r="J70" i="2" s="1"/>
  <c r="BK418" i="2"/>
  <c r="J418" i="2" s="1"/>
  <c r="J71" i="2" s="1"/>
  <c r="R473" i="2"/>
  <c r="BK701" i="2"/>
  <c r="J701" i="2" s="1"/>
  <c r="J75" i="2" s="1"/>
  <c r="R701" i="2"/>
  <c r="BK1066" i="2"/>
  <c r="J1066" i="2" s="1"/>
  <c r="J77" i="2" s="1"/>
  <c r="P1154" i="2"/>
  <c r="T1296" i="2"/>
  <c r="P1410" i="2"/>
  <c r="R1479" i="2"/>
  <c r="P1634" i="2"/>
  <c r="T1719" i="2"/>
  <c r="P1848" i="2"/>
  <c r="R1900" i="2"/>
  <c r="BK2004" i="2"/>
  <c r="J2004" i="2"/>
  <c r="J99" i="2" s="1"/>
  <c r="R2166" i="2"/>
  <c r="R100" i="3"/>
  <c r="R123" i="3"/>
  <c r="R138" i="3"/>
  <c r="T149" i="3"/>
  <c r="T168" i="3"/>
  <c r="R181" i="3"/>
  <c r="T189" i="3"/>
  <c r="BK202" i="3"/>
  <c r="J202" i="3" s="1"/>
  <c r="J75" i="3" s="1"/>
  <c r="R207" i="3"/>
  <c r="P97" i="4"/>
  <c r="BK120" i="4"/>
  <c r="J120" i="4"/>
  <c r="J67" i="4" s="1"/>
  <c r="BK133" i="4"/>
  <c r="BK132" i="4" s="1"/>
  <c r="J132" i="4" s="1"/>
  <c r="J69" i="4" s="1"/>
  <c r="BK139" i="4"/>
  <c r="J139" i="4"/>
  <c r="J72" i="4"/>
  <c r="R144" i="4"/>
  <c r="BK136" i="5"/>
  <c r="J136" i="5" s="1"/>
  <c r="J66" i="5" s="1"/>
  <c r="R136" i="5"/>
  <c r="BK163" i="5"/>
  <c r="J163" i="5"/>
  <c r="J68" i="5"/>
  <c r="T181" i="5"/>
  <c r="P133" i="6"/>
  <c r="T158" i="6"/>
  <c r="P204" i="6"/>
  <c r="R213" i="6"/>
  <c r="BK259" i="6"/>
  <c r="J259" i="6"/>
  <c r="J75" i="6"/>
  <c r="R273" i="6"/>
  <c r="T119" i="7"/>
  <c r="BK145" i="7"/>
  <c r="J145" i="7" s="1"/>
  <c r="J72" i="7" s="1"/>
  <c r="P104" i="8"/>
  <c r="P102" i="8" s="1"/>
  <c r="T104" i="8"/>
  <c r="P140" i="8"/>
  <c r="P151" i="8"/>
  <c r="R154" i="8"/>
  <c r="BK187" i="8"/>
  <c r="J187" i="8" s="1"/>
  <c r="J71" i="8" s="1"/>
  <c r="R197" i="8"/>
  <c r="BK227" i="8"/>
  <c r="J227" i="8" s="1"/>
  <c r="J74" i="8" s="1"/>
  <c r="R227" i="8"/>
  <c r="BK262" i="8"/>
  <c r="J262" i="8" s="1"/>
  <c r="J78" i="8" s="1"/>
  <c r="T267" i="8"/>
  <c r="R93" i="9"/>
  <c r="R92" i="9" s="1"/>
  <c r="P130" i="9"/>
  <c r="P129" i="9" s="1"/>
  <c r="BK93" i="10"/>
  <c r="T116" i="10"/>
  <c r="T127" i="10"/>
  <c r="T126" i="10"/>
  <c r="T117" i="11"/>
  <c r="BK130" i="2"/>
  <c r="R279" i="2"/>
  <c r="BK361" i="2"/>
  <c r="J361" i="2" s="1"/>
  <c r="J67" i="2" s="1"/>
  <c r="T361" i="2"/>
  <c r="R378" i="2"/>
  <c r="R418" i="2"/>
  <c r="P607" i="2"/>
  <c r="BK698" i="2"/>
  <c r="J698" i="2" s="1"/>
  <c r="J74" i="2" s="1"/>
  <c r="T698" i="2"/>
  <c r="R845" i="2"/>
  <c r="BK1097" i="2"/>
  <c r="J1097" i="2"/>
  <c r="J80" i="2" s="1"/>
  <c r="R1154" i="2"/>
  <c r="BK1266" i="2"/>
  <c r="J1266" i="2" s="1"/>
  <c r="J83" i="2" s="1"/>
  <c r="R1266" i="2"/>
  <c r="P1379" i="2"/>
  <c r="T1479" i="2"/>
  <c r="T1634" i="2"/>
  <c r="BK1719" i="2"/>
  <c r="J1719" i="2" s="1"/>
  <c r="J93" i="2" s="1"/>
  <c r="T1806" i="2"/>
  <c r="T1848" i="2"/>
  <c r="R1961" i="2"/>
  <c r="BK2030" i="2"/>
  <c r="J2030" i="2" s="1"/>
  <c r="J100" i="2" s="1"/>
  <c r="BK2100" i="2"/>
  <c r="J2100" i="2" s="1"/>
  <c r="J102" i="2" s="1"/>
  <c r="BK2133" i="2"/>
  <c r="J2133" i="2" s="1"/>
  <c r="J103" i="2" s="1"/>
  <c r="BK2166" i="2"/>
  <c r="R2171" i="2"/>
  <c r="BK100" i="3"/>
  <c r="BK123" i="3"/>
  <c r="J123" i="3" s="1"/>
  <c r="J66" i="3" s="1"/>
  <c r="P138" i="3"/>
  <c r="R149" i="3"/>
  <c r="P168" i="3"/>
  <c r="T181" i="3"/>
  <c r="T180" i="3" s="1"/>
  <c r="R189" i="3"/>
  <c r="T202" i="3"/>
  <c r="R97" i="4"/>
  <c r="P120" i="4"/>
  <c r="R133" i="4"/>
  <c r="R132" i="4" s="1"/>
  <c r="T139" i="4"/>
  <c r="P144" i="4"/>
  <c r="BK143" i="5"/>
  <c r="J143" i="5" s="1"/>
  <c r="J67" i="5" s="1"/>
  <c r="T163" i="5"/>
  <c r="R174" i="5"/>
  <c r="P186" i="5"/>
  <c r="T102" i="6"/>
  <c r="P158" i="6"/>
  <c r="T185" i="6"/>
  <c r="T204" i="6"/>
  <c r="P233" i="6"/>
  <c r="T253" i="6"/>
  <c r="T252" i="6"/>
  <c r="BK273" i="6"/>
  <c r="J273" i="6"/>
  <c r="J78" i="6" s="1"/>
  <c r="BK128" i="7"/>
  <c r="J128" i="7" s="1"/>
  <c r="J68" i="7" s="1"/>
  <c r="T140" i="7"/>
  <c r="T139" i="7"/>
  <c r="T113" i="8"/>
  <c r="BK151" i="8"/>
  <c r="J151" i="8" s="1"/>
  <c r="J68" i="8" s="1"/>
  <c r="T154" i="8"/>
  <c r="P187" i="8"/>
  <c r="T197" i="8"/>
  <c r="P227" i="8"/>
  <c r="T227" i="8"/>
  <c r="P262" i="8"/>
  <c r="P261" i="8" s="1"/>
  <c r="P267" i="8"/>
  <c r="BK116" i="9"/>
  <c r="J116" i="9"/>
  <c r="J66" i="9" s="1"/>
  <c r="T130" i="9"/>
  <c r="T135" i="9"/>
  <c r="BK116" i="10"/>
  <c r="J116" i="10" s="1"/>
  <c r="J66" i="10" s="1"/>
  <c r="P127" i="10"/>
  <c r="P132" i="10"/>
  <c r="P94" i="11"/>
  <c r="P93" i="11"/>
  <c r="P92" i="11" s="1"/>
  <c r="AU65" i="1" s="1"/>
  <c r="P117" i="11"/>
  <c r="P116" i="11" s="1"/>
  <c r="P122" i="11"/>
  <c r="BK279" i="2"/>
  <c r="J279" i="2" s="1"/>
  <c r="J65" i="2" s="1"/>
  <c r="T336" i="2"/>
  <c r="R361" i="2"/>
  <c r="P378" i="2"/>
  <c r="P418" i="2"/>
  <c r="T473" i="2"/>
  <c r="P701" i="2"/>
  <c r="T701" i="2"/>
  <c r="P1066" i="2"/>
  <c r="BK1154" i="2"/>
  <c r="J1154" i="2"/>
  <c r="J82" i="2" s="1"/>
  <c r="R1296" i="2"/>
  <c r="BK1410" i="2"/>
  <c r="J1410" i="2"/>
  <c r="J86" i="2" s="1"/>
  <c r="P1479" i="2"/>
  <c r="BK1634" i="2"/>
  <c r="J1634" i="2"/>
  <c r="J91" i="2" s="1"/>
  <c r="R1719" i="2"/>
  <c r="R1806" i="2"/>
  <c r="P1837" i="2"/>
  <c r="T1837" i="2"/>
  <c r="P1900" i="2"/>
  <c r="P1961" i="2"/>
  <c r="R2030" i="2"/>
  <c r="BK2092" i="2"/>
  <c r="J2092" i="2"/>
  <c r="J101" i="2" s="1"/>
  <c r="R2092" i="2"/>
  <c r="T2100" i="2"/>
  <c r="BK2171" i="2"/>
  <c r="J2171" i="2" s="1"/>
  <c r="J107" i="2" s="1"/>
  <c r="R202" i="3"/>
  <c r="R201" i="3"/>
  <c r="T207" i="3"/>
  <c r="T97" i="4"/>
  <c r="T120" i="4"/>
  <c r="T96" i="4" s="1"/>
  <c r="P133" i="4"/>
  <c r="P132" i="4"/>
  <c r="R139" i="4"/>
  <c r="R138" i="4" s="1"/>
  <c r="T144" i="4"/>
  <c r="BK97" i="5"/>
  <c r="J97" i="5"/>
  <c r="J65" i="5"/>
  <c r="P143" i="5"/>
  <c r="R163" i="5"/>
  <c r="BK181" i="5"/>
  <c r="J181" i="5" s="1"/>
  <c r="J72" i="5" s="1"/>
  <c r="R186" i="5"/>
  <c r="P102" i="6"/>
  <c r="BK158" i="6"/>
  <c r="J158" i="6" s="1"/>
  <c r="J67" i="6" s="1"/>
  <c r="R185" i="6"/>
  <c r="T213" i="6"/>
  <c r="R253" i="6"/>
  <c r="P268" i="6"/>
  <c r="P96" i="7"/>
  <c r="BK119" i="7"/>
  <c r="J119" i="7"/>
  <c r="J67" i="7" s="1"/>
  <c r="R128" i="7"/>
  <c r="BK140" i="7"/>
  <c r="J140" i="7"/>
  <c r="J71" i="7"/>
  <c r="R145" i="7"/>
  <c r="BK104" i="8"/>
  <c r="R113" i="8"/>
  <c r="R102" i="8" s="1"/>
  <c r="BK154" i="8"/>
  <c r="J154" i="8" s="1"/>
  <c r="J69" i="8" s="1"/>
  <c r="R172" i="8"/>
  <c r="P197" i="8"/>
  <c r="P231" i="8"/>
  <c r="P230" i="8" s="1"/>
  <c r="T262" i="8"/>
  <c r="T261" i="8" s="1"/>
  <c r="P116" i="9"/>
  <c r="BK130" i="9"/>
  <c r="J130" i="9"/>
  <c r="J68" i="9"/>
  <c r="R135" i="9"/>
  <c r="P93" i="10"/>
  <c r="P92" i="10"/>
  <c r="R116" i="10"/>
  <c r="R127" i="10"/>
  <c r="R126" i="10" s="1"/>
  <c r="R94" i="11"/>
  <c r="R93" i="11"/>
  <c r="BK117" i="11"/>
  <c r="J117" i="11" s="1"/>
  <c r="J69" i="11" s="1"/>
  <c r="BK122" i="11"/>
  <c r="J122" i="11" s="1"/>
  <c r="J70" i="11" s="1"/>
  <c r="R122" i="11"/>
  <c r="R130" i="2"/>
  <c r="BK336" i="2"/>
  <c r="J336" i="2" s="1"/>
  <c r="J66" i="2" s="1"/>
  <c r="BK366" i="2"/>
  <c r="J366" i="2" s="1"/>
  <c r="J68" i="2" s="1"/>
  <c r="T378" i="2"/>
  <c r="T418" i="2"/>
  <c r="T607" i="2"/>
  <c r="P845" i="2"/>
  <c r="R1066" i="2"/>
  <c r="R1097" i="2"/>
  <c r="P1296" i="2"/>
  <c r="BK1379" i="2"/>
  <c r="J1379" i="2"/>
  <c r="J85" i="2"/>
  <c r="R1410" i="2"/>
  <c r="BK1422" i="2"/>
  <c r="J1422" i="2"/>
  <c r="J87" i="2" s="1"/>
  <c r="T1422" i="2"/>
  <c r="P1433" i="2"/>
  <c r="BK1436" i="2"/>
  <c r="J1436" i="2"/>
  <c r="J89" i="2"/>
  <c r="R1436" i="2"/>
  <c r="BK1640" i="2"/>
  <c r="J1640" i="2" s="1"/>
  <c r="J92" i="2" s="1"/>
  <c r="T1640" i="2"/>
  <c r="P1806" i="2"/>
  <c r="R1837" i="2"/>
  <c r="BK1900" i="2"/>
  <c r="J1900" i="2" s="1"/>
  <c r="J97" i="2" s="1"/>
  <c r="T1961" i="2"/>
  <c r="P2030" i="2"/>
  <c r="R2100" i="2"/>
  <c r="P2133" i="2"/>
  <c r="T2166" i="2"/>
  <c r="P100" i="3"/>
  <c r="P99" i="3"/>
  <c r="P123" i="3"/>
  <c r="BK138" i="3"/>
  <c r="J138" i="3" s="1"/>
  <c r="J67" i="3" s="1"/>
  <c r="BK149" i="3"/>
  <c r="J149" i="3"/>
  <c r="J68" i="3" s="1"/>
  <c r="BK168" i="3"/>
  <c r="J168" i="3" s="1"/>
  <c r="J69" i="3" s="1"/>
  <c r="BK181" i="3"/>
  <c r="BK189" i="3"/>
  <c r="J189" i="3"/>
  <c r="J73" i="3"/>
  <c r="P202" i="3"/>
  <c r="P207" i="3"/>
  <c r="BK97" i="4"/>
  <c r="R120" i="4"/>
  <c r="T133" i="4"/>
  <c r="T132" i="4"/>
  <c r="P139" i="4"/>
  <c r="P138" i="4"/>
  <c r="BK144" i="4"/>
  <c r="J144" i="4"/>
  <c r="J73" i="4" s="1"/>
  <c r="P97" i="5"/>
  <c r="P96" i="5" s="1"/>
  <c r="P95" i="5" s="1"/>
  <c r="AU59" i="1" s="1"/>
  <c r="T143" i="5"/>
  <c r="P174" i="5"/>
  <c r="P181" i="5"/>
  <c r="P180" i="5" s="1"/>
  <c r="T186" i="5"/>
  <c r="BK102" i="6"/>
  <c r="J102" i="6"/>
  <c r="J65" i="6" s="1"/>
  <c r="R133" i="6"/>
  <c r="P185" i="6"/>
  <c r="BK213" i="6"/>
  <c r="J213" i="6" s="1"/>
  <c r="J70" i="6" s="1"/>
  <c r="R233" i="6"/>
  <c r="BK253" i="6"/>
  <c r="BK252" i="6" s="1"/>
  <c r="J252" i="6" s="1"/>
  <c r="J73" i="6" s="1"/>
  <c r="R259" i="6"/>
  <c r="BK268" i="6"/>
  <c r="J268" i="6" s="1"/>
  <c r="J77" i="6" s="1"/>
  <c r="P273" i="6"/>
  <c r="BK96" i="7"/>
  <c r="J96" i="7"/>
  <c r="J65" i="7" s="1"/>
  <c r="R119" i="7"/>
  <c r="R140" i="7"/>
  <c r="R139" i="7" s="1"/>
  <c r="R104" i="8"/>
  <c r="BK140" i="8"/>
  <c r="J140" i="8"/>
  <c r="J67" i="8" s="1"/>
  <c r="P154" i="8"/>
  <c r="P172" i="8"/>
  <c r="R187" i="8"/>
  <c r="BK194" i="8"/>
  <c r="J194" i="8"/>
  <c r="J72" i="8" s="1"/>
  <c r="T194" i="8"/>
  <c r="BK231" i="8"/>
  <c r="J231" i="8"/>
  <c r="J76" i="8" s="1"/>
  <c r="R267" i="8"/>
  <c r="P93" i="9"/>
  <c r="P92" i="9"/>
  <c r="P91" i="9" s="1"/>
  <c r="AU63" i="1" s="1"/>
  <c r="T116" i="9"/>
  <c r="BK135" i="9"/>
  <c r="J135" i="9" s="1"/>
  <c r="J69" i="9" s="1"/>
  <c r="R93" i="10"/>
  <c r="R92" i="10"/>
  <c r="R91" i="10" s="1"/>
  <c r="BK127" i="10"/>
  <c r="J127" i="10" s="1"/>
  <c r="J68" i="10" s="1"/>
  <c r="BK132" i="10"/>
  <c r="J132" i="10" s="1"/>
  <c r="J69" i="10" s="1"/>
  <c r="T94" i="11"/>
  <c r="T93" i="11" s="1"/>
  <c r="R117" i="11"/>
  <c r="R116" i="11" s="1"/>
  <c r="T122" i="11"/>
  <c r="BK1093" i="2"/>
  <c r="J1093" i="2" s="1"/>
  <c r="J78" i="2" s="1"/>
  <c r="BK129" i="4"/>
  <c r="J129" i="4" s="1"/>
  <c r="J68" i="4" s="1"/>
  <c r="BK116" i="7"/>
  <c r="J116" i="7"/>
  <c r="J66" i="7" s="1"/>
  <c r="BK117" i="4"/>
  <c r="J117" i="4" s="1"/>
  <c r="J66" i="4" s="1"/>
  <c r="BK249" i="6"/>
  <c r="J249" i="6"/>
  <c r="J72" i="6" s="1"/>
  <c r="BK2163" i="2"/>
  <c r="J2163" i="2" s="1"/>
  <c r="J104" i="2" s="1"/>
  <c r="BK177" i="5"/>
  <c r="J177" i="5"/>
  <c r="J70" i="5" s="1"/>
  <c r="BK1151" i="2"/>
  <c r="BK1096" i="2" s="1"/>
  <c r="J1096" i="2" s="1"/>
  <c r="J79" i="2" s="1"/>
  <c r="BK177" i="3"/>
  <c r="J177" i="3" s="1"/>
  <c r="J70" i="3" s="1"/>
  <c r="BK136" i="7"/>
  <c r="J136" i="7" s="1"/>
  <c r="J69" i="7" s="1"/>
  <c r="BK114" i="11"/>
  <c r="BK113" i="11"/>
  <c r="J113" i="11" s="1"/>
  <c r="J66" i="11" s="1"/>
  <c r="BE104" i="11"/>
  <c r="J93" i="10"/>
  <c r="J65" i="10" s="1"/>
  <c r="BE112" i="11"/>
  <c r="BE115" i="11"/>
  <c r="BE118" i="11"/>
  <c r="BE120" i="11"/>
  <c r="J56" i="11"/>
  <c r="E50" i="11"/>
  <c r="F89" i="11"/>
  <c r="BE123" i="11"/>
  <c r="BE95" i="11"/>
  <c r="BE109" i="11"/>
  <c r="BE125" i="11"/>
  <c r="BE98" i="11"/>
  <c r="BE101" i="11"/>
  <c r="BE106" i="11"/>
  <c r="J93" i="9"/>
  <c r="J65" i="9" s="1"/>
  <c r="BE97" i="10"/>
  <c r="BE124" i="10"/>
  <c r="BE94" i="10"/>
  <c r="BE100" i="10"/>
  <c r="BE125" i="10"/>
  <c r="E50" i="10"/>
  <c r="BE105" i="10"/>
  <c r="BE110" i="10"/>
  <c r="BE113" i="10"/>
  <c r="BE118" i="10"/>
  <c r="BE122" i="10"/>
  <c r="BE128" i="10"/>
  <c r="F59" i="10"/>
  <c r="BE117" i="10"/>
  <c r="BE123" i="10"/>
  <c r="BE130" i="10"/>
  <c r="BE133" i="10"/>
  <c r="J56" i="10"/>
  <c r="BE108" i="10"/>
  <c r="BE121" i="10"/>
  <c r="BE135" i="10"/>
  <c r="BE103" i="10"/>
  <c r="BE120" i="9"/>
  <c r="BE125" i="9"/>
  <c r="J104" i="8"/>
  <c r="J65" i="8" s="1"/>
  <c r="BE110" i="9"/>
  <c r="BE118" i="9"/>
  <c r="BE128" i="9"/>
  <c r="BE133" i="9"/>
  <c r="E50" i="9"/>
  <c r="F59" i="9"/>
  <c r="BE103" i="9"/>
  <c r="BE113" i="9"/>
  <c r="BE138" i="9"/>
  <c r="BE94" i="9"/>
  <c r="BE100" i="9"/>
  <c r="BE105" i="9"/>
  <c r="BE117" i="9"/>
  <c r="BE119" i="9"/>
  <c r="BE124" i="9"/>
  <c r="BE126" i="9"/>
  <c r="BE131" i="9"/>
  <c r="BE136" i="9"/>
  <c r="J56" i="9"/>
  <c r="BE108" i="9"/>
  <c r="BE97" i="9"/>
  <c r="BE121" i="9"/>
  <c r="BE127" i="9"/>
  <c r="BE107" i="8"/>
  <c r="BE124" i="8"/>
  <c r="BE128" i="8"/>
  <c r="BE130" i="8"/>
  <c r="BE147" i="8"/>
  <c r="BE152" i="8"/>
  <c r="BE157" i="8"/>
  <c r="BE167" i="8"/>
  <c r="BE169" i="8"/>
  <c r="BE170" i="8"/>
  <c r="BE179" i="8"/>
  <c r="BE183" i="8"/>
  <c r="BE191" i="8"/>
  <c r="BE198" i="8"/>
  <c r="BE199" i="8"/>
  <c r="BE206" i="8"/>
  <c r="BE207" i="8"/>
  <c r="BE212" i="8"/>
  <c r="BE215" i="8"/>
  <c r="BE217" i="8"/>
  <c r="BE219" i="8"/>
  <c r="BE226" i="8"/>
  <c r="BE229" i="8"/>
  <c r="BE234" i="8"/>
  <c r="BE238" i="8"/>
  <c r="BE239" i="8"/>
  <c r="BE251" i="8"/>
  <c r="BE253" i="8"/>
  <c r="J56" i="8"/>
  <c r="BE109" i="8"/>
  <c r="BE116" i="8"/>
  <c r="BE134" i="8"/>
  <c r="BE145" i="8"/>
  <c r="BE155" i="8"/>
  <c r="BE158" i="8"/>
  <c r="BE166" i="8"/>
  <c r="BE174" i="8"/>
  <c r="BE180" i="8"/>
  <c r="BE182" i="8"/>
  <c r="BE189" i="8"/>
  <c r="BE192" i="8"/>
  <c r="BE201" i="8"/>
  <c r="BE211" i="8"/>
  <c r="BE222" i="8"/>
  <c r="BE256" i="8"/>
  <c r="BE268" i="8"/>
  <c r="BE270" i="8"/>
  <c r="F59" i="8"/>
  <c r="BE122" i="8"/>
  <c r="BE138" i="8"/>
  <c r="BE141" i="8"/>
  <c r="BE149" i="8"/>
  <c r="BE153" i="8"/>
  <c r="BE163" i="8"/>
  <c r="BE168" i="8"/>
  <c r="BE171" i="8"/>
  <c r="BE177" i="8"/>
  <c r="BE188" i="8"/>
  <c r="BE190" i="8"/>
  <c r="BE213" i="8"/>
  <c r="BE218" i="8"/>
  <c r="BE221" i="8"/>
  <c r="BE232" i="8"/>
  <c r="BE241" i="8"/>
  <c r="BE245" i="8"/>
  <c r="E50" i="8"/>
  <c r="BE105" i="8"/>
  <c r="BE118" i="8"/>
  <c r="BE136" i="8"/>
  <c r="BE156" i="8"/>
  <c r="BE159" i="8"/>
  <c r="BE161" i="8"/>
  <c r="BE178" i="8"/>
  <c r="BE181" i="8"/>
  <c r="BE185" i="8"/>
  <c r="BE193" i="8"/>
  <c r="BE196" i="8"/>
  <c r="BE200" i="8"/>
  <c r="BE204" i="8"/>
  <c r="BE228" i="8"/>
  <c r="BE236" i="8"/>
  <c r="BE258" i="8"/>
  <c r="BE263" i="8"/>
  <c r="BE265" i="8"/>
  <c r="BK95" i="7"/>
  <c r="J95" i="7" s="1"/>
  <c r="J64" i="7" s="1"/>
  <c r="BE103" i="8"/>
  <c r="BE114" i="8"/>
  <c r="BE126" i="8"/>
  <c r="BE143" i="8"/>
  <c r="BE173" i="8"/>
  <c r="BE186" i="8"/>
  <c r="BE195" i="8"/>
  <c r="BE202" i="8"/>
  <c r="BE208" i="8"/>
  <c r="BE210" i="8"/>
  <c r="BE214" i="8"/>
  <c r="BE216" i="8"/>
  <c r="BE223" i="8"/>
  <c r="BE224" i="8"/>
  <c r="BE225" i="8"/>
  <c r="BE111" i="8"/>
  <c r="BE120" i="8"/>
  <c r="BE132" i="8"/>
  <c r="BE160" i="8"/>
  <c r="BE162" i="8"/>
  <c r="BE164" i="8"/>
  <c r="BE165" i="8"/>
  <c r="BE175" i="8"/>
  <c r="BE176" i="8"/>
  <c r="BE184" i="8"/>
  <c r="BE203" i="8"/>
  <c r="BE205" i="8"/>
  <c r="BE209" i="8"/>
  <c r="BE220" i="8"/>
  <c r="BE243" i="8"/>
  <c r="BE248" i="8"/>
  <c r="J88" i="7"/>
  <c r="F91" i="7"/>
  <c r="BE100" i="7"/>
  <c r="BE106" i="7"/>
  <c r="BE108" i="7"/>
  <c r="BE137" i="7"/>
  <c r="J253" i="6"/>
  <c r="J74" i="6"/>
  <c r="BE126" i="7"/>
  <c r="BE134" i="7"/>
  <c r="BE143" i="7"/>
  <c r="E82" i="7"/>
  <c r="BE103" i="7"/>
  <c r="BE113" i="7"/>
  <c r="BE124" i="7"/>
  <c r="BE132" i="7"/>
  <c r="BE141" i="7"/>
  <c r="BE148" i="7"/>
  <c r="BE111" i="7"/>
  <c r="BE120" i="7"/>
  <c r="BE129" i="7"/>
  <c r="BE146" i="7"/>
  <c r="BE117" i="7"/>
  <c r="BE122" i="7"/>
  <c r="BE97" i="7"/>
  <c r="F59" i="6"/>
  <c r="BE106" i="6"/>
  <c r="BE114" i="6"/>
  <c r="BE117" i="6"/>
  <c r="BE127" i="6"/>
  <c r="BE139" i="6"/>
  <c r="BE147" i="6"/>
  <c r="BE217" i="6"/>
  <c r="E88" i="6"/>
  <c r="BE103" i="6"/>
  <c r="BE122" i="6"/>
  <c r="BE176" i="6"/>
  <c r="BE179" i="6"/>
  <c r="BE196" i="6"/>
  <c r="BE240" i="6"/>
  <c r="J94" i="6"/>
  <c r="BE144" i="6"/>
  <c r="BE156" i="6"/>
  <c r="BE162" i="6"/>
  <c r="BE173" i="6"/>
  <c r="BE181" i="6"/>
  <c r="BE191" i="6"/>
  <c r="BE237" i="6"/>
  <c r="BE271" i="6"/>
  <c r="BE134" i="6"/>
  <c r="BE153" i="6"/>
  <c r="BE159" i="6"/>
  <c r="BE186" i="6"/>
  <c r="BE199" i="6"/>
  <c r="BE220" i="6"/>
  <c r="BE234" i="6"/>
  <c r="BE243" i="6"/>
  <c r="BE260" i="6"/>
  <c r="BE269" i="6"/>
  <c r="BE274" i="6"/>
  <c r="BE109" i="6"/>
  <c r="BE150" i="6"/>
  <c r="BE168" i="6"/>
  <c r="BE205" i="6"/>
  <c r="BE211" i="6"/>
  <c r="BE224" i="6"/>
  <c r="BE246" i="6"/>
  <c r="BE250" i="6"/>
  <c r="BE254" i="6"/>
  <c r="BE257" i="6"/>
  <c r="BE266" i="6"/>
  <c r="BE276" i="6"/>
  <c r="BE120" i="6"/>
  <c r="BE125" i="6"/>
  <c r="BE130" i="6"/>
  <c r="BE183" i="6"/>
  <c r="BE208" i="6"/>
  <c r="BE214" i="6"/>
  <c r="BE228" i="6"/>
  <c r="BE230" i="6"/>
  <c r="J97" i="4"/>
  <c r="J65" i="4" s="1"/>
  <c r="J56" i="5"/>
  <c r="BE104" i="5"/>
  <c r="BE111" i="5"/>
  <c r="BE113" i="5"/>
  <c r="BE129" i="5"/>
  <c r="BE132" i="5"/>
  <c r="BE144" i="5"/>
  <c r="E83" i="5"/>
  <c r="F92" i="5"/>
  <c r="BE119" i="5"/>
  <c r="BE124" i="5"/>
  <c r="BE137" i="5"/>
  <c r="BE140" i="5"/>
  <c r="BE158" i="5"/>
  <c r="BE184" i="5"/>
  <c r="BE101" i="5"/>
  <c r="BE109" i="5"/>
  <c r="BE152" i="5"/>
  <c r="BE164" i="5"/>
  <c r="BE171" i="5"/>
  <c r="BE175" i="5"/>
  <c r="BE98" i="5"/>
  <c r="BE116" i="5"/>
  <c r="BE122" i="5"/>
  <c r="BE127" i="5"/>
  <c r="BE147" i="5"/>
  <c r="BE167" i="5"/>
  <c r="BE182" i="5"/>
  <c r="BE107" i="5"/>
  <c r="BE187" i="5"/>
  <c r="BE189" i="5"/>
  <c r="BE135" i="5"/>
  <c r="BE150" i="5"/>
  <c r="BE155" i="5"/>
  <c r="BE160" i="5"/>
  <c r="BE169" i="5"/>
  <c r="BE176" i="5"/>
  <c r="BE178" i="5"/>
  <c r="E50" i="4"/>
  <c r="F59" i="4"/>
  <c r="J100" i="3"/>
  <c r="J65" i="3" s="1"/>
  <c r="BE101" i="4"/>
  <c r="BE107" i="4"/>
  <c r="BE121" i="4"/>
  <c r="BE128" i="4"/>
  <c r="BE137" i="4"/>
  <c r="BE140" i="4"/>
  <c r="BE147" i="4"/>
  <c r="J181" i="3"/>
  <c r="J72" i="3" s="1"/>
  <c r="BE112" i="4"/>
  <c r="BE123" i="4"/>
  <c r="BE145" i="4"/>
  <c r="J89" i="4"/>
  <c r="BE98" i="4"/>
  <c r="BE104" i="4"/>
  <c r="BE109" i="4"/>
  <c r="BE114" i="4"/>
  <c r="BE118" i="4"/>
  <c r="BE125" i="4"/>
  <c r="BE130" i="4"/>
  <c r="BE134" i="4"/>
  <c r="BE142" i="4"/>
  <c r="BE127" i="4"/>
  <c r="BD58" i="1"/>
  <c r="BE185" i="3"/>
  <c r="BE190" i="3"/>
  <c r="J56" i="3"/>
  <c r="BE169" i="3"/>
  <c r="BE172" i="3"/>
  <c r="BE187" i="3"/>
  <c r="BE203" i="3"/>
  <c r="J130" i="2"/>
  <c r="J64" i="2"/>
  <c r="J2166" i="2"/>
  <c r="J106" i="2" s="1"/>
  <c r="BE104" i="3"/>
  <c r="BE113" i="3"/>
  <c r="BE120" i="3"/>
  <c r="BE165" i="3"/>
  <c r="BE174" i="3"/>
  <c r="BE193" i="3"/>
  <c r="BE208" i="3"/>
  <c r="BE107" i="3"/>
  <c r="BE135" i="3"/>
  <c r="BE145" i="3"/>
  <c r="BE182" i="3"/>
  <c r="F59" i="3"/>
  <c r="BE110" i="3"/>
  <c r="BE124" i="3"/>
  <c r="BE127" i="3"/>
  <c r="BE133" i="3"/>
  <c r="BE142" i="3"/>
  <c r="BE148" i="3"/>
  <c r="BE159" i="3"/>
  <c r="BE178" i="3"/>
  <c r="BE197" i="3"/>
  <c r="BE210" i="3"/>
  <c r="E50" i="3"/>
  <c r="BE101" i="3"/>
  <c r="BE115" i="3"/>
  <c r="BE118" i="3"/>
  <c r="BE130" i="3"/>
  <c r="BE139" i="3"/>
  <c r="BE150" i="3"/>
  <c r="BE153" i="3"/>
  <c r="BE156" i="3"/>
  <c r="BE162" i="3"/>
  <c r="BE195" i="3"/>
  <c r="BE199" i="3"/>
  <c r="BE205" i="3"/>
  <c r="BE133" i="2"/>
  <c r="BE135" i="2"/>
  <c r="BE138" i="2"/>
  <c r="BE144" i="2"/>
  <c r="BE150" i="2"/>
  <c r="BE155" i="2"/>
  <c r="BE157" i="2"/>
  <c r="BE161" i="2"/>
  <c r="BE173" i="2"/>
  <c r="BE176" i="2"/>
  <c r="BE221" i="2"/>
  <c r="BE224" i="2"/>
  <c r="BE228" i="2"/>
  <c r="BE233" i="2"/>
  <c r="BE236" i="2"/>
  <c r="BE257" i="2"/>
  <c r="BE259" i="2"/>
  <c r="BE289" i="2"/>
  <c r="BE296" i="2"/>
  <c r="BE300" i="2"/>
  <c r="BE304" i="2"/>
  <c r="BE308" i="2"/>
  <c r="BE310" i="2"/>
  <c r="BE313" i="2"/>
  <c r="BE321" i="2"/>
  <c r="BE337" i="2"/>
  <c r="BE341" i="2"/>
  <c r="BE343" i="2"/>
  <c r="BE346" i="2"/>
  <c r="BE351" i="2"/>
  <c r="BE352" i="2"/>
  <c r="BE353" i="2"/>
  <c r="BE362" i="2"/>
  <c r="BE364" i="2"/>
  <c r="BE368" i="2"/>
  <c r="BE373" i="2"/>
  <c r="BE382" i="2"/>
  <c r="BE402" i="2"/>
  <c r="BE409" i="2"/>
  <c r="BE422" i="2"/>
  <c r="BE512" i="2"/>
  <c r="BE533" i="2"/>
  <c r="BE546" i="2"/>
  <c r="BE557" i="2"/>
  <c r="BE648" i="2"/>
  <c r="BE659" i="2"/>
  <c r="BE702" i="2"/>
  <c r="BE724" i="2"/>
  <c r="BE743" i="2"/>
  <c r="BE762" i="2"/>
  <c r="BE796" i="2"/>
  <c r="BE804" i="2"/>
  <c r="BE863" i="2"/>
  <c r="BE865" i="2"/>
  <c r="BE896" i="2"/>
  <c r="BE899" i="2"/>
  <c r="BE986" i="2"/>
  <c r="BE992" i="2"/>
  <c r="BE1004" i="2"/>
  <c r="BE1015" i="2"/>
  <c r="BE1080" i="2"/>
  <c r="BE1086" i="2"/>
  <c r="BE1088" i="2"/>
  <c r="BE1108" i="2"/>
  <c r="BE1139" i="2"/>
  <c r="BE1161" i="2"/>
  <c r="BE1213" i="2"/>
  <c r="BE1272" i="2"/>
  <c r="BE1294" i="2"/>
  <c r="BE1298" i="2"/>
  <c r="BE1305" i="2"/>
  <c r="BE1307" i="2"/>
  <c r="BE1319" i="2"/>
  <c r="BE1322" i="2"/>
  <c r="BE1338" i="2"/>
  <c r="BE1341" i="2"/>
  <c r="BE1353" i="2"/>
  <c r="BE1361" i="2"/>
  <c r="BE1363" i="2"/>
  <c r="BE1369" i="2"/>
  <c r="BE1374" i="2"/>
  <c r="BE1376" i="2"/>
  <c r="BE1381" i="2"/>
  <c r="BE1391" i="2"/>
  <c r="BE1393" i="2"/>
  <c r="BE1397" i="2"/>
  <c r="BE1399" i="2"/>
  <c r="BE1401" i="2"/>
  <c r="BE1403" i="2"/>
  <c r="BE1406" i="2"/>
  <c r="BE1411" i="2"/>
  <c r="BE1417" i="2"/>
  <c r="BE1418" i="2"/>
  <c r="BE1430" i="2"/>
  <c r="BE1437" i="2"/>
  <c r="BE1447" i="2"/>
  <c r="BE1453" i="2"/>
  <c r="BE1464" i="2"/>
  <c r="BE1475" i="2"/>
  <c r="BE1478" i="2"/>
  <c r="BE1484" i="2"/>
  <c r="BE1494" i="2"/>
  <c r="BE1495" i="2"/>
  <c r="BE1499" i="2"/>
  <c r="BE1513" i="2"/>
  <c r="BE1515" i="2"/>
  <c r="BE1521" i="2"/>
  <c r="BE1525" i="2"/>
  <c r="BE1533" i="2"/>
  <c r="BE1537" i="2"/>
  <c r="BE1542" i="2"/>
  <c r="BE1556" i="2"/>
  <c r="BE1560" i="2"/>
  <c r="BE1563" i="2"/>
  <c r="BE1575" i="2"/>
  <c r="BE1588" i="2"/>
  <c r="BE1606" i="2"/>
  <c r="BE1608" i="2"/>
  <c r="BE1618" i="2"/>
  <c r="BE1623" i="2"/>
  <c r="BE1627" i="2"/>
  <c r="BE1629" i="2"/>
  <c r="BE1641" i="2"/>
  <c r="BE1661" i="2"/>
  <c r="BE1670" i="2"/>
  <c r="BE1675" i="2"/>
  <c r="BE1725" i="2"/>
  <c r="BE1759" i="2"/>
  <c r="BE1771" i="2"/>
  <c r="BE1782" i="2"/>
  <c r="BE1799" i="2"/>
  <c r="BE1807" i="2"/>
  <c r="BE1827" i="2"/>
  <c r="BE1831" i="2"/>
  <c r="BE1849" i="2"/>
  <c r="BE1860" i="2"/>
  <c r="BE1865" i="2"/>
  <c r="BE1867" i="2"/>
  <c r="BE1869" i="2"/>
  <c r="BE1871" i="2"/>
  <c r="BE1873" i="2"/>
  <c r="BE1877" i="2"/>
  <c r="BE1879" i="2"/>
  <c r="BE1884" i="2"/>
  <c r="BE1890" i="2"/>
  <c r="BE1892" i="2"/>
  <c r="BE1895" i="2"/>
  <c r="BE1905" i="2"/>
  <c r="BE1927" i="2"/>
  <c r="BE1931" i="2"/>
  <c r="BE1937" i="2"/>
  <c r="BE1951" i="2"/>
  <c r="BE1956" i="2"/>
  <c r="BE1973" i="2"/>
  <c r="BE1976" i="2"/>
  <c r="BE1981" i="2"/>
  <c r="BE2002" i="2"/>
  <c r="BE2005" i="2"/>
  <c r="BE2012" i="2"/>
  <c r="BE2036" i="2"/>
  <c r="BE2058" i="2"/>
  <c r="BE2075" i="2"/>
  <c r="BE2086" i="2"/>
  <c r="BE2129" i="2"/>
  <c r="BE2174" i="2"/>
  <c r="BE2176" i="2"/>
  <c r="J123" i="2"/>
  <c r="BE140" i="2"/>
  <c r="BE143" i="2"/>
  <c r="BE147" i="2"/>
  <c r="BE152" i="2"/>
  <c r="BE166" i="2"/>
  <c r="BE169" i="2"/>
  <c r="BE171" i="2"/>
  <c r="BE175" i="2"/>
  <c r="BE179" i="2"/>
  <c r="BE180" i="2"/>
  <c r="BE188" i="2"/>
  <c r="BE190" i="2"/>
  <c r="BE193" i="2"/>
  <c r="BE200" i="2"/>
  <c r="BE202" i="2"/>
  <c r="BE212" i="2"/>
  <c r="BE227" i="2"/>
  <c r="BE234" i="2"/>
  <c r="BE245" i="2"/>
  <c r="BE247" i="2"/>
  <c r="BE253" i="2"/>
  <c r="BE268" i="2"/>
  <c r="BE282" i="2"/>
  <c r="BE284" i="2"/>
  <c r="BE288" i="2"/>
  <c r="BE294" i="2"/>
  <c r="BE302" i="2"/>
  <c r="BE316" i="2"/>
  <c r="BE319" i="2"/>
  <c r="BE325" i="2"/>
  <c r="BE330" i="2"/>
  <c r="BE333" i="2"/>
  <c r="BE339" i="2"/>
  <c r="BE344" i="2"/>
  <c r="BE349" i="2"/>
  <c r="BE350" i="2"/>
  <c r="BE354" i="2"/>
  <c r="BE355" i="2"/>
  <c r="BE356" i="2"/>
  <c r="BE357" i="2"/>
  <c r="BE370" i="2"/>
  <c r="BE374" i="2"/>
  <c r="BE399" i="2"/>
  <c r="BE448" i="2"/>
  <c r="BE456" i="2"/>
  <c r="BE469" i="2"/>
  <c r="BE507" i="2"/>
  <c r="BE522" i="2"/>
  <c r="BE541" i="2"/>
  <c r="BE567" i="2"/>
  <c r="BE615" i="2"/>
  <c r="BE627" i="2"/>
  <c r="BE642" i="2"/>
  <c r="BE671" i="2"/>
  <c r="BE717" i="2"/>
  <c r="BE739" i="2"/>
  <c r="BE746" i="2"/>
  <c r="BE828" i="2"/>
  <c r="BE852" i="2"/>
  <c r="BE886" i="2"/>
  <c r="BE893" i="2"/>
  <c r="BE898" i="2"/>
  <c r="BE911" i="2"/>
  <c r="BE942" i="2"/>
  <c r="BE961" i="2"/>
  <c r="BE1020" i="2"/>
  <c r="BE1037" i="2"/>
  <c r="BE1052" i="2"/>
  <c r="BE1069" i="2"/>
  <c r="BE1077" i="2"/>
  <c r="BE1166" i="2"/>
  <c r="BE1192" i="2"/>
  <c r="BE1197" i="2"/>
  <c r="BE1229" i="2"/>
  <c r="BE1243" i="2"/>
  <c r="BE1300" i="2"/>
  <c r="BE1303" i="2"/>
  <c r="BE1308" i="2"/>
  <c r="BE1311" i="2"/>
  <c r="BE1313" i="2"/>
  <c r="BE1320" i="2"/>
  <c r="BE1330" i="2"/>
  <c r="BE1336" i="2"/>
  <c r="BE1340" i="2"/>
  <c r="BE1342" i="2"/>
  <c r="BE1350" i="2"/>
  <c r="BE1357" i="2"/>
  <c r="BE1358" i="2"/>
  <c r="BE1370" i="2"/>
  <c r="BE1373" i="2"/>
  <c r="BE1382" i="2"/>
  <c r="BE1390" i="2"/>
  <c r="BE1394" i="2"/>
  <c r="BE1407" i="2"/>
  <c r="BE1413" i="2"/>
  <c r="BE1416" i="2"/>
  <c r="BE1428" i="2"/>
  <c r="BE1431" i="2"/>
  <c r="BE1435" i="2"/>
  <c r="BE1439" i="2"/>
  <c r="BE1442" i="2"/>
  <c r="BE1449" i="2"/>
  <c r="BE1456" i="2"/>
  <c r="BE1458" i="2"/>
  <c r="BE1463" i="2"/>
  <c r="BE1466" i="2"/>
  <c r="BE1483" i="2"/>
  <c r="BE1486" i="2"/>
  <c r="BE1496" i="2"/>
  <c r="BE1498" i="2"/>
  <c r="BE1501" i="2"/>
  <c r="BE1507" i="2"/>
  <c r="BE1522" i="2"/>
  <c r="BE1527" i="2"/>
  <c r="BE1534" i="2"/>
  <c r="BE1536" i="2"/>
  <c r="BE1540" i="2"/>
  <c r="BE1545" i="2"/>
  <c r="BE1548" i="2"/>
  <c r="BE1555" i="2"/>
  <c r="BE1561" i="2"/>
  <c r="BE1564" i="2"/>
  <c r="BE1573" i="2"/>
  <c r="BE1576" i="2"/>
  <c r="BE1578" i="2"/>
  <c r="BE1583" i="2"/>
  <c r="BE1589" i="2"/>
  <c r="BE1602" i="2"/>
  <c r="BE1605" i="2"/>
  <c r="BE1610" i="2"/>
  <c r="BE1613" i="2"/>
  <c r="BE1632" i="2"/>
  <c r="BE1637" i="2"/>
  <c r="BE1638" i="2"/>
  <c r="BE1647" i="2"/>
  <c r="BE1658" i="2"/>
  <c r="BE1760" i="2"/>
  <c r="BE1790" i="2"/>
  <c r="BE1796" i="2"/>
  <c r="BE1835" i="2"/>
  <c r="BE1841" i="2"/>
  <c r="BE1851" i="2"/>
  <c r="BE1857" i="2"/>
  <c r="BE1863" i="2"/>
  <c r="BE1875" i="2"/>
  <c r="BE1878" i="2"/>
  <c r="BE1881" i="2"/>
  <c r="BE1883" i="2"/>
  <c r="BE1885" i="2"/>
  <c r="BE1887" i="2"/>
  <c r="BE1889" i="2"/>
  <c r="BE1896" i="2"/>
  <c r="BE1912" i="2"/>
  <c r="F59" i="2"/>
  <c r="BE134" i="2"/>
  <c r="BE139" i="2"/>
  <c r="BE146" i="2"/>
  <c r="BE148" i="2"/>
  <c r="BE158" i="2"/>
  <c r="BE174" i="2"/>
  <c r="BE178" i="2"/>
  <c r="BE184" i="2"/>
  <c r="BE186" i="2"/>
  <c r="BE203" i="2"/>
  <c r="BE209" i="2"/>
  <c r="BE211" i="2"/>
  <c r="BE217" i="2"/>
  <c r="BE219" i="2"/>
  <c r="BE229" i="2"/>
  <c r="BE232" i="2"/>
  <c r="BE237" i="2"/>
  <c r="BE239" i="2"/>
  <c r="BE241" i="2"/>
  <c r="BE246" i="2"/>
  <c r="BE248" i="2"/>
  <c r="BE250" i="2"/>
  <c r="BE256" i="2"/>
  <c r="BE260" i="2"/>
  <c r="BE265" i="2"/>
  <c r="BE267" i="2"/>
  <c r="BE270" i="2"/>
  <c r="BE273" i="2"/>
  <c r="BE275" i="2"/>
  <c r="BE292" i="2"/>
  <c r="BE307" i="2"/>
  <c r="BE314" i="2"/>
  <c r="BE323" i="2"/>
  <c r="BE326" i="2"/>
  <c r="BE332" i="2"/>
  <c r="BE334" i="2"/>
  <c r="BE342" i="2"/>
  <c r="BE363" i="2"/>
  <c r="BE365" i="2"/>
  <c r="BE371" i="2"/>
  <c r="BE393" i="2"/>
  <c r="BE436" i="2"/>
  <c r="BE450" i="2"/>
  <c r="BE461" i="2"/>
  <c r="BE483" i="2"/>
  <c r="BE517" i="2"/>
  <c r="BE539" i="2"/>
  <c r="BE560" i="2"/>
  <c r="BE597" i="2"/>
  <c r="BE636" i="2"/>
  <c r="BE654" i="2"/>
  <c r="BE678" i="2"/>
  <c r="BE684" i="2"/>
  <c r="BE689" i="2"/>
  <c r="BE699" i="2"/>
  <c r="BE706" i="2"/>
  <c r="BE741" i="2"/>
  <c r="BE771" i="2"/>
  <c r="BE783" i="2"/>
  <c r="BE809" i="2"/>
  <c r="BE842" i="2"/>
  <c r="BE860" i="2"/>
  <c r="BE879" i="2"/>
  <c r="BE884" i="2"/>
  <c r="BE928" i="2"/>
  <c r="BE936" i="2"/>
  <c r="BE955" i="2"/>
  <c r="BE982" i="2"/>
  <c r="BE995" i="2"/>
  <c r="BE1025" i="2"/>
  <c r="BE1046" i="2"/>
  <c r="BE1049" i="2"/>
  <c r="BE1054" i="2"/>
  <c r="BE1057" i="2"/>
  <c r="BE1060" i="2"/>
  <c r="BE1063" i="2"/>
  <c r="BE1083" i="2"/>
  <c r="BE1090" i="2"/>
  <c r="BE1113" i="2"/>
  <c r="BE1136" i="2"/>
  <c r="BE1149" i="2"/>
  <c r="BE1155" i="2"/>
  <c r="BE1218" i="2"/>
  <c r="BE1237" i="2"/>
  <c r="BE1270" i="2"/>
  <c r="BE1274" i="2"/>
  <c r="BE1310" i="2"/>
  <c r="BE1316" i="2"/>
  <c r="BE1325" i="2"/>
  <c r="BE1327" i="2"/>
  <c r="BE1329" i="2"/>
  <c r="BE1333" i="2"/>
  <c r="BE1339" i="2"/>
  <c r="BE1346" i="2"/>
  <c r="BE1348" i="2"/>
  <c r="BE1351" i="2"/>
  <c r="BE1354" i="2"/>
  <c r="BE1364" i="2"/>
  <c r="BE1375" i="2"/>
  <c r="BE1378" i="2"/>
  <c r="BE1383" i="2"/>
  <c r="BE1388" i="2"/>
  <c r="BE1396" i="2"/>
  <c r="BE1408" i="2"/>
  <c r="BE1420" i="2"/>
  <c r="BE1423" i="2"/>
  <c r="BE1441" i="2"/>
  <c r="BE1451" i="2"/>
  <c r="BE1457" i="2"/>
  <c r="BE1461" i="2"/>
  <c r="BE1465" i="2"/>
  <c r="BE1469" i="2"/>
  <c r="BE1473" i="2"/>
  <c r="BE1477" i="2"/>
  <c r="BE1482" i="2"/>
  <c r="BE1490" i="2"/>
  <c r="BE1502" i="2"/>
  <c r="BE1508" i="2"/>
  <c r="BE1516" i="2"/>
  <c r="BE1518" i="2"/>
  <c r="BE1529" i="2"/>
  <c r="BE1535" i="2"/>
  <c r="BE1543" i="2"/>
  <c r="BE1546" i="2"/>
  <c r="BE1549" i="2"/>
  <c r="BE1551" i="2"/>
  <c r="BE1553" i="2"/>
  <c r="BE1565" i="2"/>
  <c r="BE1568" i="2"/>
  <c r="BE1571" i="2"/>
  <c r="BE1590" i="2"/>
  <c r="BE1593" i="2"/>
  <c r="BE1599" i="2"/>
  <c r="BE1617" i="2"/>
  <c r="BE1619" i="2"/>
  <c r="BE1622" i="2"/>
  <c r="BE1626" i="2"/>
  <c r="BE1644" i="2"/>
  <c r="BE1655" i="2"/>
  <c r="BE1680" i="2"/>
  <c r="BE1688" i="2"/>
  <c r="BE1695" i="2"/>
  <c r="BE1720" i="2"/>
  <c r="BE1744" i="2"/>
  <c r="BE1777" i="2"/>
  <c r="BE1788" i="2"/>
  <c r="BE1814" i="2"/>
  <c r="BE1823" i="2"/>
  <c r="BE1833" i="2"/>
  <c r="BE1844" i="2"/>
  <c r="BE1866" i="2"/>
  <c r="BE1868" i="2"/>
  <c r="BE1870" i="2"/>
  <c r="BE1874" i="2"/>
  <c r="BE1898" i="2"/>
  <c r="BE1921" i="2"/>
  <c r="BE1922" i="2"/>
  <c r="BE1936" i="2"/>
  <c r="BE1959" i="2"/>
  <c r="BE2014" i="2"/>
  <c r="BE2020" i="2"/>
  <c r="BE2026" i="2"/>
  <c r="BE2038" i="2"/>
  <c r="BE2088" i="2"/>
  <c r="BE2096" i="2"/>
  <c r="BE2119" i="2"/>
  <c r="BE2121" i="2"/>
  <c r="BE2141" i="2"/>
  <c r="BE2169" i="2"/>
  <c r="E50" i="2"/>
  <c r="BE132" i="2"/>
  <c r="BE136" i="2"/>
  <c r="BE151" i="2"/>
  <c r="BE153" i="2"/>
  <c r="BE195" i="2"/>
  <c r="BE198" i="2"/>
  <c r="BE201" i="2"/>
  <c r="BE205" i="2"/>
  <c r="BE213" i="2"/>
  <c r="BE215" i="2"/>
  <c r="BE218" i="2"/>
  <c r="BE226" i="2"/>
  <c r="BE238" i="2"/>
  <c r="BE240" i="2"/>
  <c r="BE244" i="2"/>
  <c r="BE249" i="2"/>
  <c r="BE252" i="2"/>
  <c r="BE255" i="2"/>
  <c r="BE258" i="2"/>
  <c r="BE261" i="2"/>
  <c r="BE269" i="2"/>
  <c r="BE276" i="2"/>
  <c r="BE277" i="2"/>
  <c r="BE280" i="2"/>
  <c r="BE286" i="2"/>
  <c r="BE291" i="2"/>
  <c r="BE298" i="2"/>
  <c r="BE301" i="2"/>
  <c r="BE306" i="2"/>
  <c r="BE309" i="2"/>
  <c r="BE312" i="2"/>
  <c r="BE320" i="2"/>
  <c r="BE322" i="2"/>
  <c r="BE324" i="2"/>
  <c r="BE328" i="2"/>
  <c r="BE331" i="2"/>
  <c r="BE348" i="2"/>
  <c r="BE369" i="2"/>
  <c r="BE375" i="2"/>
  <c r="BE424" i="2"/>
  <c r="BE464" i="2"/>
  <c r="BE474" i="2"/>
  <c r="BE486" i="2"/>
  <c r="BE551" i="2"/>
  <c r="BE570" i="2"/>
  <c r="BE581" i="2"/>
  <c r="BE624" i="2"/>
  <c r="BE650" i="2"/>
  <c r="BE666" i="2"/>
  <c r="BE691" i="2"/>
  <c r="BE700" i="2"/>
  <c r="BE752" i="2"/>
  <c r="BE764" i="2"/>
  <c r="BE799" i="2"/>
  <c r="BE806" i="2"/>
  <c r="BE812" i="2"/>
  <c r="BE857" i="2"/>
  <c r="BE870" i="2"/>
  <c r="BE881" i="2"/>
  <c r="BE934" i="2"/>
  <c r="BE972" i="2"/>
  <c r="BE977" i="2"/>
  <c r="BE1056" i="2"/>
  <c r="BE1067" i="2"/>
  <c r="BE1071" i="2"/>
  <c r="BE1094" i="2"/>
  <c r="BE1116" i="2"/>
  <c r="BE1125" i="2"/>
  <c r="BE1142" i="2"/>
  <c r="BE1145" i="2"/>
  <c r="BE1176" i="2"/>
  <c r="BE1220" i="2"/>
  <c r="BE1264" i="2"/>
  <c r="BE1280" i="2"/>
  <c r="BE1292" i="2"/>
  <c r="BE1299" i="2"/>
  <c r="BE1302" i="2"/>
  <c r="BE1306" i="2"/>
  <c r="BE1309" i="2"/>
  <c r="BE1314" i="2"/>
  <c r="BE1317" i="2"/>
  <c r="BE1321" i="2"/>
  <c r="BE1332" i="2"/>
  <c r="BE1335" i="2"/>
  <c r="BE1345" i="2"/>
  <c r="BE1352" i="2"/>
  <c r="BE1356" i="2"/>
  <c r="BE1360" i="2"/>
  <c r="BE1366" i="2"/>
  <c r="BE1372" i="2"/>
  <c r="BE1377" i="2"/>
  <c r="BE1380" i="2"/>
  <c r="BE1386" i="2"/>
  <c r="BE1389" i="2"/>
  <c r="BE1395" i="2"/>
  <c r="BE1402" i="2"/>
  <c r="BE1404" i="2"/>
  <c r="BE1412" i="2"/>
  <c r="BE1414" i="2"/>
  <c r="BE1419" i="2"/>
  <c r="BE1421" i="2"/>
  <c r="BE1427" i="2"/>
  <c r="BE1438" i="2"/>
  <c r="BE1440" i="2"/>
  <c r="BE1444" i="2"/>
  <c r="BE1446" i="2"/>
  <c r="BE1448" i="2"/>
  <c r="BE1454" i="2"/>
  <c r="BE1460" i="2"/>
  <c r="BE1468" i="2"/>
  <c r="BE1471" i="2"/>
  <c r="BE1481" i="2"/>
  <c r="BE1487" i="2"/>
  <c r="BE1489" i="2"/>
  <c r="BE1493" i="2"/>
  <c r="BE1497" i="2"/>
  <c r="BE1500" i="2"/>
  <c r="BE1503" i="2"/>
  <c r="BE1505" i="2"/>
  <c r="BE1514" i="2"/>
  <c r="BE1517" i="2"/>
  <c r="BE1520" i="2"/>
  <c r="BE1524" i="2"/>
  <c r="BE1532" i="2"/>
  <c r="BE1538" i="2"/>
  <c r="BE1554" i="2"/>
  <c r="BE1558" i="2"/>
  <c r="BE1562" i="2"/>
  <c r="BE1569" i="2"/>
  <c r="BE1572" i="2"/>
  <c r="BE1584" i="2"/>
  <c r="BE1587" i="2"/>
  <c r="BE1592" i="2"/>
  <c r="BE1612" i="2"/>
  <c r="BE1614" i="2"/>
  <c r="BE1616" i="2"/>
  <c r="BE1630" i="2"/>
  <c r="BE1635" i="2"/>
  <c r="BE1652" i="2"/>
  <c r="BE1678" i="2"/>
  <c r="BE1682" i="2"/>
  <c r="BE1690" i="2"/>
  <c r="BE1731" i="2"/>
  <c r="BE1737" i="2"/>
  <c r="BE1752" i="2"/>
  <c r="BE1817" i="2"/>
  <c r="BE1829" i="2"/>
  <c r="BE1838" i="2"/>
  <c r="BE1846" i="2"/>
  <c r="BE1852" i="2"/>
  <c r="BE1854" i="2"/>
  <c r="BE1855" i="2"/>
  <c r="BE1861" i="2"/>
  <c r="BE1872" i="2"/>
  <c r="BE1880" i="2"/>
  <c r="BE1891" i="2"/>
  <c r="BE1893" i="2"/>
  <c r="BE1910" i="2"/>
  <c r="BE1915" i="2"/>
  <c r="BE1933" i="2"/>
  <c r="BE1947" i="2"/>
  <c r="BE1962" i="2"/>
  <c r="BE1970" i="2"/>
  <c r="BE1978" i="2"/>
  <c r="BE1983" i="2"/>
  <c r="BE2127" i="2"/>
  <c r="BE2160" i="2"/>
  <c r="BE131" i="2"/>
  <c r="BE141" i="2"/>
  <c r="BE154" i="2"/>
  <c r="BE156" i="2"/>
  <c r="BE160" i="2"/>
  <c r="BE163" i="2"/>
  <c r="BE165" i="2"/>
  <c r="BE168" i="2"/>
  <c r="BE172" i="2"/>
  <c r="BE177" i="2"/>
  <c r="BE187" i="2"/>
  <c r="BE191" i="2"/>
  <c r="BE192" i="2"/>
  <c r="BE194" i="2"/>
  <c r="BE197" i="2"/>
  <c r="BE199" i="2"/>
  <c r="BE206" i="2"/>
  <c r="BE208" i="2"/>
  <c r="BE214" i="2"/>
  <c r="BE216" i="2"/>
  <c r="BE225" i="2"/>
  <c r="BE231" i="2"/>
  <c r="BE242" i="2"/>
  <c r="BE262" i="2"/>
  <c r="BE264" i="2"/>
  <c r="BE272" i="2"/>
  <c r="BE274" i="2"/>
  <c r="BE287" i="2"/>
  <c r="BE290" i="2"/>
  <c r="BE317" i="2"/>
  <c r="BE327" i="2"/>
  <c r="BE335" i="2"/>
  <c r="BE345" i="2"/>
  <c r="BE372" i="2"/>
  <c r="BE376" i="2"/>
  <c r="BE379" i="2"/>
  <c r="BE390" i="2"/>
  <c r="BE396" i="2"/>
  <c r="BE407" i="2"/>
  <c r="BE412" i="2"/>
  <c r="BE471" i="2"/>
  <c r="BE492" i="2"/>
  <c r="BE504" i="2"/>
  <c r="BE528" i="2"/>
  <c r="BE548" i="2"/>
  <c r="BE586" i="2"/>
  <c r="BE608" i="2"/>
  <c r="BE696" i="2"/>
  <c r="BE742" i="2"/>
  <c r="BE757" i="2"/>
  <c r="BE769" i="2"/>
  <c r="BE785" i="2"/>
  <c r="BE793" i="2"/>
  <c r="BE802" i="2"/>
  <c r="BE846" i="2"/>
  <c r="BE855" i="2"/>
  <c r="BE867" i="2"/>
  <c r="BE874" i="2"/>
  <c r="BE905" i="2"/>
  <c r="BE925" i="2"/>
  <c r="BE945" i="2"/>
  <c r="BE964" i="2"/>
  <c r="BE1001" i="2"/>
  <c r="BE1002" i="2"/>
  <c r="BE1009" i="2"/>
  <c r="BE1040" i="2"/>
  <c r="BE1058" i="2"/>
  <c r="BE1106" i="2"/>
  <c r="BE1111" i="2"/>
  <c r="BE1128" i="2"/>
  <c r="BE1152" i="2"/>
  <c r="BE1158" i="2"/>
  <c r="BE1164" i="2"/>
  <c r="BE1173" i="2"/>
  <c r="BE1208" i="2"/>
  <c r="BE1210" i="2"/>
  <c r="BE1227" i="2"/>
  <c r="BE1245" i="2"/>
  <c r="BE1286" i="2"/>
  <c r="BE1304" i="2"/>
  <c r="BE1315" i="2"/>
  <c r="BE1318" i="2"/>
  <c r="BE1324" i="2"/>
  <c r="BE1326" i="2"/>
  <c r="BE1337" i="2"/>
  <c r="BE1344" i="2"/>
  <c r="BE1349" i="2"/>
  <c r="BE1355" i="2"/>
  <c r="BE1359" i="2"/>
  <c r="BE1365" i="2"/>
  <c r="BE1367" i="2"/>
  <c r="BE1385" i="2"/>
  <c r="BE1392" i="2"/>
  <c r="BE1398" i="2"/>
  <c r="BE1452" i="2"/>
  <c r="BE1459" i="2"/>
  <c r="BE1467" i="2"/>
  <c r="BE1472" i="2"/>
  <c r="BE1480" i="2"/>
  <c r="BE1485" i="2"/>
  <c r="BE1488" i="2"/>
  <c r="BE1492" i="2"/>
  <c r="BE1504" i="2"/>
  <c r="BE1506" i="2"/>
  <c r="BE1519" i="2"/>
  <c r="BE1526" i="2"/>
  <c r="BE1531" i="2"/>
  <c r="BE1539" i="2"/>
  <c r="BE1544" i="2"/>
  <c r="BE1547" i="2"/>
  <c r="BE1550" i="2"/>
  <c r="BE1566" i="2"/>
  <c r="BE1570" i="2"/>
  <c r="BE1574" i="2"/>
  <c r="BE1577" i="2"/>
  <c r="BE1580" i="2"/>
  <c r="BE1582" i="2"/>
  <c r="BE1585" i="2"/>
  <c r="BE1586" i="2"/>
  <c r="BE1591" i="2"/>
  <c r="BE1596" i="2"/>
  <c r="BE1601" i="2"/>
  <c r="BE1603" i="2"/>
  <c r="BE1607" i="2"/>
  <c r="BE1609" i="2"/>
  <c r="BE1615" i="2"/>
  <c r="BE1620" i="2"/>
  <c r="BE1624" i="2"/>
  <c r="BE1628" i="2"/>
  <c r="BE1672" i="2"/>
  <c r="BE1685" i="2"/>
  <c r="BE1701" i="2"/>
  <c r="BE1709" i="2"/>
  <c r="BE1717" i="2"/>
  <c r="BE1739" i="2"/>
  <c r="BE1747" i="2"/>
  <c r="BE1753" i="2"/>
  <c r="BE1766" i="2"/>
  <c r="BE1804" i="2"/>
  <c r="BE1812" i="2"/>
  <c r="BE1882" i="2"/>
  <c r="BE1888" i="2"/>
  <c r="BE1901" i="2"/>
  <c r="BE1934" i="2"/>
  <c r="BE1945" i="2"/>
  <c r="BE1955" i="2"/>
  <c r="BE1987" i="2"/>
  <c r="BE1989" i="2"/>
  <c r="BE1999" i="2"/>
  <c r="BE2028" i="2"/>
  <c r="BE2031" i="2"/>
  <c r="BE2051" i="2"/>
  <c r="BE2078" i="2"/>
  <c r="BE2090" i="2"/>
  <c r="BE2093" i="2"/>
  <c r="BE2098" i="2"/>
  <c r="BE2110" i="2"/>
  <c r="BE2150" i="2"/>
  <c r="BE137" i="2"/>
  <c r="BE142" i="2"/>
  <c r="BE145" i="2"/>
  <c r="BE149" i="2"/>
  <c r="BE159" i="2"/>
  <c r="BE162" i="2"/>
  <c r="BE164" i="2"/>
  <c r="BE167" i="2"/>
  <c r="BE170" i="2"/>
  <c r="BE182" i="2"/>
  <c r="BE185" i="2"/>
  <c r="BE189" i="2"/>
  <c r="BE196" i="2"/>
  <c r="BE204" i="2"/>
  <c r="BE207" i="2"/>
  <c r="BE210" i="2"/>
  <c r="BE220" i="2"/>
  <c r="BE222" i="2"/>
  <c r="BE223" i="2"/>
  <c r="BE230" i="2"/>
  <c r="BE235" i="2"/>
  <c r="BE243" i="2"/>
  <c r="BE251" i="2"/>
  <c r="BE254" i="2"/>
  <c r="BE263" i="2"/>
  <c r="BE266" i="2"/>
  <c r="BE271" i="2"/>
  <c r="BE278" i="2"/>
  <c r="BE281" i="2"/>
  <c r="BE283" i="2"/>
  <c r="BE285" i="2"/>
  <c r="BE311" i="2"/>
  <c r="BE315" i="2"/>
  <c r="BE318" i="2"/>
  <c r="BE329" i="2"/>
  <c r="BE338" i="2"/>
  <c r="BE340" i="2"/>
  <c r="BE347" i="2"/>
  <c r="BE359" i="2"/>
  <c r="BE367" i="2"/>
  <c r="BE385" i="2"/>
  <c r="BE404" i="2"/>
  <c r="BE419" i="2"/>
  <c r="BE431" i="2"/>
  <c r="BE443" i="2"/>
  <c r="BE466" i="2"/>
  <c r="BE477" i="2"/>
  <c r="BE498" i="2"/>
  <c r="BE525" i="2"/>
  <c r="BE573" i="2"/>
  <c r="BE591" i="2"/>
  <c r="BE600" i="2"/>
  <c r="BE621" i="2"/>
  <c r="BE664" i="2"/>
  <c r="BE681" i="2"/>
  <c r="BE686" i="2"/>
  <c r="BE709" i="2"/>
  <c r="BE722" i="2"/>
  <c r="BE749" i="2"/>
  <c r="BE766" i="2"/>
  <c r="BE778" i="2"/>
  <c r="BE781" i="2"/>
  <c r="BE787" i="2"/>
  <c r="BE844" i="2"/>
  <c r="BE872" i="2"/>
  <c r="BE877" i="2"/>
  <c r="BE916" i="2"/>
  <c r="BE931" i="2"/>
  <c r="BE948" i="2"/>
  <c r="BE967" i="2"/>
  <c r="BE998" i="2"/>
  <c r="BE1012" i="2"/>
  <c r="BE1074" i="2"/>
  <c r="BE1098" i="2"/>
  <c r="BE1147" i="2"/>
  <c r="BE1170" i="2"/>
  <c r="BE1205" i="2"/>
  <c r="BE1215" i="2"/>
  <c r="BE1225" i="2"/>
  <c r="BE1248" i="2"/>
  <c r="BE1251" i="2"/>
  <c r="BE1262" i="2"/>
  <c r="BE1267" i="2"/>
  <c r="BE1297" i="2"/>
  <c r="BE1301" i="2"/>
  <c r="BE1312" i="2"/>
  <c r="BE1323" i="2"/>
  <c r="BE1328" i="2"/>
  <c r="BE1331" i="2"/>
  <c r="BE1334" i="2"/>
  <c r="BE1343" i="2"/>
  <c r="BE1347" i="2"/>
  <c r="BE1362" i="2"/>
  <c r="BE1368" i="2"/>
  <c r="BE1371" i="2"/>
  <c r="BE1384" i="2"/>
  <c r="BE1387" i="2"/>
  <c r="BE1400" i="2"/>
  <c r="BE1405" i="2"/>
  <c r="BE1415" i="2"/>
  <c r="BE1424" i="2"/>
  <c r="BE1434" i="2"/>
  <c r="BE1443" i="2"/>
  <c r="BE1445" i="2"/>
  <c r="BE1450" i="2"/>
  <c r="BE1455" i="2"/>
  <c r="BE1462" i="2"/>
  <c r="BE1470" i="2"/>
  <c r="BE1474" i="2"/>
  <c r="BE1476" i="2"/>
  <c r="BE1491" i="2"/>
  <c r="BE1509" i="2"/>
  <c r="BE1510" i="2"/>
  <c r="BE1511" i="2"/>
  <c r="BE1512" i="2"/>
  <c r="BE1523" i="2"/>
  <c r="BE1528" i="2"/>
  <c r="BE1530" i="2"/>
  <c r="BE1541" i="2"/>
  <c r="BE1552" i="2"/>
  <c r="BE1557" i="2"/>
  <c r="BE1559" i="2"/>
  <c r="BE1567" i="2"/>
  <c r="BE1579" i="2"/>
  <c r="BE1581" i="2"/>
  <c r="BE1594" i="2"/>
  <c r="BE1595" i="2"/>
  <c r="BE1597" i="2"/>
  <c r="BE1598" i="2"/>
  <c r="BE1600" i="2"/>
  <c r="BE1604" i="2"/>
  <c r="BE1611" i="2"/>
  <c r="BE1621" i="2"/>
  <c r="BE1625" i="2"/>
  <c r="BE1631" i="2"/>
  <c r="BE1633" i="2"/>
  <c r="BE1667" i="2"/>
  <c r="BE1704" i="2"/>
  <c r="BE1714" i="2"/>
  <c r="BE1728" i="2"/>
  <c r="BE1734" i="2"/>
  <c r="BE1742" i="2"/>
  <c r="BE1756" i="2"/>
  <c r="BE1785" i="2"/>
  <c r="BE1793" i="2"/>
  <c r="BE1802" i="2"/>
  <c r="BE1810" i="2"/>
  <c r="BE1822" i="2"/>
  <c r="BE1825" i="2"/>
  <c r="BE1858" i="2"/>
  <c r="BE1864" i="2"/>
  <c r="BE1876" i="2"/>
  <c r="BE1886" i="2"/>
  <c r="BE1894" i="2"/>
  <c r="BE1902" i="2"/>
  <c r="BE1918" i="2"/>
  <c r="BE1929" i="2"/>
  <c r="BE1941" i="2"/>
  <c r="BE1949" i="2"/>
  <c r="BE1953" i="2"/>
  <c r="BE1997" i="2"/>
  <c r="BE2010" i="2"/>
  <c r="BE2023" i="2"/>
  <c r="BE2034" i="2"/>
  <c r="BE2044" i="2"/>
  <c r="BE2049" i="2"/>
  <c r="BE2060" i="2"/>
  <c r="BE2066" i="2"/>
  <c r="BE2081" i="2"/>
  <c r="BE2101" i="2"/>
  <c r="BE2107" i="2"/>
  <c r="BE2131" i="2"/>
  <c r="BE2134" i="2"/>
  <c r="BE2139" i="2"/>
  <c r="BE2148" i="2"/>
  <c r="BE2164" i="2"/>
  <c r="BE2167" i="2"/>
  <c r="BE2172" i="2"/>
  <c r="BE2173" i="2"/>
  <c r="F37" i="3"/>
  <c r="BB57" i="1" s="1"/>
  <c r="F37" i="4"/>
  <c r="BB58" i="1"/>
  <c r="F39" i="5"/>
  <c r="BD59" i="1"/>
  <c r="F36" i="6"/>
  <c r="BA60" i="1"/>
  <c r="F37" i="7"/>
  <c r="BB61" i="1" s="1"/>
  <c r="F36" i="8"/>
  <c r="BA62" i="1"/>
  <c r="F37" i="9"/>
  <c r="BB63" i="1"/>
  <c r="F39" i="10"/>
  <c r="BD64" i="1"/>
  <c r="F38" i="11"/>
  <c r="BC65" i="1" s="1"/>
  <c r="F36" i="2"/>
  <c r="BA56" i="1" s="1"/>
  <c r="F39" i="3"/>
  <c r="BD57" i="1"/>
  <c r="J36" i="4"/>
  <c r="AW58" i="1"/>
  <c r="F36" i="5"/>
  <c r="BA59" i="1" s="1"/>
  <c r="F38" i="6"/>
  <c r="BC60" i="1" s="1"/>
  <c r="J36" i="7"/>
  <c r="AW61" i="1"/>
  <c r="F38" i="8"/>
  <c r="BC62" i="1"/>
  <c r="F36" i="9"/>
  <c r="BA63" i="1" s="1"/>
  <c r="J36" i="10"/>
  <c r="AW64" i="1" s="1"/>
  <c r="J36" i="11"/>
  <c r="AW65" i="1"/>
  <c r="F37" i="2"/>
  <c r="BB56" i="1"/>
  <c r="F38" i="3"/>
  <c r="BC57" i="1" s="1"/>
  <c r="F38" i="4"/>
  <c r="BC58" i="1" s="1"/>
  <c r="J36" i="5"/>
  <c r="AW59" i="1"/>
  <c r="F39" i="6"/>
  <c r="BD60" i="1"/>
  <c r="F38" i="7"/>
  <c r="BC61" i="1" s="1"/>
  <c r="J36" i="8"/>
  <c r="AW62" i="1" s="1"/>
  <c r="J36" i="9"/>
  <c r="AW63" i="1"/>
  <c r="F38" i="10"/>
  <c r="BC64" i="1"/>
  <c r="F36" i="11"/>
  <c r="BA65" i="1" s="1"/>
  <c r="F39" i="2"/>
  <c r="BD56" i="1" s="1"/>
  <c r="AS54" i="1"/>
  <c r="F36" i="3"/>
  <c r="BA57" i="1" s="1"/>
  <c r="F36" i="4"/>
  <c r="BA58" i="1" s="1"/>
  <c r="F37" i="5"/>
  <c r="BB59" i="1"/>
  <c r="J36" i="6"/>
  <c r="AW60" i="1"/>
  <c r="F36" i="7"/>
  <c r="BA61" i="1" s="1"/>
  <c r="F37" i="8"/>
  <c r="BB62" i="1" s="1"/>
  <c r="F38" i="9"/>
  <c r="BC63" i="1"/>
  <c r="F37" i="10"/>
  <c r="BB64" i="1"/>
  <c r="F37" i="11"/>
  <c r="BB65" i="1" s="1"/>
  <c r="F38" i="2"/>
  <c r="BC56" i="1" s="1"/>
  <c r="J36" i="3"/>
  <c r="AW57" i="1"/>
  <c r="F38" i="5"/>
  <c r="BC59" i="1"/>
  <c r="F37" i="6"/>
  <c r="BB60" i="1" s="1"/>
  <c r="F39" i="7"/>
  <c r="BD61" i="1" s="1"/>
  <c r="F39" i="8"/>
  <c r="BD62" i="1"/>
  <c r="F39" i="9"/>
  <c r="BD63" i="1"/>
  <c r="F36" i="10"/>
  <c r="BA64" i="1" s="1"/>
  <c r="F39" i="11"/>
  <c r="BD65" i="1" s="1"/>
  <c r="J36" i="2"/>
  <c r="AW56" i="1"/>
  <c r="BK377" i="2" l="1"/>
  <c r="J377" i="2" s="1"/>
  <c r="J69" i="2" s="1"/>
  <c r="J1151" i="2"/>
  <c r="J81" i="2" s="1"/>
  <c r="BK101" i="6"/>
  <c r="BK129" i="9"/>
  <c r="J129" i="9" s="1"/>
  <c r="J67" i="9" s="1"/>
  <c r="J133" i="4"/>
  <c r="J70" i="4" s="1"/>
  <c r="BK96" i="5"/>
  <c r="J96" i="5" s="1"/>
  <c r="J64" i="5" s="1"/>
  <c r="T129" i="9"/>
  <c r="P101" i="8"/>
  <c r="AU62" i="1" s="1"/>
  <c r="P201" i="3"/>
  <c r="T102" i="8"/>
  <c r="T101" i="8"/>
  <c r="BK180" i="3"/>
  <c r="J180" i="3"/>
  <c r="J71" i="3" s="1"/>
  <c r="R1096" i="2"/>
  <c r="T377" i="2"/>
  <c r="T101" i="6"/>
  <c r="T100" i="6" s="1"/>
  <c r="R96" i="4"/>
  <c r="R95" i="4" s="1"/>
  <c r="P96" i="4"/>
  <c r="P95" i="4" s="1"/>
  <c r="AU58" i="1" s="1"/>
  <c r="R180" i="3"/>
  <c r="R2165" i="2"/>
  <c r="T92" i="10"/>
  <c r="T91" i="10" s="1"/>
  <c r="BK92" i="9"/>
  <c r="J92" i="9"/>
  <c r="J64" i="9" s="1"/>
  <c r="T95" i="7"/>
  <c r="T94" i="7" s="1"/>
  <c r="T96" i="5"/>
  <c r="T1096" i="2"/>
  <c r="BK102" i="8"/>
  <c r="J102" i="8" s="1"/>
  <c r="J64" i="8" s="1"/>
  <c r="BK2165" i="2"/>
  <c r="J2165" i="2"/>
  <c r="J105" i="2" s="1"/>
  <c r="R95" i="7"/>
  <c r="R94" i="7"/>
  <c r="R96" i="5"/>
  <c r="T99" i="3"/>
  <c r="P1096" i="2"/>
  <c r="R261" i="8"/>
  <c r="R101" i="8"/>
  <c r="BK96" i="4"/>
  <c r="J96" i="4" s="1"/>
  <c r="J64" i="4" s="1"/>
  <c r="R92" i="11"/>
  <c r="R252" i="6"/>
  <c r="P377" i="2"/>
  <c r="P129" i="2" s="1"/>
  <c r="AU56" i="1" s="1"/>
  <c r="P126" i="10"/>
  <c r="P91" i="10" s="1"/>
  <c r="AU64" i="1" s="1"/>
  <c r="BK92" i="10"/>
  <c r="J92" i="10"/>
  <c r="J64" i="10"/>
  <c r="R101" i="6"/>
  <c r="P180" i="3"/>
  <c r="P98" i="3" s="1"/>
  <c r="AU57" i="1" s="1"/>
  <c r="P139" i="7"/>
  <c r="P94" i="7" s="1"/>
  <c r="AU61" i="1" s="1"/>
  <c r="P252" i="6"/>
  <c r="R180" i="5"/>
  <c r="R377" i="2"/>
  <c r="R129" i="2" s="1"/>
  <c r="T92" i="9"/>
  <c r="T91" i="9"/>
  <c r="R267" i="6"/>
  <c r="T129" i="2"/>
  <c r="P101" i="6"/>
  <c r="T138" i="4"/>
  <c r="T95" i="4"/>
  <c r="BK99" i="3"/>
  <c r="J99" i="3" s="1"/>
  <c r="J64" i="3" s="1"/>
  <c r="T180" i="5"/>
  <c r="R99" i="3"/>
  <c r="R98" i="3"/>
  <c r="R129" i="9"/>
  <c r="R91" i="9"/>
  <c r="P267" i="6"/>
  <c r="T201" i="3"/>
  <c r="T116" i="11"/>
  <c r="T92" i="11" s="1"/>
  <c r="BK126" i="10"/>
  <c r="J126" i="10"/>
  <c r="J67" i="10" s="1"/>
  <c r="BK93" i="11"/>
  <c r="J93" i="11" s="1"/>
  <c r="J64" i="11" s="1"/>
  <c r="J114" i="11"/>
  <c r="J67" i="11" s="1"/>
  <c r="BK116" i="11"/>
  <c r="J116" i="11"/>
  <c r="J68" i="11" s="1"/>
  <c r="BK180" i="5"/>
  <c r="J180" i="5" s="1"/>
  <c r="J71" i="5" s="1"/>
  <c r="BK267" i="6"/>
  <c r="J267" i="6" s="1"/>
  <c r="J76" i="6" s="1"/>
  <c r="BK139" i="7"/>
  <c r="BK94" i="7" s="1"/>
  <c r="J94" i="7" s="1"/>
  <c r="J63" i="7" s="1"/>
  <c r="BK230" i="8"/>
  <c r="J230" i="8" s="1"/>
  <c r="J75" i="8" s="1"/>
  <c r="BK138" i="4"/>
  <c r="J138" i="4" s="1"/>
  <c r="J71" i="4" s="1"/>
  <c r="BK201" i="3"/>
  <c r="J201" i="3"/>
  <c r="J74" i="3" s="1"/>
  <c r="BK261" i="8"/>
  <c r="J261" i="8"/>
  <c r="J77" i="8" s="1"/>
  <c r="J101" i="6"/>
  <c r="J64" i="6" s="1"/>
  <c r="BK129" i="2"/>
  <c r="J129" i="2"/>
  <c r="J63" i="2" s="1"/>
  <c r="J35" i="9"/>
  <c r="AV63" i="1" s="1"/>
  <c r="AT63" i="1" s="1"/>
  <c r="J35" i="7"/>
  <c r="AV61" i="1" s="1"/>
  <c r="AT61" i="1" s="1"/>
  <c r="J35" i="2"/>
  <c r="AV56" i="1" s="1"/>
  <c r="AT56" i="1" s="1"/>
  <c r="BA55" i="1"/>
  <c r="AW55" i="1" s="1"/>
  <c r="F35" i="2"/>
  <c r="AZ56" i="1" s="1"/>
  <c r="J35" i="10"/>
  <c r="AV64" i="1"/>
  <c r="AT64" i="1" s="1"/>
  <c r="J35" i="4"/>
  <c r="AV58" i="1" s="1"/>
  <c r="AT58" i="1" s="1"/>
  <c r="F35" i="11"/>
  <c r="AZ65" i="1" s="1"/>
  <c r="F35" i="3"/>
  <c r="AZ57" i="1"/>
  <c r="F35" i="9"/>
  <c r="AZ63" i="1"/>
  <c r="BC55" i="1"/>
  <c r="AY55" i="1" s="1"/>
  <c r="F35" i="7"/>
  <c r="AZ61" i="1" s="1"/>
  <c r="J35" i="6"/>
  <c r="AV60" i="1"/>
  <c r="AT60" i="1" s="1"/>
  <c r="F35" i="6"/>
  <c r="AZ60" i="1" s="1"/>
  <c r="F35" i="10"/>
  <c r="AZ64" i="1"/>
  <c r="F35" i="4"/>
  <c r="AZ58" i="1"/>
  <c r="F35" i="8"/>
  <c r="AZ62" i="1" s="1"/>
  <c r="J35" i="11"/>
  <c r="AV65" i="1" s="1"/>
  <c r="AT65" i="1" s="1"/>
  <c r="J35" i="5"/>
  <c r="AV59" i="1" s="1"/>
  <c r="AT59" i="1" s="1"/>
  <c r="BB55" i="1"/>
  <c r="AX55" i="1" s="1"/>
  <c r="F35" i="5"/>
  <c r="AZ59" i="1" s="1"/>
  <c r="BD55" i="1"/>
  <c r="BD54" i="1"/>
  <c r="W33" i="1"/>
  <c r="J35" i="3"/>
  <c r="AV57" i="1" s="1"/>
  <c r="AT57" i="1" s="1"/>
  <c r="J35" i="8"/>
  <c r="AV62" i="1" s="1"/>
  <c r="AT62" i="1" s="1"/>
  <c r="J139" i="7" l="1"/>
  <c r="J70" i="7" s="1"/>
  <c r="BK95" i="5"/>
  <c r="J95" i="5" s="1"/>
  <c r="J63" i="5" s="1"/>
  <c r="T98" i="3"/>
  <c r="T95" i="5"/>
  <c r="R100" i="6"/>
  <c r="R95" i="5"/>
  <c r="P100" i="6"/>
  <c r="AU60" i="1"/>
  <c r="AU55" i="1" s="1"/>
  <c r="AU54" i="1" s="1"/>
  <c r="BK101" i="8"/>
  <c r="J101" i="8" s="1"/>
  <c r="J63" i="8" s="1"/>
  <c r="BK91" i="10"/>
  <c r="J91" i="10" s="1"/>
  <c r="J63" i="10" s="1"/>
  <c r="BK92" i="11"/>
  <c r="J92" i="11"/>
  <c r="J63" i="11" s="1"/>
  <c r="BK100" i="6"/>
  <c r="J100" i="6"/>
  <c r="J63" i="6" s="1"/>
  <c r="BK91" i="9"/>
  <c r="J91" i="9"/>
  <c r="J63" i="9" s="1"/>
  <c r="BK95" i="4"/>
  <c r="J95" i="4" s="1"/>
  <c r="J63" i="4" s="1"/>
  <c r="BK98" i="3"/>
  <c r="J98" i="3" s="1"/>
  <c r="J63" i="3" s="1"/>
  <c r="BA54" i="1"/>
  <c r="AW54" i="1" s="1"/>
  <c r="AK30" i="1" s="1"/>
  <c r="BB54" i="1"/>
  <c r="W31" i="1" s="1"/>
  <c r="BC54" i="1"/>
  <c r="W32" i="1"/>
  <c r="J32" i="5"/>
  <c r="AG59" i="1"/>
  <c r="AN59" i="1" s="1"/>
  <c r="J32" i="7"/>
  <c r="AG61" i="1" s="1"/>
  <c r="AN61" i="1" s="1"/>
  <c r="AZ55" i="1"/>
  <c r="AV55" i="1"/>
  <c r="AT55" i="1"/>
  <c r="J32" i="2"/>
  <c r="AG56" i="1" s="1"/>
  <c r="J41" i="7" l="1"/>
  <c r="J41" i="5"/>
  <c r="J41" i="2"/>
  <c r="AN56" i="1"/>
  <c r="J32" i="11"/>
  <c r="AG65" i="1"/>
  <c r="J32" i="6"/>
  <c r="AG60" i="1"/>
  <c r="AN60" i="1" s="1"/>
  <c r="J32" i="4"/>
  <c r="AG58" i="1"/>
  <c r="AN58" i="1" s="1"/>
  <c r="J32" i="10"/>
  <c r="AG64" i="1"/>
  <c r="AN64" i="1"/>
  <c r="AZ54" i="1"/>
  <c r="AV54" i="1" s="1"/>
  <c r="AK29" i="1" s="1"/>
  <c r="J32" i="9"/>
  <c r="AG63" i="1" s="1"/>
  <c r="AN63" i="1" s="1"/>
  <c r="J32" i="8"/>
  <c r="AG62" i="1" s="1"/>
  <c r="AN62" i="1" s="1"/>
  <c r="W30" i="1"/>
  <c r="J32" i="3"/>
  <c r="AG57" i="1"/>
  <c r="AN57" i="1" s="1"/>
  <c r="AX54" i="1"/>
  <c r="AY54" i="1"/>
  <c r="J41" i="6" l="1"/>
  <c r="J41" i="11"/>
  <c r="J41" i="9"/>
  <c r="J41" i="8"/>
  <c r="J41" i="10"/>
  <c r="J41" i="4"/>
  <c r="J41" i="3"/>
  <c r="AN65" i="1"/>
  <c r="AG55" i="1"/>
  <c r="AG54" i="1" s="1"/>
  <c r="W29" i="1"/>
  <c r="AT54" i="1"/>
  <c r="AK26" i="1" l="1"/>
  <c r="AN54" i="1"/>
  <c r="AN55" i="1"/>
  <c r="AK35" i="1"/>
</calcChain>
</file>

<file path=xl/sharedStrings.xml><?xml version="1.0" encoding="utf-8"?>
<sst xmlns="http://schemas.openxmlformats.org/spreadsheetml/2006/main" count="32356" uniqueCount="6009">
  <si>
    <t>Export Komplet</t>
  </si>
  <si>
    <t>VZ</t>
  </si>
  <si>
    <t>2.0</t>
  </si>
  <si>
    <t/>
  </si>
  <si>
    <t>False</t>
  </si>
  <si>
    <t>{92f88004-6e40-4a93-a272-45958286b7b9}</t>
  </si>
  <si>
    <t>&gt;&gt;  skryté sloupce  &lt;&lt;</t>
  </si>
  <si>
    <t>0,01</t>
  </si>
  <si>
    <t>21</t>
  </si>
  <si>
    <t>12</t>
  </si>
  <si>
    <t>REKAPITULACE STAVBY</t>
  </si>
  <si>
    <t>v ---  níže se nacházejí doplnkové a pomocné údaje k sestavám  --- v</t>
  </si>
  <si>
    <t>Návod na vyplnění</t>
  </si>
  <si>
    <t>0,001</t>
  </si>
  <si>
    <t>Kód:</t>
  </si>
  <si>
    <t>24039</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</si>
  <si>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</si>
  <si>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</si>
  <si>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REKONSTRUKCE KMOCHOVA DOMU, KUTNOHORSKÁ ULICE ČP. 50</t>
  </si>
  <si>
    <t>KSO:</t>
  </si>
  <si>
    <t>CC-CZ:</t>
  </si>
  <si>
    <t>Místo:</t>
  </si>
  <si>
    <t>Kolín IV, Kutnohorská 50</t>
  </si>
  <si>
    <t>Datum:</t>
  </si>
  <si>
    <t>30. 10. 2024</t>
  </si>
  <si>
    <t>Zadavatel:</t>
  </si>
  <si>
    <t>IČ:</t>
  </si>
  <si>
    <t>Město Kolín, Karlovo nám. 78, Kolín I</t>
  </si>
  <si>
    <t>DIČ:</t>
  </si>
  <si>
    <t>Účastník:</t>
  </si>
  <si>
    <t>Vyplň údaj</t>
  </si>
  <si>
    <t>Projektant:</t>
  </si>
  <si>
    <t>27210341</t>
  </si>
  <si>
    <t>AZ PROJECT spol. s r.o., Plynárenská 830, Kolín IV</t>
  </si>
  <si>
    <t>CZ27210341</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</si>
  <si>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</si>
  <si>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</si>
  <si>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</si>
  <si>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</si>
  <si>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</si>
  <si>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</si>
  <si>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</si>
  <si>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</si>
  <si>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</si>
  <si>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</si>
  <si>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</si>
  <si>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</si>
  <si>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</si>
  <si>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</si>
  <si>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</si>
  <si>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</si>
  <si>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</si>
  <si>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</si>
  <si>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</si>
  <si>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</si>
  <si>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</si>
  <si>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</si>
  <si>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</si>
  <si>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</si>
  <si>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</si>
  <si>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</si>
  <si>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</si>
  <si>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</si>
  <si>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</si>
  <si>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</si>
  <si>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</si>
  <si>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</si>
  <si>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</si>
  <si>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</si>
  <si>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</si>
  <si>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</si>
  <si>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</si>
  <si>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</si>
  <si>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</si>
  <si>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</si>
  <si>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</si>
  <si>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</si>
  <si>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STA</t>
  </si>
  <si>
    <t>1</t>
  </si>
  <si>
    <t>{953b51bd-bd3b-43da-9e0d-b3de364c8175}</t>
  </si>
  <si>
    <t>2</t>
  </si>
  <si>
    <t>/</t>
  </si>
  <si>
    <t>24039a</t>
  </si>
  <si>
    <t>SO - 01 Objekt č.p. 50</t>
  </si>
  <si>
    <t>Soupis</t>
  </si>
  <si>
    <t>{f70807e6-90d1-490b-86a5-d6b7442b98c1}</t>
  </si>
  <si>
    <t>24039b</t>
  </si>
  <si>
    <t>SO - 02 Přístřešek na popelnice, sklad</t>
  </si>
  <si>
    <t>{e9134b7a-285f-4418-87f1-b2c62026a699}</t>
  </si>
  <si>
    <t>24039c</t>
  </si>
  <si>
    <t>SO - 03 Protihluková stěna</t>
  </si>
  <si>
    <t>{a7dbc724-0346-4796-acca-b2d0d5a1475d}</t>
  </si>
  <si>
    <t>24039d</t>
  </si>
  <si>
    <t>SO - 04 Akumulační jímka</t>
  </si>
  <si>
    <t>{537e85b7-c339-40e1-9d2c-60315ceafe34}</t>
  </si>
  <si>
    <t>24039e</t>
  </si>
  <si>
    <t>SO - 05 Oplocení (sanace opěrné stěny)</t>
  </si>
  <si>
    <t>{3dc9e948-1115-4c5d-a883-2f27e8512913}</t>
  </si>
  <si>
    <t>24039f</t>
  </si>
  <si>
    <t>SO - 06 Zpevněné plochy</t>
  </si>
  <si>
    <t>{7954c60e-fe22-4bc9-bdd9-7a7d9cd9c7ac}</t>
  </si>
  <si>
    <t>24039g</t>
  </si>
  <si>
    <t>SO - 07 Sadové úpravy</t>
  </si>
  <si>
    <t>{3c1a60db-9102-4351-95ef-8552dd5e3922}</t>
  </si>
  <si>
    <t>24039h</t>
  </si>
  <si>
    <t>IO - 01 Areálová dešťová kanalizace</t>
  </si>
  <si>
    <t>{43112b90-795a-4ffb-a985-98048676d27e}</t>
  </si>
  <si>
    <t>24039i</t>
  </si>
  <si>
    <t>IO - 02 Areálové rozvody vody</t>
  </si>
  <si>
    <t>{cd2cd304-753f-4b78-a7a6-ade4636965dc}</t>
  </si>
  <si>
    <t>24039j</t>
  </si>
  <si>
    <t>IO - 03 Areálové rozvody elektro</t>
  </si>
  <si>
    <t>{09fab476-4a48-4b4c-a5f8-c1e3c5e4c505}</t>
  </si>
  <si>
    <t>KRYCÍ LIST SOUPISU PRACÍ</t>
  </si>
  <si>
    <t>Objekt:</t>
  </si>
  <si>
    <t>24039 - REKONSTRUKCE KMOCHOVA DOMU, KUTNOHORSKÁ ULICE ČP. 50</t>
  </si>
  <si>
    <t>Soupis:</t>
  </si>
  <si>
    <t>24039a - SO - 01 Objekt č.p. 50</t>
  </si>
  <si>
    <t>REKAPITULACE ČLENĚNÍ SOUPISU PRACÍ</t>
  </si>
  <si>
    <t>Kód dílu - Popis</t>
  </si>
  <si>
    <t>Cena celkem [CZK]</t>
  </si>
  <si>
    <t>-1</t>
  </si>
  <si>
    <t>D1 - SO-01 DT</t>
  </si>
  <si>
    <t>D2 - SO-01 EZS</t>
  </si>
  <si>
    <t>D3 - Zařízení č. 3 - ODVOD TEPELNÉ ZÁTĚŽE Z TECHNICKÉ MÍSTNOST V 1.PP, ODVOD VZDUCHU</t>
  </si>
  <si>
    <t>D4 - Zařízení č. 4 - PŘIROZENÉ VĚTRÁNÍ MÍSTNOSTI UPS</t>
  </si>
  <si>
    <t>D5 - Zařízení č. 5 - POMOCNÝ MATERIÁL</t>
  </si>
  <si>
    <t>HSV - Práce a dodávky HSV</t>
  </si>
  <si>
    <t xml:space="preserve">    1 - Zemní práce</t>
  </si>
  <si>
    <t xml:space="preserve">    2 - Zakládání</t>
  </si>
  <si>
    <t xml:space="preserve">    3 - Svislé a kompletní konstrukce</t>
  </si>
  <si>
    <t xml:space="preserve">    4 - Vodorovné konstrukce</t>
  </si>
  <si>
    <t xml:space="preserve">    5 - Výtah, plošina přímá</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</si>
  <si>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</si>
  <si>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</si>
  <si>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</si>
  <si>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</si>
  <si>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</si>
  <si>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</si>
  <si>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</si>
  <si>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</si>
  <si>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714 - Akustická a protiotřesová opatření</t>
  </si>
  <si>
    <t xml:space="preserve">    721 - Zdravotechnika</t>
  </si>
  <si>
    <t xml:space="preserve">    722 - Gastro</t>
  </si>
  <si>
    <t xml:space="preserve">    723 - Zdravotechnika - vnitřní plynovod</t>
  </si>
  <si>
    <t xml:space="preserve">    725 - Zdravotechnika - zařizovací předměty</t>
  </si>
  <si>
    <t xml:space="preserve">    727 - Zdravotechnika - požární ochrana</t>
  </si>
  <si>
    <t xml:space="preserve">    735 - Ústřední vytápění </t>
  </si>
  <si>
    <t xml:space="preserve">    741 - Elektroinstalace - silnoproud</t>
  </si>
  <si>
    <t xml:space="preserve">    742 - Elektroinstalace - slaboproud</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</si>
  <si>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</si>
  <si>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</si>
  <si>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</si>
  <si>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</si>
  <si>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</si>
  <si>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</si>
  <si>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771 - Podlahy z dlaždic</t>
  </si>
  <si>
    <t xml:space="preserve">    773 - Podlahy z litého teraca</t>
  </si>
  <si>
    <t xml:space="preserve">    776 - Podlahy povlakové</t>
  </si>
  <si>
    <t xml:space="preserve">    777 - Podlahy lité</t>
  </si>
  <si>
    <t xml:space="preserve">    781 - Dokončovací práce - obklady</t>
  </si>
  <si>
    <t xml:space="preserve">    784 - Dokončovací práce - malby a tapety</t>
  </si>
  <si>
    <t xml:space="preserve">    786 - Dokončovací práce - čalounické úpravy</t>
  </si>
  <si>
    <t>VRN - Vedlejší rozpočtové náklady</t>
  </si>
  <si>
    <t xml:space="preserve">    VRN3 - Zařízení staveniště</t>
  </si>
  <si>
    <t xml:space="preserve">    VRN4 - Inženýrská činnost</t>
  </si>
  <si>
    <t>SOUPIS PRACÍ</t>
  </si>
  <si>
    <t>PČ</t>
  </si>
  <si>
    <t>MJ</t>
  </si>
  <si>
    <t>Množství</t>
  </si>
  <si>
    <t>J.cena [CZK]</t>
  </si>
  <si>
    <t>Cenová soustava</t>
  </si>
  <si>
    <t>J. Nh [h]</t>
  </si>
  <si>
    <t>Nh celkem [h]</t>
  </si>
  <si>
    <t>J. hmotnost [t]</t>
  </si>
  <si>
    <t>Hmotnost celkem [t]</t>
  </si>
  <si>
    <t>J. suť [t]</t>
  </si>
  <si>
    <t>Suť Celkem [t]</t>
  </si>
  <si>
    <t>Náklady soupisu celkem</t>
  </si>
  <si>
    <t>D1</t>
  </si>
  <si>
    <t>SO-01 DT</t>
  </si>
  <si>
    <t>ROZPOCET</t>
  </si>
  <si>
    <t>K</t>
  </si>
  <si>
    <t>Pol1</t>
  </si>
  <si>
    <t>IP ball kamera, 4MP, MZVF, 2.8mm, WDR 120dB, VA, IR 30m, IP67</t>
  </si>
  <si>
    <t>ks</t>
  </si>
  <si>
    <t>4</t>
  </si>
  <si>
    <t>1192205400</t>
  </si>
  <si>
    <t>Pol1.1</t>
  </si>
  <si>
    <t>Malá rekuperační jednotka ve stojatém provedení, sendvičové opláštění, dodávka jednotky v celku, dveře na panty, dodáno bez sifonu, rozměrový standard - viz výkresová část, vč. bypassu, strana přívodu: filtrace tř. ePM1, deskový protiproudý rekuperátor s mokrou účinností 91%, suchá účinnost 87%, vestavěný elektrický dohřívač, topný výkon 4,5 kW / 400V, radiální ventilátor s EC motorem, Qv=580 m3/h, pex.=300 Pa, Pjmen.=0,170 kW, 230 V, akustický výkon sání-51 dB(A), akustický výkon výtlak-70 dB(A), akustický výkon plášť do okolí-48 dB(A), hrdlo sání DN 250, hrdlo výtlak DN 250, vč. integrované regulace, vč. Wi-fi modulu, vč. spínacího modulu RMK 230, vč. vzdáleného ovadače Touch white, vč. prostorových infračidla na CO2 (0÷10V) - 2 ks, strana odvodu: filtrace tř. ePM10, deskový protiproudý rekuperátor s mokrou účinností 91%, suchá účinost 87%, radiální ventilátor s EC motorem, Qv=580 m3/h, pex.=300 Pa, Pjmen.=0,170 kW, 230V, akustický výkon sání-54 dB(A), akustický výkon výtlak-69 dB(A), akustický výkon plášť do okolí-48 dB(A), hrdlo sání DN 250, hrdlo výtlak DN 250, výrobkový standard SYSTEMAIR SAVE 700 VTC</t>
  </si>
  <si>
    <t>1675665270</t>
  </si>
  <si>
    <t>3</t>
  </si>
  <si>
    <t>Pol10</t>
  </si>
  <si>
    <t>Použitá technika při instalaci vnitřní kabelové trasy systému, žebírky, plošiny, atd.</t>
  </si>
  <si>
    <t>-311602750</t>
  </si>
  <si>
    <t>Pol10.1</t>
  </si>
  <si>
    <t>Jednolistá kruhová uzavírací klapka vč. servopohonu na 230V, bez přírub, gumové těsnění, výrobkový standard SYSTEMAIR EFD/S 250-230V</t>
  </si>
  <si>
    <t>1009799302</t>
  </si>
  <si>
    <t>5</t>
  </si>
  <si>
    <t>Pol10.3</t>
  </si>
  <si>
    <t>-1569416112</t>
  </si>
  <si>
    <t>6</t>
  </si>
  <si>
    <t>Pol11</t>
  </si>
  <si>
    <t>Skladné a manipulace s materiálem na stavbě, atd.</t>
  </si>
  <si>
    <t>1342419084</t>
  </si>
  <si>
    <t>7</t>
  </si>
  <si>
    <t>Pol11.1</t>
  </si>
  <si>
    <t>Jednolistá kruhová uzavírací klapka vč. servopohonu na 230V, bez přírub, gumové těsnění, výrobkový standard SYSTEMAIR EFD/S 200-230V</t>
  </si>
  <si>
    <t>-822162345</t>
  </si>
  <si>
    <t>8</t>
  </si>
  <si>
    <t>Pol11.3</t>
  </si>
  <si>
    <t>613982763</t>
  </si>
  <si>
    <t>9</t>
  </si>
  <si>
    <t>Pol12</t>
  </si>
  <si>
    <t>Kontrola všech dotčených prostorů ve kterých byla instalovaná vnitřní kabelová trasa systému, atd.</t>
  </si>
  <si>
    <t>455965522</t>
  </si>
  <si>
    <t>10</t>
  </si>
  <si>
    <t>Pol12.1</t>
  </si>
  <si>
    <t>Vířívá vyúsť s natáčecími lamelami, pro přívod vzduchu, rozměr 300x300, počet lamel 8, vč. plenum boxu s regulační klapkou, připojovací hrdlo DN 160, výška plenum boxu 200 mm, vč. připojovacího ohebného hlukově tlumícího izolovaného potrubí, izolace 25 mm, DN 127, délka 1,0 bm, výrobkový standard MANDÍK VVM 300/8</t>
  </si>
  <si>
    <t>-407763587</t>
  </si>
  <si>
    <t>11</t>
  </si>
  <si>
    <t>Pol12.3</t>
  </si>
  <si>
    <t>1172295572</t>
  </si>
  <si>
    <t>Pol13</t>
  </si>
  <si>
    <t>Vyhotovení, úprava dokumentace skutečného provedení vnitřní kabelové trasy systému, atd.</t>
  </si>
  <si>
    <t>-1481099870</t>
  </si>
  <si>
    <t>13</t>
  </si>
  <si>
    <t>Pol13.1</t>
  </si>
  <si>
    <t>Vířívá vyúsť s natáčecími lamelami, pro přívod vzduchu, rozměr 400x400, počet lamel 16, vč. plenum boxu s regulační klapkou, připojovací hrdlo DN 200, výška plenum boxu 250 mm, vč. připojovacího ohebného hlukově tlumícího izolovaného potrubí, izolace 25 mm, DN 180, délka 1,0 bm, výrobkový standard MANDÍK VVM 400/16</t>
  </si>
  <si>
    <t>945954552</t>
  </si>
  <si>
    <t>14</t>
  </si>
  <si>
    <t>Pol13.3</t>
  </si>
  <si>
    <t>-1419997880</t>
  </si>
  <si>
    <t>15</t>
  </si>
  <si>
    <t>Pol14</t>
  </si>
  <si>
    <t>Úklid všech dotčených prostorů ve kterých byla instalovaná vnitřní kabelová trasa systému, atd.</t>
  </si>
  <si>
    <t>1623632810</t>
  </si>
  <si>
    <t>16</t>
  </si>
  <si>
    <t>Pol14.1</t>
  </si>
  <si>
    <t>Vířívá vyúsť s natáčecími lamelami, pro přívod vzduchu, rozměr 600x600, počet lamel 16, vč. plenum boxu s regulační klapkou, připojovací hrdlo DN 200, výška plenum boxu 250 mm, vč. připojovacího ohebného hlukově tlumícího izolovaného potrubí, izolace 25 mm, DN 160, délka 1,0 bm, výrobkový standard MANDÍK VVM 600/16</t>
  </si>
  <si>
    <t>2010003321</t>
  </si>
  <si>
    <t>17</t>
  </si>
  <si>
    <t>Pol14.3</t>
  </si>
  <si>
    <t>2032444766</t>
  </si>
  <si>
    <t>18</t>
  </si>
  <si>
    <t>Pol15</t>
  </si>
  <si>
    <t>Ekologická likvidace odpadu po instalaci vnitřní kabelové trasy.</t>
  </si>
  <si>
    <t>-508444534</t>
  </si>
  <si>
    <t>19</t>
  </si>
  <si>
    <t>Pol15.1</t>
  </si>
  <si>
    <t>Kovový talířový ventil pro odvod vzduchu DN 125, vč. upevňovacího kroužku a zděře, vč. připojovacího hlukově tlumícího potrubí DN 127, tl. izolace 25 mm, délka 1,5 bm</t>
  </si>
  <si>
    <t>-880580601</t>
  </si>
  <si>
    <t>20</t>
  </si>
  <si>
    <t>Pol16</t>
  </si>
  <si>
    <t>Pomocné díly pro vnitřní kabelové trasy systému, atd. Upevnění vnitřní kabelové trasy pro hlavní kabelové propojení systému, atd. Upevnění vnitřní kabelové trasy pro pomocné kabelové propojení systému, atd. Upevňovací díly, konstrukce, šrouby, kotvy, kotvení, pásky, spojovací materiál, atd. Popisy, štítky, výstražné tabulky, upozornění, varování, příkazy pro vnitřní kabelovou trasu systému, atd. Ostatní dodávka, instalace a činnosti pro vnitřní kabelovou trasu systému, atd.</t>
  </si>
  <si>
    <t>732720592</t>
  </si>
  <si>
    <t>Pol16.1</t>
  </si>
  <si>
    <t>Kovový talířový ventil pro odvod vzduchu DN 160, vč. upevňovacího kroužku a zděře, vč. připojovacího hlukově tlumícího potrubí DN 160, tl. izolace 25 mm, délka 1,5 bm</t>
  </si>
  <si>
    <t>1833228041</t>
  </si>
  <si>
    <t>22</t>
  </si>
  <si>
    <t>Pol17</t>
  </si>
  <si>
    <t>Dodávka a instalace vnitřní kabelové trasy systému, atd. Ostatní dodávka a instalace vnitřní kabelové trasy systému, atd. Ostatní činnosti pro vnitřní kabelovou trasu systému, atd.</t>
  </si>
  <si>
    <t>-1459635376</t>
  </si>
  <si>
    <t>23</t>
  </si>
  <si>
    <t>Pol17.1</t>
  </si>
  <si>
    <t>Jednolistá kruhová regulační klapka DN 100, vč. ručního ovládání, gumové těsnění</t>
  </si>
  <si>
    <t>-1557757319</t>
  </si>
  <si>
    <t>24</t>
  </si>
  <si>
    <t>Pol18</t>
  </si>
  <si>
    <t>Úprava programového vybavení pro provoz systému, dle uživatele.</t>
  </si>
  <si>
    <t>-1523945261</t>
  </si>
  <si>
    <t>25</t>
  </si>
  <si>
    <t>Pol18.1</t>
  </si>
  <si>
    <t>Jednolistá kruhová regulační klapka DN 160, vč. ručního ovládání, gumové těsnění</t>
  </si>
  <si>
    <t>488352231</t>
  </si>
  <si>
    <t>26</t>
  </si>
  <si>
    <t>Pol19</t>
  </si>
  <si>
    <t>Pomocné programové vybavení pro realizaci systému, atd. Instalace pomocného programového vybavení pro realizaci systému, atd. Parametrizace programového vybavení, záloha, archivace, sdílení dat, atd.Ostatní dodávky a instalace programových prostředků systému, atd. Ostatní činnosti pro programové vybavení systému, atd.</t>
  </si>
  <si>
    <t>2022088494</t>
  </si>
  <si>
    <t>27</t>
  </si>
  <si>
    <t>Pol19.1</t>
  </si>
  <si>
    <t>Jednolistá kruhová regulační klapka DN 180, vč. ručního ovládání, gumové těsnění</t>
  </si>
  <si>
    <t>-1105231368</t>
  </si>
  <si>
    <t>28</t>
  </si>
  <si>
    <t>Pol19.3</t>
  </si>
  <si>
    <t>1290831675</t>
  </si>
  <si>
    <t>29</t>
  </si>
  <si>
    <t>Pol2</t>
  </si>
  <si>
    <t>NVR pro 8 IP kamer, až 12MP, VA, bez HDD</t>
  </si>
  <si>
    <t>-1733123610</t>
  </si>
  <si>
    <t>30</t>
  </si>
  <si>
    <t>Pol2.1</t>
  </si>
  <si>
    <t>Kabeláž mezi rozvodnicí jednotky a jednotlivými periferiemi - vzdáleným ovladačem a čidly CO2, provedeno v součinnosti s profesí elektro, dle el. schéma, které bude dodáno s regulací jednotky</t>
  </si>
  <si>
    <t>1520140806</t>
  </si>
  <si>
    <t>31</t>
  </si>
  <si>
    <t>Pol2.2</t>
  </si>
  <si>
    <t>1908286646</t>
  </si>
  <si>
    <t>32</t>
  </si>
  <si>
    <t>Pol2.3</t>
  </si>
  <si>
    <t>20716862</t>
  </si>
  <si>
    <t>33</t>
  </si>
  <si>
    <t>Pol2.4</t>
  </si>
  <si>
    <t>1560593165</t>
  </si>
  <si>
    <t>34</t>
  </si>
  <si>
    <t>Pol2.5</t>
  </si>
  <si>
    <t>-903388757</t>
  </si>
  <si>
    <t>35</t>
  </si>
  <si>
    <t>Pol20</t>
  </si>
  <si>
    <t>Dodávka a instalace programového vybavení systému, atd. Dodávka a instalace pomocného programového vybavení systému, atd. Ostatní dodávka a instalace programového vybavení systému, atd. Ostatní činnosti pro programové vybavení systému, atd.</t>
  </si>
  <si>
    <t>689034401</t>
  </si>
  <si>
    <t>36</t>
  </si>
  <si>
    <t>Pol20.1</t>
  </si>
  <si>
    <t>Jednolistá kruhová regulační klapka DN 200, vč. ručního ovládání, gumové těsnění</t>
  </si>
  <si>
    <t>-1984689749</t>
  </si>
  <si>
    <t>37</t>
  </si>
  <si>
    <t>Pol21</t>
  </si>
  <si>
    <t>Součinnost s firmou zajišťující servisní práce systému CCTV pro uživatele, atd.</t>
  </si>
  <si>
    <t>852595061</t>
  </si>
  <si>
    <t>38</t>
  </si>
  <si>
    <t>Pol21.1</t>
  </si>
  <si>
    <t>Jednolistá kruhová regulační klapka DN 225, vč. ručního ovládání, gumové těsnění</t>
  </si>
  <si>
    <t>-1975632315</t>
  </si>
  <si>
    <t>39</t>
  </si>
  <si>
    <t>Pol22</t>
  </si>
  <si>
    <t>Úklid všech prostorů kde byly prováděny instalační práce systému CCTV, atd.</t>
  </si>
  <si>
    <t>-57189168</t>
  </si>
  <si>
    <t>40</t>
  </si>
  <si>
    <t>Pol22.1</t>
  </si>
  <si>
    <t>Tlumič hluku kruhový DN 125, délka 1 bm, útlum na frekvenci 500 Hz - 30 dB, frekvence 1000 Hz - 29 dB, frekvence 2000 Hz - 34 dB, výrobkový standard SYSTEMAIR SONOEXTRA 125-1000</t>
  </si>
  <si>
    <t>-1032940817</t>
  </si>
  <si>
    <t>41</t>
  </si>
  <si>
    <t>Pol23</t>
  </si>
  <si>
    <t>Ekologická likvidace odpadu po instalaci systému CCTV, atd.</t>
  </si>
  <si>
    <t>1780641120</t>
  </si>
  <si>
    <t>42</t>
  </si>
  <si>
    <t>Pol23.1</t>
  </si>
  <si>
    <t>Kovový talířový ventil pro odvod vzduchu DN 200, vč. upevňovacího kroužku a zděře, vč. připojovacího hlukově tlumícího potrubí DN 203, tl. izolace 25 mm, délka 1,0 bm</t>
  </si>
  <si>
    <t>-735993460</t>
  </si>
  <si>
    <t>43</t>
  </si>
  <si>
    <t>Pol24</t>
  </si>
  <si>
    <t>Ostatní dokladová část k revizím, kontrolám, auditům, atd.</t>
  </si>
  <si>
    <t>-1441037449</t>
  </si>
  <si>
    <t>44</t>
  </si>
  <si>
    <t>Pol24.1</t>
  </si>
  <si>
    <t>Tlumící vložka pro potrubí SPIRO, DN 250, délka 125 mm</t>
  </si>
  <si>
    <t>-74007545</t>
  </si>
  <si>
    <t>45</t>
  </si>
  <si>
    <t>Pol24.3</t>
  </si>
  <si>
    <t>-1262476645</t>
  </si>
  <si>
    <t>46</t>
  </si>
  <si>
    <t>Pol25</t>
  </si>
  <si>
    <t>Kontrola systému CCTV, zástupcem uživatele, atd.</t>
  </si>
  <si>
    <t>-541326934</t>
  </si>
  <si>
    <t>47</t>
  </si>
  <si>
    <t>Pol25.1</t>
  </si>
  <si>
    <t>Tlumící vložka pro potrubí SPIRO, DN 200, délka 125 mm</t>
  </si>
  <si>
    <t>-755003546</t>
  </si>
  <si>
    <t>48</t>
  </si>
  <si>
    <t>Pol26</t>
  </si>
  <si>
    <t>Funkční zkouška instalovaného systému CCTV, atd.</t>
  </si>
  <si>
    <t>298953457</t>
  </si>
  <si>
    <t>49</t>
  </si>
  <si>
    <t>Pol26.1</t>
  </si>
  <si>
    <t>Dveřní plastová mřížka oboustranná, vč. vyříznutí otvoru do dveří, rozměr 445x80</t>
  </si>
  <si>
    <t>1604580900</t>
  </si>
  <si>
    <t>50</t>
  </si>
  <si>
    <t>Pol27</t>
  </si>
  <si>
    <t>Zaškolení všech určených pracovníků uživatelem pro instalovaný systém CCTV, atd.</t>
  </si>
  <si>
    <t>-280685507</t>
  </si>
  <si>
    <t>P</t>
  </si>
  <si>
    <t>Poznámka k položce:_x000D_
1.25 ÷ 1.29 volné pozice_x000D_
Kruhové pozinkované potrubí SPIRO vč. tvarovek, spojováno na vsuvky, orientační výměra, přesná výměra viz. výkresová část</t>
  </si>
  <si>
    <t>51</t>
  </si>
  <si>
    <t>Pol27.1</t>
  </si>
  <si>
    <t>Dveřní hliníková oboustranná mřížka, neprůhledná, vč. rámečku, rozměr 400x150, volná průtočná plocha Smin=0,025 m2</t>
  </si>
  <si>
    <t>-1428525988</t>
  </si>
  <si>
    <t>52</t>
  </si>
  <si>
    <t>Pol28</t>
  </si>
  <si>
    <t>Průběžné školení všech určených pracovníků uživatelem pro instalovaný systém CCTV, atd.</t>
  </si>
  <si>
    <t>907174276</t>
  </si>
  <si>
    <t>53</t>
  </si>
  <si>
    <t>Pol28.1</t>
  </si>
  <si>
    <t>do DN 100 - rovná trouba</t>
  </si>
  <si>
    <t>bm</t>
  </si>
  <si>
    <t>1932803184</t>
  </si>
  <si>
    <t>54</t>
  </si>
  <si>
    <t>Pol29</t>
  </si>
  <si>
    <t>Dohled nad obsluhou a údržbou instalovaného systému CCTV v délce tří týdnů, atd.</t>
  </si>
  <si>
    <t>362740773</t>
  </si>
  <si>
    <t>55</t>
  </si>
  <si>
    <t>Pol29.1</t>
  </si>
  <si>
    <t>do DN 100 - tvarovka</t>
  </si>
  <si>
    <t>-1738052828</t>
  </si>
  <si>
    <t>56</t>
  </si>
  <si>
    <t>Pol3</t>
  </si>
  <si>
    <t>Pevný disk 2TB</t>
  </si>
  <si>
    <t>251673108</t>
  </si>
  <si>
    <t>57</t>
  </si>
  <si>
    <t>Pol3.1</t>
  </si>
  <si>
    <t>Zprovoznění jednotky autorizovaným servisem, vč. vydání protokolu o zprovoznění</t>
  </si>
  <si>
    <t>-396695903</t>
  </si>
  <si>
    <t>58</t>
  </si>
  <si>
    <t>Pol3.2</t>
  </si>
  <si>
    <t>357541493</t>
  </si>
  <si>
    <t>59</t>
  </si>
  <si>
    <t>Pol3.3</t>
  </si>
  <si>
    <t>695987107</t>
  </si>
  <si>
    <t>60</t>
  </si>
  <si>
    <t>Pol3.4</t>
  </si>
  <si>
    <t>-337637372</t>
  </si>
  <si>
    <t>61</t>
  </si>
  <si>
    <t>Pol3.5</t>
  </si>
  <si>
    <t>862683265</t>
  </si>
  <si>
    <t>62</t>
  </si>
  <si>
    <t>Pol30</t>
  </si>
  <si>
    <t>Dokumentace skutečného provedení instalovaného systému CCTV, DSPS, atd.</t>
  </si>
  <si>
    <t>-1030004681</t>
  </si>
  <si>
    <t>63</t>
  </si>
  <si>
    <t>Pol30.1</t>
  </si>
  <si>
    <t>do DN 125 - rovná trouba</t>
  </si>
  <si>
    <t>-426883234</t>
  </si>
  <si>
    <t>64</t>
  </si>
  <si>
    <t>Pol31</t>
  </si>
  <si>
    <t>Stavební přípomoc, průvrty, příčky, podhledy, zdivo, omítka, sloupky, atd.</t>
  </si>
  <si>
    <t>2089915748</t>
  </si>
  <si>
    <t>65</t>
  </si>
  <si>
    <t>Pol31.1</t>
  </si>
  <si>
    <t>do DN 125 - tvarovka</t>
  </si>
  <si>
    <t>532783104</t>
  </si>
  <si>
    <t>66</t>
  </si>
  <si>
    <t>Pol32</t>
  </si>
  <si>
    <t>Pomocná instalační technika, lešení, žebříky, atd.</t>
  </si>
  <si>
    <t>750443053</t>
  </si>
  <si>
    <t>67</t>
  </si>
  <si>
    <t>Pol32.2</t>
  </si>
  <si>
    <t>do DN 160 - rovná trouba</t>
  </si>
  <si>
    <t>-2112426562</t>
  </si>
  <si>
    <t>68</t>
  </si>
  <si>
    <t>Pol32.5</t>
  </si>
  <si>
    <t>1542676900</t>
  </si>
  <si>
    <t>69</t>
  </si>
  <si>
    <t>Pol33</t>
  </si>
  <si>
    <t>Požární ucpávky, nové, zajištění kabelového průchodu protipožární pěnou, atd.</t>
  </si>
  <si>
    <t>768511889</t>
  </si>
  <si>
    <t>70</t>
  </si>
  <si>
    <t>Pol33.2</t>
  </si>
  <si>
    <t>do DN 160 - tvarovka</t>
  </si>
  <si>
    <t>746707623</t>
  </si>
  <si>
    <t>71</t>
  </si>
  <si>
    <t>Pol34</t>
  </si>
  <si>
    <t>Pomocné stavební díly systému, atd. Stavební přípomoc a stavební díly pro realizaci systému, atd. Ostatní stavební přípomoc a činnosti pro realizaci systému, atd. Ostatní činnosti pro realizaci systému, atd.</t>
  </si>
  <si>
    <t>-891309665</t>
  </si>
  <si>
    <t>72</t>
  </si>
  <si>
    <t>Pol34.1</t>
  </si>
  <si>
    <t>do DN 180 - rovná trouba</t>
  </si>
  <si>
    <t>-1862515921</t>
  </si>
  <si>
    <t>73</t>
  </si>
  <si>
    <t>Pol35</t>
  </si>
  <si>
    <t>Ostatní dodávka a instalace pro realizaci systému na stavbě, atd. Skladné a manipulace s materiálem na stavbě, atd. Zajištění el. energie pro realizaci systému na stavbě, atd. Zajištění sociálního zázemí pro realizaci systému na stavbě, atd. Zajištění dopravy pro realizaci systému na stavbě, atd. Ostatní činnosti pro realizaci systému na stavbě, atd.</t>
  </si>
  <si>
    <t>1058401397</t>
  </si>
  <si>
    <t>74</t>
  </si>
  <si>
    <t>Pol35.1</t>
  </si>
  <si>
    <t>do DN 180 - tvarovka</t>
  </si>
  <si>
    <t>-169521452</t>
  </si>
  <si>
    <t>75</t>
  </si>
  <si>
    <t>Pol36</t>
  </si>
  <si>
    <t>Set - venkovní video jednotka, napájecí zdroj, 5xtlačítko, montážní příslušenství</t>
  </si>
  <si>
    <t>1801143020</t>
  </si>
  <si>
    <t>76</t>
  </si>
  <si>
    <t>Pol36.2</t>
  </si>
  <si>
    <t>do DN 200 - rovná trouba</t>
  </si>
  <si>
    <t>1630500103</t>
  </si>
  <si>
    <t>77</t>
  </si>
  <si>
    <t>Pol36.4</t>
  </si>
  <si>
    <t>1686239671</t>
  </si>
  <si>
    <t>78</t>
  </si>
  <si>
    <t>Pol37</t>
  </si>
  <si>
    <t>7" videotelefon pro povrchovou instalaci včetně instalční desky</t>
  </si>
  <si>
    <t>208215062</t>
  </si>
  <si>
    <t>79</t>
  </si>
  <si>
    <t>Pol37.2</t>
  </si>
  <si>
    <t>do DN 200 - tvarovka</t>
  </si>
  <si>
    <t>986924187</t>
  </si>
  <si>
    <t>80</t>
  </si>
  <si>
    <t>Pol37.4</t>
  </si>
  <si>
    <t>2108591353</t>
  </si>
  <si>
    <t>81</t>
  </si>
  <si>
    <t>Pol38</t>
  </si>
  <si>
    <t>Pomocné konstrukční díly systému, atd. Upevnění hlavních konstrukčních dílů systému, atd. Upevnění pomocných konstrukčních dílů systému, atd. Upevňovací díly, konstrukce, šrouby, kotvy, kotvení, pásky, spojovací materiál, průchodky, hydroizolace, atd. Propojovací konektory, svorkovnice, krabice, rozvaděče, propojovací kabeláž, atd. Popisy , štítky, výstražné tabulky, upozornění, varování, příkazy pro konstrukční díly, atd. Ostatní dodávka, instalace a činnosti pro realizaci systému, atd.</t>
  </si>
  <si>
    <t>654203469</t>
  </si>
  <si>
    <t>82</t>
  </si>
  <si>
    <t>Pol38.1</t>
  </si>
  <si>
    <t>do DN 225 - rovná trouba</t>
  </si>
  <si>
    <t>546314151</t>
  </si>
  <si>
    <t>83</t>
  </si>
  <si>
    <t>Pol38.2</t>
  </si>
  <si>
    <t>-1674174087</t>
  </si>
  <si>
    <t>84</t>
  </si>
  <si>
    <t>Pol39</t>
  </si>
  <si>
    <t>Kabel 6.E FTP LSOH</t>
  </si>
  <si>
    <t>m</t>
  </si>
  <si>
    <t>428656264</t>
  </si>
  <si>
    <t>85</t>
  </si>
  <si>
    <t>Pol39.1</t>
  </si>
  <si>
    <t>do DN 225 - tvarovka</t>
  </si>
  <si>
    <t>-1591647308</t>
  </si>
  <si>
    <t>86</t>
  </si>
  <si>
    <t>Pol39.2</t>
  </si>
  <si>
    <t>-1760952425</t>
  </si>
  <si>
    <t>87</t>
  </si>
  <si>
    <t>Pol4</t>
  </si>
  <si>
    <t>390177851</t>
  </si>
  <si>
    <t>88</t>
  </si>
  <si>
    <t>Pol4.1</t>
  </si>
  <si>
    <t>Kouřové čidlo osazeno v sacím potrubí česrtvého vzduchu, čidlo zajistí vypnutí jednotky při výskytu zplodin hoření v sacím potrubí čerstvého vzduchu, prokabelování bude provedeno mezi rozvodnici jednotky a čidlem, provede VZT</t>
  </si>
  <si>
    <t>1814135568</t>
  </si>
  <si>
    <t>89</t>
  </si>
  <si>
    <t>Pol4.2</t>
  </si>
  <si>
    <t>-2056647747</t>
  </si>
  <si>
    <t>90</t>
  </si>
  <si>
    <t>Pol4.3</t>
  </si>
  <si>
    <t>-338663038</t>
  </si>
  <si>
    <t>91</t>
  </si>
  <si>
    <t>Pol4.4</t>
  </si>
  <si>
    <t>862641509</t>
  </si>
  <si>
    <t>92</t>
  </si>
  <si>
    <t>Pol4.5</t>
  </si>
  <si>
    <t>-1584789956</t>
  </si>
  <si>
    <t>93</t>
  </si>
  <si>
    <t>Pol40</t>
  </si>
  <si>
    <t>Dodávka a instalace hlavního kabelového propojení systému, atd. Dodávka a instalace pomocného kabelového propojení systému, atd. Ostatní dodávka a instalace kabelového propojení systému, atd. Ostatní činnosti pro kabelové propojení systému, atd.</t>
  </si>
  <si>
    <t>-1942339387</t>
  </si>
  <si>
    <t>94</t>
  </si>
  <si>
    <t>Pol40.1</t>
  </si>
  <si>
    <t>do DN 250 - rovná trouba</t>
  </si>
  <si>
    <t>-1410484404</t>
  </si>
  <si>
    <t>95</t>
  </si>
  <si>
    <t>Pol40.2</t>
  </si>
  <si>
    <t>-1526750054</t>
  </si>
  <si>
    <t>96</t>
  </si>
  <si>
    <t>Pol41</t>
  </si>
  <si>
    <t>1069656759</t>
  </si>
  <si>
    <t>97</t>
  </si>
  <si>
    <t>Pol41.1</t>
  </si>
  <si>
    <t>do DN 250 - tvarovka</t>
  </si>
  <si>
    <t>1641283621</t>
  </si>
  <si>
    <t>98</t>
  </si>
  <si>
    <t>Pol41.2</t>
  </si>
  <si>
    <t>-1020669779</t>
  </si>
  <si>
    <t>99</t>
  </si>
  <si>
    <t>Pol42</t>
  </si>
  <si>
    <t>2028601405</t>
  </si>
  <si>
    <t>100</t>
  </si>
  <si>
    <t>Pol42.1</t>
  </si>
  <si>
    <t>do DN 315 - rovná trouba</t>
  </si>
  <si>
    <t>1205763978</t>
  </si>
  <si>
    <t>101</t>
  </si>
  <si>
    <t>Pol42.2</t>
  </si>
  <si>
    <t>-737226540</t>
  </si>
  <si>
    <t>102</t>
  </si>
  <si>
    <t>Pol43</t>
  </si>
  <si>
    <t>707313049</t>
  </si>
  <si>
    <t>103</t>
  </si>
  <si>
    <t>Pol43.1</t>
  </si>
  <si>
    <t>do DN 315 - tvarovka</t>
  </si>
  <si>
    <t>844184970</t>
  </si>
  <si>
    <t>104</t>
  </si>
  <si>
    <t>Pol43.2</t>
  </si>
  <si>
    <t>-992851874</t>
  </si>
  <si>
    <t>105</t>
  </si>
  <si>
    <t>Pol44</t>
  </si>
  <si>
    <t>Pomocné díly pro venkovní kabelovou trasu systému, atd. Upevnění venkovní kabelové trasy pro hlavní kabelové propojení systému, atd. Upevnění venkovní kabelové trasy pro pomocné kabelové propojení systému, atd. Upevňovací díly, konstrukce, šrouby, kotvy, kotvení, pásky, spojovací materiál, atd. Popisy, štítky, výstražné tabulky, upozornění, varování, příkazy, pro venkovní kabelovou trasu systému, atd. Ostatní dodávka, instalace a činnosti pro venkovní kabelovou trasu systému, atd.</t>
  </si>
  <si>
    <t>-122710123</t>
  </si>
  <si>
    <t>106</t>
  </si>
  <si>
    <t>Pol44.1</t>
  </si>
  <si>
    <t>do DN 355 - rovná trouba</t>
  </si>
  <si>
    <t>1040085635</t>
  </si>
  <si>
    <t>107</t>
  </si>
  <si>
    <t>Pol44.2</t>
  </si>
  <si>
    <t>734070908</t>
  </si>
  <si>
    <t>108</t>
  </si>
  <si>
    <t>Pol45</t>
  </si>
  <si>
    <t>Dodávka a instalace venkovní kabelové trasy systému, atd. Ostatní dodávka a instalace venkovní kabelové trasy systému, atd. Ostatní činnosti pro venkovní kabelovou trasu systému, atd.</t>
  </si>
  <si>
    <t>1546069082</t>
  </si>
  <si>
    <t>109</t>
  </si>
  <si>
    <t>Pol45.1</t>
  </si>
  <si>
    <t>do DN 355 - tvarovka</t>
  </si>
  <si>
    <t>954445183</t>
  </si>
  <si>
    <t>110</t>
  </si>
  <si>
    <t>Pol45.2</t>
  </si>
  <si>
    <t>-512729589</t>
  </si>
  <si>
    <t>111</t>
  </si>
  <si>
    <t>Pol46</t>
  </si>
  <si>
    <t>Úprava programového vybavení systému VT, dle uživatele, atd.</t>
  </si>
  <si>
    <t>-1376804139</t>
  </si>
  <si>
    <t>112</t>
  </si>
  <si>
    <t>Pol46.1</t>
  </si>
  <si>
    <t>Tepelná a hluková izolace potrubí pro vnitřní prostředí - syntetický kaučuk tl. 20 mm, vč. AL fólie a polepu, orientační výměra, přesná výměra viz výkresová část</t>
  </si>
  <si>
    <t>m2</t>
  </si>
  <si>
    <t>198436158</t>
  </si>
  <si>
    <t>113</t>
  </si>
  <si>
    <t>Pol46.2</t>
  </si>
  <si>
    <t>-767659305</t>
  </si>
  <si>
    <t>114</t>
  </si>
  <si>
    <t>Pol47</t>
  </si>
  <si>
    <t>-2102597635</t>
  </si>
  <si>
    <t>115</t>
  </si>
  <si>
    <t>Pol47.2</t>
  </si>
  <si>
    <t>Požární izolace kruhového potrubí, požární odolnost 30 minut, oboustranná ochrana izolace z vnějšku i ze vnitř, provedení požární izolace bude doloženo atestem, orientační výměra, přesná výměra viz výkresová část</t>
  </si>
  <si>
    <t>2142758964</t>
  </si>
  <si>
    <t>116</t>
  </si>
  <si>
    <t>Pol47.4</t>
  </si>
  <si>
    <t>1984066018</t>
  </si>
  <si>
    <t>117</t>
  </si>
  <si>
    <t>Pol48.2</t>
  </si>
  <si>
    <t>Montáž ostatních systémů propojených do systémem DT, atd.</t>
  </si>
  <si>
    <t>-858567889</t>
  </si>
  <si>
    <t>118</t>
  </si>
  <si>
    <t>Pol49.2</t>
  </si>
  <si>
    <t>Montáž systémů NN určených pro systém DT, atd.</t>
  </si>
  <si>
    <t>1283756153</t>
  </si>
  <si>
    <t>119</t>
  </si>
  <si>
    <t>Pol5</t>
  </si>
  <si>
    <t>Dodávka a instalace hlavních konstrukčních dílů systému, atd. Dodávka a instalace pomocných konstrukčních dílů systému, atd. Ostatní dodávka a instalace konstrukčních dílů systému, atd. Ostatní činnosti pro konstrukční díly systému, atd.</t>
  </si>
  <si>
    <t>2096506016</t>
  </si>
  <si>
    <t>120</t>
  </si>
  <si>
    <t>Pol5.1</t>
  </si>
  <si>
    <t>Malá rekuperační jednotka ve stojatém provedení, sendvičové opláštění, dodávka jednotky v celku, dveře na panty, dodáno bez sifonu, rozměrový standard - viz výkresová část, vč. bypassu, strana přívodu: filtrace tř. ePM1, deskový protiproudý rekuperátor s mokrou účinností 89%, suchá účinnost 84%, vestavěný elektrický dohřívač, topný výkon 4,5 kW / 400V, radiální ventilátor s EC motorem, Qv=660 m3/h, pex.=290 Pa, Pjmen.=0,170 kW, 230 V, akustický výkon sání-52 dB(A), akustický výkon výtlak-72 dB(A), akustický výkon plášť do okolí-49 dB(A), hrdlo sání DN 250, hrdlo výtlak DN 250, vč. integrované regulace, vč. Wi-fi modulu, vč. spínacího modulu RMK 230, vč. vzdáleného ovadače Touch white, vč. prostorových infračidla na CO2 (0÷10V) - 2 ks, strana odvodu: filtrace tř. ePM10, deskový protiproudý rekuperátor s mokrou účinností 89%, suchá účinost 84%, radiální ventilátor s EC motorem, Qv=660 m3/h, pex.=290 Pa, Pjmen.=0,170 kW, 230V, akustický výkon sání-55 dB(A), akustický výkon výtlak-71 dB(A), akustický výkon plášť do okolí-49 dB(A), hrdlo sání DN 250, hrdlo výtlak DN 250, výrobkový standard SYSTEMAIR SAVE 700 VTC</t>
  </si>
  <si>
    <t>-1371688067</t>
  </si>
  <si>
    <t>121</t>
  </si>
  <si>
    <t>Pol5.3</t>
  </si>
  <si>
    <t>-329669182</t>
  </si>
  <si>
    <t>122</t>
  </si>
  <si>
    <t>Pol50.2</t>
  </si>
  <si>
    <t>Součinnost s firmou zajišťující servisní práce systému DT pro uživatele, atd.</t>
  </si>
  <si>
    <t>1188900172</t>
  </si>
  <si>
    <t>123</t>
  </si>
  <si>
    <t>Pol51.2</t>
  </si>
  <si>
    <t>Součinnost s firmami jejichž technologie je propojena do systému DT, atd.</t>
  </si>
  <si>
    <t>1794426812</t>
  </si>
  <si>
    <t>124</t>
  </si>
  <si>
    <t>Pol52.2</t>
  </si>
  <si>
    <t>Úklid všech prostorů kde byly prováděny instalační práce systému DT, atd.</t>
  </si>
  <si>
    <t>-683416548</t>
  </si>
  <si>
    <t>125</t>
  </si>
  <si>
    <t>Pol53.2</t>
  </si>
  <si>
    <t>Ekologická likvidace odpadu po instalaci systému DT, atd.</t>
  </si>
  <si>
    <t>-143955802</t>
  </si>
  <si>
    <t>126</t>
  </si>
  <si>
    <t>Pol54.2</t>
  </si>
  <si>
    <t>Výchozí elektrická revize systému DT, atd.</t>
  </si>
  <si>
    <t>-1259181402</t>
  </si>
  <si>
    <t>127</t>
  </si>
  <si>
    <t>Pol55.2</t>
  </si>
  <si>
    <t>Kontrola systému DT, zástupcem uživatele, atd.</t>
  </si>
  <si>
    <t>1916403986</t>
  </si>
  <si>
    <t>128</t>
  </si>
  <si>
    <t>Pol56.2</t>
  </si>
  <si>
    <t>Funkční zkouška instalovaného systému DT, atd.</t>
  </si>
  <si>
    <t>1982380897</t>
  </si>
  <si>
    <t>129</t>
  </si>
  <si>
    <t>Pol57.2</t>
  </si>
  <si>
    <t>Zaškolení všech určených pracovníků uživatelem pro instalovaný systém DT, atd.</t>
  </si>
  <si>
    <t>1668206622</t>
  </si>
  <si>
    <t>130</t>
  </si>
  <si>
    <t>Pol58.2</t>
  </si>
  <si>
    <t>Průběžné školení všech určených pracovníků uživatelem pro instalovaný systém DT, atd.</t>
  </si>
  <si>
    <t>-1994553938</t>
  </si>
  <si>
    <t>131</t>
  </si>
  <si>
    <t>Pol59.2</t>
  </si>
  <si>
    <t>Dohled nad obsluhou a údržbou instalovaného systému DT v délce tří týdnů, atd.</t>
  </si>
  <si>
    <t>590177656</t>
  </si>
  <si>
    <t>132</t>
  </si>
  <si>
    <t>Pol6</t>
  </si>
  <si>
    <t>U/UTP, kat.6, fialový, Kabel U/UTP, PowerCat, kat.6, LSZH plášť, 4páry, cívka 500m, fialový plášť, Eca</t>
  </si>
  <si>
    <t>663958660</t>
  </si>
  <si>
    <t>133</t>
  </si>
  <si>
    <t>Pol6.1</t>
  </si>
  <si>
    <t>Malá rekuperační jednotka v závěsném provedení, sendvičové opláštění, dodávka jednotky v celku, dveře na panty, dodáno bez sifonu, rozměrový standard - viz výkresová část, vč. bypassu, strana přívodu: filtrace tř. ePM1, deskový protiproudý rekuperátor s mokrou účinností 89%, suchá účinnost 84%, vestavěný elektrický dohřívač, topný výkon 1,67 kW / 230V, radiální ventilátor s EC motorem, Qv=450 m3/h, pex.=290 Pa, Pjmen.=0,170 kW, 230 V, akustický výkon sání-59 dB(A), akustický výkon výtlak-73 dB(A), akustický výkon plášť do okolí-49 dB(A), hrdlo sání DN 250, hrdlo výtlak DN 250, vč. integrované regulace, vč. Wi-fi modulu, vč. spínacího modulu RMK 230, vč. vzdáleného ovadače Touch white, vč. prostorových infračidla na CO2 (0÷10V) - 3 ks, strana odvodu: filtrace tř. ePM10, deskový protiproudý rekuperátor s mokrou účinností 89%, suchá účinost 84%, radiální ventilátor s EC motorem, Qv=450 m3/h, pex.=290 Pa, Pjmen.=0,170 kW, 230V, akustický výkon sání-59 dB(A), akustický výkon výtlak-75 dB(A), akustický výkon plášť do okolí-49 dB(A), hrdlo sání DN 250, hrdlo výtlak DN 250, výrobkový standard SYSTEMAIR SAVE 500 VTC</t>
  </si>
  <si>
    <t>430180352</t>
  </si>
  <si>
    <t>134</t>
  </si>
  <si>
    <t>Pol60.2</t>
  </si>
  <si>
    <t>Dokumentace skutečného provedení instalovaného systému DT, DSPS, atd.</t>
  </si>
  <si>
    <t>1791507453</t>
  </si>
  <si>
    <t>135</t>
  </si>
  <si>
    <t>Pol61.2</t>
  </si>
  <si>
    <t>1132556693</t>
  </si>
  <si>
    <t>136</t>
  </si>
  <si>
    <t>Pol62.2</t>
  </si>
  <si>
    <t>-802581679</t>
  </si>
  <si>
    <t>137</t>
  </si>
  <si>
    <t>Pol63.2</t>
  </si>
  <si>
    <t>1388723982</t>
  </si>
  <si>
    <t>138</t>
  </si>
  <si>
    <t>Pol64.2</t>
  </si>
  <si>
    <t>-223355414</t>
  </si>
  <si>
    <t>139</t>
  </si>
  <si>
    <t>Pol7</t>
  </si>
  <si>
    <t>Pomocné díly pro kabelové propojení systému, atd. Upevnění hlavního kabelového propojení systému, atd. Upevnění pomocného kabelového propojení systému, atd. Upevňovací díly, konstrukce, šrouby, kotvy, kotvení, pásky, spojovací materiál, průchodky, hydroizolace, atd. Propojovací konektory, svorkovnice, krabice, rozvaděče, další propojovací kabeláž, atd. Popisy , štítky, výstražné tabulky, upozornění, varování, příkazy pro kabelové propojení systému, atd. Ostatní dodávka, instalace a činnosti pro kabelové propojení, pro realizaci systému, atd.</t>
  </si>
  <si>
    <t>-1973510467</t>
  </si>
  <si>
    <t>140</t>
  </si>
  <si>
    <t>Pol7.1</t>
  </si>
  <si>
    <t>Výfuková hlavice VHO 355, pro potrubí SPIRO, opatřeno nátěrem v odstínu požadovaném stavbou</t>
  </si>
  <si>
    <t>768490518</t>
  </si>
  <si>
    <t>141</t>
  </si>
  <si>
    <t>Pol7.3</t>
  </si>
  <si>
    <t>-2047356831</t>
  </si>
  <si>
    <t>142</t>
  </si>
  <si>
    <t>Pol8</t>
  </si>
  <si>
    <t>-964398330</t>
  </si>
  <si>
    <t>143</t>
  </si>
  <si>
    <t>Pol8.1</t>
  </si>
  <si>
    <t>Tlumič hluku kruhový DN 250, délka 1 bm, útlum na frekvenci 500 Hz - 19 dB, frekvence 1000 Hz - 20 dB, frekvence 2000 Hz - 27 dB, výrobkový standard SYSTEMAIR SONOEXTRA 250-1000</t>
  </si>
  <si>
    <t>-149103389</t>
  </si>
  <si>
    <t>144</t>
  </si>
  <si>
    <t>Pol9</t>
  </si>
  <si>
    <t>Stavební přípomoc při instalaci vnitřní kabelové trasy systému, atd.</t>
  </si>
  <si>
    <t>491164304</t>
  </si>
  <si>
    <t>145</t>
  </si>
  <si>
    <t>Pol9.1</t>
  </si>
  <si>
    <t>Tlumič hluku kruhový DN 200, délka 1 bm, útlum na frekvenci 500 Hz - 22 dB, frekvence 1000 Hz - 22 dB, frekvence 2000 Hz - 30 dB, výrobkový standard SYSTEMAIR SONOEXTRA 200-1000</t>
  </si>
  <si>
    <t>354105293</t>
  </si>
  <si>
    <t>146</t>
  </si>
  <si>
    <t>Pol9.3</t>
  </si>
  <si>
    <t>899822641</t>
  </si>
  <si>
    <t>D2</t>
  </si>
  <si>
    <t>SO-01 EZS</t>
  </si>
  <si>
    <t>147</t>
  </si>
  <si>
    <t>Pol48</t>
  </si>
  <si>
    <t>1052373470</t>
  </si>
  <si>
    <t>148</t>
  </si>
  <si>
    <t>Pol48.1</t>
  </si>
  <si>
    <t>Potrubní radiální ventilátor do potrubí, připojovací rozměr 600x350, Qv=2700 m3/h, pex.=500 Pa, P=2,44 kW; 400 V; 4,6 A, výrobkový standart ELEKTRODESIGN ventilátory ILT/4-315</t>
  </si>
  <si>
    <t>-1682213224</t>
  </si>
  <si>
    <t>149</t>
  </si>
  <si>
    <t>Pol49</t>
  </si>
  <si>
    <t>-1210299930</t>
  </si>
  <si>
    <t>150</t>
  </si>
  <si>
    <t>Pol49.1</t>
  </si>
  <si>
    <t>Uzavírací klapka do potrubí 250x500 vč. servopohonu s bezpečnostní pružinou 230 V (pod napětím otevřeno bez napětí zavřeno)</t>
  </si>
  <si>
    <t>-823385740</t>
  </si>
  <si>
    <t>151</t>
  </si>
  <si>
    <t>Pol50</t>
  </si>
  <si>
    <t>366222653</t>
  </si>
  <si>
    <t>152</t>
  </si>
  <si>
    <t>Pol50.1</t>
  </si>
  <si>
    <t>Tlumící vložka pro čtyřhranné potrubí, rozměr 600x350, délka 150 mm</t>
  </si>
  <si>
    <t>-65622818</t>
  </si>
  <si>
    <t>153</t>
  </si>
  <si>
    <t>Pol51</t>
  </si>
  <si>
    <t>1364528350</t>
  </si>
  <si>
    <t>154</t>
  </si>
  <si>
    <t>Pol51.1</t>
  </si>
  <si>
    <t>Sací šikmý kus s pletivem proti ptactvu, oka 10x10 mm, rozměr 500x250, sešikmení 45°, pozinkované provedení vč. náteru v odstínu požadovaném stavbou</t>
  </si>
  <si>
    <t>-1850306993</t>
  </si>
  <si>
    <t>155</t>
  </si>
  <si>
    <t>Pol52</t>
  </si>
  <si>
    <t>-1579991166</t>
  </si>
  <si>
    <t>156</t>
  </si>
  <si>
    <t>Pol52.1</t>
  </si>
  <si>
    <t>Okno 1250x2000 umístěné ve schodišťovém traktu v úrovni 3.NP, okno je opatřeno servopohonem (zálohované napájení), okno slouží pro odvod vzduchu z prostoru CHÚC, minimální volná průtočná plochy Smin=0,4 m2, dodávka stavby</t>
  </si>
  <si>
    <t>-940522647</t>
  </si>
  <si>
    <t>157</t>
  </si>
  <si>
    <t>Pol53</t>
  </si>
  <si>
    <t>-699912957</t>
  </si>
  <si>
    <t>158</t>
  </si>
  <si>
    <t>Pol53.1</t>
  </si>
  <si>
    <t>Stěnová hliníková jednostranná mřížka vč. upevňovacího rámečku, rozteč listů 20, pevné listy ve vodorovném směru, uzavřené provedení, vč. regulace R1, rozměr 600x200</t>
  </si>
  <si>
    <t>140316915</t>
  </si>
  <si>
    <t>159</t>
  </si>
  <si>
    <t>Pol54</t>
  </si>
  <si>
    <t>985000319</t>
  </si>
  <si>
    <t>Poznámka k položce:_x000D_
2.08 ÷ 2.29 volné pozice</t>
  </si>
  <si>
    <t>160</t>
  </si>
  <si>
    <t>Pol54.1</t>
  </si>
  <si>
    <t>Stěnová hliníková jednostranná mřížka vč. upevňovacího rámečku, rozteč listů 20, pevné listy ve vodorovném směru, uzavřené provedení, vč. regulace R1, rozměr 200x200</t>
  </si>
  <si>
    <t>467417732</t>
  </si>
  <si>
    <t>161</t>
  </si>
  <si>
    <t>Pol55</t>
  </si>
  <si>
    <t>-518467734</t>
  </si>
  <si>
    <t>Poznámka k položce:_x000D_
Kruhové pozinkované potrubí SPIRO vč. tvarovek, spojováno na vsuvky, orientační výměra, přesná výměra viz. výkresová část</t>
  </si>
  <si>
    <t>162</t>
  </si>
  <si>
    <t>Pol55.1</t>
  </si>
  <si>
    <t>Čtyřhranné pozinkované potrubí SK I., lištové příruby vč. tvarovek, orientační výměra, přesná výměra viz výkresová část - 60% tvarovek</t>
  </si>
  <si>
    <t>332561085</t>
  </si>
  <si>
    <t>163</t>
  </si>
  <si>
    <t>Pol56</t>
  </si>
  <si>
    <t>-1387981909</t>
  </si>
  <si>
    <t>164</t>
  </si>
  <si>
    <t>Pol56.1</t>
  </si>
  <si>
    <t>do DN 400 - rovná trouba</t>
  </si>
  <si>
    <t>2051768058</t>
  </si>
  <si>
    <t>165</t>
  </si>
  <si>
    <t>Pol57</t>
  </si>
  <si>
    <t>211316428</t>
  </si>
  <si>
    <t>Poznámka k položce:_x000D_
Kruhové plastové kanalizační potrubí spojované na hrdla, umístěno v zemi pod podlahou</t>
  </si>
  <si>
    <t>166</t>
  </si>
  <si>
    <t>Pol57.1</t>
  </si>
  <si>
    <t>2049518801</t>
  </si>
  <si>
    <t>167</t>
  </si>
  <si>
    <t>Pol58</t>
  </si>
  <si>
    <t>182695219</t>
  </si>
  <si>
    <t>168</t>
  </si>
  <si>
    <t>Pol58.1</t>
  </si>
  <si>
    <t>do DN 400 vč. tvarovek</t>
  </si>
  <si>
    <t>684863381</t>
  </si>
  <si>
    <t>169</t>
  </si>
  <si>
    <t>Pol59</t>
  </si>
  <si>
    <t>817287927</t>
  </si>
  <si>
    <t>170</t>
  </si>
  <si>
    <t>Pol59.1</t>
  </si>
  <si>
    <t>do DN 200 vč. tvarovek</t>
  </si>
  <si>
    <t>-623450551</t>
  </si>
  <si>
    <t>171</t>
  </si>
  <si>
    <t>Pol60</t>
  </si>
  <si>
    <t>1587970396</t>
  </si>
  <si>
    <t>172</t>
  </si>
  <si>
    <t>Pol60.1</t>
  </si>
  <si>
    <t>Požární obklad potrubí VZT požárně odolným SDK, potrubí je vedeno v technické místnosti a venkovní herně, požární odolnost EI 30, provedení bude doloženo atestem</t>
  </si>
  <si>
    <t>808706652</t>
  </si>
  <si>
    <t>173</t>
  </si>
  <si>
    <t>Pol61</t>
  </si>
  <si>
    <t>-279822964</t>
  </si>
  <si>
    <t>174</t>
  </si>
  <si>
    <t>Pol61.1</t>
  </si>
  <si>
    <t>Dvířka 400x400 s požární odolností pro revizní přístup k ventilátoru a k uzavírací klapce</t>
  </si>
  <si>
    <t>1386261441</t>
  </si>
  <si>
    <t>175</t>
  </si>
  <si>
    <t>Pol65.2</t>
  </si>
  <si>
    <t>Ústředna s LAN a 4G LTE komunikačním modulem JA-194Y v ceně 7AH</t>
  </si>
  <si>
    <t>-1712087405</t>
  </si>
  <si>
    <t>176</t>
  </si>
  <si>
    <t>Pol66.2</t>
  </si>
  <si>
    <t>Sběrnicový stropní PIR detektor pohybu</t>
  </si>
  <si>
    <t>178521812</t>
  </si>
  <si>
    <t>177</t>
  </si>
  <si>
    <t>Pol67.2</t>
  </si>
  <si>
    <t>Tlačíko nouzové</t>
  </si>
  <si>
    <t>-1540438644</t>
  </si>
  <si>
    <t>178</t>
  </si>
  <si>
    <t>Pol68.2</t>
  </si>
  <si>
    <t>Optickokouřový hlásič</t>
  </si>
  <si>
    <t>1205593631</t>
  </si>
  <si>
    <t>179</t>
  </si>
  <si>
    <t>Pol69.2</t>
  </si>
  <si>
    <t>Sběrnicový PIR detektor pohybu ECO s dosahem 12m</t>
  </si>
  <si>
    <t>1527481410</t>
  </si>
  <si>
    <t>180</t>
  </si>
  <si>
    <t>Pol70.2</t>
  </si>
  <si>
    <t>Sběrnicový signální modul výstupů PGM, 8 výstupů</t>
  </si>
  <si>
    <t>2092767131</t>
  </si>
  <si>
    <t>181</t>
  </si>
  <si>
    <t>Pol71.2</t>
  </si>
  <si>
    <t>Sběrnicová vnitřní piezo siréna</t>
  </si>
  <si>
    <t>1322852309</t>
  </si>
  <si>
    <t>182</t>
  </si>
  <si>
    <t>Pol72.2</t>
  </si>
  <si>
    <t>Ovládací segment přístupových modulů</t>
  </si>
  <si>
    <t>-1167203079</t>
  </si>
  <si>
    <t>183</t>
  </si>
  <si>
    <t>Pol73.2</t>
  </si>
  <si>
    <t>Siréna červená venkovní</t>
  </si>
  <si>
    <t>-1858622897</t>
  </si>
  <si>
    <t>184</t>
  </si>
  <si>
    <t>Pol74.2</t>
  </si>
  <si>
    <t>Kabel J-Y(ST)Y 2x2x0,8 červený pro sirény</t>
  </si>
  <si>
    <t>376726677</t>
  </si>
  <si>
    <t>185</t>
  </si>
  <si>
    <t>Pol75</t>
  </si>
  <si>
    <t>4 párový kroucený kabel se sníženou hořlavostí, plášť bezhalogenový.</t>
  </si>
  <si>
    <t>1440288902</t>
  </si>
  <si>
    <t>186</t>
  </si>
  <si>
    <t>Pol76</t>
  </si>
  <si>
    <t>CYKY-J 3x1,5, Kabel -J3x1,5mm2 určený pro pevný rozvod elektrické energie v zemi nebo ve volném prostředí bez jakéhokoliv mechanického namáhání.</t>
  </si>
  <si>
    <t>-294960547</t>
  </si>
  <si>
    <t>187</t>
  </si>
  <si>
    <t>Pol77</t>
  </si>
  <si>
    <t>H07V-U 4 (CY 4) pevný vodič, zeleno-žlutý, Vodič 1x4,0mm2 - zeleno-žlutý pro suché prostředí pro pevné uložení v potrubí a pod omítkou, pro přístrojové vedení a rozvodné stanice.</t>
  </si>
  <si>
    <t>707345343</t>
  </si>
  <si>
    <t>188</t>
  </si>
  <si>
    <t>Pol78</t>
  </si>
  <si>
    <t>Práce - instalace zabezpečovacího systému</t>
  </si>
  <si>
    <t>1595279626</t>
  </si>
  <si>
    <t>189</t>
  </si>
  <si>
    <t>Pol79</t>
  </si>
  <si>
    <t>Práce - oživení a nastavení systému</t>
  </si>
  <si>
    <t>1601285174</t>
  </si>
  <si>
    <t>190</t>
  </si>
  <si>
    <t>Pol80</t>
  </si>
  <si>
    <t>Práce - Funkční zkoužka</t>
  </si>
  <si>
    <t>422898663</t>
  </si>
  <si>
    <t>191</t>
  </si>
  <si>
    <t>Pol81</t>
  </si>
  <si>
    <t>Práce - drážkování, sekání</t>
  </si>
  <si>
    <t>-555420965</t>
  </si>
  <si>
    <t>192</t>
  </si>
  <si>
    <t>Pol82</t>
  </si>
  <si>
    <t>Práce - dodatečné donastavení systému dle požadavků investora</t>
  </si>
  <si>
    <t>1314752273</t>
  </si>
  <si>
    <t>193</t>
  </si>
  <si>
    <t>Pol83</t>
  </si>
  <si>
    <t>Instalační materiál</t>
  </si>
  <si>
    <t>1394595743</t>
  </si>
  <si>
    <t>194</t>
  </si>
  <si>
    <t>Pol84</t>
  </si>
  <si>
    <t>Požární ucpávka</t>
  </si>
  <si>
    <t>-2094977426</t>
  </si>
  <si>
    <t>195</t>
  </si>
  <si>
    <t>Pol85</t>
  </si>
  <si>
    <t>Akumulátor 7Ah/12V</t>
  </si>
  <si>
    <t>1056050068</t>
  </si>
  <si>
    <t>196</t>
  </si>
  <si>
    <t>Pol86</t>
  </si>
  <si>
    <t>Dokumentace zkutečného provedení</t>
  </si>
  <si>
    <t>1987686310</t>
  </si>
  <si>
    <t>D3</t>
  </si>
  <si>
    <t>Zařízení č. 3 - ODVOD TEPELNÉ ZÁTĚŽE Z TECHNICKÉ MÍSTNOST V 1.PP, ODVOD VZDUCHU</t>
  </si>
  <si>
    <t>197</t>
  </si>
  <si>
    <t>Pol32.1</t>
  </si>
  <si>
    <t>935902537</t>
  </si>
  <si>
    <t>198</t>
  </si>
  <si>
    <t>Pol32.3</t>
  </si>
  <si>
    <t>829913211</t>
  </si>
  <si>
    <t>199</t>
  </si>
  <si>
    <t>Pol33.1</t>
  </si>
  <si>
    <t>431989022</t>
  </si>
  <si>
    <t>200</t>
  </si>
  <si>
    <t>Pol33.3</t>
  </si>
  <si>
    <t>-1011836983</t>
  </si>
  <si>
    <t>201</t>
  </si>
  <si>
    <t>Pol36.1</t>
  </si>
  <si>
    <t>1786688494</t>
  </si>
  <si>
    <t>202</t>
  </si>
  <si>
    <t>Pol36.3</t>
  </si>
  <si>
    <t>1611529921</t>
  </si>
  <si>
    <t>203</t>
  </si>
  <si>
    <t>Pol37.1</t>
  </si>
  <si>
    <t>242015801</t>
  </si>
  <si>
    <t>204</t>
  </si>
  <si>
    <t>Pol37.3</t>
  </si>
  <si>
    <t>246556138</t>
  </si>
  <si>
    <t>205</t>
  </si>
  <si>
    <t>Pol47.1</t>
  </si>
  <si>
    <t>138611172</t>
  </si>
  <si>
    <t>206</t>
  </si>
  <si>
    <t>Pol47.3</t>
  </si>
  <si>
    <t>-1561615206</t>
  </si>
  <si>
    <t>207</t>
  </si>
  <si>
    <t>Pol62</t>
  </si>
  <si>
    <t>1709688388</t>
  </si>
  <si>
    <t>208</t>
  </si>
  <si>
    <t>Pol62.1</t>
  </si>
  <si>
    <t>Potrubní radiální ventilátor do potrubí, DN 160, EC motor, Qv=380 m3/h, pex.=250 Pa, P=0,11 kW; 230 V; 0,8 A, výrobkový standart ELEKTRODESIGN ventilátory RM 160 Ecowatt</t>
  </si>
  <si>
    <t>-1517297037</t>
  </si>
  <si>
    <t>209</t>
  </si>
  <si>
    <t>Pol63</t>
  </si>
  <si>
    <t>1636054438</t>
  </si>
  <si>
    <t>210</t>
  </si>
  <si>
    <t>Pol63.1</t>
  </si>
  <si>
    <t>Připojovací manžety VBM 160</t>
  </si>
  <si>
    <t>-2034411893</t>
  </si>
  <si>
    <t>211</t>
  </si>
  <si>
    <t>Pol64</t>
  </si>
  <si>
    <t>1599940105</t>
  </si>
  <si>
    <t>212</t>
  </si>
  <si>
    <t>Pol64.1</t>
  </si>
  <si>
    <t>Těsná motýlková klapka DN 160 umístěná v potrubí na sání ventilátoru</t>
  </si>
  <si>
    <t>1432401895</t>
  </si>
  <si>
    <t>213</t>
  </si>
  <si>
    <t>Pol65</t>
  </si>
  <si>
    <t>13109887</t>
  </si>
  <si>
    <t>214</t>
  </si>
  <si>
    <t>Pol65.1</t>
  </si>
  <si>
    <t>Ochranná mřížka DN 200 na sání vemtilátoru, volná průtočná plocha Smin=0,025 m2</t>
  </si>
  <si>
    <t>1140393906</t>
  </si>
  <si>
    <t>215</t>
  </si>
  <si>
    <t>Pol66</t>
  </si>
  <si>
    <t>1744789932</t>
  </si>
  <si>
    <t>216</t>
  </si>
  <si>
    <t>Pol66.1</t>
  </si>
  <si>
    <t>Protidešťová žaluzie plastová s pevnými listy, pro potrubí DN 160, rozměr 210x210</t>
  </si>
  <si>
    <t>527277777</t>
  </si>
  <si>
    <t>217</t>
  </si>
  <si>
    <t>Pol67</t>
  </si>
  <si>
    <t>1923117568</t>
  </si>
  <si>
    <t>Poznámka k položce:_x000D_
3.07 ÷ 3.29 volné pozice_x000D_
Kruhové pozinkované potrubí SPIRO vč. tvarovek, spojováno na vsuvky, orientační výměra, přesná výměra viz. výkresová část</t>
  </si>
  <si>
    <t>218</t>
  </si>
  <si>
    <t>Pol67.1</t>
  </si>
  <si>
    <t>Mřížka na konec potrubí, DN 160, volná průtočná plocha Smin=0,016 m2</t>
  </si>
  <si>
    <t>-494686946</t>
  </si>
  <si>
    <t>D4</t>
  </si>
  <si>
    <t>Zařízení č. 4 - PŘIROZENÉ VĚTRÁNÍ MÍSTNOSTI UPS</t>
  </si>
  <si>
    <t>219</t>
  </si>
  <si>
    <t>Pol68</t>
  </si>
  <si>
    <t>-1995393575</t>
  </si>
  <si>
    <t>220</t>
  </si>
  <si>
    <t>Pol68.1</t>
  </si>
  <si>
    <t>Stěnová hliníková jednostranná mřížka vč. upevňovacího rámečku, rozteč listů 20, pevné listy ve vodorovném směru, uzavřené provedení, rozměr 600x200</t>
  </si>
  <si>
    <t>609406681</t>
  </si>
  <si>
    <t>221</t>
  </si>
  <si>
    <t>Pol69</t>
  </si>
  <si>
    <t>1994125544</t>
  </si>
  <si>
    <t>222</t>
  </si>
  <si>
    <t>Pol69.1</t>
  </si>
  <si>
    <t>Větrací mřížka s požární odolnosti EW 90, rozměr 600x200, tl. 20 mm</t>
  </si>
  <si>
    <t>471293676</t>
  </si>
  <si>
    <t>D5</t>
  </si>
  <si>
    <t>Zařízení č. 5 - POMOCNÝ MATERIÁL</t>
  </si>
  <si>
    <t>223</t>
  </si>
  <si>
    <t>Pol70</t>
  </si>
  <si>
    <t>665494310</t>
  </si>
  <si>
    <t>224</t>
  </si>
  <si>
    <t>Pol70.1</t>
  </si>
  <si>
    <t>Pomocný spojovací a těsnící materiál pro čtyřhranné a kruhové potrubí</t>
  </si>
  <si>
    <t>kg</t>
  </si>
  <si>
    <t>-762177178</t>
  </si>
  <si>
    <t>225</t>
  </si>
  <si>
    <t>Pol71</t>
  </si>
  <si>
    <t>1015544337</t>
  </si>
  <si>
    <t>226</t>
  </si>
  <si>
    <t>Pol71.1</t>
  </si>
  <si>
    <t>Závěsový a kotvící systém pro kruhové a čtyřhranné potrubní rozvody, tlumiče hluku, rekuperační jednotky apod.</t>
  </si>
  <si>
    <t>soubor</t>
  </si>
  <si>
    <t>1275735040</t>
  </si>
  <si>
    <t>227</t>
  </si>
  <si>
    <t>Pol72</t>
  </si>
  <si>
    <t>-606575555</t>
  </si>
  <si>
    <t>228</t>
  </si>
  <si>
    <t>Pol72.1</t>
  </si>
  <si>
    <t>Ocel pro pomocné konstrukce, konzole apod.</t>
  </si>
  <si>
    <t>-1643326270</t>
  </si>
  <si>
    <t>229</t>
  </si>
  <si>
    <t>Pol73</t>
  </si>
  <si>
    <t>826306190</t>
  </si>
  <si>
    <t>230</t>
  </si>
  <si>
    <t>Pol73.1</t>
  </si>
  <si>
    <t>Spojovací QIP 110÷270 pásky pro upevnění ohebného potrubí na pevné potrubí, talířový ventil apod.</t>
  </si>
  <si>
    <t>1786052340</t>
  </si>
  <si>
    <t>231</t>
  </si>
  <si>
    <t>Pol74</t>
  </si>
  <si>
    <t>734547874</t>
  </si>
  <si>
    <t>232</t>
  </si>
  <si>
    <t>Pol74.1</t>
  </si>
  <si>
    <t>Hliníková samolepící páska šíře 75 mm</t>
  </si>
  <si>
    <t>1973758074</t>
  </si>
  <si>
    <t>HSV</t>
  </si>
  <si>
    <t>Práce a dodávky HSV</t>
  </si>
  <si>
    <t>Zemní práce</t>
  </si>
  <si>
    <t>233</t>
  </si>
  <si>
    <t>121112007</t>
  </si>
  <si>
    <t>Sejmutí ornice ručně při souvislé ploše, tl. vrstvy přes 400 do 500 mm</t>
  </si>
  <si>
    <t>CS ÚRS 2024 02</t>
  </si>
  <si>
    <t>1657509267</t>
  </si>
  <si>
    <t>Online PSC</t>
  </si>
  <si>
    <t>https://podminky.urs.cz/item/CS_URS_2024_02/121112007</t>
  </si>
  <si>
    <t>VV</t>
  </si>
  <si>
    <t>15,75*1,25+(15,75+15,15)*3,75/2+(3,15+3,5)*1,3/2+3,7*1,3"pro 1.14</t>
  </si>
  <si>
    <t>234</t>
  </si>
  <si>
    <t>131313712</t>
  </si>
  <si>
    <t>Hloubení zapažených jam ručně s urovnáním dna do předepsaného profilu a spádu v hornině třídy těžitelnosti II skupiny 4 nesoudržných</t>
  </si>
  <si>
    <t>m3</t>
  </si>
  <si>
    <t>246039861</t>
  </si>
  <si>
    <t>https://podminky.urs.cz/item/CS_URS_2024_02/131313712</t>
  </si>
  <si>
    <t>(1,875*5,6+1,6*0,45)*2,5+2,05*2,2*0,65</t>
  </si>
  <si>
    <t>235</t>
  </si>
  <si>
    <t>132212131</t>
  </si>
  <si>
    <t>Hloubení nezapažených rýh šířky do 800 mm ručně s urovnáním dna do předepsaného profilu a spádu v hornině třídy těžitelnosti I skupiny 3 soudržných</t>
  </si>
  <si>
    <t>-1501356144</t>
  </si>
  <si>
    <t>https://podminky.urs.cz/item/CS_URS_2024_02/132212131</t>
  </si>
  <si>
    <t>0,3*0,8*(6,025+0,17+0,3*2+10,15+6,2)"1.14</t>
  </si>
  <si>
    <t>0,5*0,45*15,6"VZT</t>
  </si>
  <si>
    <t>Součet</t>
  </si>
  <si>
    <t>236</t>
  </si>
  <si>
    <t>132311401</t>
  </si>
  <si>
    <t>Hloubená vykopávka pod základy ručně s přehozením výkopku na vzdálenost 3 m nebo s naložením na dopravní prostředek v hornině třídy těžitelnosti II skupiny 4</t>
  </si>
  <si>
    <t>1986455059</t>
  </si>
  <si>
    <t>https://podminky.urs.cz/item/CS_URS_2024_02/132311401</t>
  </si>
  <si>
    <t>0,75*4,7*1,85</t>
  </si>
  <si>
    <t>237</t>
  </si>
  <si>
    <t>132312122</t>
  </si>
  <si>
    <t>Hloubení zapažených rýh šířky do 800 mm ručně s urovnáním dna do předepsaného profilu a spádu v hornině třídy těžitelnosti II skupiny 4 nesoudržných</t>
  </si>
  <si>
    <t>-1402021748</t>
  </si>
  <si>
    <t>https://podminky.urs.cz/item/CS_URS_2024_02/132312122</t>
  </si>
  <si>
    <t>0,475*3,725*0,55+0,575*2,025*0,7</t>
  </si>
  <si>
    <t>238</t>
  </si>
  <si>
    <t>162211321</t>
  </si>
  <si>
    <t>Vodorovné přemístění výkopku nebo sypaniny stavebním kolečkem s vyprázdněním kolečka na hromady nebo do dopravního prostředku na vzdálenost do 10 m z horniny třídy těžitelnosti II, skupiny 4 a 5</t>
  </si>
  <si>
    <t>1937642765</t>
  </si>
  <si>
    <t>https://podminky.urs.cz/item/CS_URS_2024_02/162211321</t>
  </si>
  <si>
    <t>30,982+9,065+6,521+1,788-24,838+43,379</t>
  </si>
  <si>
    <t>239</t>
  </si>
  <si>
    <t>162211329</t>
  </si>
  <si>
    <t>Vodorovné přemístění výkopku nebo sypaniny stavebním kolečkem s vyprázdněním kolečka na hromady nebo do dopravního prostředku na vzdálenost do 10 m Příplatek za každých dalších 10 m k ceně -1321</t>
  </si>
  <si>
    <t>-397836625</t>
  </si>
  <si>
    <t>https://podminky.urs.cz/item/CS_URS_2024_02/162211329</t>
  </si>
  <si>
    <t>66,897</t>
  </si>
  <si>
    <t>240</t>
  </si>
  <si>
    <t>162751137</t>
  </si>
  <si>
    <t>Vodorovné přemístění výkopku nebo sypaniny po suchu na obvyklém dopravním prostředku, bez naložení výkopku, avšak se složením bez rozhrnutí z horniny třídy těžitelnosti II skupiny 4 a 5 na vzdálenost přes 9 000 do 10 000 m</t>
  </si>
  <si>
    <t>-810742038</t>
  </si>
  <si>
    <t>https://podminky.urs.cz/item/CS_URS_2024_02/162751137</t>
  </si>
  <si>
    <t>241</t>
  </si>
  <si>
    <t>162751139</t>
  </si>
  <si>
    <t>Vodorovné přemístění výkopku nebo sypaniny po suchu na obvyklém dopravním prostředku, bez naložení výkopku, avšak se složením bez rozhrnutí z horniny třídy těžitelnosti II skupiny 4 a 5 na vzdálenost Příplatek k ceně za každých dalších i započatých 1 000 m</t>
  </si>
  <si>
    <t>1582895482</t>
  </si>
  <si>
    <t>https://podminky.urs.cz/item/CS_URS_2024_02/162751139</t>
  </si>
  <si>
    <t>66,897*10</t>
  </si>
  <si>
    <t>242</t>
  </si>
  <si>
    <t>171151103</t>
  </si>
  <si>
    <t>Uložení sypanin do násypů strojně s rozprostřením sypaniny ve vrstvách a s hrubým urovnáním zhutněných z hornin soudržných jakékoliv třídy těžitelnosti</t>
  </si>
  <si>
    <t>413859090</t>
  </si>
  <si>
    <t>https://podminky.urs.cz/item/CS_URS_2024_02/171151103</t>
  </si>
  <si>
    <t>243</t>
  </si>
  <si>
    <t>171201221</t>
  </si>
  <si>
    <t>Poplatek za uložení stavebního odpadu na skládce (skládkovné) zeminy a kamení zatříděného do Katalogu odpadů pod kódem 17 05 04</t>
  </si>
  <si>
    <t>t</t>
  </si>
  <si>
    <t>351122215</t>
  </si>
  <si>
    <t>https://podminky.urs.cz/item/CS_URS_2024_02/171201221</t>
  </si>
  <si>
    <t>66,897*1,5</t>
  </si>
  <si>
    <t>244</t>
  </si>
  <si>
    <t>174111101</t>
  </si>
  <si>
    <t>Zásyp sypaninou z jakékoliv horniny ručně s uložením výkopku ve vrstvách se zhutněním jam, šachet, rýh nebo kolem objektů v těchto vykopávkách</t>
  </si>
  <si>
    <t>-986178585</t>
  </si>
  <si>
    <t>https://podminky.urs.cz/item/CS_URS_2024_02/174111101</t>
  </si>
  <si>
    <t>1,5*1,6*1,1+2,5*1,6*1,9"kaverny, v.v. odhadem</t>
  </si>
  <si>
    <t>4,6*1,2*0,25+2,95*1,8/2*1,2"schodiště</t>
  </si>
  <si>
    <t>2,2*0,35*5,85+2,2*0,3*1,85+2,2*0,45*4,35"obsyp mikropiloty</t>
  </si>
  <si>
    <t>Zakládání</t>
  </si>
  <si>
    <t>245</t>
  </si>
  <si>
    <t>213141111</t>
  </si>
  <si>
    <t>Zřízení vrstvy z geotextilie filtrační, separační, odvodňovací, ochranné, výztužné nebo protierozní v rovině nebo ve sklonu do 1:5, šířky do 3 m</t>
  </si>
  <si>
    <t>-232871138</t>
  </si>
  <si>
    <t>https://podminky.urs.cz/item/CS_URS_2024_02/213141111</t>
  </si>
  <si>
    <t>2,55*2,025"P.6</t>
  </si>
  <si>
    <t>246</t>
  </si>
  <si>
    <t>M</t>
  </si>
  <si>
    <t>69311225</t>
  </si>
  <si>
    <t>geotextilie netkaná separační, ochranná, filtrační, drenážní PES 100g/m2</t>
  </si>
  <si>
    <t>781509845</t>
  </si>
  <si>
    <t>5,164*1,1845 'Přepočtené koeficientem množství</t>
  </si>
  <si>
    <t>247</t>
  </si>
  <si>
    <t>271572211</t>
  </si>
  <si>
    <t>Podsyp pod základové konstrukce se zhutněním a urovnáním povrchu ze štěrkopísku netříděného</t>
  </si>
  <si>
    <t>-1851131417</t>
  </si>
  <si>
    <t>https://podminky.urs.cz/item/CS_URS_2024_02/271572211</t>
  </si>
  <si>
    <t>(4,7+10,6+17,7)*0,05"1. PP</t>
  </si>
  <si>
    <t>2,2*2,025*0,2"výtah</t>
  </si>
  <si>
    <t>0,05*(2,85*1,35+4,9*5,95+6,45*5,85+1,9*3,95+1,65*2+3,5*2+0,5*1,65+1,4*0,25)"1. NP</t>
  </si>
  <si>
    <t>(10,25*2,05+10,55*2,75+3,4*1,3+3,5*1,3)*0,05"1.14</t>
  </si>
  <si>
    <t>248</t>
  </si>
  <si>
    <t>273313711</t>
  </si>
  <si>
    <t>Základy z betonu prostého desky z betonu kamenem neprokládaného tř. C 20/25</t>
  </si>
  <si>
    <t>-1579607632</t>
  </si>
  <si>
    <t>https://podminky.urs.cz/item/CS_URS_2024_02/273313711</t>
  </si>
  <si>
    <t>2,2*2,025*0,2"v.č. 01, řez 1-1</t>
  </si>
  <si>
    <t>0,5*0,1*15,6"VZT</t>
  </si>
  <si>
    <t>249</t>
  </si>
  <si>
    <t>273321411</t>
  </si>
  <si>
    <t>Základy z betonu železového (bez výztuže) desky z betonu bez zvláštních nároků na prostředí tř. C 20/25</t>
  </si>
  <si>
    <t>1451153880</t>
  </si>
  <si>
    <t>https://podminky.urs.cz/item/CS_URS_2024_02/273321411</t>
  </si>
  <si>
    <t>0,1*(10,6+17,7)"P.1</t>
  </si>
  <si>
    <t>(10,5*6+2,85*1,3+10,65*5,8+(2,8+2,1)*0,55-1,5*3,2)*0,1"1. NP</t>
  </si>
  <si>
    <t>58,995*0,1"P11</t>
  </si>
  <si>
    <t>4,7*0,1"schody</t>
  </si>
  <si>
    <t>250</t>
  </si>
  <si>
    <t>273351121</t>
  </si>
  <si>
    <t>Bednění základů desek zřízení</t>
  </si>
  <si>
    <t>2068108460</t>
  </si>
  <si>
    <t>https://podminky.urs.cz/item/CS_URS_2024_02/273351121</t>
  </si>
  <si>
    <t>(2,55+2,025*2)*0,45"výtah. šachta</t>
  </si>
  <si>
    <t>0,1*(1,9+0,17+10,75)"P11</t>
  </si>
  <si>
    <t>251</t>
  </si>
  <si>
    <t>273351122</t>
  </si>
  <si>
    <t>Bednění základů desek odstranění</t>
  </si>
  <si>
    <t>1868170927</t>
  </si>
  <si>
    <t>https://podminky.urs.cz/item/CS_URS_2024_02/273351122</t>
  </si>
  <si>
    <t>252</t>
  </si>
  <si>
    <t>273362021</t>
  </si>
  <si>
    <t>Výztuž základů desek ze svařovaných sítí z drátů typu KARI</t>
  </si>
  <si>
    <t>-2116274083</t>
  </si>
  <si>
    <t>https://podminky.urs.cz/item/CS_URS_2024_02/273362021</t>
  </si>
  <si>
    <t>3,423*(2,2*2,025+10,6+17,7)/1000*1,08"1. PP</t>
  </si>
  <si>
    <t>3,423*126,37/1000*1,08"1. NP</t>
  </si>
  <si>
    <t>58,995*3,423/1000*1,08"P.11</t>
  </si>
  <si>
    <t>253</t>
  </si>
  <si>
    <t>274321411</t>
  </si>
  <si>
    <t>Základy z betonu železového (bez výztuže) pasy z betonu bez zvláštních nároků na prostředí tř. C 20/25</t>
  </si>
  <si>
    <t>-1044924835</t>
  </si>
  <si>
    <t>https://podminky.urs.cz/item/CS_URS_2024_02/274321411</t>
  </si>
  <si>
    <t>3,725*0,475*0,55+0,575*2,025*0,6"1. PP</t>
  </si>
  <si>
    <t>0,3*(6,025+0,17+0,3*2+10,15+6,2)*0,8"1.14</t>
  </si>
  <si>
    <t>254</t>
  </si>
  <si>
    <t>274351121</t>
  </si>
  <si>
    <t>Bednění základů pasů rovné zřízení</t>
  </si>
  <si>
    <t>1025929803</t>
  </si>
  <si>
    <t>https://podminky.urs.cz/item/CS_URS_2024_02/274351121</t>
  </si>
  <si>
    <t>(0,65+0,55)*3,725+(0,6*+0,55)*2,025+0,75*2*(6,025+0,17+1,95+1,9+10,75+10,15+6,2)</t>
  </si>
  <si>
    <t>255</t>
  </si>
  <si>
    <t>274351122</t>
  </si>
  <si>
    <t>Bednění základů pasů rovné odstranění</t>
  </si>
  <si>
    <t>1028228432</t>
  </si>
  <si>
    <t>https://podminky.urs.cz/item/CS_URS_2024_02/274351122</t>
  </si>
  <si>
    <t>256</t>
  </si>
  <si>
    <t>279232511</t>
  </si>
  <si>
    <t>Postupná podezdívka základového zdiva jakékoliv tloušťky, bez výkopu a zapažení na maltu cementovou cihlami pálenými</t>
  </si>
  <si>
    <t>CS ÚRS 2024 01</t>
  </si>
  <si>
    <t>-1938961458</t>
  </si>
  <si>
    <t>https://podminky.urs.cz/item/CS_URS_2024_01/279232511</t>
  </si>
  <si>
    <t>3,5*0,75*1,5"DZ 1.PP</t>
  </si>
  <si>
    <t>257</t>
  </si>
  <si>
    <t>282602112</t>
  </si>
  <si>
    <t>Injektování povrchové s dvojitým obturátorem mikropilot nebo kotev tlakem přes 0,60 do 2,0 MPa</t>
  </si>
  <si>
    <t>hod</t>
  </si>
  <si>
    <t>967925201</t>
  </si>
  <si>
    <t>https://podminky.urs.cz/item/CS_URS_2024_01/282602112</t>
  </si>
  <si>
    <t>258</t>
  </si>
  <si>
    <t>28311r</t>
  </si>
  <si>
    <t xml:space="preserve">Mikropiloty trubkové vč. injektáže D 105 mm vč. vyčištění vrtu, dodání a výroby cementové zálivky, sestavení mikropiloty a veškerých úprav po injektování. Trubka, hlava </t>
  </si>
  <si>
    <t>-1552038175</t>
  </si>
  <si>
    <t>3,65*70</t>
  </si>
  <si>
    <t>Svislé a kompletní konstrukce</t>
  </si>
  <si>
    <t>259</t>
  </si>
  <si>
    <t>310238411</t>
  </si>
  <si>
    <t>Zazdívka otvorů ve zdivu nadzákladovém cihlami pálenými plochy přes 0,25 m2 do 1 m2 na maltu cementovou</t>
  </si>
  <si>
    <t>1611100461</t>
  </si>
  <si>
    <t>https://podminky.urs.cz/item/CS_URS_2024_02/310238411</t>
  </si>
  <si>
    <t>1,2*0,55*0,8"1. PP</t>
  </si>
  <si>
    <t>260</t>
  </si>
  <si>
    <t>310239411</t>
  </si>
  <si>
    <t>Zazdívka otvorů ve zdivu nadzákladovém cihlami pálenými plochy přes 1 m2 do 4 m2 na maltu cementovou</t>
  </si>
  <si>
    <t>93013896</t>
  </si>
  <si>
    <t>https://podminky.urs.cz/item/CS_URS_2024_02/310239411</t>
  </si>
  <si>
    <t>1,2*2,025*0,1"1. PP</t>
  </si>
  <si>
    <t>(2*1,625-0,8*2)*0,65"1. PP</t>
  </si>
  <si>
    <t>0,8*2*0,65"2. NP</t>
  </si>
  <si>
    <t>261</t>
  </si>
  <si>
    <t>311231297</t>
  </si>
  <si>
    <t>Zdivo z cihel pálených nosné z cihel děrovaných CDm 240x115x113 mm P 10 až 25, na maltu ze suché směsi 10 MPa</t>
  </si>
  <si>
    <t>-423512036</t>
  </si>
  <si>
    <t>https://podminky.urs.cz/item/CS_URS_2024_02/311231297</t>
  </si>
  <si>
    <t>(2,55*3,3-1,25*2)"1. NP</t>
  </si>
  <si>
    <t>262</t>
  </si>
  <si>
    <t>311235145</t>
  </si>
  <si>
    <t>Zdivo jednovrstvé z cihel děrovaných broušených na celoplošnou tenkovrstvou maltu, pevnost cihel přes P10 do P15, tl. zdiva 250 mm</t>
  </si>
  <si>
    <t>2091302568</t>
  </si>
  <si>
    <t>https://podminky.urs.cz/item/CS_URS_2024_02/311235145</t>
  </si>
  <si>
    <t>2,025*1,2"1. PP</t>
  </si>
  <si>
    <t>(2,6+3,65)*6,05/2*2+0,17*3,1+1,15*2,6+4,7*4"1. NP</t>
  </si>
  <si>
    <t>4,7*3,6"2. NP</t>
  </si>
  <si>
    <t>263</t>
  </si>
  <si>
    <t>311235161</t>
  </si>
  <si>
    <t>Zdivo jednovrstvé z cihel děrovaných broušených na celoplošnou tenkovrstvou maltu, pevnost cihel přes P10 do P15, tl. zdiva 300 mm</t>
  </si>
  <si>
    <t>347340040</t>
  </si>
  <si>
    <t>https://podminky.urs.cz/item/CS_URS_2024_02/311235161</t>
  </si>
  <si>
    <t>2,05*(5,2+1,075+0,85+4)"1. PP</t>
  </si>
  <si>
    <t>(0,4+0,4)*4,1"1. NP</t>
  </si>
  <si>
    <t>3,35*(9,05+9,05)"3. NP</t>
  </si>
  <si>
    <t>264</t>
  </si>
  <si>
    <t>311236231</t>
  </si>
  <si>
    <t>Zdivo jednovrstvé zvukově izolační z cihel děrovaných spojených na pero a drážku na maltu cementovou M10 s plně promaltovanými svislými kapsami, pevnost cihel do P15, tl. zdiva 300 mm</t>
  </si>
  <si>
    <t>-1040922737</t>
  </si>
  <si>
    <t>https://podminky.urs.cz/item/CS_URS_2024_02/311236231</t>
  </si>
  <si>
    <t>4,1*(6,15+1,6*2+1,9)-1,19*2,15"1. NP</t>
  </si>
  <si>
    <t>(1,6+1,9*2+1,8)*3,7-1,19*2,15"2. NP</t>
  </si>
  <si>
    <t>(1,6*2+1,9*2)*2,9-1,19*2,15-0,86*2"3. NP</t>
  </si>
  <si>
    <t>265</t>
  </si>
  <si>
    <t>311237111</t>
  </si>
  <si>
    <t>Zdivo jednovrstvé tepelně izolační z cihel děrovaných broušených na tenkovrstvou maltu, součinitel prostupu tepla U přes 0,26 do 0,30 W/m2K, tl. zdiva 300 mm</t>
  </si>
  <si>
    <t>-1774317368</t>
  </si>
  <si>
    <t>https://podminky.urs.cz/item/CS_URS_2024_02/311237111</t>
  </si>
  <si>
    <t>3,35*11,2-1,25*2-1,25*1,8*4"3. NP</t>
  </si>
  <si>
    <t>266</t>
  </si>
  <si>
    <t>311238935</t>
  </si>
  <si>
    <t>Založení zdiva z broušených cihel na zakládací maltu, tlouštky zdiva přes 200 do 250 mm</t>
  </si>
  <si>
    <t>-620826078</t>
  </si>
  <si>
    <t>https://podminky.urs.cz/item/CS_URS_2024_02/311238935</t>
  </si>
  <si>
    <t>1,2"1. PP</t>
  </si>
  <si>
    <t>6,05*2+0,17+1,4+2,2+4,65"1.NP</t>
  </si>
  <si>
    <t>267</t>
  </si>
  <si>
    <t>311238937</t>
  </si>
  <si>
    <t>Založení zdiva z broušených cihel na zakládací maltu, tlouštky zdiva přes 250 do 300 mm</t>
  </si>
  <si>
    <t>148515322</t>
  </si>
  <si>
    <t>https://podminky.urs.cz/item/CS_URS_2024_02/311238937</t>
  </si>
  <si>
    <t>5,2+1,075+4+0,85"1. PP</t>
  </si>
  <si>
    <t>0,2*2"1. NP</t>
  </si>
  <si>
    <t>268</t>
  </si>
  <si>
    <t>317168012</t>
  </si>
  <si>
    <t>Překlady keramické ploché osazené do maltového lože, výšky překladu 71 mm šířky 115 mm, délky 1250 mm</t>
  </si>
  <si>
    <t>kus</t>
  </si>
  <si>
    <t>926233554</t>
  </si>
  <si>
    <t>https://podminky.urs.cz/item/CS_URS_2024_02/317168012</t>
  </si>
  <si>
    <t>7"1. NP</t>
  </si>
  <si>
    <t>7"2. NP</t>
  </si>
  <si>
    <t>269</t>
  </si>
  <si>
    <t>317168022</t>
  </si>
  <si>
    <t>Překlady keramické ploché osazené do maltového lože, výšky překladu 71 mm šířky 145 mm, délky 1250 mm</t>
  </si>
  <si>
    <t>-182976768</t>
  </si>
  <si>
    <t>https://podminky.urs.cz/item/CS_URS_2024_02/317168022</t>
  </si>
  <si>
    <t>2"1. NP</t>
  </si>
  <si>
    <t>270</t>
  </si>
  <si>
    <t>317168026</t>
  </si>
  <si>
    <t>Překlady keramické ploché osazené do maltového lože, výšky překladu 71 mm šířky 145 mm, délky 2250 mm</t>
  </si>
  <si>
    <t>-1106512701</t>
  </si>
  <si>
    <t>https://podminky.urs.cz/item/CS_URS_2024_02/317168026</t>
  </si>
  <si>
    <t>1"2. NP</t>
  </si>
  <si>
    <t>271</t>
  </si>
  <si>
    <t>317168053</t>
  </si>
  <si>
    <t>Překlady keramické vysoké osazené do maltového lože, šířky překladu 70 mm výšky 238 mm, délky 1500 mm</t>
  </si>
  <si>
    <t>-1746450151</t>
  </si>
  <si>
    <t>https://podminky.urs.cz/item/CS_URS_2024_02/317168053</t>
  </si>
  <si>
    <t>4"1. NP</t>
  </si>
  <si>
    <t>15"3. NP</t>
  </si>
  <si>
    <t>272</t>
  </si>
  <si>
    <t>317941121</t>
  </si>
  <si>
    <t>Osazování ocelových válcovaných nosníků na zdivu I nebo IE nebo U nebo UE nebo L do č. 12 nebo výšky do 120 mm</t>
  </si>
  <si>
    <t>1127778318</t>
  </si>
  <si>
    <t>https://podminky.urs.cz/item/CS_URS_2024_02/317941121</t>
  </si>
  <si>
    <t>1,2*8,34/1000"1. PP</t>
  </si>
  <si>
    <t>10,6*1/1000"1. NP</t>
  </si>
  <si>
    <t>10,6*1/1000"2. NP</t>
  </si>
  <si>
    <t>273</t>
  </si>
  <si>
    <t>13010816</t>
  </si>
  <si>
    <t>ocel profilová jakost S235JR (11 375) průřez U (UPN) 100</t>
  </si>
  <si>
    <t>1922542246</t>
  </si>
  <si>
    <t>0,032*1,08 'Přepočtené koeficientem množství</t>
  </si>
  <si>
    <t>274</t>
  </si>
  <si>
    <t>317941123</t>
  </si>
  <si>
    <t>Osazování ocelových válcovaných nosníků na zdivu I nebo IE nebo U nebo UE nebo L č. 14 až 22 nebo výšky do 220 mm</t>
  </si>
  <si>
    <t>39821520</t>
  </si>
  <si>
    <t>https://podminky.urs.cz/item/CS_URS_2024_02/317941123</t>
  </si>
  <si>
    <t>3*1,5*21,9/1000</t>
  </si>
  <si>
    <t>16*(6,35+6,4+10,9)/1000"pro ST 5</t>
  </si>
  <si>
    <t>275</t>
  </si>
  <si>
    <t>13010932</t>
  </si>
  <si>
    <t>ocel profilová jakost S235JR (11 375) průřez UPE 140</t>
  </si>
  <si>
    <t>-983891225</t>
  </si>
  <si>
    <t>0,204*1,08+0,378</t>
  </si>
  <si>
    <t>276</t>
  </si>
  <si>
    <t>13010720</t>
  </si>
  <si>
    <t>ocel profilová jakost S235JR (11 375) průřez I (IPN) 180</t>
  </si>
  <si>
    <t>-785426400</t>
  </si>
  <si>
    <t>0,099"3. NP</t>
  </si>
  <si>
    <t>0,099*1,08 'Přepočtené koeficientem množství</t>
  </si>
  <si>
    <t>277</t>
  </si>
  <si>
    <t>317944321</t>
  </si>
  <si>
    <t>Válcované nosníky dodatečně osazované do připravených otvorů bez zazdění hlav do č. 12</t>
  </si>
  <si>
    <t>1923674997</t>
  </si>
  <si>
    <t>https://podminky.urs.cz/item/CS_URS_2024_02/317944321</t>
  </si>
  <si>
    <t>(5*1*8,34+5*1*8,34*2)*1,08/1000"1. PP</t>
  </si>
  <si>
    <t>2*0,9*11,1/1000*1,08"1. NP</t>
  </si>
  <si>
    <t>4*1,3*8,34/1000*1,08</t>
  </si>
  <si>
    <t>278</t>
  </si>
  <si>
    <t>-1310156910</t>
  </si>
  <si>
    <t>2*0,9*11,1/1000*1,08</t>
  </si>
  <si>
    <t>279</t>
  </si>
  <si>
    <t>317944323</t>
  </si>
  <si>
    <t>Válcované nosníky dodatečně osazované do připravených otvorů bez zazdění hlav č. 14 až 22</t>
  </si>
  <si>
    <t>120599199</t>
  </si>
  <si>
    <t>https://podminky.urs.cz/item/CS_URS_2024_02/317944323</t>
  </si>
  <si>
    <t>14,4*9*1,4/1000*1,08"1. PP</t>
  </si>
  <si>
    <t>(26,2*(4*2,3+4*3,9)+10,6*1+17,9*(5*2,95+1,85*2+5*1,55))/1000*1,08"1. NP</t>
  </si>
  <si>
    <t>0,36248"strop -0,2</t>
  </si>
  <si>
    <t>(315,36+241,04+277,45)/1000*1,08"2. NP</t>
  </si>
  <si>
    <t>280</t>
  </si>
  <si>
    <t>342241161</t>
  </si>
  <si>
    <t>Příčky nebo přizdívky jednoduché z cihel nebo příčkovek pálených na maltu MVC nebo MC plných P7,5 až P15 dl. 290 mm (290x140x65 mm), tl. o tl. 65 mm</t>
  </si>
  <si>
    <t>-442418425</t>
  </si>
  <si>
    <t>https://podminky.urs.cz/item/CS_URS_2024_02/342241161</t>
  </si>
  <si>
    <t>2,05*(5,3+1,675+4,1+0,45)"1. PP</t>
  </si>
  <si>
    <t>281</t>
  </si>
  <si>
    <t>342241162</t>
  </si>
  <si>
    <t>Příčky nebo přizdívky jednoduché z cihel nebo příčkovek pálených na maltu MVC nebo MC plných P7,5 až P15 dl. 290 mm (290x140x65 mm), tl. o tl. 140 mm</t>
  </si>
  <si>
    <t>-778210439</t>
  </si>
  <si>
    <t>https://podminky.urs.cz/item/CS_URS_2024_02/342241162</t>
  </si>
  <si>
    <t>0,3*2*2"1. NP okna</t>
  </si>
  <si>
    <t>282</t>
  </si>
  <si>
    <t>342244211</t>
  </si>
  <si>
    <t>Příčky jednoduché z cihel děrovaných broušených, na tenkovrstvou maltu, pevnost cihel do P15, tl. příčky 115 mm</t>
  </si>
  <si>
    <t>839851968</t>
  </si>
  <si>
    <t>https://podminky.urs.cz/item/CS_URS_2024_02/342244211</t>
  </si>
  <si>
    <t>3,95*(0,15+3,725+5,55+0,125+2,025+6+1,025*2+0,125*2+4,2+0,8+2,825+1,675+0,125+0,4+0,95+1,5+2,85+1,35)-3,95*(3,95+1,8)"1. NP</t>
  </si>
  <si>
    <t>-(1*0,58+0,8*1,97*4+0,9*2,2+0,7*1,97*3+0,8*2,5+1,25*1,97)</t>
  </si>
  <si>
    <t>1,95*3,65/2+(2,6+2)*0,65/2+1,05*1,95</t>
  </si>
  <si>
    <t>2,15*(1,35+0,975)-0,9*1,97"1. PP</t>
  </si>
  <si>
    <t>3,6*(6+1,025*3+0,15+5,95+0,8+2,875+0,45+1,15+1,925+3,725+2,85+1,35)-0,7*1,97*2-0,8*1,97*4-0,8*2,5-1,25*1,97"2. NP</t>
  </si>
  <si>
    <t>283</t>
  </si>
  <si>
    <t>342244221</t>
  </si>
  <si>
    <t>Příčky jednoduché z cihel děrovaných broušených, na tenkovrstvou maltu, pevnost cihel do P15, tl. příčky 140 mm</t>
  </si>
  <si>
    <t>1539803050</t>
  </si>
  <si>
    <t>https://podminky.urs.cz/item/CS_URS_2024_02/342244221</t>
  </si>
  <si>
    <t>3,95*1,875"1. NP</t>
  </si>
  <si>
    <t>3,6*(1,925*2+3,85)-2*0,5"2. NP</t>
  </si>
  <si>
    <t>284</t>
  </si>
  <si>
    <t>342244301</t>
  </si>
  <si>
    <t>Příčky jednoduché z cihel děrovaných zvukově izolační na maltu MC, pevnost cihel do P15, tl. příčky 115 mm</t>
  </si>
  <si>
    <t>106382334</t>
  </si>
  <si>
    <t>https://podminky.urs.cz/item/CS_URS_2024_02/342244301</t>
  </si>
  <si>
    <t>4,1*(3,95+1,8)"1. NP</t>
  </si>
  <si>
    <t>3,6*(2+4,25)"2. NP</t>
  </si>
  <si>
    <t>285</t>
  </si>
  <si>
    <t>342291112</t>
  </si>
  <si>
    <t>Ukotvení příček polyuretanovou pěnou, tl. příčky přes 100 mm</t>
  </si>
  <si>
    <t>-606519708</t>
  </si>
  <si>
    <t>https://podminky.urs.cz/item/CS_URS_2024_02/342291112</t>
  </si>
  <si>
    <t>2,4*2"1. PP</t>
  </si>
  <si>
    <t>4*12"1. NP</t>
  </si>
  <si>
    <t>3,65*12"2. NP</t>
  </si>
  <si>
    <t>286</t>
  </si>
  <si>
    <t>346272256</t>
  </si>
  <si>
    <t>Přizdívky z pórobetonových tvárnic objemová hmotnost do 500 kg/m3, na tenké maltové lože, tloušťka přizdívky 150 mm</t>
  </si>
  <si>
    <t>610242053</t>
  </si>
  <si>
    <t>https://podminky.urs.cz/item/CS_URS_2024_02/346272256</t>
  </si>
  <si>
    <t>1*(1,025*2+0,65+1,05*4+1+1+0,9)"za WC</t>
  </si>
  <si>
    <t>287</t>
  </si>
  <si>
    <t>346481111</t>
  </si>
  <si>
    <t>Zaplentování rýh, potrubí, válcovaných nosníků, výklenků nebo nik jakéhokoliv tvaru, na maltu ve stěnách nebo před stěnami rabicovým pletivem</t>
  </si>
  <si>
    <t>-1899956127</t>
  </si>
  <si>
    <t>https://podminky.urs.cz/item/CS_URS_2024_02/346481111</t>
  </si>
  <si>
    <t>0,65*1+0,2*1,35*2"1. PP</t>
  </si>
  <si>
    <t>0,6*1,25+0,2*1,55+0,55*1,875+0,25*2,3*2+0,55*1,65+0,1*1,19*0,55+3,65*0,25+0,25*(2+1,4)"1.NP</t>
  </si>
  <si>
    <t>0,3*(1,35+1,05)+0,3*(1,1+0,6)+0,2*(2,5+0,6+1,1)</t>
  </si>
  <si>
    <t>0,65*1,25*2+0,2*1,55*2*2+0,2*1+1*0,15+3,6*(0,2+3,2*0,2)+1,9*0,15+1,6*0,2+1,2*0,3+1*0,5+0,2*1,3*2+1,7*0,5+0,2*2,3*2"2. NP</t>
  </si>
  <si>
    <t>Vodorovné konstrukce</t>
  </si>
  <si>
    <t>288</t>
  </si>
  <si>
    <t>411321414</t>
  </si>
  <si>
    <t>Stropy z betonu železového (bez výztuže) stropů deskových, plochých střech, desek balkonových, desek hřibových stropů včetně hlavic hřibových sloupů tř. C 25/30</t>
  </si>
  <si>
    <t>-2007536367</t>
  </si>
  <si>
    <t>https://podminky.urs.cz/item/CS_URS_2024_02/411321414</t>
  </si>
  <si>
    <t>(2,85*2,3+1,4*1,2+1,075*1,44)*0,1"-0,200</t>
  </si>
  <si>
    <t>(2,85*1,35+7,75*6+2,89*1,3+2*5,85+1,9*4+6,5*5,85)*0,1"+3,9</t>
  </si>
  <si>
    <t>11,143"+7,65</t>
  </si>
  <si>
    <t>(10,6+11,15)*8,65/2*0,1"+1,11, +10,6</t>
  </si>
  <si>
    <t>289</t>
  </si>
  <si>
    <t>411354247</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</si>
  <si>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pozinkovaným, výšky vln 60 mm, tl. plechu 0,88 mm</t>
  </si>
  <si>
    <t>59224278</t>
  </si>
  <si>
    <t>https://podminky.urs.cz/item/CS_URS_2024_02/411354247</t>
  </si>
  <si>
    <t>9,783"-0,200</t>
  </si>
  <si>
    <t>111,143*2"+3,9+7,65</t>
  </si>
  <si>
    <t>94,069"+11,1</t>
  </si>
  <si>
    <t>290</t>
  </si>
  <si>
    <t>411354311</t>
  </si>
  <si>
    <t>Podpěrná konstrukce stropů - desek, kleneb a skořepin výška podepření do 4 m tloušťka stropu přes 5 do 15 cm zřízení</t>
  </si>
  <si>
    <t>-1630882650</t>
  </si>
  <si>
    <t>https://podminky.urs.cz/item/CS_URS_2024_02/411354311</t>
  </si>
  <si>
    <t>9,783+111,143*2+94,069</t>
  </si>
  <si>
    <t>291</t>
  </si>
  <si>
    <t>411354312</t>
  </si>
  <si>
    <t>Podpěrná konstrukce stropů - desek, kleneb a skořepin výška podepření do 4 m tloušťka stropu přes 5 do 15 cm odstranění</t>
  </si>
  <si>
    <t>413429971</t>
  </si>
  <si>
    <t>https://podminky.urs.cz/item/CS_URS_2024_02/411354312</t>
  </si>
  <si>
    <t>326,138</t>
  </si>
  <si>
    <t>292</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</si>
  <si>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</si>
  <si>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</si>
  <si>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1873489724</t>
  </si>
  <si>
    <t>https://podminky.urs.cz/item/CS_URS_2024_02/411361821</t>
  </si>
  <si>
    <t>0,888*(1,35*5+1,2*9+2,3*13)/1000*1,08"-0,200</t>
  </si>
  <si>
    <t>9,783*15*0,8*0,888/1000*1,08"spřah. trny</t>
  </si>
  <si>
    <t>0,888*(14*1,35+39*6+7*2,71+10*5,85+5*4+10*5,85)*2/1000*1,08"+3,9+7,65</t>
  </si>
  <si>
    <t>111,143*2*15*0,8*0,888/1000*1,08"spřah. trny</t>
  </si>
  <si>
    <t>0,888*8,65*5*10,6/1000*1,08"+11,1</t>
  </si>
  <si>
    <t>94,069*6*0,8*0,888/1000*1,08"spřah. trny</t>
  </si>
  <si>
    <t>293</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</si>
  <si>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</si>
  <si>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</si>
  <si>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-46973899</t>
  </si>
  <si>
    <t>https://podminky.urs.cz/item/CS_URS_2024_02/411362021</t>
  </si>
  <si>
    <t>9,783*3,423/1000*1,08"-0,200</t>
  </si>
  <si>
    <t>111,143*2*3,423/1000*1,08"+3,9+7,65</t>
  </si>
  <si>
    <t>94,069*2*3,423/1000*1,08"+11,1</t>
  </si>
  <si>
    <t>294</t>
  </si>
  <si>
    <t>413941123</t>
  </si>
  <si>
    <t>Osazování ocelových válcovaných nosníků ve stropech I nebo IE nebo U nebo UE nebo L č. 14 až 22 nebo výšky přes 120 do 220 mm</t>
  </si>
  <si>
    <t>-319154144</t>
  </si>
  <si>
    <t>https://podminky.urs.cz/item/CS_URS_2024_02/413941123</t>
  </si>
  <si>
    <t>20*25,3/1000"adekv. pol.</t>
  </si>
  <si>
    <t>0,363"-0,200</t>
  </si>
  <si>
    <t>10,475"+3,9+7,65</t>
  </si>
  <si>
    <t>295</t>
  </si>
  <si>
    <t>13010718</t>
  </si>
  <si>
    <t>ocel profilová jakost S235JR (11 375) průřez I (IPN) 160</t>
  </si>
  <si>
    <t>-796987499</t>
  </si>
  <si>
    <t>362,48/1000*1,08"-0,200 strop 1. PP</t>
  </si>
  <si>
    <t>296</t>
  </si>
  <si>
    <t>13010826</t>
  </si>
  <si>
    <t>ocel profilová jakost S235JR (11 375) průřez U (UPN) 200</t>
  </si>
  <si>
    <t>2107000596</t>
  </si>
  <si>
    <t>506/1000*1,08"U č. 200 1. PP</t>
  </si>
  <si>
    <t>(5271,8+5203,16)/1000*1,08"U č. 200 +3,9+7,65</t>
  </si>
  <si>
    <t>297</t>
  </si>
  <si>
    <t>417321414</t>
  </si>
  <si>
    <t>Ztužující pásy a věnce z betonu železového (bez výztuže) tř. C 20/25</t>
  </si>
  <si>
    <t>-72199832</t>
  </si>
  <si>
    <t>https://podminky.urs.cz/item/CS_URS_2024_02/417321414</t>
  </si>
  <si>
    <t>0,15*0,25*(2,2+4,9+1,4+1+5,05)"1. NP</t>
  </si>
  <si>
    <t>0,3*0,2*(1,8+1,6*2+2,2)*2+0,3*0,2*(1,6*2+2,2*2)"výtah. šachta</t>
  </si>
  <si>
    <t>298</t>
  </si>
  <si>
    <t>417351115</t>
  </si>
  <si>
    <t>Bednění bočnic ztužujících pásů a věnců včetně vzpěr zřízení</t>
  </si>
  <si>
    <t>-809922014</t>
  </si>
  <si>
    <t>https://podminky.urs.cz/item/CS_URS_2024_02/417351115</t>
  </si>
  <si>
    <t>0,15*(0,25*2+2,2+2+0,25+0,17+4,1+1,4+1,15+1*2+4,8)"1. NP</t>
  </si>
  <si>
    <t>0,2*(1,8*2+2,2*2+2,2*2+1,9*2+1,6*4*2+1,6*4+2,2*4)"výtah. šachta</t>
  </si>
  <si>
    <t>299</t>
  </si>
  <si>
    <t>417351116</t>
  </si>
  <si>
    <t>Bednění bočnic ztužujících pásů a věnců včetně vzpěr odstranění</t>
  </si>
  <si>
    <t>-1114441223</t>
  </si>
  <si>
    <t>https://podminky.urs.cz/item/CS_URS_2024_02/417351116</t>
  </si>
  <si>
    <t>300</t>
  </si>
  <si>
    <t>417361821</t>
  </si>
  <si>
    <t>Výztuž ztužujících pásů a věnců z betonářské oceli 10 505 (R) nebo BSt 500</t>
  </si>
  <si>
    <t>-711874967</t>
  </si>
  <si>
    <t>https://podminky.urs.cz/item/CS_URS_2024_02/417361821</t>
  </si>
  <si>
    <t>5,6*(2,1+0,25+0,17+4,1+1,4+1+5,1)/1000*1,08"1. NP</t>
  </si>
  <si>
    <t>5,6*(1,8*2+2*2*2+2,2*2+2,2*4)/1000*1,08"výtah. šachta</t>
  </si>
  <si>
    <t>301</t>
  </si>
  <si>
    <t>430321414</t>
  </si>
  <si>
    <t>Schodišťové konstrukce a rampy z betonu železového (bez výztuže) stupně, schodnice, ramena, podesty s nosníky tř. C 25/30</t>
  </si>
  <si>
    <t>-490198076</t>
  </si>
  <si>
    <t>https://podminky.urs.cz/item/CS_URS_2024_02/430321414</t>
  </si>
  <si>
    <t>1,075*4,25*0,17"1. PP</t>
  </si>
  <si>
    <t>0,55*0,2*2*2"1.01, 1.02</t>
  </si>
  <si>
    <t>1,2*4,15*0,2*2+1,1*2,55*0,14"1. - 2. NP</t>
  </si>
  <si>
    <t>1,2*4,15*0,2*2+1,1*2,55*0,14"2.-3. NP</t>
  </si>
  <si>
    <t>302</t>
  </si>
  <si>
    <t>430361821</t>
  </si>
  <si>
    <t>Výztuž schodišťových konstrukcí a ramp stupňů, schodnic, ramen, podest s nosníky z betonářské oceli 10 505 (R) nebo BSt 500</t>
  </si>
  <si>
    <t>255285164</t>
  </si>
  <si>
    <t>https://podminky.urs.cz/item/CS_URS_2024_02/430361821</t>
  </si>
  <si>
    <t>3,96</t>
  </si>
  <si>
    <t>303</t>
  </si>
  <si>
    <t>431351121</t>
  </si>
  <si>
    <t>Bednění podest, podstupňových desek a ramp včetně podpěrné konstrukce výšky do 4 m půdorysně přímočarých zřízení</t>
  </si>
  <si>
    <t>-1762945511</t>
  </si>
  <si>
    <t>https://podminky.urs.cz/item/CS_URS_2024_02/431351121</t>
  </si>
  <si>
    <t>4,2*1,2*4+2,55*1,1*2"1. NP-3. NP</t>
  </si>
  <si>
    <t>304</t>
  </si>
  <si>
    <t>431351122</t>
  </si>
  <si>
    <t>Bednění podest, podstupňových desek a ramp včetně podpěrné konstrukce výšky do 4 m půdorysně přímočarých odstranění</t>
  </si>
  <si>
    <t>-842965570</t>
  </si>
  <si>
    <t>https://podminky.urs.cz/item/CS_URS_2024_02/431351122</t>
  </si>
  <si>
    <t>305</t>
  </si>
  <si>
    <t>433351131</t>
  </si>
  <si>
    <t>Bednění schodnic včetně podpěrné konstrukce výšky do 4 m půdorysně přímočarých zřízení</t>
  </si>
  <si>
    <t>-156081248</t>
  </si>
  <si>
    <t>https://podminky.urs.cz/item/CS_URS_2024_02/433351131</t>
  </si>
  <si>
    <t>4,2*0,3*2*2</t>
  </si>
  <si>
    <t>306</t>
  </si>
  <si>
    <t>433351132</t>
  </si>
  <si>
    <t>Bednění schodnic včetně podpěrné konstrukce výšky do 4 m půdorysně přímočarých odstranění</t>
  </si>
  <si>
    <t>1495060147</t>
  </si>
  <si>
    <t>https://podminky.urs.cz/item/CS_URS_2024_02/433351132</t>
  </si>
  <si>
    <t>307</t>
  </si>
  <si>
    <t>434351141</t>
  </si>
  <si>
    <t>Bednění stupňů betonovaných na podstupňové desce nebo na terénu půdorysně přímočarých zřízení</t>
  </si>
  <si>
    <t>851740092</t>
  </si>
  <si>
    <t>https://podminky.urs.cz/item/CS_URS_2024_02/434351141</t>
  </si>
  <si>
    <t>1,075*2,2"1. PP</t>
  </si>
  <si>
    <t>(2*0,15*3*2+1,2*0,15*26)*2"1. NP-3. NP</t>
  </si>
  <si>
    <t>308</t>
  </si>
  <si>
    <t>434351142</t>
  </si>
  <si>
    <t>Bednění stupňů betonovaných na podstupňové desce nebo na terénu půdorysně přímočarých odstranění</t>
  </si>
  <si>
    <t>-191328516</t>
  </si>
  <si>
    <t>https://podminky.urs.cz/item/CS_URS_2024_02/434351142</t>
  </si>
  <si>
    <t>Výtah, plošina přímá</t>
  </si>
  <si>
    <t>309</t>
  </si>
  <si>
    <t>51112r1</t>
  </si>
  <si>
    <t>Výtah - viz příloha</t>
  </si>
  <si>
    <t>kpl</t>
  </si>
  <si>
    <t>1528970652</t>
  </si>
  <si>
    <t>310</t>
  </si>
  <si>
    <t>51112r2</t>
  </si>
  <si>
    <t>Plošina přímá - viz příloha</t>
  </si>
  <si>
    <t>-622657264</t>
  </si>
  <si>
    <t>Úpravy povrchů, podlahy a osazování výplní</t>
  </si>
  <si>
    <t>311</t>
  </si>
  <si>
    <t>611321141</t>
  </si>
  <si>
    <t>Omítka vápenocementová vnitřních ploch nanášená ručně dvouvrstvá, tloušťky jádrové omítky do 10 mm a tloušťky štuku do 3 mm štuková vodorovných konstrukcí stropů rovných</t>
  </si>
  <si>
    <t>-784318869</t>
  </si>
  <si>
    <t>https://podminky.urs.cz/item/CS_URS_2024_02/611321141</t>
  </si>
  <si>
    <t>8,9+1,2"1. PP</t>
  </si>
  <si>
    <t>312</t>
  </si>
  <si>
    <t>611321143</t>
  </si>
  <si>
    <t>Omítka vápenocementová vnitřních ploch nanášená ručně dvouvrstvá, tloušťky jádrové omítky do 10 mm a tloušťky štuku do 3 mm štuková vodorovných konstrukcí kleneb nebo skořepin</t>
  </si>
  <si>
    <t>-2044440308</t>
  </si>
  <si>
    <t>https://podminky.urs.cz/item/CS_URS_2024_02/611321143</t>
  </si>
  <si>
    <t>1*2,4*(3+0,25)+1*3,35*(2,8+0,25)+1*2,85*(2,3+0,25)"1. PP</t>
  </si>
  <si>
    <t>313</t>
  </si>
  <si>
    <t>6113311r1</t>
  </si>
  <si>
    <t>Betonová stěrka vnitřních ploch nanášená ručně s reliéfními vzory not, houslových klíčů, notové osnovy vč. vyrovnávacího podkladu, penetarce - schodišťový trakt, vstup</t>
  </si>
  <si>
    <t>-1861704346</t>
  </si>
  <si>
    <t>4,15*1,075+4,15*1,2*2+4,15*1,15*2+0,85*2,55+1,1*2,55"schodiště</t>
  </si>
  <si>
    <t>5,05*11,3*2+2,55*11,3-1*0,14*4-4*0,15*4</t>
  </si>
  <si>
    <t>-(1,1*2,1+0,6*0,85+1,25*2+1,25*2)</t>
  </si>
  <si>
    <t>0,25*(1,35+1,075)+0,25*(1,1+0,6)+0,65*1,25+0,3*1,25</t>
  </si>
  <si>
    <t>0,3*3,25*2+3,85*(1,775*2+2)+0,3*3,7*2+0,3*3,5*2+(3,525*2+0,35)*3,4+0,4*2,35*2"1.01</t>
  </si>
  <si>
    <t>-1,1*3,25</t>
  </si>
  <si>
    <t>314</t>
  </si>
  <si>
    <t>612316121</t>
  </si>
  <si>
    <t>Omítka sanační vápenná vnitřních ploch jednovrstvá jednovrstvá, tloušťky do 20 mm nanášená ručně svislých konstrukcí stěn</t>
  </si>
  <si>
    <t>355038666</t>
  </si>
  <si>
    <t>https://podminky.urs.cz/item/CS_URS_2024_02/612316121</t>
  </si>
  <si>
    <t>1,9*(2,8+2,4+0,1+3,25+3+0,15*2)+1,625*0,65*2+1,8*0,15*2+2,85-1,2+2,3-1,2"1. PP</t>
  </si>
  <si>
    <t>3,4*3,5"1. NP</t>
  </si>
  <si>
    <t>315</t>
  </si>
  <si>
    <t>612316191</t>
  </si>
  <si>
    <t>Omítka sanační vápenná vnitřních ploch jednovrstvá jednovrstvá, tloušťky do 20 mm Příplatek k cenám za každých dalších i započatých 5 mm tloušťky omítky přes 20 mm stěn</t>
  </si>
  <si>
    <t>742424775</t>
  </si>
  <si>
    <t>https://podminky.urs.cz/item/CS_URS_2024_01/612316191</t>
  </si>
  <si>
    <t>316</t>
  </si>
  <si>
    <t>612321141</t>
  </si>
  <si>
    <t>Omítka vápenocementová vnitřních ploch nanášená ručně dvouvrstvá, tloušťky jádrové omítky do 10 mm a tloušťky štuku do 3 mm štuková svislých konstrukcí stěn</t>
  </si>
  <si>
    <t>-65940701</t>
  </si>
  <si>
    <t>https://podminky.urs.cz/item/CS_URS_2024_02/612321141</t>
  </si>
  <si>
    <t>(1,936+0,8+0,85)*2,2"1. PP</t>
  </si>
  <si>
    <t>3,4*2*(2,55+1,025+1,5+1,025*2+1,175+1,65+4,675+2,825+0,8+3,95+1,7+8,225+5,85+3,5+1,875+2,25+1,5+2,85+1,35)"1. NP</t>
  </si>
  <si>
    <t>3,4*(2,85+3,65+1,35+1,925+1,65+2+4,1)+3,85*(3*2+2)+0,3*3,55*2+0,3*3,4+(2,5+3,5)*6,05/2+(2,5+3,5)*7/2+0,17*2,8+(1,15+0,25)*2,5</t>
  </si>
  <si>
    <t>-(1,25*2+1,1*2*4+1,1*3,25+1,19*2,15+0,8*2,5*2+1,25*1,97*2)</t>
  </si>
  <si>
    <t>-2*(0,8*1,97*5+0,7*1,97*3+0,9*1,97+1,55*3)</t>
  </si>
  <si>
    <t>0,5*(2,1*2+0,85*2)+0,6*(1,25+2*2)+0,65*(0,65*2+1,4)+0,25*(1,4+3,25*2)+0,35*(1,6+3*2+1,19)+2,15*2+0,55*(1,7+2,4*2)+0,35*(0,6+0,2*2)</t>
  </si>
  <si>
    <t>3,5*2*(1,025+1,5+1,175+1,025*2+1,65+1,275+1,3+2,85+0,8+2,55+4,675+2,875+0,8+3,95+1,7+1,925+1,05+2,85+1,35+2,85+1,35)"2. NP</t>
  </si>
  <si>
    <t>3,5*3,975</t>
  </si>
  <si>
    <t>3,5*2*(1,775+2+3,5+1,925+2+3,725*2+2,075+8,625)</t>
  </si>
  <si>
    <t>-(1,25*2*2+1,1*2*5)-2*(0,7*1,97*2+0,8*1,97*5+2*0,5+0,9*1,97+0,8*2,5+1,25*1,97)</t>
  </si>
  <si>
    <t>0,65*(1,25+2*2)+0,6*(1,25+2*2)+0,65*(1,45+2*2)+0,15*(0,65+0,65*2)+0,15*3,2+0,2*(1,4+1,19)+0,5*(1+1,7+2,95*2+2*2)</t>
  </si>
  <si>
    <t>3,35*(2,55+3,55+3,9)-1,25*2-1,25*1,8*4+03*(1,25*5+2*2*5)+1* (0,9+1,05*4+1*2)"3. NP</t>
  </si>
  <si>
    <t>317</t>
  </si>
  <si>
    <t>6123211r</t>
  </si>
  <si>
    <t>Příprava pod zateplení fasád, přetmelení, očištění</t>
  </si>
  <si>
    <t>-504790224</t>
  </si>
  <si>
    <t>10,7*11,645+10,37*0,35-(1,2*2,1+0,6*0,85+1,25*2*6+1,25*1,8*4)</t>
  </si>
  <si>
    <t>318</t>
  </si>
  <si>
    <t>612321r2</t>
  </si>
  <si>
    <t>Zkoušky přídržnosti ETICS stěny</t>
  </si>
  <si>
    <t>701805754</t>
  </si>
  <si>
    <t>319</t>
  </si>
  <si>
    <t>612321r3</t>
  </si>
  <si>
    <t>Trhací zkoušky zateplení stěny</t>
  </si>
  <si>
    <t>-1696760725</t>
  </si>
  <si>
    <t>320</t>
  </si>
  <si>
    <t>612325121</t>
  </si>
  <si>
    <t>Vápenocementová omítka rýh štuková ve stěnách, šířky rýhy do 150 mm</t>
  </si>
  <si>
    <t>148615234</t>
  </si>
  <si>
    <t>https://podminky.urs.cz/item/CS_URS_2024_02/612325121</t>
  </si>
  <si>
    <t>15*0,1</t>
  </si>
  <si>
    <t>321</t>
  </si>
  <si>
    <t>617321141</t>
  </si>
  <si>
    <t>Omítka vápenocementová vnitřních ploch nanášená ručně dvouvrstvá, tloušťky jádrové omítky do 10 mm a tloušťky štuku do 3 mm štuková uzavřených nebo omezených prostor světlíků nebo výtahových šachet</t>
  </si>
  <si>
    <t>-875354730</t>
  </si>
  <si>
    <t>https://podminky.urs.cz/item/CS_URS_2024_02/617321141</t>
  </si>
  <si>
    <t>1,6*4*10,8-1,19*2,15*3+1,6*1,6</t>
  </si>
  <si>
    <t>322</t>
  </si>
  <si>
    <t>621151031</t>
  </si>
  <si>
    <t>Penetrační nátěr vnějších pastovitých tenkovrstvých omítek silikonový podhledů</t>
  </si>
  <si>
    <t>-53244205</t>
  </si>
  <si>
    <t>https://podminky.urs.cz/item/CS_URS_2024_02/621151031</t>
  </si>
  <si>
    <t>0,2*(1,2+0,6+1,25*10)+5,14</t>
  </si>
  <si>
    <t>323</t>
  </si>
  <si>
    <t>622151031</t>
  </si>
  <si>
    <t>Penetrační nátěr vnějších pastovitých tenkovrstvých omítek silikonový stěn</t>
  </si>
  <si>
    <t>774838371</t>
  </si>
  <si>
    <t>https://podminky.urs.cz/item/CS_URS_2024_02/622151031</t>
  </si>
  <si>
    <t>(10,65+1,3*2)*8,25+11,2*2,65+0,2*(2,1*2+0,85*2+2*2*6+1,8*2*4)-(1,2*2+0,6*0,85+1,25*2*6+1,25*1,8*4)"do dvora</t>
  </si>
  <si>
    <t>112,96"do Kutnohorské ul.</t>
  </si>
  <si>
    <t>324</t>
  </si>
  <si>
    <t>622221041</t>
  </si>
  <si>
    <t>Montáž kontaktního zateplení lepením a mechanickým kotvením z desek minerální vlny s podélnou orientací vláken nebo kombinovaných (dodávka ve specifikaci) na vnější stěny, na podklad betonový nebo z lehčeného betonu, z tvárnic keramických nebo vápenopískových, tloušťky desek přes 160 do 200 mm</t>
  </si>
  <si>
    <t>1870798721</t>
  </si>
  <si>
    <t>https://podminky.urs.cz/item/CS_URS_2024_02/622221041</t>
  </si>
  <si>
    <t>(10,65+1,3*2)*8,35+11,2*3,15-(1,2*2,1+0,6*0,85+1,25*2*6+1,25*1,8*4)"ZA3</t>
  </si>
  <si>
    <t>(10,65+1,3*2)*1,1"ZA4</t>
  </si>
  <si>
    <t>325</t>
  </si>
  <si>
    <t>28376451</t>
  </si>
  <si>
    <t>deska XPS hrana polodrážková a hladký povrch 300kPA λ=0,035 tl 200mm</t>
  </si>
  <si>
    <t>1102226375</t>
  </si>
  <si>
    <t>14,575*1,05 'Přepočtené koeficientem množství</t>
  </si>
  <si>
    <t>326</t>
  </si>
  <si>
    <t>63151535</t>
  </si>
  <si>
    <t>deska tepelně izolační minerální kontaktních fasád kolmé vlákno λ=0,040-0,041 tl 200mm</t>
  </si>
  <si>
    <t>160315247</t>
  </si>
  <si>
    <t>118,888*1,05 'Přepočtené koeficientem množství</t>
  </si>
  <si>
    <t>327</t>
  </si>
  <si>
    <t>622252001</t>
  </si>
  <si>
    <t>Montáž profilů kontaktního zateplení zakládacích soklových připevněných hmoždinkami</t>
  </si>
  <si>
    <t>-1991575734</t>
  </si>
  <si>
    <t>https://podminky.urs.cz/item/CS_URS_2024_02/622252001</t>
  </si>
  <si>
    <t>10,65+1,3*2</t>
  </si>
  <si>
    <t>328</t>
  </si>
  <si>
    <t>59051659</t>
  </si>
  <si>
    <t>profil zakládací Al tl 1,0mm pro ETICS pro izolant tl 200mm</t>
  </si>
  <si>
    <t>1307429621</t>
  </si>
  <si>
    <t>13,25*1,05 'Přepočtené koeficientem množství</t>
  </si>
  <si>
    <t>329</t>
  </si>
  <si>
    <t>622252002</t>
  </si>
  <si>
    <t>Montáž profilů kontaktního zateplení ostatních stěnových, dilatačních apod. lepených do tmelu</t>
  </si>
  <si>
    <t>1795086126</t>
  </si>
  <si>
    <t>https://podminky.urs.cz/item/CS_URS_2024_02/622252002</t>
  </si>
  <si>
    <t>0,6+1,25*10"parapet</t>
  </si>
  <si>
    <t>13,1+1,2"podhled s okapničkou</t>
  </si>
  <si>
    <t>2,1*2+0,85*2+2*2*6+1,8*2*4"rohový</t>
  </si>
  <si>
    <t>44,3"okenní</t>
  </si>
  <si>
    <t>330</t>
  </si>
  <si>
    <t>63127466</t>
  </si>
  <si>
    <t>profil rohový Al 23x23mm s výztužnou tkaninou š 100mm pro ETICS</t>
  </si>
  <si>
    <t>1007056032</t>
  </si>
  <si>
    <t>44,3</t>
  </si>
  <si>
    <t>44,3*1,05 'Přepočtené koeficientem množství</t>
  </si>
  <si>
    <t>331</t>
  </si>
  <si>
    <t>59051510</t>
  </si>
  <si>
    <t>profil začišťovací s okapnicí PVC s výztužnou tkaninou pro nadpraží ETICS</t>
  </si>
  <si>
    <t>-458844425</t>
  </si>
  <si>
    <t>14,3*1,05 'Přepočtené koeficientem množství</t>
  </si>
  <si>
    <t>332</t>
  </si>
  <si>
    <t>59051512</t>
  </si>
  <si>
    <t>profil začišťovací s okapnicí PVC s výztužnou tkaninou pro parapet ETICS</t>
  </si>
  <si>
    <t>-1302468805</t>
  </si>
  <si>
    <t>11,9*1,05 'Přepočtené koeficientem množství</t>
  </si>
  <si>
    <t>333</t>
  </si>
  <si>
    <t>63127416</t>
  </si>
  <si>
    <t>profil rohový PVC 23x23mm s výztužnou tkaninou š 100mm pro ETICS</t>
  </si>
  <si>
    <t>2085487264</t>
  </si>
  <si>
    <t>334</t>
  </si>
  <si>
    <t>622326658</t>
  </si>
  <si>
    <t>Oprava vápenocementové omítky s celoplošným přeštukováním vnějších ploch stupně členitosti 5, v rozsahu opravované plochy přes 65 do 80%</t>
  </si>
  <si>
    <t>1668662630</t>
  </si>
  <si>
    <t>https://podminky.urs.cz/item/CS_URS_2024_01/622326658</t>
  </si>
  <si>
    <t>11,8*10,225-(1,1*3,25+1,1*2*4+1,1*2*5)"do Kutnohorské ul.</t>
  </si>
  <si>
    <t>0,5*3,25*2+0,4*2*2*4+0,3*2*2*5"ostění</t>
  </si>
  <si>
    <t>0,2*1,35*5+0,3*1,1+0,15*1,1*4+0,1*1,45*5+0,15*1,3*5+0,2*1,1*5"podhledy</t>
  </si>
  <si>
    <t>335</t>
  </si>
  <si>
    <t>625681012</t>
  </si>
  <si>
    <t>Ochrana proti holubům hrotový systém dvouřadý, účinná šíře 15 cm</t>
  </si>
  <si>
    <t>39686359</t>
  </si>
  <si>
    <t>https://podminky.urs.cz/item/CS_URS_2024_02/625681012</t>
  </si>
  <si>
    <t>11,4*2+1,1*4+1,1*5+1,25*3+1,25*5</t>
  </si>
  <si>
    <t>336</t>
  </si>
  <si>
    <t>629991011</t>
  </si>
  <si>
    <t>Zakrytí vnějších ploch před znečištěním včetně pozdějšího odkrytí výplní otvorů a svislých ploch fólií přilepenou lepící páskou</t>
  </si>
  <si>
    <t>-1617874451</t>
  </si>
  <si>
    <t>https://podminky.urs.cz/item/CS_URS_2024_02/629991011</t>
  </si>
  <si>
    <t>1,1*3,25+1,1*2*4+1,2*2,1+0,6*0,85+1,25*2*2+1,1*2*5+1,25*2*3+1,25*2*5</t>
  </si>
  <si>
    <t>337</t>
  </si>
  <si>
    <t>631311135</t>
  </si>
  <si>
    <t>Mazanina z betonu prostého bez zvýšených nároků na prostředí tl. přes 120 do 240 mm tř. C 20/25</t>
  </si>
  <si>
    <t>-1013383253</t>
  </si>
  <si>
    <t>https://podminky.urs.cz/item/CS_URS_2024_02/631311135</t>
  </si>
  <si>
    <t>2,55*2,025*0,35"P.6</t>
  </si>
  <si>
    <t>338</t>
  </si>
  <si>
    <t>631319013</t>
  </si>
  <si>
    <t>Příplatek k cenám mazanin za úpravu povrchu mazaniny přehlazením, mazanina tl. přes 120 do 240 mm</t>
  </si>
  <si>
    <t>-2097140770</t>
  </si>
  <si>
    <t>https://podminky.urs.cz/item/CS_URS_2024_02/631319013</t>
  </si>
  <si>
    <t>339</t>
  </si>
  <si>
    <t>631319175</t>
  </si>
  <si>
    <t>Příplatek k cenám mazanin za stržení povrchu spodní vrstvy mazaniny latí před vložením výztuže nebo pletiva pro tl. obou vrstev mazaniny přes 120 do 240 mm</t>
  </si>
  <si>
    <t>-636608805</t>
  </si>
  <si>
    <t>https://podminky.urs.cz/item/CS_URS_2024_02/631319175</t>
  </si>
  <si>
    <t>340</t>
  </si>
  <si>
    <t>631342223</t>
  </si>
  <si>
    <t>Cementová litá pěna - pěnobeton tl. přes 80 do 120 mm, objemové hmotnosti 900 kg/m3</t>
  </si>
  <si>
    <t>791083199</t>
  </si>
  <si>
    <t>https://podminky.urs.cz/item/CS_URS_2024_02/631342223</t>
  </si>
  <si>
    <t>(15,65+12,4)*0,1"P.8C, P.9B</t>
  </si>
  <si>
    <t>341</t>
  </si>
  <si>
    <t>631362021</t>
  </si>
  <si>
    <t>Výztuž mazanin ze svařovaných sítí z drátů typu KARI</t>
  </si>
  <si>
    <t>-1348805598</t>
  </si>
  <si>
    <t>https://podminky.urs.cz/item/CS_URS_2024_02/631362021</t>
  </si>
  <si>
    <t>2,55*2,025*3,423/1000*1,08"P.6</t>
  </si>
  <si>
    <t>342</t>
  </si>
  <si>
    <t>632451254</t>
  </si>
  <si>
    <t>Potěr cementový samonivelační litý tř. C 30, tl. přes 45 do 50 mm</t>
  </si>
  <si>
    <t>-1929048027</t>
  </si>
  <si>
    <t>https://podminky.urs.cz/item/CS_URS_2024_02/632451254</t>
  </si>
  <si>
    <t>27,8+24,8"P.1, P.4</t>
  </si>
  <si>
    <t>8,76"P.8A</t>
  </si>
  <si>
    <t>15,64"P.8B</t>
  </si>
  <si>
    <t>16,65"P.8C</t>
  </si>
  <si>
    <t>11,7"P.9A</t>
  </si>
  <si>
    <t>12,4"P.9B</t>
  </si>
  <si>
    <t>25,25"P10</t>
  </si>
  <si>
    <t>57,4"P.11</t>
  </si>
  <si>
    <t>12,5"P.12</t>
  </si>
  <si>
    <t>105,305"P.13</t>
  </si>
  <si>
    <t>60,2"P.14</t>
  </si>
  <si>
    <t>21,978"P.15</t>
  </si>
  <si>
    <t>5,94"P.16</t>
  </si>
  <si>
    <t>343</t>
  </si>
  <si>
    <t>632451293</t>
  </si>
  <si>
    <t>Potěr cementový samonivelační litý Příplatek k cenám za každých dalších i započatých 5 mm tloušťky přes 50 mm tř. C 30</t>
  </si>
  <si>
    <t>-1868787059</t>
  </si>
  <si>
    <t>https://podminky.urs.cz/item/CS_URS_2024_02/632451293</t>
  </si>
  <si>
    <t>24,8*6"P.4+P.4*</t>
  </si>
  <si>
    <t>12,5*4"P.12</t>
  </si>
  <si>
    <t>105,305*4"P.13</t>
  </si>
  <si>
    <t>60,2*4"P.14</t>
  </si>
  <si>
    <t>21,978*4"P.15</t>
  </si>
  <si>
    <t>5,94*4"P.16</t>
  </si>
  <si>
    <t>344</t>
  </si>
  <si>
    <t>642942111</t>
  </si>
  <si>
    <t>Osazování zárubní nebo rámů kovových dveřních lisovaných nebo z úhelníků bez dveřních křídel na cementovou maltu, plochy otvoru do 2,5 m2</t>
  </si>
  <si>
    <t>-28627260</t>
  </si>
  <si>
    <t>https://podminky.urs.cz/item/CS_URS_2024_01/642942111</t>
  </si>
  <si>
    <t>345</t>
  </si>
  <si>
    <t>5533148r</t>
  </si>
  <si>
    <t>zárubeň jednokřídlá ocelová pro zdění atyp. 860/2000 mm</t>
  </si>
  <si>
    <t>662800424</t>
  </si>
  <si>
    <t>Ostatní konstrukce a práce, bourání</t>
  </si>
  <si>
    <t>346</t>
  </si>
  <si>
    <t>941111122</t>
  </si>
  <si>
    <t>Lešení řadové trubkové lehké pracovní s podlahami s provozním zatížením tř. 3 do 200 kg/m2 šířky tř. W09 od 0,9 do 1,2 m, výšky výšky přes 10 do 25 m montáž</t>
  </si>
  <si>
    <t>1815718666</t>
  </si>
  <si>
    <t>https://podminky.urs.cz/item/CS_URS_2024_02/941111122</t>
  </si>
  <si>
    <t>11,8*10,175"do ulice</t>
  </si>
  <si>
    <t>(10,5+1,3*2+0,9*2)*9,6+(4,05+1,3*2)*1,5+4,05*0,9"do dvora</t>
  </si>
  <si>
    <t>1*2*10,9"komín</t>
  </si>
  <si>
    <t>347</t>
  </si>
  <si>
    <t>941111222</t>
  </si>
  <si>
    <t>Lešení řadové trubkové lehké pracovní s podlahami s provozním zatížením tř. 3 do 200 kg/m2 šířky tř. W09 od 0,9 do 1,2 m, výšky výšky přes 10 do 25 m příplatek k ceně za každý den použití</t>
  </si>
  <si>
    <t>-1783381532</t>
  </si>
  <si>
    <t>https://podminky.urs.cz/item/CS_URS_2024_02/941111222</t>
  </si>
  <si>
    <t>298,525*90</t>
  </si>
  <si>
    <t>348</t>
  </si>
  <si>
    <t>941111822</t>
  </si>
  <si>
    <t>Lešení řadové trubkové lehké pracovní s podlahami s provozním zatížením tř. 3 do 200 kg/m2 šířky tř. W09 od 0,9 do 1,2 m, výšky výšky přes 10 do 25 m demontáž</t>
  </si>
  <si>
    <t>-2083115860</t>
  </si>
  <si>
    <t>https://podminky.urs.cz/item/CS_URS_2024_02/941111822</t>
  </si>
  <si>
    <t>349</t>
  </si>
  <si>
    <t>944511111</t>
  </si>
  <si>
    <t>Síť ochranná zavěšená na konstrukci lešení z textilie z umělých vláken montáž</t>
  </si>
  <si>
    <t>-1191605172</t>
  </si>
  <si>
    <t>https://podminky.urs.cz/item/CS_URS_2024_02/944511111</t>
  </si>
  <si>
    <t>120,065+01*2*10,175"do ulice</t>
  </si>
  <si>
    <t>350</t>
  </si>
  <si>
    <t>944511211</t>
  </si>
  <si>
    <t>Síť ochranná zavěšená na konstrukci lešení z textilie z umělých vláken příplatek k ceně za každý den použití</t>
  </si>
  <si>
    <t>1058115098</t>
  </si>
  <si>
    <t>https://podminky.urs.cz/item/CS_URS_2024_02/944511211</t>
  </si>
  <si>
    <t>140,415*90</t>
  </si>
  <si>
    <t>351</t>
  </si>
  <si>
    <t>944511811</t>
  </si>
  <si>
    <t>Síť ochranná zavěšená na konstrukci lešení z textilie z umělých vláken demontáž</t>
  </si>
  <si>
    <t>552973975</t>
  </si>
  <si>
    <t>https://podminky.urs.cz/item/CS_URS_2024_02/944511811</t>
  </si>
  <si>
    <t>352</t>
  </si>
  <si>
    <t>946111111</t>
  </si>
  <si>
    <t>Věže pojízdné trubkové nebo dílcové s maximálním zatížením podlahy do 200 kg/m2 šířky od 0,6 do 0,9 m, délky do 3,2 m výšky do 1,5 m montáž</t>
  </si>
  <si>
    <t>1290253397</t>
  </si>
  <si>
    <t>https://podminky.urs.cz/item/CS_URS_2024_02/946111111</t>
  </si>
  <si>
    <t>353</t>
  </si>
  <si>
    <t>946111211</t>
  </si>
  <si>
    <t>Věže pojízdné trubkové nebo dílcové s maximálním zatížením podlahy do 200 kg/m2 šířky od 0,6 do 0,9 m, délky do 3,2 m výšky do 1,5 m příplatek k ceně za každý den použití</t>
  </si>
  <si>
    <t>-563417725</t>
  </si>
  <si>
    <t>https://podminky.urs.cz/item/CS_URS_2024_02/946111211</t>
  </si>
  <si>
    <t>6*30</t>
  </si>
  <si>
    <t>354</t>
  </si>
  <si>
    <t>946111811</t>
  </si>
  <si>
    <t>Věže pojízdné trubkové nebo dílcové s maximálním zatížením podlahy do 200 kg/m2 šířky od 0,6 do 0,9 m, délky do 3,2 m výšky do 1,5 m demontáž</t>
  </si>
  <si>
    <t>-1011582235</t>
  </si>
  <si>
    <t>https://podminky.urs.cz/item/CS_URS_2024_02/946111811</t>
  </si>
  <si>
    <t>355</t>
  </si>
  <si>
    <t>949311112</t>
  </si>
  <si>
    <t>Lešení trubkové do šachet (výtahových, potrubních) o půdorysné ploše do 6 m2, výšky přes 10 do 20 m montáž</t>
  </si>
  <si>
    <t>-129167503</t>
  </si>
  <si>
    <t>https://podminky.urs.cz/item/CS_URS_2024_02/949311112</t>
  </si>
  <si>
    <t>356</t>
  </si>
  <si>
    <t>949311212</t>
  </si>
  <si>
    <t>Lešení trubkové do šachet (výtahových, potrubních) o půdorysné ploše do 6 m2, výšky přes 10 do 20 m příplatek k ceně za každý den použití</t>
  </si>
  <si>
    <t>-363229931</t>
  </si>
  <si>
    <t>https://podminky.urs.cz/item/CS_URS_2024_02/949311212</t>
  </si>
  <si>
    <t>10,800*30</t>
  </si>
  <si>
    <t>357</t>
  </si>
  <si>
    <t>949311812</t>
  </si>
  <si>
    <t>Lešení trubkové do šachet (výtahových, potrubních) o půdorysné ploše do 6 m2, výšky přes 10 do 20 m demontáž</t>
  </si>
  <si>
    <t>148175478</t>
  </si>
  <si>
    <t>https://podminky.urs.cz/item/CS_URS_2024_02/949311812</t>
  </si>
  <si>
    <t>358</t>
  </si>
  <si>
    <t>949411121</t>
  </si>
  <si>
    <t>Věže schodišťové a výstupové z trubkového lešení o půdorysné ploše přes 10 do 15 m2, výšky do 10 m montáž</t>
  </si>
  <si>
    <t>855160529</t>
  </si>
  <si>
    <t>https://podminky.urs.cz/item/CS_URS_2024_02/949411121</t>
  </si>
  <si>
    <t>359</t>
  </si>
  <si>
    <t>949411221</t>
  </si>
  <si>
    <t>Věže schodišťové a výstupové z trubkového lešení o půdorysné ploše přes 10 do 15 m2, výšky do 10 m příplatek k ceně za každý den použití</t>
  </si>
  <si>
    <t>1101974112</t>
  </si>
  <si>
    <t>https://podminky.urs.cz/item/CS_URS_2024_02/949411221</t>
  </si>
  <si>
    <t>7,350*40</t>
  </si>
  <si>
    <t>360</t>
  </si>
  <si>
    <t>949411821</t>
  </si>
  <si>
    <t>Věže schodišťové a výstupové z trubkového lešení o půdorysné ploše přes 10 do 15 m2, výšky do 10 m demontáž</t>
  </si>
  <si>
    <t>1954799179</t>
  </si>
  <si>
    <t>https://podminky.urs.cz/item/CS_URS_2024_02/949411821</t>
  </si>
  <si>
    <t>361</t>
  </si>
  <si>
    <t>952901111</t>
  </si>
  <si>
    <t>Vyčištění budov nebo objektů před předáním do užívání budov bytové nebo občanské výstavby, světlé výšky podlaží do 4 m</t>
  </si>
  <si>
    <t>1757373748</t>
  </si>
  <si>
    <t>https://podminky.urs.cz/item/CS_URS_2024_02/952901111</t>
  </si>
  <si>
    <t>4,7+10,6+17,7"1. PP</t>
  </si>
  <si>
    <t>10,8+14+4,7+11,5+2,6+17,1+1,7+1,2+1,6+7,3+12,4+40,9+7,2+57,4"1. NP</t>
  </si>
  <si>
    <t>11,5+6,4+11,5+3,6+2,4+17,5+1,7+1,2+1,6+7,3+12,6+42,6+6,8+7,6"2. NP</t>
  </si>
  <si>
    <t>11,5+6,1+3+2,6+16,6+17,2+17,9+3,7+1,7+2,1+1,8+1,8+1,9+1,9+1,9+1,5+18,3</t>
  </si>
  <si>
    <t>362</t>
  </si>
  <si>
    <t>953731113</t>
  </si>
  <si>
    <t>Odvětrání svislé plastovými troubami ve stropních prostupech s obetonováním vnitřního průměru přes 80 do 110 mm</t>
  </si>
  <si>
    <t>-1518453277</t>
  </si>
  <si>
    <t>https://podminky.urs.cz/item/CS_URS_2024_01/953731113</t>
  </si>
  <si>
    <t>4*12,5</t>
  </si>
  <si>
    <t>363</t>
  </si>
  <si>
    <t>953731311</t>
  </si>
  <si>
    <t>Odvětrání svislé plastovými troubami montáž větrací hlavice, vnitřního průměru do 160 mm</t>
  </si>
  <si>
    <t>-547449693</t>
  </si>
  <si>
    <t>https://podminky.urs.cz/item/CS_URS_2024_02/953731311</t>
  </si>
  <si>
    <t>364</t>
  </si>
  <si>
    <t>28612264</t>
  </si>
  <si>
    <t>hlavice ventilační plastová PP DN 110</t>
  </si>
  <si>
    <t>146246173</t>
  </si>
  <si>
    <t>365</t>
  </si>
  <si>
    <t>962031132</t>
  </si>
  <si>
    <t>Bourání příček nebo přizdívek z cihel pálených plných nebo dutých, tl. do 100 mm</t>
  </si>
  <si>
    <t>1905289349</t>
  </si>
  <si>
    <t>https://podminky.urs.cz/item/CS_URS_2024_02/962031132</t>
  </si>
  <si>
    <t>2,8*1,95+2,8*0,15+1,2*1,95+1,2*0,075-0,8*1,97-0,9*1,95"1. PP</t>
  </si>
  <si>
    <t>3,55*(3,2+1,5+1,25+1,5+3,35)-(1,1*1,97+0,8*1,97*3)"1. NP</t>
  </si>
  <si>
    <t>2,65*(2,8+2+2,35+2,55+3+1,4*2+3,2+2,4)-0,8*1,97*6-0,6*1,97*2"3. NP</t>
  </si>
  <si>
    <t>366</t>
  </si>
  <si>
    <t>962031133</t>
  </si>
  <si>
    <t>Bourání příček nebo přizdívek z cihel pálených plných nebo dutých, tl. přes 100 do 150 mm</t>
  </si>
  <si>
    <t>531479155</t>
  </si>
  <si>
    <t>https://podminky.urs.cz/item/CS_URS_2024_02/962031133</t>
  </si>
  <si>
    <t>1,9*2,8-1,05*2,15+3,35*2,35-0,6*1,97"1. NP</t>
  </si>
  <si>
    <t>3,5*(3,15+3,25+1,15+5,9)-0,7*1,97*2-1,05*2,15"2. NP</t>
  </si>
  <si>
    <t>2,65*(1,65+1,5+1,4+2,95)"3. NP</t>
  </si>
  <si>
    <t>367</t>
  </si>
  <si>
    <t>962032230</t>
  </si>
  <si>
    <t>Bourání zdiva nadzákladového z cihel pálených plných nebo lícových nebo vápenopískových, na maltu vápennou nebo vápenocementovou, objemu do 1 m3</t>
  </si>
  <si>
    <t>749541949</t>
  </si>
  <si>
    <t>https://podminky.urs.cz/item/CS_URS_2024_02/962032230</t>
  </si>
  <si>
    <t>(1,1*3,25-1,15*2,1)*0,6"1. NP vstup ulice</t>
  </si>
  <si>
    <t>2,3*3,5*0,35*2-0,35*1,05*2,15*2+2,2*3,5*0,2+1,05*3,5*0,25"2. NP</t>
  </si>
  <si>
    <t>368</t>
  </si>
  <si>
    <t>962032231</t>
  </si>
  <si>
    <t>Bourání zdiva nadzákladového z cihel pálených plných nebo lícových nebo vápenopískových, na maltu vápennou nebo vápenocementovou, objemu přes 1 m3</t>
  </si>
  <si>
    <t>792133312</t>
  </si>
  <si>
    <t>https://podminky.urs.cz/item/CS_URS_2024_02/962032231</t>
  </si>
  <si>
    <t>1,2*2,15*0,55"1. PP</t>
  </si>
  <si>
    <t>3,35*0,35*(5,85*2)-0,35*(0,9*1,97-0,8*1,97)+3,35*0,55*(2,15+2,5)-0,55*0,8*1,97+3,35*0,55*(1,1+0,4)+3,35*0,55*(4,3+4,6)"1. NP</t>
  </si>
  <si>
    <t>3,35*(2,45+1,55)*0,35-0,35*1,05*2,15*2</t>
  </si>
  <si>
    <t>3,5*0,5*(3,7+1,875)-0,5*1,05*2,15*2+3,5*0,55*3,55*2"2. NP</t>
  </si>
  <si>
    <t>2,65*(3,25+3,25)*0,65+2,65*0,6*(4,05+1,3*2)-1,25*2*0,6+0,6*4,05*0,9"3. NP</t>
  </si>
  <si>
    <t>2,65*0,55*(3,55*2+2,85)-1,1*2,15*0,55+0,5*(3,1+1,75)*3,25/2+0,45*(3,1+1,75)*3,25/2+(1*0,85+0,5*0,1)*2,65</t>
  </si>
  <si>
    <t>369</t>
  </si>
  <si>
    <t>962032641</t>
  </si>
  <si>
    <t>Bourání zdiva nadzákladového komínového z cihel pálených, šamotových nebo vápenopískových, na maltu cementovou</t>
  </si>
  <si>
    <t>-2146925610</t>
  </si>
  <si>
    <t>https://podminky.urs.cz/item/CS_URS_2024_02/962032641</t>
  </si>
  <si>
    <t>0,45*0,45*15,2+0,6*0,9*2,5</t>
  </si>
  <si>
    <t>370</t>
  </si>
  <si>
    <t>963023712</t>
  </si>
  <si>
    <t>Vybourání schodišťových stupňů oblých, rovných nebo kosých ze zdi cihelné oboustranně</t>
  </si>
  <si>
    <t>-2096533519</t>
  </si>
  <si>
    <t>https://podminky.urs.cz/item/CS_URS_2024_02/963023712</t>
  </si>
  <si>
    <t>1,2*10+1,2*45+1,6*4</t>
  </si>
  <si>
    <t>371</t>
  </si>
  <si>
    <t>963053936</t>
  </si>
  <si>
    <t>Bourání železobetonových monolitických schodišťových ramen samonosných</t>
  </si>
  <si>
    <t>1938827199</t>
  </si>
  <si>
    <t>https://podminky.urs.cz/item/CS_URS_2024_02/963053936</t>
  </si>
  <si>
    <t>(3,6*3+5)*1,35+2,85*1,4+2,85*1</t>
  </si>
  <si>
    <t>372</t>
  </si>
  <si>
    <t>965041r</t>
  </si>
  <si>
    <t>Bourání perlitbeton</t>
  </si>
  <si>
    <t>-2072731032</t>
  </si>
  <si>
    <t>(7,3+6,6+10,5+18,4+22,5+22,9+17,7+1,3+2)*0,075"3. NP</t>
  </si>
  <si>
    <t>373</t>
  </si>
  <si>
    <t>965043331</t>
  </si>
  <si>
    <t>Bourání mazanin betonových s potěrem nebo teracem tl. do 100 mm, plochy do 4 m2</t>
  </si>
  <si>
    <t>-623937220</t>
  </si>
  <si>
    <t>https://podminky.urs.cz/item/CS_URS_2024_02/965043331</t>
  </si>
  <si>
    <t>0,05*(4+3,7)"1. NP</t>
  </si>
  <si>
    <t>0,1*(2,9+1,1)"2.08, 1.1</t>
  </si>
  <si>
    <t>0,017*(7,3+6,6+1,3+2)"3. NP</t>
  </si>
  <si>
    <t>374</t>
  </si>
  <si>
    <t>965043341</t>
  </si>
  <si>
    <t>Bourání mazanin betonových s potěrem nebo teracem tl. do 100 mm, plochy přes 4 m2</t>
  </si>
  <si>
    <t>-541657007</t>
  </si>
  <si>
    <t>https://podminky.urs.cz/item/CS_URS_2024_02/965043341</t>
  </si>
  <si>
    <t>0,55*(19,8+5)"2.04, 2.02</t>
  </si>
  <si>
    <t>375</t>
  </si>
  <si>
    <t>965043421</t>
  </si>
  <si>
    <t>Bourání mazanin betonových s potěrem nebo teracem tl. do 150 mm, plochy do 1 m2</t>
  </si>
  <si>
    <t>1237795197</t>
  </si>
  <si>
    <t>https://podminky.urs.cz/item/CS_URS_2024_02/965043421</t>
  </si>
  <si>
    <t>0,9*0,35*0,35"základ 1. PP</t>
  </si>
  <si>
    <t>376</t>
  </si>
  <si>
    <t>965043441</t>
  </si>
  <si>
    <t>Bourání mazanin betonových s potěrem nebo teracem tl. do 150 mm, plochy přes 4 m2</t>
  </si>
  <si>
    <t>1405176908</t>
  </si>
  <si>
    <t>https://podminky.urs.cz/item/CS_URS_2024_02/965043441</t>
  </si>
  <si>
    <t>(15,1+9,1)*0,2"1. PP místnosti</t>
  </si>
  <si>
    <t>5,7*0,475*0,35"1. PP základ</t>
  </si>
  <si>
    <t>2,85*1,5*0,2"1. NP vstup ze dvora</t>
  </si>
  <si>
    <t>0,05*2*(25,2+25,8)+0,05*11,4"1. NP</t>
  </si>
  <si>
    <t>377</t>
  </si>
  <si>
    <t>965081213</t>
  </si>
  <si>
    <t>Bourání podlah z dlaždic bez podkladního lože nebo mazaniny, s jakoukoliv výplní spár keramických nebo xylolitových tl. do 10 mm, plochy přes 1 m2</t>
  </si>
  <si>
    <t>-1715432269</t>
  </si>
  <si>
    <t>https://podminky.urs.cz/item/CS_URS_2024_02/965081213</t>
  </si>
  <si>
    <t>6,05+10,6+14,1+8,7+3,9+4+3,7"1. NP</t>
  </si>
  <si>
    <t>14,1+5+16,6+2,9+1,1"2. NP</t>
  </si>
  <si>
    <t>12,6+7,3+6,6+1,3+2"3. NP</t>
  </si>
  <si>
    <t>378</t>
  </si>
  <si>
    <t>965081413</t>
  </si>
  <si>
    <t>Bourání litých podlah xylolitových, plochy přes 1 m2</t>
  </si>
  <si>
    <t>1124255386</t>
  </si>
  <si>
    <t>https://podminky.urs.cz/item/CS_URS_2024_02/965081413</t>
  </si>
  <si>
    <t>20,4"1.03</t>
  </si>
  <si>
    <t>379</t>
  </si>
  <si>
    <t>965083121</t>
  </si>
  <si>
    <t>Odstranění násypu mezi stropními trámy tl. do 200 mm, plochy do 2 m2</t>
  </si>
  <si>
    <t>535771049</t>
  </si>
  <si>
    <t>https://podminky.urs.cz/item/CS_URS_2024_02/965083121</t>
  </si>
  <si>
    <t>0,125*(2,9+1,1)"2. NP</t>
  </si>
  <si>
    <t>380</t>
  </si>
  <si>
    <t>965083122</t>
  </si>
  <si>
    <t>Odstranění násypu mezi stropními trámy tl. do 200 mm, plochy přes 2 m2</t>
  </si>
  <si>
    <t>1899428314</t>
  </si>
  <si>
    <t>https://podminky.urs.cz/item/CS_URS_2024_02/965083122</t>
  </si>
  <si>
    <t>0,2*(4+11,4+3,7)"1.08, 1.09,1.10</t>
  </si>
  <si>
    <t>0,18*(26,9+36,6+21,6+19,8)+0,125*5"2. NP</t>
  </si>
  <si>
    <t>381</t>
  </si>
  <si>
    <t>968062374</t>
  </si>
  <si>
    <t>Vybourání dřevěných rámů oken s křídly, dveřních zárubní, vrat, stěn, ostění nebo obkladů rámů oken s křídly zdvojených, plochy do 1 m2</t>
  </si>
  <si>
    <t>-1745334211</t>
  </si>
  <si>
    <t>https://podminky.urs.cz/item/CS_URS_2024_02/968062374</t>
  </si>
  <si>
    <t>1,2*0,55"1. PP</t>
  </si>
  <si>
    <t>0,75*0,55"1. NP</t>
  </si>
  <si>
    <t>382</t>
  </si>
  <si>
    <t>968062376</t>
  </si>
  <si>
    <t>Vybourání dřevěných rámů oken s křídly, dveřních zárubní, vrat, stěn, ostění nebo obkladů rámů oken s křídly zdvojených, plochy do 4 m2</t>
  </si>
  <si>
    <t>889465104</t>
  </si>
  <si>
    <t>https://podminky.urs.cz/item/CS_URS_2024_02/968062376</t>
  </si>
  <si>
    <t>1,1*2*4+1,4*2,1*2"1. NP</t>
  </si>
  <si>
    <t>1,25*2*3+1,1*2*5"2. NP</t>
  </si>
  <si>
    <t>383</t>
  </si>
  <si>
    <t>968062456</t>
  </si>
  <si>
    <t>Vybourání dřevěných rámů oken s křídly, dveřních zárubní, vrat, stěn, ostění nebo obkladů dveřních zárubní, plochy přes 2 m2</t>
  </si>
  <si>
    <t>-160113622</t>
  </si>
  <si>
    <t>https://podminky.urs.cz/item/CS_URS_2024_02/968062456</t>
  </si>
  <si>
    <t>1,05*2,15*2"1. NP</t>
  </si>
  <si>
    <t>1,05*2,15*4"2. NP</t>
  </si>
  <si>
    <t>384</t>
  </si>
  <si>
    <t>968072455</t>
  </si>
  <si>
    <t>Vybourání kovových rámů oken s křídly, dveřních zárubní, vrat, stěn, ostění nebo obkladů dveřních zárubní, plochy do 2 m2</t>
  </si>
  <si>
    <t>1767290519</t>
  </si>
  <si>
    <t>https://podminky.urs.cz/item/CS_URS_2024_02/968072455</t>
  </si>
  <si>
    <t>0,8*1,97+0,9*1,95"1. PP</t>
  </si>
  <si>
    <t>1,1*1,95+0,8*1,97*5+0,9*1,97+0,6*1,97+1,1*1,97"1. NP</t>
  </si>
  <si>
    <t>0,7*1,97*2"2. NP</t>
  </si>
  <si>
    <t>385</t>
  </si>
  <si>
    <t>968072456</t>
  </si>
  <si>
    <t>Vybourání kovových rámů oken s křídly, dveřních zárubní, vrat, stěn, ostění nebo obkladů dveřních zárubní, plochy přes 2 m2</t>
  </si>
  <si>
    <t>-247872432</t>
  </si>
  <si>
    <t>https://podminky.urs.cz/item/CS_URS_2024_02/968072456</t>
  </si>
  <si>
    <t>1,2*3,45+1,05*2,15"1. NP</t>
  </si>
  <si>
    <t>386</t>
  </si>
  <si>
    <t>971033331</t>
  </si>
  <si>
    <t>Vybourání otvorů ve zdivu základovém nebo nadzákladovém z cihel, tvárnic, příčkovek z cihel pálených na maltu vápennou nebo vápenocementovou plochy do 0,09 m2, tl. do 150 mm</t>
  </si>
  <si>
    <t>-834893538</t>
  </si>
  <si>
    <t>https://podminky.urs.cz/item/CS_URS_2024_02/971033331</t>
  </si>
  <si>
    <t>16"pro I 160, strop -0,2</t>
  </si>
  <si>
    <t>387</t>
  </si>
  <si>
    <t>971033351</t>
  </si>
  <si>
    <t>Vybourání otvorů ve zdivu základovém nebo nadzákladovém z cihel, tvárnic, příčkovek z cihel pálených na maltu vápennou nebo vápenocementovou plochy do 0,09 m2, tl. do 450 mm</t>
  </si>
  <si>
    <t>-903569326</t>
  </si>
  <si>
    <t>https://podminky.urs.cz/item/CS_URS_2024_02/971033351</t>
  </si>
  <si>
    <t>1"1.02</t>
  </si>
  <si>
    <t>388</t>
  </si>
  <si>
    <t>9710422r1</t>
  </si>
  <si>
    <t>Vybourání otvorů v základu pro profese</t>
  </si>
  <si>
    <t>798134613</t>
  </si>
  <si>
    <t>389</t>
  </si>
  <si>
    <t>974031153</t>
  </si>
  <si>
    <t>Vysekání rýh ve zdivu cihelném na maltu vápennou nebo vápenocementovou do hl. 100 mm a šířky do 100 mm</t>
  </si>
  <si>
    <t>6824207</t>
  </si>
  <si>
    <t>https://podminky.urs.cz/item/CS_URS_2024_02/974031153</t>
  </si>
  <si>
    <t>390</t>
  </si>
  <si>
    <t>974031664</t>
  </si>
  <si>
    <t>Vysekání rýh ve zdivu cihelném na maltu vápennou nebo vápenocementovou pro vtahování nosníků do zdí, před vybouráním otvoru do hl. 150 mm, při v. nosníku do 150 mm</t>
  </si>
  <si>
    <t>-1292611289</t>
  </si>
  <si>
    <t>https://podminky.urs.cz/item/CS_URS_2024_02/974031664</t>
  </si>
  <si>
    <t>1,4*9+1*5"1. PP</t>
  </si>
  <si>
    <t>0,9"1. NP</t>
  </si>
  <si>
    <t>391</t>
  </si>
  <si>
    <t>974031666</t>
  </si>
  <si>
    <t>Vysekání rýh ve zdivu cihelném na maltu vápennou nebo vápenocementovou pro vtahování nosníků do zdí, před vybouráním otvoru do hl. 150 mm, při v. nosníku do 250 mm</t>
  </si>
  <si>
    <t>-1207556781</t>
  </si>
  <si>
    <t>https://podminky.urs.cz/item/CS_URS_2024_02/974031666</t>
  </si>
  <si>
    <t>2*(1,85*2+1,6*5)"pro kci stropu</t>
  </si>
  <si>
    <t>392</t>
  </si>
  <si>
    <t>977331113</t>
  </si>
  <si>
    <t>Zvětšení komínového průduchu frézováním zdiva z cihel plných pálených maximální hloubky frézování přes 10 do 30 mm</t>
  </si>
  <si>
    <t>373865636</t>
  </si>
  <si>
    <t>https://podminky.urs.cz/item/CS_URS_2024_02/977331113</t>
  </si>
  <si>
    <t>12,5*3</t>
  </si>
  <si>
    <t>393</t>
  </si>
  <si>
    <t>978011191</t>
  </si>
  <si>
    <t>Otlučení vápenných nebo vápenocementových omítek vnitřních ploch stropů, v rozsahu přes 50 do 100 %</t>
  </si>
  <si>
    <t>873381667</t>
  </si>
  <si>
    <t>https://podminky.urs.cz/item/CS_URS_2024_02/978011191</t>
  </si>
  <si>
    <t>1*3,15*(0,15+1,2)"1. PP</t>
  </si>
  <si>
    <t>1*3,25*(0,3+2,8)+1*3*(0,3+2,4)+1*2*(0,3+0,65)+1*2,3*(0,3+2,85)"1. PP</t>
  </si>
  <si>
    <t>394</t>
  </si>
  <si>
    <t>978012191</t>
  </si>
  <si>
    <t>Otlučení vápenných nebo vápenocementových omítek vnitřních ploch stropů rákosovaných, v rozsahu přes 50 do 100 %</t>
  </si>
  <si>
    <t>1700796941</t>
  </si>
  <si>
    <t>https://podminky.urs.cz/item/CS_URS_2024_02/978012191</t>
  </si>
  <si>
    <t>5+16,6+19,8+26,9+36,6+21,6+2,9+1,1"2. NP</t>
  </si>
  <si>
    <t>127,8"1. NP</t>
  </si>
  <si>
    <t>395</t>
  </si>
  <si>
    <t>978013191</t>
  </si>
  <si>
    <t>Otlučení vápenných nebo vápenocementových omítek vnitřních ploch stěn s vyškrabáním spar, s očištěním zdiva, v rozsahu přes 50 do 100 %</t>
  </si>
  <si>
    <t>-597716393</t>
  </si>
  <si>
    <t>https://podminky.urs.cz/item/CS_URS_2024_02/978013191</t>
  </si>
  <si>
    <t>1,9*2*(2,8+3,25)+1,75*2*(3+2,4+0,65)+1,8*2*(2,85+1,3)+1,95*(2*3,15+1,2)"1. PP</t>
  </si>
  <si>
    <t>-(1,2*0,55+0,8*1,97*2+2*1,875*2+0,9*1,95*2)</t>
  </si>
  <si>
    <t>3,35*2*(3,4+6+4,1+5,85+4,3+5,85+1,5+2,35+1,55+2,35+3,2+3,55+2,55)+3,35*(1,5*2+1,15*2+1,6+3,25+1,55+2,45+1,35)"1. NP</t>
  </si>
  <si>
    <t>3,35*(2,85+1,5+1,7+1,25)+3,1*3,35*2-1,4*2,1*2-0,75*0,55-1,1*1,95-1,1*1,97-0,8*1,97*10</t>
  </si>
  <si>
    <t>-1,05*2,15*4-0,9*1,97*2</t>
  </si>
  <si>
    <t>3,5*2*(3,55+6+6+3,26+5,9*2+6,1+4,5+2,2+0,9+1,3+1+1,3)+3,5*(2,85*2+4,9*2)"2. NP</t>
  </si>
  <si>
    <t>-(1,25*2*3+1,1*2*5+1,05*2,15*4+0,7*1,97*4+1,05*2,15*6)</t>
  </si>
  <si>
    <t>2,65*(3,1+4,7+1,65+3,2*2+7,55+0,2*2+5,9+3,85+5,9+6,55+3,05+2,95+3+2,2+4*2+2,7*2+3,05+3,45)"3. NP</t>
  </si>
  <si>
    <t>2,65*(4,3*2+2,8*2+2,9*2)-(1,45*2,1+0,8*1,97*7*2+1,1*2,15*2+0,6*1,97*4)</t>
  </si>
  <si>
    <t>396</t>
  </si>
  <si>
    <t>978015391</t>
  </si>
  <si>
    <t>Otlučení vápenných nebo vápenocementových omítek vnějších ploch s vyškrabáním spar a s očištěním zdiva stupně členitosti 1 a 2, v rozsahu přes 80 do 100 %</t>
  </si>
  <si>
    <t>113221212</t>
  </si>
  <si>
    <t>https://podminky.urs.cz/item/CS_URS_2024_02/978015391</t>
  </si>
  <si>
    <t>(11,2+1,3*2)*9,4-1,25*2*6-0,75*0,55-1,1*1,95</t>
  </si>
  <si>
    <t>397</t>
  </si>
  <si>
    <t>978059541</t>
  </si>
  <si>
    <t>Odsekání obkladů stěn včetně otlučení podkladní omítky až na zdivo z obkládaček vnitřních, z jakýchkoliv materiálů, plochy přes 1 m2</t>
  </si>
  <si>
    <t>221577967</t>
  </si>
  <si>
    <t>https://podminky.urs.cz/item/CS_URS_2024_02/978059541</t>
  </si>
  <si>
    <t>2*(2,35+1,55)*2,1-0,6*2,1"1.10</t>
  </si>
  <si>
    <t>1,8*2*(1,3+2,2+0,9+1)-1,8*0,7*2"2.08, 1.1</t>
  </si>
  <si>
    <t>1,8*2*(1,85+0,9+1,4*2)-1,8*0,6*3"3. NP</t>
  </si>
  <si>
    <t>398</t>
  </si>
  <si>
    <t>985221023</t>
  </si>
  <si>
    <t>Postupné rozebírání zdiva pro další použití cihelného, objemu přes 3 m3</t>
  </si>
  <si>
    <t>856431919</t>
  </si>
  <si>
    <t>https://podminky.urs.cz/item/CS_URS_2024_02/985221023</t>
  </si>
  <si>
    <t>3,5*0,75*1,5"DZ</t>
  </si>
  <si>
    <t>399</t>
  </si>
  <si>
    <t>985331215</t>
  </si>
  <si>
    <t>Dodatečné vlepování betonářské výztuže včetně vyvrtání a vyčištění otvoru chemickou maltou průměr výztuže 16 mm</t>
  </si>
  <si>
    <t>-1032710020</t>
  </si>
  <si>
    <t>https://podminky.urs.cz/item/CS_URS_2024_02/985331215</t>
  </si>
  <si>
    <t>(0,6*3*2+2*0,2*2)*2</t>
  </si>
  <si>
    <t>400</t>
  </si>
  <si>
    <t>13021015</t>
  </si>
  <si>
    <t>tyč ocelová kruhová žebírková DIN 488 jakost B500B (10 505) výztuž do betonu D 16mm</t>
  </si>
  <si>
    <t>1801969286</t>
  </si>
  <si>
    <t>8,8*0,00163 'Přepočtené koeficientem množství</t>
  </si>
  <si>
    <t>401</t>
  </si>
  <si>
    <t>9854211r1</t>
  </si>
  <si>
    <t>SAH - sanace stáv. zdiva - infulzní clona horizontální</t>
  </si>
  <si>
    <t>1598341412</t>
  </si>
  <si>
    <t>0,65*3,95+0,6*(4,05+0,7+1,2)+0,65*(0,9+1,2)+0,45*1,4+0,6*10,7+0,4*5,85+0,7*6,5+0,55*(0,72+2,05+1,125)+0,5*9</t>
  </si>
  <si>
    <t>402</t>
  </si>
  <si>
    <t>9854211r2</t>
  </si>
  <si>
    <t>2070960186</t>
  </si>
  <si>
    <t>403</t>
  </si>
  <si>
    <t>985422r1</t>
  </si>
  <si>
    <t>TS Tlaková injektáž cementovou maltou - sanační práce</t>
  </si>
  <si>
    <t>-1024644572</t>
  </si>
  <si>
    <t>404</t>
  </si>
  <si>
    <t>985441213</t>
  </si>
  <si>
    <t>Přídavná šroubovitá nerezová výztuž pro sanaci trhlin v drážce včetně vyfrézování a zalití kotevní maltou v cihelném nebo kamenném zdivu hloubky přes 70 do 120 mm 1 táhlo průměru 8 mm</t>
  </si>
  <si>
    <t>-2070384256</t>
  </si>
  <si>
    <t>https://podminky.urs.cz/item/CS_URS_2024_02/985441213</t>
  </si>
  <si>
    <t>405</t>
  </si>
  <si>
    <t>985622222</t>
  </si>
  <si>
    <t>Spínání objektů táhly vložení a dodání táhla z betonářské oceli spojované napínacími maticemi, průměru přes 20 do 28 mm</t>
  </si>
  <si>
    <t>879426166</t>
  </si>
  <si>
    <t>https://podminky.urs.cz/item/CS_URS_2024_02/985622222</t>
  </si>
  <si>
    <t>(47+0,3*18)*2</t>
  </si>
  <si>
    <t>406</t>
  </si>
  <si>
    <t>985622411</t>
  </si>
  <si>
    <t>Spínání objektů táhly kotevní oblast včetně jejího vysekání, vyčištění a zapravení po vložení táhla s kotevní deskou rozměru do 300x300x25 mm</t>
  </si>
  <si>
    <t>1626560875</t>
  </si>
  <si>
    <t>https://podminky.urs.cz/item/CS_URS_2024_02/985622411</t>
  </si>
  <si>
    <t>8*2</t>
  </si>
  <si>
    <t>997</t>
  </si>
  <si>
    <t>Přesun sutě</t>
  </si>
  <si>
    <t>407</t>
  </si>
  <si>
    <t>997013214</t>
  </si>
  <si>
    <t>Vnitrostaveništní doprava suti a vybouraných hmot vodorovně do 50 m s naložením ručně pro budovy a haly výšky přes 12 do 15 m</t>
  </si>
  <si>
    <t>1063985266</t>
  </si>
  <si>
    <t>https://podminky.urs.cz/item/CS_URS_2024_02/997013214</t>
  </si>
  <si>
    <t>408</t>
  </si>
  <si>
    <t>997013501</t>
  </si>
  <si>
    <t>Odvoz suti a vybouraných hmot na skládku nebo meziskládku se složením, na vzdálenost do 1 km</t>
  </si>
  <si>
    <t>2126192818</t>
  </si>
  <si>
    <t>https://podminky.urs.cz/item/CS_URS_2024_02/997013501</t>
  </si>
  <si>
    <t>409</t>
  </si>
  <si>
    <t>997013509</t>
  </si>
  <si>
    <t>Odvoz suti a vybouraných hmot na skládku nebo meziskládku se složením, na vzdálenost Příplatek k ceně za každý další započatý 1 km přes 1 km</t>
  </si>
  <si>
    <t>-243153832</t>
  </si>
  <si>
    <t>https://podminky.urs.cz/item/CS_URS_2024_02/997013509</t>
  </si>
  <si>
    <t>554,652*19</t>
  </si>
  <si>
    <t>410</t>
  </si>
  <si>
    <t>997013601</t>
  </si>
  <si>
    <t>Poplatek za uložení stavebního odpadu na skládce (skládkovné) z prostého betonu zatříděného do Katalogu odpadů pod kódem 17 01 01</t>
  </si>
  <si>
    <t>129839499</t>
  </si>
  <si>
    <t>https://podminky.urs.cz/item/CS_URS_2024_02/997013601</t>
  </si>
  <si>
    <t>26,788+12,169+13,104+2,369+30,008+0,242+27,089+0,18</t>
  </si>
  <si>
    <t>411</t>
  </si>
  <si>
    <t>997013603</t>
  </si>
  <si>
    <t>Poplatek za uložení stavebního odpadu na skládce (skládkovné) cihelného zatříděného do Katalogu odpadů pod kódem 17 01 02</t>
  </si>
  <si>
    <t>-1990142250</t>
  </si>
  <si>
    <t>https://podminky.urs.cz/item/CS_URS_2024_02/997013603</t>
  </si>
  <si>
    <t>14,574+18,711+12,978+201,128+7,399+0,27+0,777+1,521+0,825+7,679</t>
  </si>
  <si>
    <t>412</t>
  </si>
  <si>
    <t>997013631</t>
  </si>
  <si>
    <t>Poplatek za uložení stavebního odpadu na skládce (skládkovné) směsného stavebního a demoličního zatříděného do Katalogu odpadů pod kódem 17 09 04</t>
  </si>
  <si>
    <t>1270746661</t>
  </si>
  <si>
    <t>https://podminky.urs.cz/item/CS_URS_2024_02/997013631</t>
  </si>
  <si>
    <t>554,652-265,862-111,949-40,564-0,585-6-0,882</t>
  </si>
  <si>
    <t>413</t>
  </si>
  <si>
    <t>997013645</t>
  </si>
  <si>
    <t>Poplatek za uložení stavebního odpadu na skládce (skládkovné) asfaltového bez obsahu dehtu zatříděného do Katalogu odpadů pod kódem 17 03 02</t>
  </si>
  <si>
    <t>2002143765</t>
  </si>
  <si>
    <t>https://podminky.urs.cz/item/CS_URS_2024_02/997013645</t>
  </si>
  <si>
    <t>0,437+0,148</t>
  </si>
  <si>
    <t>414</t>
  </si>
  <si>
    <t>997013811</t>
  </si>
  <si>
    <t>Poplatek za uložení stavebního odpadu na skládce (skládkovné) dřevěného zatříděného do Katalogu odpadů pod kódem 17 02 01</t>
  </si>
  <si>
    <t>28927570</t>
  </si>
  <si>
    <t>https://podminky.urs.cz/item/CS_URS_2024_02/997013811</t>
  </si>
  <si>
    <t>415</t>
  </si>
  <si>
    <t>997013813</t>
  </si>
  <si>
    <t>Poplatek za uložení stavebního odpadu na skládce (skládkovné) z plastických hmot zatříděného do Katalogu odpadů pod kódem 17 02 03</t>
  </si>
  <si>
    <t>-1917893670</t>
  </si>
  <si>
    <t>https://podminky.urs.cz/item/CS_URS_2024_02/997013813</t>
  </si>
  <si>
    <t>416</t>
  </si>
  <si>
    <t>997013814</t>
  </si>
  <si>
    <t>Poplatek za uložení stavebního odpadu na skládce (skládkovné) z izolačních materiálů zatříděného do Katalogu odpadů pod kódem 17 06 04</t>
  </si>
  <si>
    <t>1814275940</t>
  </si>
  <si>
    <t>https://podminky.urs.cz/item/CS_URS_2024_02/997013814</t>
  </si>
  <si>
    <t>998</t>
  </si>
  <si>
    <t>Přesun hmot</t>
  </si>
  <si>
    <t>417</t>
  </si>
  <si>
    <t>998011010</t>
  </si>
  <si>
    <t>Přesun hmot pro budovy občanské výstavby, bydlení, výrobu a služby s nosnou svislou konstrukcí zděnou z cihel, tvárnic nebo kamene vodorovná dopravní vzdálenost do 100 m s omezením mechanizace pro budovy výšky přes 12 do 24 m</t>
  </si>
  <si>
    <t>-673764164</t>
  </si>
  <si>
    <t>https://podminky.urs.cz/item/CS_URS_2024_02/998011010</t>
  </si>
  <si>
    <t>PSV</t>
  </si>
  <si>
    <t>Práce a dodávky PSV</t>
  </si>
  <si>
    <t>711</t>
  </si>
  <si>
    <t>Izolace proti vodě, vlhkosti a plynům</t>
  </si>
  <si>
    <t>418</t>
  </si>
  <si>
    <t>711111001</t>
  </si>
  <si>
    <t>Provedení izolace proti zemní vlhkosti natěradly a tmely za studena na ploše vodorovné V nátěrem penetračním</t>
  </si>
  <si>
    <t>-23983296</t>
  </si>
  <si>
    <t>https://podminky.urs.cz/item/CS_URS_2024_02/711111001</t>
  </si>
  <si>
    <t>15,65"P.8C</t>
  </si>
  <si>
    <t>94,069-1,6*1,6"strop+11,1</t>
  </si>
  <si>
    <t>419</t>
  </si>
  <si>
    <t>11163150</t>
  </si>
  <si>
    <t>lak penetrační asfaltový</t>
  </si>
  <si>
    <t>-890416268</t>
  </si>
  <si>
    <t>138,102*0,0003 'Přepočtené koeficientem množství</t>
  </si>
  <si>
    <t>420</t>
  </si>
  <si>
    <t>711122131</t>
  </si>
  <si>
    <t>Provedení izolace proti zemní vlhkosti natěradly a tmely za horka na ploše svislé S nátěrem asfaltovým</t>
  </si>
  <si>
    <t>2019842425</t>
  </si>
  <si>
    <t>https://podminky.urs.cz/item/CS_URS_2024_02/711122131</t>
  </si>
  <si>
    <t>(3,15+3,85)*4,9/2+(3+3,85)*5,3/2"DT</t>
  </si>
  <si>
    <t>421</t>
  </si>
  <si>
    <t>11163152</t>
  </si>
  <si>
    <t>lak hydroizolační asfaltový</t>
  </si>
  <si>
    <t>-1261170482</t>
  </si>
  <si>
    <t>35,303*0,00187 'Přepočtené koeficientem množství</t>
  </si>
  <si>
    <t>422</t>
  </si>
  <si>
    <t>711131811</t>
  </si>
  <si>
    <t>Odstranění izolace proti zemní vlhkosti na ploše vodorovné V</t>
  </si>
  <si>
    <t>541288919</t>
  </si>
  <si>
    <t>https://podminky.urs.cz/item/CS_URS_2024_01/711131811</t>
  </si>
  <si>
    <t>109,2"3. NP</t>
  </si>
  <si>
    <t>423</t>
  </si>
  <si>
    <t>711141559</t>
  </si>
  <si>
    <t>Provedení izolace proti zemní vlhkosti pásy přitavením NAIP na ploše vodorovné V</t>
  </si>
  <si>
    <t>1756986109</t>
  </si>
  <si>
    <t>https://podminky.urs.cz/item/CS_URS_2024_02/711141559</t>
  </si>
  <si>
    <t>(1,075+0,4*2)*(1,936+3,264+0,4)+0,4*0,45+1*1,2+2,3*2,85+1,2*0,35+2*0,65+3,35*2,8+2,4*3"1. PP</t>
  </si>
  <si>
    <t>126,37"1. NP</t>
  </si>
  <si>
    <t>63,387"P.11</t>
  </si>
  <si>
    <t>9,783"-0,200 Sklobit</t>
  </si>
  <si>
    <t>8,76+15,65+12,4"Sklobit</t>
  </si>
  <si>
    <t>91,509"+11,1 Sklobit</t>
  </si>
  <si>
    <t>424</t>
  </si>
  <si>
    <t>28322004</t>
  </si>
  <si>
    <t>fólie hydroizolační pro spodní stavbu mPVC tl 1,5mm</t>
  </si>
  <si>
    <t>-28110598</t>
  </si>
  <si>
    <t>36,735+126,37+63,387</t>
  </si>
  <si>
    <t>226,492*1,15 'Přepočtené koeficientem množství</t>
  </si>
  <si>
    <t>425</t>
  </si>
  <si>
    <t>62832000</t>
  </si>
  <si>
    <t>pás asfaltový natavitelný oxidovaný s vložkou ze skleněné rohože typu V60 s jemnozrnným minerálním posypem tl 3,0mm</t>
  </si>
  <si>
    <t>290205290</t>
  </si>
  <si>
    <t>91,509"+11,1</t>
  </si>
  <si>
    <t>138,102*1,15 'Přepočtené koeficientem množství</t>
  </si>
  <si>
    <t>426</t>
  </si>
  <si>
    <t>711142559</t>
  </si>
  <si>
    <t>Provedení izolace proti zemní vlhkosti pásy přitavením NAIP na ploše svislé S</t>
  </si>
  <si>
    <t>-66466530</t>
  </si>
  <si>
    <t>https://podminky.urs.cz/item/CS_URS_2024_02/711142559</t>
  </si>
  <si>
    <t>2,15*(5,5+4+1,65+0,55)+1,5*2,75"1. PP</t>
  </si>
  <si>
    <t>427</t>
  </si>
  <si>
    <t>1088968172</t>
  </si>
  <si>
    <t>29,28</t>
  </si>
  <si>
    <t>29,28*1,221 'Přepočtené koeficientem množství</t>
  </si>
  <si>
    <t>428</t>
  </si>
  <si>
    <t>-1458236746</t>
  </si>
  <si>
    <t>35,303"DT</t>
  </si>
  <si>
    <t>429</t>
  </si>
  <si>
    <t>-601729206</t>
  </si>
  <si>
    <t>35,303*1,221 'Přepočtené koeficientem množství</t>
  </si>
  <si>
    <t>430</t>
  </si>
  <si>
    <t>711412r4</t>
  </si>
  <si>
    <t>Chemická injektáž tl. zdiva 600-900 mm vertikální</t>
  </si>
  <si>
    <t>-34832510</t>
  </si>
  <si>
    <t>39,818</t>
  </si>
  <si>
    <t>431</t>
  </si>
  <si>
    <t>998711113</t>
  </si>
  <si>
    <t>Přesun hmot pro izolace proti vodě, vlhkosti a plynům stanovený z hmotnosti přesunovaného materiálu vodorovná dopravní vzdálenost do 50 m s omezením mechanizace v objektech výšky přes 12 do 60 m</t>
  </si>
  <si>
    <t>-1595059104</t>
  </si>
  <si>
    <t>https://podminky.urs.cz/item/CS_URS_2024_02/998711113</t>
  </si>
  <si>
    <t>712</t>
  </si>
  <si>
    <t>Povlakové krytiny</t>
  </si>
  <si>
    <t>432</t>
  </si>
  <si>
    <t>712431801</t>
  </si>
  <si>
    <t>Odstranění povlakové krytiny střech šikmých přes 10° do 30° z pásů uložených na sucho AIP nebo NAIP</t>
  </si>
  <si>
    <t>-1032878034</t>
  </si>
  <si>
    <t>https://podminky.urs.cz/item/CS_URS_2024_02/712431801</t>
  </si>
  <si>
    <t>713</t>
  </si>
  <si>
    <t>Izolace tepelné</t>
  </si>
  <si>
    <t>433</t>
  </si>
  <si>
    <t>713110811</t>
  </si>
  <si>
    <t>Odstranění tepelné izolace stropů nebo podhledů z rohoží, pásů, dílců, desek, bloků volně kladených z vláknitých materiálů suchých, tloušťka izolace do 100 mm</t>
  </si>
  <si>
    <t>-761610605</t>
  </si>
  <si>
    <t>https://podminky.urs.cz/item/CS_URS_2024_02/713110811</t>
  </si>
  <si>
    <t>109,2+12,6"3. NP</t>
  </si>
  <si>
    <t>434</t>
  </si>
  <si>
    <t>713110814</t>
  </si>
  <si>
    <t>Odstranění tepelné izolace stropů nebo podhledů z rohoží, pásů, dílců, desek, bloků volně kladených z vláknitých materiálů nasáklých vodou, tloušťka izolace přes 100 mm</t>
  </si>
  <si>
    <t>747892822</t>
  </si>
  <si>
    <t>https://podminky.urs.cz/item/CS_URS_2024_02/713110814</t>
  </si>
  <si>
    <t>12,6+(10,15+10,6)*6,3/2"3. NP</t>
  </si>
  <si>
    <t>435</t>
  </si>
  <si>
    <t>713110833</t>
  </si>
  <si>
    <t>Odstranění tepelné izolace stropů nebo podhledů z rohoží, pásů, dílců, desek, bloků připevněných přibitím nebo nastřelením z vláknitých materiálů suchých, tloušťka izolace přes 100 mm</t>
  </si>
  <si>
    <t>1601922629</t>
  </si>
  <si>
    <t>https://podminky.urs.cz/item/CS_URS_2024_02/713110833</t>
  </si>
  <si>
    <t>3,2*(3,55+3,65+2,65+3,1+3,05)"3. NP</t>
  </si>
  <si>
    <t>436</t>
  </si>
  <si>
    <t>713110r</t>
  </si>
  <si>
    <t>Odstranění asfaltové lepenky nad izolací tepelnou půda</t>
  </si>
  <si>
    <t>-1518155448</t>
  </si>
  <si>
    <t>5,9*10,5+9,45*0,5+7,2*2,45+3,1*3,4+3,25*2,55+2,85*4,35</t>
  </si>
  <si>
    <t>437</t>
  </si>
  <si>
    <t>7131131r</t>
  </si>
  <si>
    <t xml:space="preserve">Tepelná izolace lehkou stříkanou PUR pěnou s otevřenou buněčnou strukturou, objemové hmotnosti 10 kg/m3 stropů </t>
  </si>
  <si>
    <t>-1129902737</t>
  </si>
  <si>
    <t>https://podminky.urs.cz/item/CS_URS_2024_02/7131131r</t>
  </si>
  <si>
    <t>94,069*0,25"+11,1, +10,6 ZA6</t>
  </si>
  <si>
    <t>438</t>
  </si>
  <si>
    <t>713120811</t>
  </si>
  <si>
    <t>Odstranění tepelné izolace podlah z rohoží, pásů, dílců, desek, bloků podlah volně kladených nebo mezi trámy z vláknitých materiálů suchých, tloušťka izolace do 100 mm</t>
  </si>
  <si>
    <t>1787877571</t>
  </si>
  <si>
    <t>https://podminky.urs.cz/item/CS_URS_2024_02/713120811</t>
  </si>
  <si>
    <t>115,54*2"3. NP</t>
  </si>
  <si>
    <t>439</t>
  </si>
  <si>
    <t>713120821</t>
  </si>
  <si>
    <t>Odstranění tepelné izolace podlah z rohoží, pásů, dílců, desek, bloků podlah volně kladených nebo mezi trámy z polystyrenu, tloušťka izolace suchého, tloušťka izolace do 100 mm</t>
  </si>
  <si>
    <t>1652327836</t>
  </si>
  <si>
    <t>https://podminky.urs.cz/item/CS_URS_2024_02/713120821</t>
  </si>
  <si>
    <t>7,3+6,6+10,5+18,4+22,5+22,9+17,7+1,3+2"3. NP</t>
  </si>
  <si>
    <t>440</t>
  </si>
  <si>
    <t>713121111</t>
  </si>
  <si>
    <t>Montáž tepelné izolace podlah rohožemi, pásy, deskami, dílci, bloky (izolační materiál ve specifikaci) kladenými volně jednovrstvá</t>
  </si>
  <si>
    <t>763581754</t>
  </si>
  <si>
    <t>https://podminky.urs.cz/item/CS_URS_2024_02/713121111</t>
  </si>
  <si>
    <t>10,6+17,7"1. PP</t>
  </si>
  <si>
    <t>10,8+14"P4+P4*</t>
  </si>
  <si>
    <t>8,34+7,3"P.8B</t>
  </si>
  <si>
    <t>1,7+1,2+1,6+7,2"P9A</t>
  </si>
  <si>
    <t>(6,4+6,1)*2"P.12</t>
  </si>
  <si>
    <t>(17,5+7,3+5,8*2,725+7,6+17,2+17,9+3,7+18,3)*2"P.13</t>
  </si>
  <si>
    <t>(27,5+32,7)*2"P.14</t>
  </si>
  <si>
    <t>5,9*3,725*2"P.15</t>
  </si>
  <si>
    <t>0,825*7,2*2"P.16</t>
  </si>
  <si>
    <t>441</t>
  </si>
  <si>
    <t>28376555</t>
  </si>
  <si>
    <t>deska polystyrénová pro snížení kročejového hluku (max. zatížení 4 kN/m2) tl 50mm</t>
  </si>
  <si>
    <t>428770320</t>
  </si>
  <si>
    <t>442</t>
  </si>
  <si>
    <t>63141430</t>
  </si>
  <si>
    <t>deska tepelně izolační minerální plovoucích podlah λ=0,033-0,035 tl 20mm</t>
  </si>
  <si>
    <t>-996522627</t>
  </si>
  <si>
    <t>12,500"P.12</t>
  </si>
  <si>
    <t>5,394"P.16</t>
  </si>
  <si>
    <t>205,377*1,02 'Přepočtené koeficientem množství</t>
  </si>
  <si>
    <t>443</t>
  </si>
  <si>
    <t>28376554</t>
  </si>
  <si>
    <t>deska polystyrénová pro snížení kročejového hluku (max. zatížení 4 kN/m2) tl 40mm</t>
  </si>
  <si>
    <t>1367914077</t>
  </si>
  <si>
    <t>12,5*1,02 'Přepočtené koeficientem množství</t>
  </si>
  <si>
    <t>444</t>
  </si>
  <si>
    <t>63150947</t>
  </si>
  <si>
    <t>deska tepelně izolační minerální plovoucích podlah λ=0,033-0,035 tl 50mm</t>
  </si>
  <si>
    <t>811009358</t>
  </si>
  <si>
    <t>105,305*1,02"P.13</t>
  </si>
  <si>
    <t>445</t>
  </si>
  <si>
    <t>28375926</t>
  </si>
  <si>
    <t>deska EPS 200 pro konstrukce s velmi vysokým zatížením λ=0,034 tl 100mm</t>
  </si>
  <si>
    <t>-1449584513</t>
  </si>
  <si>
    <t>24,8+8,76+15,64+15,65+11,7+12,4+25,25</t>
  </si>
  <si>
    <t>114,2*1,02 'Přepočtené koeficientem množství</t>
  </si>
  <si>
    <t>446</t>
  </si>
  <si>
    <t>28375921</t>
  </si>
  <si>
    <t>deska EPS 200 pro konstrukce s velmi vysokým zatížením λ=0,034 tl 50mm</t>
  </si>
  <si>
    <t>1344902380</t>
  </si>
  <si>
    <t>28,3*1,05 'Přepočtené koeficientem množství</t>
  </si>
  <si>
    <t>447</t>
  </si>
  <si>
    <t>713131141</t>
  </si>
  <si>
    <t>Montáž tepelné izolace stěn rohožemi, pásy, deskami, dílci, bloky (izolační materiál ve specifikaci) lepením celoplošně bez mechanického kotvení</t>
  </si>
  <si>
    <t>1380538085</t>
  </si>
  <si>
    <t>https://podminky.urs.cz/item/CS_URS_2024_02/713131141</t>
  </si>
  <si>
    <t>448</t>
  </si>
  <si>
    <t>28375813</t>
  </si>
  <si>
    <t>deska EPS S pro aplikace bez zatížení λ=0,042-0,043 tl 20mm</t>
  </si>
  <si>
    <t>2102314226</t>
  </si>
  <si>
    <t>35,303*1,02 'Přepočtené koeficientem množství</t>
  </si>
  <si>
    <t>449</t>
  </si>
  <si>
    <t>713131151</t>
  </si>
  <si>
    <t>Montáž tepelné izolace stěn rohožemi, pásy, deskami, dílci, bloky (izolační materiál ve specifikaci) vložením jednovrstvě</t>
  </si>
  <si>
    <t>995098709</t>
  </si>
  <si>
    <t>https://podminky.urs.cz/item/CS_URS_2024_02/713131151</t>
  </si>
  <si>
    <t>4,65"SD9</t>
  </si>
  <si>
    <t>8,225*4+(8,625+0,125+2)*3,7-1,1*2*9"ZA2</t>
  </si>
  <si>
    <t>450</t>
  </si>
  <si>
    <t>63148104</t>
  </si>
  <si>
    <t>deska tepelně izolační minerální univerzální λ=0,038-0,039 tl 100mm</t>
  </si>
  <si>
    <t>301352489</t>
  </si>
  <si>
    <t>52,875*1,02 'Přepočtené koeficientem množství</t>
  </si>
  <si>
    <t>451</t>
  </si>
  <si>
    <t>63148101</t>
  </si>
  <si>
    <t>deska tepelně izolační minerální univerzální λ=0,038-0,039 tl 50mm</t>
  </si>
  <si>
    <t>2039823606</t>
  </si>
  <si>
    <t>4,65*1,02 'Přepočtené koeficientem množství</t>
  </si>
  <si>
    <t>452</t>
  </si>
  <si>
    <t>713133221</t>
  </si>
  <si>
    <t>Tepelná izolace tvrdou stříkanou PUR pěnou s uzavřenou buněčnou strukturou, objemové hmotnosti 40 kg/m3 stěn z interiérové i exteriérové strany tloušťka vrstvy 20 mm</t>
  </si>
  <si>
    <t>-1176766145</t>
  </si>
  <si>
    <t>https://podminky.urs.cz/item/CS_URS_2024_02/713133221</t>
  </si>
  <si>
    <t>72"ZA1 1. NP</t>
  </si>
  <si>
    <t>5*(0,8+0,85*3+0,725+0,55)*3,7"ZA1 2. NP</t>
  </si>
  <si>
    <t>1,5*0,35*10*3,7"ZA2 2. NP</t>
  </si>
  <si>
    <t>1,5*0,35*6*4"ZA2 1. NP</t>
  </si>
  <si>
    <t>11,55*1,9+(1,9+3,45)*4,6/2+8,15*3,45+(4,43+1,4)*3,45"ZA5 3. NP</t>
  </si>
  <si>
    <t>453</t>
  </si>
  <si>
    <t>713133229</t>
  </si>
  <si>
    <t>Tepelná izolace tvrdou stříkanou PUR pěnou s uzavřenou buněčnou strukturou, objemové hmotnosti 40 kg/m3 stěn z interiérové i exteriérové strany Příplatek k cenám za každých dalších 10 mm pěny přes 20 mm</t>
  </si>
  <si>
    <t>-637048528</t>
  </si>
  <si>
    <t>https://podminky.urs.cz/item/CS_URS_2024_02/713133229</t>
  </si>
  <si>
    <t>8*(72+85,563)"ZA1</t>
  </si>
  <si>
    <t>19,425+12,6"ZA2</t>
  </si>
  <si>
    <t>8*82,481"ZA5</t>
  </si>
  <si>
    <t>454</t>
  </si>
  <si>
    <t>713141131</t>
  </si>
  <si>
    <t>Montáž tepelné izolace střech plochých rohožemi, pásy, deskami, dílci, bloky (izolační materiál ve specifikaci) přilepenými za studena jednovrstvá zplna</t>
  </si>
  <si>
    <t>1159544855</t>
  </si>
  <si>
    <t>https://podminky.urs.cz/item/CS_URS_2024_02/713141131</t>
  </si>
  <si>
    <t>455</t>
  </si>
  <si>
    <t>28376485</t>
  </si>
  <si>
    <t>panel střešní PUR pěna s rounem a paro membránou λ=0,028 tl 100mm</t>
  </si>
  <si>
    <t>1780581577</t>
  </si>
  <si>
    <t>66,67"ST 2</t>
  </si>
  <si>
    <t>66,67*1,05 'Přepočtené koeficientem množství</t>
  </si>
  <si>
    <t>456</t>
  </si>
  <si>
    <t>713153111</t>
  </si>
  <si>
    <t>Tepelná izolace lehkou stříkanou PUR pěnou s otevřenou buněčnou strukturou, objemové hmotnosti 10 kg/m3 šikmých střech</t>
  </si>
  <si>
    <t>475885476</t>
  </si>
  <si>
    <t>https://podminky.urs.cz/item/CS_URS_2024_02/713153111</t>
  </si>
  <si>
    <t>(11,55*5,1-0,78*1,398*2)*0,18"ZA7</t>
  </si>
  <si>
    <t>457</t>
  </si>
  <si>
    <t>713191132</t>
  </si>
  <si>
    <t>Montáž tepelné izolace stavebních konstrukcí - doplňky a konstrukční součásti podlah, stropů vrchem nebo střech překrytí fólií separační z PE</t>
  </si>
  <si>
    <t>284133414</t>
  </si>
  <si>
    <t>https://podminky.urs.cz/item/CS_URS_2024_02/713191132</t>
  </si>
  <si>
    <t>24,8"P4+P4*</t>
  </si>
  <si>
    <t>59"P.11</t>
  </si>
  <si>
    <t>458</t>
  </si>
  <si>
    <t>28329274</t>
  </si>
  <si>
    <t>fólie PE vyztužená pro parotěsnou vrstvu (reakce na oheň - třída E) 110g/m2</t>
  </si>
  <si>
    <t>672681863</t>
  </si>
  <si>
    <t>318,023*1,1655 'Přepočtené koeficientem množství</t>
  </si>
  <si>
    <t>459</t>
  </si>
  <si>
    <t>998713113</t>
  </si>
  <si>
    <t>Přesun hmot pro izolace tepelné stanovený z hmotnosti přesunovaného materiálu vodorovná dopravní vzdálenost do 50 m s omezením mechanizace v objektech výšky přes 12 m do 24 m</t>
  </si>
  <si>
    <t>162020595</t>
  </si>
  <si>
    <t>https://podminky.urs.cz/item/CS_URS_2024_02/998713113</t>
  </si>
  <si>
    <t>714</t>
  </si>
  <si>
    <t>Akustická a protiotřesová opatření</t>
  </si>
  <si>
    <t>460</t>
  </si>
  <si>
    <t>714112201</t>
  </si>
  <si>
    <t>Montáž akustických obkladů z desek vyplněných křemičitým pískem stěn, ukotvených do zdiva jednovrstvých</t>
  </si>
  <si>
    <t>1738508003</t>
  </si>
  <si>
    <t>https://podminky.urs.cz/item/CS_URS_2024_02/714112201</t>
  </si>
  <si>
    <t>2,7*2,4*4"AP3</t>
  </si>
  <si>
    <t>461</t>
  </si>
  <si>
    <t>625430r1</t>
  </si>
  <si>
    <t>AP3 Ecophon Akusto Wall C Extra Bass 80 mm</t>
  </si>
  <si>
    <t>2082057749</t>
  </si>
  <si>
    <t>25,92*1,08 'Přepočtené koeficientem množství</t>
  </si>
  <si>
    <t>462</t>
  </si>
  <si>
    <t>714121002</t>
  </si>
  <si>
    <t>Montáž akustických minerálních panelů podstropních nárazuvzdorných zavěšených na viditelný rošt odolnosti proti nárazu třídy 1A</t>
  </si>
  <si>
    <t>1912869521</t>
  </si>
  <si>
    <t>https://podminky.urs.cz/item/CS_URS_2024_02/714121002</t>
  </si>
  <si>
    <t>463</t>
  </si>
  <si>
    <t>ECP.G35301r1</t>
  </si>
  <si>
    <t>AP1 Ecophon Focus A gamma 20 mm</t>
  </si>
  <si>
    <t>2127348731</t>
  </si>
  <si>
    <t>1,7*1,7+3,5*1,875+1,2*1,8+11*0,6*3,725-0,6*0,6*12"1. NP</t>
  </si>
  <si>
    <t>1,7*2,425+3,5*1,925+3,125*4,9+3,125*8,025-0,6*0,6*12"2. NP</t>
  </si>
  <si>
    <t>2,95*4,8+3,3*4,8-1,08*0,625-0,6*0,6*12"3. NP</t>
  </si>
  <si>
    <t>103,814*1,05 'Přepočtené koeficientem množství</t>
  </si>
  <si>
    <t>464</t>
  </si>
  <si>
    <t>ECP.G35301r2</t>
  </si>
  <si>
    <t>AP 2Panel akustický Ecophon Focus A 20 mm + extra bass</t>
  </si>
  <si>
    <t>2006080296</t>
  </si>
  <si>
    <t>5,85*0,6+2,025*0,6+1,475*0,6+5,55*0,6+3,125*0,6"1. NP</t>
  </si>
  <si>
    <t>2,725*0,6+1,425*0,6+5,9*0,6+3,125*0,6"2. NP</t>
  </si>
  <si>
    <t>0,6*4,8*2"3. NP</t>
  </si>
  <si>
    <t>24,48*1,05 'Přepočtené koeficientem množství</t>
  </si>
  <si>
    <t>465</t>
  </si>
  <si>
    <t>714121041</t>
  </si>
  <si>
    <t>Montáž akustických minerálních panelů napojení na stěnu lištou obvodovou</t>
  </si>
  <si>
    <t>-613679377</t>
  </si>
  <si>
    <t>https://podminky.urs.cz/item/CS_URS_2024_02/714121041</t>
  </si>
  <si>
    <t>4*1,7+3,5*2+1,875*2+2*(5,85+8,225)"1. NP</t>
  </si>
  <si>
    <t>2*(2,425+1,7+3,5+1,925+8,625+5,8)"2. NP</t>
  </si>
  <si>
    <t>2*(3,55+3,9+4,8*2)+0,175"3. NP</t>
  </si>
  <si>
    <t>466</t>
  </si>
  <si>
    <t>59036277</t>
  </si>
  <si>
    <t>rastr nosný lišta 10 ocel pozinkovaná lakovaná vertikální a konkávní úrovňové přechody, L=2000</t>
  </si>
  <si>
    <t>13684984</t>
  </si>
  <si>
    <t>127,925*1,05 'Přepočtené koeficientem množství</t>
  </si>
  <si>
    <t>467</t>
  </si>
  <si>
    <t>998714113</t>
  </si>
  <si>
    <t>Přesun hmot pro akustická a protiotřesová opatření stanovený z hmotnosti přesunovaného materiálu vodorovná dopravní vzdálenost do 50 m s omezením mechanizace v objektech výšky přes 12 do 24 m</t>
  </si>
  <si>
    <t>-1649997907</t>
  </si>
  <si>
    <t>https://podminky.urs.cz/item/CS_URS_2024_02/998714113</t>
  </si>
  <si>
    <t>721</t>
  </si>
  <si>
    <t>Zdravotechnika</t>
  </si>
  <si>
    <t>468</t>
  </si>
  <si>
    <t>202      R00</t>
  </si>
  <si>
    <t>Zednické výpomoce</t>
  </si>
  <si>
    <t>sbr</t>
  </si>
  <si>
    <t>1406690113</t>
  </si>
  <si>
    <t>469</t>
  </si>
  <si>
    <t>28654741R</t>
  </si>
  <si>
    <t>sifon kondenzační DN 40 PP vodorovný odtok, stavební výška 95 mm</t>
  </si>
  <si>
    <t>-1220552659</t>
  </si>
  <si>
    <t>470</t>
  </si>
  <si>
    <t>-663086844</t>
  </si>
  <si>
    <t>471</t>
  </si>
  <si>
    <t>286967601R</t>
  </si>
  <si>
    <t>Modul-výlevka ,</t>
  </si>
  <si>
    <t>1582758133</t>
  </si>
  <si>
    <t>472</t>
  </si>
  <si>
    <t>55118001R</t>
  </si>
  <si>
    <t>Souprava vodoměrná HAWLE 101.02 1"-3/4", se šroubením, kohouty a zpětnou klapkou</t>
  </si>
  <si>
    <t>-414650502</t>
  </si>
  <si>
    <t>473</t>
  </si>
  <si>
    <t>55162150.AR</t>
  </si>
  <si>
    <t>Vtok se zápachovou uzávěrkou DN 30</t>
  </si>
  <si>
    <t>990958313</t>
  </si>
  <si>
    <t>474</t>
  </si>
  <si>
    <t>55162420.AR</t>
  </si>
  <si>
    <t>zápachová uzávěrka pro pračky DN 50</t>
  </si>
  <si>
    <t>1440361275</t>
  </si>
  <si>
    <t>475</t>
  </si>
  <si>
    <t>55162420.AR.1</t>
  </si>
  <si>
    <t>zápachová uzávěrka pro pračky DN 40/50</t>
  </si>
  <si>
    <t>1832919184</t>
  </si>
  <si>
    <t>476</t>
  </si>
  <si>
    <t>55230700R</t>
  </si>
  <si>
    <t>Dřez nerez</t>
  </si>
  <si>
    <t>2033805599</t>
  </si>
  <si>
    <t>477</t>
  </si>
  <si>
    <t>554844xx</t>
  </si>
  <si>
    <t>Dveře sprchové 120 cm</t>
  </si>
  <si>
    <t>-262116541</t>
  </si>
  <si>
    <t>478</t>
  </si>
  <si>
    <t>642938127R</t>
  </si>
  <si>
    <t>Vanička sprchová keramická obdéln. Italia 120x80cm, bílá, v. 10 cm, protiskluzová</t>
  </si>
  <si>
    <t>-1589933409</t>
  </si>
  <si>
    <t>479</t>
  </si>
  <si>
    <t>721140802R00</t>
  </si>
  <si>
    <t>Demontáž potrubí litinového DN 100</t>
  </si>
  <si>
    <t>1351556651</t>
  </si>
  <si>
    <t>480</t>
  </si>
  <si>
    <t>721171803R00</t>
  </si>
  <si>
    <t>Demontáž potrubí z PVC do D 75 mm</t>
  </si>
  <si>
    <t>1922164214</t>
  </si>
  <si>
    <t>481</t>
  </si>
  <si>
    <t>721176102R00</t>
  </si>
  <si>
    <t>Potrubí HT připojovací D 40 x 1,8 mm</t>
  </si>
  <si>
    <t>2041056490</t>
  </si>
  <si>
    <t>482</t>
  </si>
  <si>
    <t>721176103R00</t>
  </si>
  <si>
    <t>Potrubí HT připojovací D 50 x 1,8 mm</t>
  </si>
  <si>
    <t>66900761</t>
  </si>
  <si>
    <t>483</t>
  </si>
  <si>
    <t>721176104R00</t>
  </si>
  <si>
    <t>Potrubí HT připojovací, D 75 x 1,9 mm</t>
  </si>
  <si>
    <t>-1876206145</t>
  </si>
  <si>
    <t>484</t>
  </si>
  <si>
    <t>721176105R00</t>
  </si>
  <si>
    <t>Potrubí HT připojovací D 110 x 2,7 mm</t>
  </si>
  <si>
    <t>-870663052</t>
  </si>
  <si>
    <t>485</t>
  </si>
  <si>
    <t>721176115R00</t>
  </si>
  <si>
    <t>Potrubí HT odpadní svislé D 110 x 2,7 mm</t>
  </si>
  <si>
    <t>-546655443</t>
  </si>
  <si>
    <t>486</t>
  </si>
  <si>
    <t>721176222R00</t>
  </si>
  <si>
    <t>Potrubí KG svodné (ležaté) v zemi D 110 x 3,2 mm</t>
  </si>
  <si>
    <t>1751195930</t>
  </si>
  <si>
    <t>487</t>
  </si>
  <si>
    <t>721176223R00</t>
  </si>
  <si>
    <t>Potrubí KG svodné (ležaté) v zemi D 125 x 3,2 mm</t>
  </si>
  <si>
    <t>-1885913646</t>
  </si>
  <si>
    <t>488</t>
  </si>
  <si>
    <t>721176224R00</t>
  </si>
  <si>
    <t>Potrubí KG svodné (ležaté) v zemi D 160 x 4,0 mm</t>
  </si>
  <si>
    <t>1510216019</t>
  </si>
  <si>
    <t>489</t>
  </si>
  <si>
    <t>721194104R00</t>
  </si>
  <si>
    <t>Vyvedení odpadních výpustek, D 40 x 1,8 mm</t>
  </si>
  <si>
    <t>-1051985472</t>
  </si>
  <si>
    <t>490</t>
  </si>
  <si>
    <t>721194105R00</t>
  </si>
  <si>
    <t>Vyvedení odpadních výpustek, D 50 x 1,8 mm</t>
  </si>
  <si>
    <t>297401566</t>
  </si>
  <si>
    <t>491</t>
  </si>
  <si>
    <t>721194109R00</t>
  </si>
  <si>
    <t>Vyvedení odpadních výpustek, D 110 x 2,3 mm</t>
  </si>
  <si>
    <t>-1123783306</t>
  </si>
  <si>
    <t>492</t>
  </si>
  <si>
    <t>721220801R00</t>
  </si>
  <si>
    <t>Demontáž zápachové uzávěrky DN 70</t>
  </si>
  <si>
    <t>1736108903</t>
  </si>
  <si>
    <t>493</t>
  </si>
  <si>
    <t>721273200RT3</t>
  </si>
  <si>
    <t>Souprava ventilační střešní , souprava větrací hlavice D 110 mm</t>
  </si>
  <si>
    <t>-2095542868</t>
  </si>
  <si>
    <t>494</t>
  </si>
  <si>
    <t>721290111R00</t>
  </si>
  <si>
    <t>Zkouška těsnosti kanalizace vodou DN 125</t>
  </si>
  <si>
    <t>-1633461593</t>
  </si>
  <si>
    <t>495</t>
  </si>
  <si>
    <t>721290822R00</t>
  </si>
  <si>
    <t>Přesun vybouraných hmot - kanalizace, H 6 - 12 m</t>
  </si>
  <si>
    <t>925381132</t>
  </si>
  <si>
    <t>496</t>
  </si>
  <si>
    <t>7214321XX</t>
  </si>
  <si>
    <t>Čerpací box pro úkapy poj.ventilů</t>
  </si>
  <si>
    <t>-1023647277</t>
  </si>
  <si>
    <t>497</t>
  </si>
  <si>
    <t>722130801R00</t>
  </si>
  <si>
    <t>Demontáž potrubí ocelových závitových DN 25</t>
  </si>
  <si>
    <t>1300681653</t>
  </si>
  <si>
    <t>498</t>
  </si>
  <si>
    <t>722151115R00</t>
  </si>
  <si>
    <t>Potrubí nerezové Geberit Mapress D 28 x 1,2 mm, voda</t>
  </si>
  <si>
    <t>2010511896</t>
  </si>
  <si>
    <t>499</t>
  </si>
  <si>
    <t>722172313R00</t>
  </si>
  <si>
    <t>Potrubí z PPR, D 32x4,4 mm, výtlak</t>
  </si>
  <si>
    <t>-1397108578</t>
  </si>
  <si>
    <t>500</t>
  </si>
  <si>
    <t>722178711R00</t>
  </si>
  <si>
    <t>Potrubí vícevrstvé vodovodní,Wavin Basalt Plus, polyfuzně svařené, D 20 x 2,8 mm</t>
  </si>
  <si>
    <t>1405859263</t>
  </si>
  <si>
    <t>501</t>
  </si>
  <si>
    <t>722178712R00</t>
  </si>
  <si>
    <t>Potrubí vícevrstvé vodovodní,Wavin Basalt Plus, polyfuzně svařené, D 25 x 3,5 mm</t>
  </si>
  <si>
    <t>1552784611</t>
  </si>
  <si>
    <t>502</t>
  </si>
  <si>
    <t>722178713R00</t>
  </si>
  <si>
    <t>Potrubí vícevrstvé vodovodní,Wavin Basalt Plus, polyfuzně svařené, D 32 x 4,4 mm</t>
  </si>
  <si>
    <t>1412788569</t>
  </si>
  <si>
    <t>503</t>
  </si>
  <si>
    <t>722181211RT1</t>
  </si>
  <si>
    <t>Izolace návleková tl. stěny 6 mm</t>
  </si>
  <si>
    <t>660785028</t>
  </si>
  <si>
    <t>504</t>
  </si>
  <si>
    <t>722181213R00</t>
  </si>
  <si>
    <t>Izolace návleková tl. stěny 13 mm</t>
  </si>
  <si>
    <t>76389111</t>
  </si>
  <si>
    <t>505</t>
  </si>
  <si>
    <t>722220873R00</t>
  </si>
  <si>
    <t>Demontáž armatur se závitem a šroubením G 1</t>
  </si>
  <si>
    <t>162537082</t>
  </si>
  <si>
    <t>506</t>
  </si>
  <si>
    <t>722235111R00</t>
  </si>
  <si>
    <t>Kohout vodovodní, kulový DN 15</t>
  </si>
  <si>
    <t>-539489506</t>
  </si>
  <si>
    <t>507</t>
  </si>
  <si>
    <t>722235112R00</t>
  </si>
  <si>
    <t>Kohout vod.kul., DN 20</t>
  </si>
  <si>
    <t>-2117056526</t>
  </si>
  <si>
    <t>508</t>
  </si>
  <si>
    <t>722235113R00</t>
  </si>
  <si>
    <t>Kohout vod. kul., DN 25</t>
  </si>
  <si>
    <t>-72851416</t>
  </si>
  <si>
    <t>509</t>
  </si>
  <si>
    <t>722235141R00</t>
  </si>
  <si>
    <t>Kohout vodovodní, kulový s vypouštěním, DN 15 mm</t>
  </si>
  <si>
    <t>611444711</t>
  </si>
  <si>
    <t>510</t>
  </si>
  <si>
    <t>7222351XX</t>
  </si>
  <si>
    <t>Prodloužení přípojky vody PE32-12m, komplet</t>
  </si>
  <si>
    <t>-35015676</t>
  </si>
  <si>
    <t>511</t>
  </si>
  <si>
    <t>7222351XX.1</t>
  </si>
  <si>
    <t>Termoventil cirkulace TV DN15</t>
  </si>
  <si>
    <t>-520795611</t>
  </si>
  <si>
    <t>512</t>
  </si>
  <si>
    <t>7222351XX.2</t>
  </si>
  <si>
    <t>Připojovací sada ohříváku TV 150 L, komplet</t>
  </si>
  <si>
    <t>1127573171</t>
  </si>
  <si>
    <t>513</t>
  </si>
  <si>
    <t>7222351XX.3</t>
  </si>
  <si>
    <t>Čerpadlo cirkulace TV</t>
  </si>
  <si>
    <t>-748090034</t>
  </si>
  <si>
    <t>514</t>
  </si>
  <si>
    <t>722235521R00</t>
  </si>
  <si>
    <t>Filtr, vodovodní, DN 15 mm</t>
  </si>
  <si>
    <t>-603096978</t>
  </si>
  <si>
    <t>515</t>
  </si>
  <si>
    <t>722235651R00</t>
  </si>
  <si>
    <t>Ventil vodovodní, zpětný, DN 15 mm</t>
  </si>
  <si>
    <t>686820905</t>
  </si>
  <si>
    <t>516</t>
  </si>
  <si>
    <t>722235652R00</t>
  </si>
  <si>
    <t>Ventil vodovodní, zpětný, DN 20 mm</t>
  </si>
  <si>
    <t>-583334883</t>
  </si>
  <si>
    <t>517</t>
  </si>
  <si>
    <t>7222356xx</t>
  </si>
  <si>
    <t>Oddělovací armatura pro požární vodovod DN 25</t>
  </si>
  <si>
    <t>-236473131</t>
  </si>
  <si>
    <t>518</t>
  </si>
  <si>
    <t>7222356xx.1</t>
  </si>
  <si>
    <t>Oddělovací armatura pro napouštění UT DN 15</t>
  </si>
  <si>
    <t>-2040814547</t>
  </si>
  <si>
    <t>519</t>
  </si>
  <si>
    <t>722254201RT4</t>
  </si>
  <si>
    <t>Hydrantový systém, box s plnými dveřmi, průměr 19/30, stálotvará hadice</t>
  </si>
  <si>
    <t>-897135588</t>
  </si>
  <si>
    <t>520</t>
  </si>
  <si>
    <t>722280106R00</t>
  </si>
  <si>
    <t>Tlaková zkouška vodovodního potrubí DN 32</t>
  </si>
  <si>
    <t>-844294012</t>
  </si>
  <si>
    <t>521</t>
  </si>
  <si>
    <t>722290234R00</t>
  </si>
  <si>
    <t>Proplach a dezinfekce vodovod.potrubí DN 80</t>
  </si>
  <si>
    <t>809674634</t>
  </si>
  <si>
    <t>522</t>
  </si>
  <si>
    <t>725014131RT1</t>
  </si>
  <si>
    <t>Klozet závěsný + sedátko, bílý, max. 6 L/min,průměr 3,5 L/min</t>
  </si>
  <si>
    <t>-1816987399</t>
  </si>
  <si>
    <t>523</t>
  </si>
  <si>
    <t>725014141R00</t>
  </si>
  <si>
    <t>Klozet závěsný ZTP + sedátko, bílý, max. 6 L/min,průměr 3,5 L/min</t>
  </si>
  <si>
    <t>-1524762891</t>
  </si>
  <si>
    <t>524</t>
  </si>
  <si>
    <t>7250141xx</t>
  </si>
  <si>
    <t>Klozet závěsný dětský + sedátko, bílý</t>
  </si>
  <si>
    <t>-607798077</t>
  </si>
  <si>
    <t>525</t>
  </si>
  <si>
    <t>725016105R00</t>
  </si>
  <si>
    <t>Pisoár ovládání automatické, bílý</t>
  </si>
  <si>
    <t>-63425980</t>
  </si>
  <si>
    <t>526</t>
  </si>
  <si>
    <t>725017130R00</t>
  </si>
  <si>
    <t>Umyvadlo na šrouby 50 x 41 cm, bílé</t>
  </si>
  <si>
    <t>-1357828421</t>
  </si>
  <si>
    <t>527</t>
  </si>
  <si>
    <t>725017153R00</t>
  </si>
  <si>
    <t>Umyvadlo invalidní 64 x 55 cm, bílé</t>
  </si>
  <si>
    <t>-1666021768</t>
  </si>
  <si>
    <t>528</t>
  </si>
  <si>
    <t>725017232R00</t>
  </si>
  <si>
    <t>Umyvatko rohové , bílé</t>
  </si>
  <si>
    <t>-627864764</t>
  </si>
  <si>
    <t>529</t>
  </si>
  <si>
    <t>725019103R00</t>
  </si>
  <si>
    <t>Výlevka závěsná s plastovou mžížkou</t>
  </si>
  <si>
    <t>1461942049</t>
  </si>
  <si>
    <t>530</t>
  </si>
  <si>
    <t>725110811R00</t>
  </si>
  <si>
    <t>Demontáž klozetů splachovacích</t>
  </si>
  <si>
    <t>-1000579947</t>
  </si>
  <si>
    <t>531</t>
  </si>
  <si>
    <t>725210821R00</t>
  </si>
  <si>
    <t>Demontáž umyvadel bez výtokových armatur</t>
  </si>
  <si>
    <t>-578494089</t>
  </si>
  <si>
    <t>532</t>
  </si>
  <si>
    <t>725249102R00</t>
  </si>
  <si>
    <t>Montáž sprchových mís a vaniček</t>
  </si>
  <si>
    <t>5030230</t>
  </si>
  <si>
    <t>533</t>
  </si>
  <si>
    <t>725249103R00</t>
  </si>
  <si>
    <t>Montáž sprchových koutů</t>
  </si>
  <si>
    <t>-1248974173</t>
  </si>
  <si>
    <t>534</t>
  </si>
  <si>
    <t>725310823R00</t>
  </si>
  <si>
    <t>Demontáž dřezů 1dílných v kuchyňské sestavě</t>
  </si>
  <si>
    <t>1794429520</t>
  </si>
  <si>
    <t>535</t>
  </si>
  <si>
    <t>725314290R00</t>
  </si>
  <si>
    <t>Příslušenství k dřezu v kuchyňské sestavě</t>
  </si>
  <si>
    <t>-230195796</t>
  </si>
  <si>
    <t>536</t>
  </si>
  <si>
    <t>725810811R00</t>
  </si>
  <si>
    <t>Demontáž ventilu výtokového nástěnného</t>
  </si>
  <si>
    <t>1884404382</t>
  </si>
  <si>
    <t>537</t>
  </si>
  <si>
    <t>725814102R00</t>
  </si>
  <si>
    <t>Ventil rohový pro baterii</t>
  </si>
  <si>
    <t>915237061</t>
  </si>
  <si>
    <t>538</t>
  </si>
  <si>
    <t>725814106R00</t>
  </si>
  <si>
    <t>Ventil rohový pro WC DN 15</t>
  </si>
  <si>
    <t>-838011538</t>
  </si>
  <si>
    <t>539</t>
  </si>
  <si>
    <t>725814122R00</t>
  </si>
  <si>
    <t>Ventil pračkový se zpět.kl. DN15 x DN20</t>
  </si>
  <si>
    <t>-908558449</t>
  </si>
  <si>
    <t>540</t>
  </si>
  <si>
    <t>725823111R00</t>
  </si>
  <si>
    <t>Baterie umyvadlová stoján. ruční, bez otvír.odpadu, max. 6 L/min</t>
  </si>
  <si>
    <t>1162596993</t>
  </si>
  <si>
    <t>541</t>
  </si>
  <si>
    <t>725823114RT1</t>
  </si>
  <si>
    <t>Baterie dřezová stojánková ruční, bez otvír.odpadu, max. 6 L/min</t>
  </si>
  <si>
    <t>-373660435</t>
  </si>
  <si>
    <t>542</t>
  </si>
  <si>
    <t>725835113R00</t>
  </si>
  <si>
    <t>Baterie vanová nástěnná ruční, vč. příslušenstvím</t>
  </si>
  <si>
    <t>-2022742335</t>
  </si>
  <si>
    <t>543</t>
  </si>
  <si>
    <t>725845811R00</t>
  </si>
  <si>
    <t>Baterie termost.sprchová nástěn.,vč příslušenství, max. 8 l/min</t>
  </si>
  <si>
    <t>642755755</t>
  </si>
  <si>
    <t>544</t>
  </si>
  <si>
    <t>725860167R00</t>
  </si>
  <si>
    <t>Zápachová uzávěrka pro pisoáry</t>
  </si>
  <si>
    <t>1012369373</t>
  </si>
  <si>
    <t>545</t>
  </si>
  <si>
    <t>725860212R00</t>
  </si>
  <si>
    <t>Sifon umyvadlový pod omítku</t>
  </si>
  <si>
    <t>-991563</t>
  </si>
  <si>
    <t>546</t>
  </si>
  <si>
    <t>725860213R00</t>
  </si>
  <si>
    <t>Sifon umyvadlový 40 mm</t>
  </si>
  <si>
    <t>-494478166</t>
  </si>
  <si>
    <t>547</t>
  </si>
  <si>
    <t>725860222R00</t>
  </si>
  <si>
    <t>Sifon sprchový , D 40/50 mm</t>
  </si>
  <si>
    <t>721915243</t>
  </si>
  <si>
    <t>548</t>
  </si>
  <si>
    <t>725980121R00</t>
  </si>
  <si>
    <t>Dvířka z plastu, 150 x 150 mm</t>
  </si>
  <si>
    <t>380549902</t>
  </si>
  <si>
    <t>549</t>
  </si>
  <si>
    <t>726211121R00</t>
  </si>
  <si>
    <t>Modul-WC</t>
  </si>
  <si>
    <t>-1472477166</t>
  </si>
  <si>
    <t>722</t>
  </si>
  <si>
    <t>Gastro</t>
  </si>
  <si>
    <t>550</t>
  </si>
  <si>
    <t>A1</t>
  </si>
  <si>
    <t>Mycí stůl s vevařeným dřezem o velikosti 300x340x200 mm umístěný vpravo, 1x otvor pro baterii, zadní a levý lem, cca na tředu prostor pro podstolovou chladničku, vlevo 1x otvor pro vevařený výdejní lázně o velikosti GN 1/1, 2150x700x900</t>
  </si>
  <si>
    <t>1019643458</t>
  </si>
  <si>
    <t>551</t>
  </si>
  <si>
    <t>A2</t>
  </si>
  <si>
    <t>Profesionální chladnička, objem 130 lt, bílá, 1x plné dveře, ventilované chlazení zajišťující rychlejší dosažení požadované vnitřní teploty po otevření dveří, digitální termostat, automatické odtávání, integrovaný zámek dveří, teplotní rozsah +2°C až +8°C, 600x600x845</t>
  </si>
  <si>
    <t>-449137940</t>
  </si>
  <si>
    <t>552</t>
  </si>
  <si>
    <t>A3</t>
  </si>
  <si>
    <t>Výdejní lázeň, 1x GN 1/1-200 hl., celonerezové provedení, každá vana disponuje samostatným topným tělesem, termostatem pro regulaci teploty až do 90 °C a vypouštěcím ventilem 440x640</t>
  </si>
  <si>
    <t>-296986794</t>
  </si>
  <si>
    <t>553</t>
  </si>
  <si>
    <t>A4</t>
  </si>
  <si>
    <t>Stojánková vodovodní baterie</t>
  </si>
  <si>
    <t>166014863</t>
  </si>
  <si>
    <t>554</t>
  </si>
  <si>
    <t>A5</t>
  </si>
  <si>
    <t>Mikrovlná trouba, odsah komory 26 litrů, vnitřní prostor vhodný pro GN 1/2, 1x magnetron, ovládání mechanické, 4 stupňů mikrovlného výkou, úrovně výkonu - vysoký 1100W, střední 770W, nízký 550W, rozmražování 1 - 330W, rozměr komory 336x349x225 mm, digitální displej, časovač, nerezové vnitřní a vnější provedení, klimatezace ukončení procesu, rychlé tlačítkopřidání času ohřevu +30 sec. 517x412x297</t>
  </si>
  <si>
    <t>-293185678</t>
  </si>
  <si>
    <t>555</t>
  </si>
  <si>
    <t>A6</t>
  </si>
  <si>
    <t>Nástěná police dvoupatrová, nerezové provedení 1050x350x600</t>
  </si>
  <si>
    <t>-164227368</t>
  </si>
  <si>
    <t>556</t>
  </si>
  <si>
    <t>A7</t>
  </si>
  <si>
    <t>Servírovací vozík dvoupolicový, každá police s prolosovanou plochou, nosnost 50 kg/police, pevné svařované nerezové provedení 500x750x900</t>
  </si>
  <si>
    <t>-821219509</t>
  </si>
  <si>
    <t>557</t>
  </si>
  <si>
    <t>B1</t>
  </si>
  <si>
    <t>Pracovní stůl skříňový s křídlovými dvířky, spodní a vnitřní policí, zadní a levý lem, nerezové provedení 1000x450x900</t>
  </si>
  <si>
    <t>-1119055263</t>
  </si>
  <si>
    <t>558</t>
  </si>
  <si>
    <t>B2</t>
  </si>
  <si>
    <t>Varný izolový termos, obsah 10 lt, doba ohřevu z 20°C na 97°C - 17 minut, spínač On/OFF, nastavitelný termostat 0 až 97°C, kontrolka dosažení teploty, dvouplášťové provedení tesmosu, tepelná izolace víka i pláště, hladinoměr, kohout automatický, ochrana proti vaření bez vody, plastové madlo, bezpečné uzavírání, vyrobeny z nerezi CrNi 18/9 307x390x427</t>
  </si>
  <si>
    <t>313237216</t>
  </si>
  <si>
    <t>559</t>
  </si>
  <si>
    <t>C1</t>
  </si>
  <si>
    <t>Pracovní stůl na trnoži, zadní lem, prostor pro podstolovu myčku nádobí, nerezové provedení 750x700x900</t>
  </si>
  <si>
    <t>-459490851</t>
  </si>
  <si>
    <t>560</t>
  </si>
  <si>
    <t>C2</t>
  </si>
  <si>
    <t>Myčka nádobí podstolová, rozměr koše 500x500mm, zásuvná výška 345 mm, spotřeba vody na cyklus 2,75 l, délka programu 3 minuty, objem nádrže 15 litrů, nerezové provedení 550x602x825</t>
  </si>
  <si>
    <t>-1242599458</t>
  </si>
  <si>
    <t>561</t>
  </si>
  <si>
    <t>C3</t>
  </si>
  <si>
    <t>Mycí stůl s lisovanými dřezy a policí, 2x vevařený lisovaný dřez o velikosti 400x400x250 mm, zadní a levý lem, prolamovaná deska, nerezové provedení 1800x550x900</t>
  </si>
  <si>
    <t>1559840578</t>
  </si>
  <si>
    <t>562</t>
  </si>
  <si>
    <t>C4</t>
  </si>
  <si>
    <t>Nástěnná vodovodní baterie - dodávka stavby</t>
  </si>
  <si>
    <t>162780787</t>
  </si>
  <si>
    <t>563</t>
  </si>
  <si>
    <t>C5</t>
  </si>
  <si>
    <t>Skladový regál s plnými policemi, 4x police s podélnými výztuhami, nosná konstrukce z jeklů 40/40 mm, svařované nerezové provedení 450x450x1800</t>
  </si>
  <si>
    <t>-1277091747</t>
  </si>
  <si>
    <t>564</t>
  </si>
  <si>
    <t>C6</t>
  </si>
  <si>
    <t>Změkčovač vody pro myčku nádobí, konvektomat, kávovar, provedení automatické s objemovým řízením, teplota vody max. 43°C, kapacita zásobníku 20 kg, objem pryskyřice 10 lt 320x662x635</t>
  </si>
  <si>
    <t>166950720</t>
  </si>
  <si>
    <t>565</t>
  </si>
  <si>
    <t>1751537858</t>
  </si>
  <si>
    <t>566</t>
  </si>
  <si>
    <t>A2.1</t>
  </si>
  <si>
    <t>-829985225</t>
  </si>
  <si>
    <t>567</t>
  </si>
  <si>
    <t>-2047332106</t>
  </si>
  <si>
    <t>568</t>
  </si>
  <si>
    <t>A4.1</t>
  </si>
  <si>
    <t>554710800</t>
  </si>
  <si>
    <t>569</t>
  </si>
  <si>
    <t>A5.1</t>
  </si>
  <si>
    <t>-1894616884</t>
  </si>
  <si>
    <t>570</t>
  </si>
  <si>
    <t>A6.1</t>
  </si>
  <si>
    <t>Nástěná police dvoupatrová, nerezové provedení</t>
  </si>
  <si>
    <t>1190883523</t>
  </si>
  <si>
    <t>571</t>
  </si>
  <si>
    <t>A7.1</t>
  </si>
  <si>
    <t>476061824</t>
  </si>
  <si>
    <t>572</t>
  </si>
  <si>
    <t>1687022013</t>
  </si>
  <si>
    <t>573</t>
  </si>
  <si>
    <t>B2.1</t>
  </si>
  <si>
    <t>2040411216</t>
  </si>
  <si>
    <t>574</t>
  </si>
  <si>
    <t>C1.1</t>
  </si>
  <si>
    <t>2002261544</t>
  </si>
  <si>
    <t>575</t>
  </si>
  <si>
    <t>C2.1</t>
  </si>
  <si>
    <t>-111712639</t>
  </si>
  <si>
    <t>576</t>
  </si>
  <si>
    <t>C7</t>
  </si>
  <si>
    <t>Mycí stůl s lisovanými dřezy a policí, 2x vevařený lisovaný dřez o velikosti 400x400x250 mm, zadní a levý lem, prolamovaná deska, nerezové provedení 1900x550x900</t>
  </si>
  <si>
    <t>-2144883386</t>
  </si>
  <si>
    <t>577</t>
  </si>
  <si>
    <t>482578312</t>
  </si>
  <si>
    <t>578</t>
  </si>
  <si>
    <t>Cena za dopravu, montáž, montážní materiál a zaškolení</t>
  </si>
  <si>
    <t>-2050060919</t>
  </si>
  <si>
    <t>Poznámka k položce:_x000D_
kvalita materiálu:  potravinářská nemagnetická chromniklová nerezová ocel ČSN 17240 tj. AISI 304, síla plechu minimálně 1,0 mm, vrchní deska stolů tloušťky min. 40 mm celoplošně podlepená dřevotřískovou deskou opatřenou zdravotně nezávadným nátěrem !!!, nohy z jeklu 40x40mm, každý stůl s uzemňovacími šrouby na zadních nohách, plné nerez police tl. 40mm, pracovní desky</t>
  </si>
  <si>
    <t>723</t>
  </si>
  <si>
    <t>Zdravotechnika - vnitřní plynovod</t>
  </si>
  <si>
    <t>579</t>
  </si>
  <si>
    <t>005 23-1010.R</t>
  </si>
  <si>
    <t>Revize</t>
  </si>
  <si>
    <t>Soubor</t>
  </si>
  <si>
    <t>-1690571568</t>
  </si>
  <si>
    <t>580</t>
  </si>
  <si>
    <t>143-105xx</t>
  </si>
  <si>
    <t>Trubka ocel. izolovaná bralenem DN32-5/4"</t>
  </si>
  <si>
    <t>2134600958</t>
  </si>
  <si>
    <t>581</t>
  </si>
  <si>
    <t>55131015608R</t>
  </si>
  <si>
    <t>Hadice FLEXIGAS 1/2" 750 mm</t>
  </si>
  <si>
    <t>-543070960</t>
  </si>
  <si>
    <t>582</t>
  </si>
  <si>
    <t>723110205R00</t>
  </si>
  <si>
    <t>Potrubí ocel. závitové černé šroubované DN 32</t>
  </si>
  <si>
    <t>56416023</t>
  </si>
  <si>
    <t>583</t>
  </si>
  <si>
    <t>723160204R00</t>
  </si>
  <si>
    <t>Přípojka k plynoměru, závitová bez ochozu G 1</t>
  </si>
  <si>
    <t>1993516761</t>
  </si>
  <si>
    <t>584</t>
  </si>
  <si>
    <t>7231602R0</t>
  </si>
  <si>
    <t>Zednické výpomoci</t>
  </si>
  <si>
    <t>1517215590</t>
  </si>
  <si>
    <t>585</t>
  </si>
  <si>
    <t>723160334R00</t>
  </si>
  <si>
    <t>Rozpěrka přípojky plynoměru G 1</t>
  </si>
  <si>
    <t>676153758</t>
  </si>
  <si>
    <t>586</t>
  </si>
  <si>
    <t>723163105R00</t>
  </si>
  <si>
    <t>Potrubí z měděných plyn.trubek D 28 x 1,5 mm</t>
  </si>
  <si>
    <t>1176976965</t>
  </si>
  <si>
    <t>587</t>
  </si>
  <si>
    <t>723190909R00</t>
  </si>
  <si>
    <t>Zkouška tlaková plynového potrubí</t>
  </si>
  <si>
    <t>22156514</t>
  </si>
  <si>
    <t>588</t>
  </si>
  <si>
    <t>723235113R00</t>
  </si>
  <si>
    <t>Kohout kulový, G51 DN 25</t>
  </si>
  <si>
    <t>1748383010</t>
  </si>
  <si>
    <t>589</t>
  </si>
  <si>
    <t>8412100xx</t>
  </si>
  <si>
    <t>Úprava NTL přípojky DN32-přerušení, -komplet, osazení novéhoHUP DN32 do niky 300/300 v obv.zdivu</t>
  </si>
  <si>
    <t>1290072130</t>
  </si>
  <si>
    <t>725</t>
  </si>
  <si>
    <t>Zdravotechnika - zařizovací předměty</t>
  </si>
  <si>
    <t>590</t>
  </si>
  <si>
    <t>725244r</t>
  </si>
  <si>
    <t>Dodávka + montáž sprchových závěsů vč. kontrukce</t>
  </si>
  <si>
    <t>858796422</t>
  </si>
  <si>
    <t>591</t>
  </si>
  <si>
    <t>725291668</t>
  </si>
  <si>
    <t>Montáž doplňků zařízení koupelen a záchodů madla invalidního rovného</t>
  </si>
  <si>
    <t>1674941623</t>
  </si>
  <si>
    <t>https://podminky.urs.cz/item/CS_URS_2024_02/725291668</t>
  </si>
  <si>
    <t>592</t>
  </si>
  <si>
    <t>55147054</t>
  </si>
  <si>
    <t xml:space="preserve"> madlo invalidní rovné bílé 700mm</t>
  </si>
  <si>
    <t>-765745536</t>
  </si>
  <si>
    <t>593</t>
  </si>
  <si>
    <t>725291670</t>
  </si>
  <si>
    <t>Montáž doplňků zařízení koupelen a záchodů madla invalidního krakorcového sklopného</t>
  </si>
  <si>
    <t>1291895601</t>
  </si>
  <si>
    <t>https://podminky.urs.cz/item/CS_URS_2024_02/725291670</t>
  </si>
  <si>
    <t>594</t>
  </si>
  <si>
    <t>5514706r</t>
  </si>
  <si>
    <t xml:space="preserve">madlo invalidní krakorcové sklopné bílé 600 mm </t>
  </si>
  <si>
    <t>106973982</t>
  </si>
  <si>
    <t>595</t>
  </si>
  <si>
    <t>998725113</t>
  </si>
  <si>
    <t>Přesun hmot pro zařizovací předměty stanovený z hmotnosti přesunovaného materiálu vodorovná dopravní vzdálenost do 50 m s omezením mechanizace v objektech výšky přes 12 do 24 m</t>
  </si>
  <si>
    <t>32275909</t>
  </si>
  <si>
    <t>https://podminky.urs.cz/item/CS_URS_2024_02/998725113</t>
  </si>
  <si>
    <t>727</t>
  </si>
  <si>
    <t>Zdravotechnika - požární ochrana</t>
  </si>
  <si>
    <t>596</t>
  </si>
  <si>
    <t>7271111R2</t>
  </si>
  <si>
    <t>Výstražné tabulky, směr úniku z budovy apod.</t>
  </si>
  <si>
    <t>27854129</t>
  </si>
  <si>
    <t>597</t>
  </si>
  <si>
    <t>727111r1</t>
  </si>
  <si>
    <t>Těsnění prostupů s požární odolností dle PBŘ</t>
  </si>
  <si>
    <t>-281697117</t>
  </si>
  <si>
    <t>735</t>
  </si>
  <si>
    <t xml:space="preserve">Ústřední vytápění </t>
  </si>
  <si>
    <t>598</t>
  </si>
  <si>
    <t>202      R00.3</t>
  </si>
  <si>
    <t>Zednické výpomoci HSV</t>
  </si>
  <si>
    <t>%</t>
  </si>
  <si>
    <t>-180914179</t>
  </si>
  <si>
    <t>599</t>
  </si>
  <si>
    <t>422-18102R</t>
  </si>
  <si>
    <t>Ventil zónový dvoucestný 3/4", vč. servopohonu</t>
  </si>
  <si>
    <t>-939699519</t>
  </si>
  <si>
    <t>600</t>
  </si>
  <si>
    <t>4841176010R</t>
  </si>
  <si>
    <t>Kotel kondenzační závěsný 12 kW, + odkouření přes střechu</t>
  </si>
  <si>
    <t>-4348319</t>
  </si>
  <si>
    <t>601</t>
  </si>
  <si>
    <t>4847610125R</t>
  </si>
  <si>
    <t>Tepelné čerp. vzduch/voda 14 kW, + ohřívák Tv 150 L, komplet vč. propojení+MaR</t>
  </si>
  <si>
    <t>1726097417</t>
  </si>
  <si>
    <t>602</t>
  </si>
  <si>
    <t>6500511xx</t>
  </si>
  <si>
    <t>Podomítková krabice s krytkou pro teplotní čidlo , montáž vedel vypínače</t>
  </si>
  <si>
    <t>249864965</t>
  </si>
  <si>
    <t>603</t>
  </si>
  <si>
    <t>6500511xx.1</t>
  </si>
  <si>
    <t>Kabel pro MaR 2x1mm2, propojení čidlo, recepce</t>
  </si>
  <si>
    <t>-1598303039</t>
  </si>
  <si>
    <t>604</t>
  </si>
  <si>
    <t>722181244R00</t>
  </si>
  <si>
    <t>Izolace návleková tl. stěny 20 mm</t>
  </si>
  <si>
    <t>-122158413</t>
  </si>
  <si>
    <t>605</t>
  </si>
  <si>
    <t>7311008xx</t>
  </si>
  <si>
    <t>Demontáž kotelny- komnpletního zařízení, a likvidace</t>
  </si>
  <si>
    <t>-1286364395</t>
  </si>
  <si>
    <t>606</t>
  </si>
  <si>
    <t>7311396XX</t>
  </si>
  <si>
    <t>Montáž tepelného čerpadla, vč. spuštění</t>
  </si>
  <si>
    <t>-1799364583</t>
  </si>
  <si>
    <t>607</t>
  </si>
  <si>
    <t>731249312R00</t>
  </si>
  <si>
    <t>Montáž závěsných kotlů turbo bez TUV, odkouření</t>
  </si>
  <si>
    <t>-21801008</t>
  </si>
  <si>
    <t>608</t>
  </si>
  <si>
    <t>7312493xx</t>
  </si>
  <si>
    <t>Spuštění kotle</t>
  </si>
  <si>
    <t>-1302605207</t>
  </si>
  <si>
    <t>609</t>
  </si>
  <si>
    <t>732331515R00</t>
  </si>
  <si>
    <t>Nádoby expanzní tlak.s memb.Expanzomat, 50 l</t>
  </si>
  <si>
    <t>-1059488671</t>
  </si>
  <si>
    <t>610</t>
  </si>
  <si>
    <t>732421313R00</t>
  </si>
  <si>
    <t>Čerpadlo oběhové elektronické, 32-60/180</t>
  </si>
  <si>
    <t>-839939917</t>
  </si>
  <si>
    <t>611</t>
  </si>
  <si>
    <t>733110806R00</t>
  </si>
  <si>
    <t>Demontáž potrubí ocelového závitového do DN 15-32</t>
  </si>
  <si>
    <t>1745568294</t>
  </si>
  <si>
    <t>612</t>
  </si>
  <si>
    <t>733110808R00</t>
  </si>
  <si>
    <t>Demontáž potrubí ocelového závitového do DN 32-50</t>
  </si>
  <si>
    <t>-744488874</t>
  </si>
  <si>
    <t>613</t>
  </si>
  <si>
    <t>733163105R00</t>
  </si>
  <si>
    <t>Potrubí z měděných trubek vytápění D 28 x 1,5 mm</t>
  </si>
  <si>
    <t>-91969150</t>
  </si>
  <si>
    <t>614</t>
  </si>
  <si>
    <t>733163106R00</t>
  </si>
  <si>
    <t>Potrubí z měděných trubek vytápění D 35 x 1,5 mm</t>
  </si>
  <si>
    <t>1714012366</t>
  </si>
  <si>
    <t>615</t>
  </si>
  <si>
    <t>733163107R00</t>
  </si>
  <si>
    <t>Potrubí z měděných trubek vytápění D 42 x 1,5 mm</t>
  </si>
  <si>
    <t>-1667415393</t>
  </si>
  <si>
    <t>616</t>
  </si>
  <si>
    <t>733190108R00</t>
  </si>
  <si>
    <t>Tlaková zkouška potrubí DN 50</t>
  </si>
  <si>
    <t>-5962297</t>
  </si>
  <si>
    <t>617</t>
  </si>
  <si>
    <t>733890803R00</t>
  </si>
  <si>
    <t>Přemístění vybouraných hmot - potrubí, H 6 - 24 m</t>
  </si>
  <si>
    <t>-1656821912</t>
  </si>
  <si>
    <t>618</t>
  </si>
  <si>
    <t>734200821R00</t>
  </si>
  <si>
    <t>Demontáž armatur se 2závity do G 1/2</t>
  </si>
  <si>
    <t>1586200355</t>
  </si>
  <si>
    <t>619</t>
  </si>
  <si>
    <t>734200824R00</t>
  </si>
  <si>
    <t>Demontáž armatur se 2závity do G 2</t>
  </si>
  <si>
    <t>-785852069</t>
  </si>
  <si>
    <t>620</t>
  </si>
  <si>
    <t>734213112R00</t>
  </si>
  <si>
    <t>Ventil automatický odvzdušňovací, DN 15</t>
  </si>
  <si>
    <t>1773251591</t>
  </si>
  <si>
    <t>621</t>
  </si>
  <si>
    <t>734213123R00</t>
  </si>
  <si>
    <t>Ventil odvzdušňovací ruční, DN 15</t>
  </si>
  <si>
    <t>1765892233</t>
  </si>
  <si>
    <t>622</t>
  </si>
  <si>
    <t>734226212R00</t>
  </si>
  <si>
    <t>Ventil term.přímý,vnitř.z. DN 15</t>
  </si>
  <si>
    <t>-58676307</t>
  </si>
  <si>
    <t>623</t>
  </si>
  <si>
    <t>734233113R00</t>
  </si>
  <si>
    <t>Kohout kulový, DN 25</t>
  </si>
  <si>
    <t>1580460760</t>
  </si>
  <si>
    <t>624</t>
  </si>
  <si>
    <t>734233115R00</t>
  </si>
  <si>
    <t>Kohout kulový, vnitř.-vnitř.z. DN 40</t>
  </si>
  <si>
    <t>864962702</t>
  </si>
  <si>
    <t>625</t>
  </si>
  <si>
    <t>734243125R00</t>
  </si>
  <si>
    <t>Ventil zpětný DN 40</t>
  </si>
  <si>
    <t>715701733</t>
  </si>
  <si>
    <t>626</t>
  </si>
  <si>
    <t>734263316R00</t>
  </si>
  <si>
    <t>Šroubení topenářské, přímé, DN 40</t>
  </si>
  <si>
    <t>-774132800</t>
  </si>
  <si>
    <t>627</t>
  </si>
  <si>
    <t>734293312R00</t>
  </si>
  <si>
    <t>Kohout kulový vypouštěcí, DN 15</t>
  </si>
  <si>
    <t>279967318</t>
  </si>
  <si>
    <t>628</t>
  </si>
  <si>
    <t>734295134R00</t>
  </si>
  <si>
    <t>Ventil směšovací třícestný DN 32, +servopohon 230 V</t>
  </si>
  <si>
    <t>-1621034687</t>
  </si>
  <si>
    <t>629</t>
  </si>
  <si>
    <t>734295215R00</t>
  </si>
  <si>
    <t>Filtr, DN 40</t>
  </si>
  <si>
    <t>-494097304</t>
  </si>
  <si>
    <t>630</t>
  </si>
  <si>
    <t>734432116R00</t>
  </si>
  <si>
    <t>Týdenní prostorový termostat</t>
  </si>
  <si>
    <t>588494243</t>
  </si>
  <si>
    <t>631</t>
  </si>
  <si>
    <t>735111810R00</t>
  </si>
  <si>
    <t>Demontáž těles otopných litinových článkových</t>
  </si>
  <si>
    <t>377516501</t>
  </si>
  <si>
    <t>632</t>
  </si>
  <si>
    <t>735291800R00</t>
  </si>
  <si>
    <t>Demontáž konzol otopných těles do odpadu</t>
  </si>
  <si>
    <t>-718876630</t>
  </si>
  <si>
    <t>633</t>
  </si>
  <si>
    <t>736110003RT3</t>
  </si>
  <si>
    <t>Podlahové vytápění komplet , na systémovou desku</t>
  </si>
  <si>
    <t>1973413455</t>
  </si>
  <si>
    <t>634</t>
  </si>
  <si>
    <t>73631612x</t>
  </si>
  <si>
    <t>R+S bytový-9cestný,9xTERMOEL.HLAVICE, skříň do zdi komplet,regulace 9 okruhů</t>
  </si>
  <si>
    <t>162066424</t>
  </si>
  <si>
    <t>635</t>
  </si>
  <si>
    <t>73631612x.1</t>
  </si>
  <si>
    <t>R+S bytový-10cestný,9xTERMOEL.HLAVICE, skříň do zdi komplet,regulace 10 okruhů</t>
  </si>
  <si>
    <t>-391602840</t>
  </si>
  <si>
    <t>636</t>
  </si>
  <si>
    <t>-2080808924</t>
  </si>
  <si>
    <t>637</t>
  </si>
  <si>
    <t>904      R02</t>
  </si>
  <si>
    <t>Hzs-zkousky v ramci montaz.praci, Topná zkouška</t>
  </si>
  <si>
    <t>h</t>
  </si>
  <si>
    <t>-1816874299</t>
  </si>
  <si>
    <t>638</t>
  </si>
  <si>
    <t>998733101R00</t>
  </si>
  <si>
    <t>Přesun hmot pro rozvody potrubí, výšky do 6 m</t>
  </si>
  <si>
    <t>1238162179</t>
  </si>
  <si>
    <t>639</t>
  </si>
  <si>
    <t>998735101R00</t>
  </si>
  <si>
    <t>Přesun hmot pro otopná tělesa, výšky do 6 m</t>
  </si>
  <si>
    <t>-40607028</t>
  </si>
  <si>
    <t>741</t>
  </si>
  <si>
    <t>Elektroinstalace - silnoproud</t>
  </si>
  <si>
    <t>640</t>
  </si>
  <si>
    <t>210014022</t>
  </si>
  <si>
    <t>krabice přístroj. KPR68 hluboká</t>
  </si>
  <si>
    <t>324357955</t>
  </si>
  <si>
    <t>641</t>
  </si>
  <si>
    <t>210014024</t>
  </si>
  <si>
    <t>krab.odbočná KU 68-1901  vč. zapojení</t>
  </si>
  <si>
    <t>886540656</t>
  </si>
  <si>
    <t>642</t>
  </si>
  <si>
    <t>210015021</t>
  </si>
  <si>
    <t>odvíčkování/zavíčkování krabice - víčko na šrouby</t>
  </si>
  <si>
    <t>1290486842</t>
  </si>
  <si>
    <t>643</t>
  </si>
  <si>
    <t>210015035</t>
  </si>
  <si>
    <t>osazení hmoždinky HM 8 do pál.cihel/stř.tv.kamene</t>
  </si>
  <si>
    <t>2000685937</t>
  </si>
  <si>
    <t>644</t>
  </si>
  <si>
    <t>210040223</t>
  </si>
  <si>
    <t>vysekání otvoru pro novou skříň 2U-18</t>
  </si>
  <si>
    <t>-370063968</t>
  </si>
  <si>
    <t>645</t>
  </si>
  <si>
    <t>210086550</t>
  </si>
  <si>
    <t>CYKY 3Ox1,5 mm2 750V (PU)</t>
  </si>
  <si>
    <t>579346412</t>
  </si>
  <si>
    <t>646</t>
  </si>
  <si>
    <t>210086551</t>
  </si>
  <si>
    <t>CYKY 3Jx1,5 mm2 750V (PU)</t>
  </si>
  <si>
    <t>-499830046</t>
  </si>
  <si>
    <t>647</t>
  </si>
  <si>
    <t>210086554</t>
  </si>
  <si>
    <t>CYKY 3Jx2,5 mm2 750V (PU)</t>
  </si>
  <si>
    <t>2119623378</t>
  </si>
  <si>
    <t>648</t>
  </si>
  <si>
    <t>210086590</t>
  </si>
  <si>
    <t>CYKY 5Jx1,5 mm2 750V (PU)</t>
  </si>
  <si>
    <t>1137920731</t>
  </si>
  <si>
    <t>649</t>
  </si>
  <si>
    <t>210086591</t>
  </si>
  <si>
    <t>CYKY 5Jx2,5 mm2 750V (PU)</t>
  </si>
  <si>
    <t>-870913949</t>
  </si>
  <si>
    <t>650</t>
  </si>
  <si>
    <t>210086591.1</t>
  </si>
  <si>
    <t>CYKY 5Jx4   mm2 750V (PU)</t>
  </si>
  <si>
    <t>-754530565</t>
  </si>
  <si>
    <t>651</t>
  </si>
  <si>
    <t>210086591.2</t>
  </si>
  <si>
    <t>CYKY 5Jx6   mm2 750V (PU)</t>
  </si>
  <si>
    <t>1421100062</t>
  </si>
  <si>
    <t>652</t>
  </si>
  <si>
    <t>210086580</t>
  </si>
  <si>
    <t>CYKY J5x16 mm2 750V (PU)</t>
  </si>
  <si>
    <t>693208</t>
  </si>
  <si>
    <t>653</t>
  </si>
  <si>
    <t>210086591.3</t>
  </si>
  <si>
    <t>CYKY3Jx35+25mm2 750V (PU)</t>
  </si>
  <si>
    <t>-907514663</t>
  </si>
  <si>
    <t>654</t>
  </si>
  <si>
    <t>210086551.1</t>
  </si>
  <si>
    <t>CXKH-V-J5x6    P60-R B2ca,s-1,d0</t>
  </si>
  <si>
    <t>1568264268</t>
  </si>
  <si>
    <t>655</t>
  </si>
  <si>
    <t>210086552</t>
  </si>
  <si>
    <t>CXKH-V-J5x2,5 P60-R B2ca,s-1,d0</t>
  </si>
  <si>
    <t>-1965558941</t>
  </si>
  <si>
    <t>656</t>
  </si>
  <si>
    <t>210086553</t>
  </si>
  <si>
    <t>CXKH-V-J5x1,5 P60-R B2ca,s-1,d0</t>
  </si>
  <si>
    <t>-850765533</t>
  </si>
  <si>
    <t>657</t>
  </si>
  <si>
    <t>210086554.1</t>
  </si>
  <si>
    <t>CY 4 mm2 zelenožlutý</t>
  </si>
  <si>
    <t>-1577471748</t>
  </si>
  <si>
    <t>658</t>
  </si>
  <si>
    <t>210086554.2</t>
  </si>
  <si>
    <t>CY 6 mm2 zelenožlutý</t>
  </si>
  <si>
    <t>-93192483</t>
  </si>
  <si>
    <t>659</t>
  </si>
  <si>
    <t>210101000</t>
  </si>
  <si>
    <t>ukonč.vod.CU/Al v rozváděči vč.zap.konce do 2,5 mm2</t>
  </si>
  <si>
    <t>331003979</t>
  </si>
  <si>
    <t>660</t>
  </si>
  <si>
    <t>210101001</t>
  </si>
  <si>
    <t>ukonč.vod.CU/Al v rozváděči vč.zap.konce do 6 mm2</t>
  </si>
  <si>
    <t>-1587382179</t>
  </si>
  <si>
    <t>661</t>
  </si>
  <si>
    <t>210101003</t>
  </si>
  <si>
    <t>ukonč.vod.CU v rozváděči vč.zap.konce 35 mm2</t>
  </si>
  <si>
    <t>2018402285</t>
  </si>
  <si>
    <t>662</t>
  </si>
  <si>
    <t>210111070</t>
  </si>
  <si>
    <t>spín.tlačítko CS,TS GW 42202,PT0-PT4</t>
  </si>
  <si>
    <t>-881836044</t>
  </si>
  <si>
    <t>663</t>
  </si>
  <si>
    <t>210111070.1</t>
  </si>
  <si>
    <t>spín.zapuš.prost.obyč. TANGO řaz.1</t>
  </si>
  <si>
    <t>907157007</t>
  </si>
  <si>
    <t>664</t>
  </si>
  <si>
    <t>210111071</t>
  </si>
  <si>
    <t>spín.zapuš.prost.obyč. TANGO řaz.1/0 tlačítko se sig.</t>
  </si>
  <si>
    <t>-900575733</t>
  </si>
  <si>
    <t>665</t>
  </si>
  <si>
    <t>210111072</t>
  </si>
  <si>
    <t>spín.zapuš.prost.obyč. TANGO řaz.5</t>
  </si>
  <si>
    <t>241997798</t>
  </si>
  <si>
    <t>666</t>
  </si>
  <si>
    <t>210111073</t>
  </si>
  <si>
    <t>spín.zapuš.prost.obyč. TANGO řaz.6</t>
  </si>
  <si>
    <t>1261005984</t>
  </si>
  <si>
    <t>667</t>
  </si>
  <si>
    <t>210111074</t>
  </si>
  <si>
    <t>spín.zapuš.prost.obyč. TANGO řaz.7</t>
  </si>
  <si>
    <t>1857223296</t>
  </si>
  <si>
    <t>668</t>
  </si>
  <si>
    <t>210111080</t>
  </si>
  <si>
    <t>spín.zapuš.prost.vlhk. TANGO řaz.5 IP44</t>
  </si>
  <si>
    <t>867934574</t>
  </si>
  <si>
    <t>669</t>
  </si>
  <si>
    <t>210111081</t>
  </si>
  <si>
    <t>spín.zapuš.prost.vlhk. TANGO řaz.6 IP44</t>
  </si>
  <si>
    <t>1783199020</t>
  </si>
  <si>
    <t>670</t>
  </si>
  <si>
    <t>210111082</t>
  </si>
  <si>
    <t>spín.zapuš.prost.vlhk. TANGO řaz.1 IP44</t>
  </si>
  <si>
    <t>1695143211</t>
  </si>
  <si>
    <t>671</t>
  </si>
  <si>
    <t>210113012</t>
  </si>
  <si>
    <t>zás.zapuš.prost.obyč.TANGO dvojnásobná</t>
  </si>
  <si>
    <t>-744532777</t>
  </si>
  <si>
    <t>672</t>
  </si>
  <si>
    <t>210113034</t>
  </si>
  <si>
    <t>přípojka sporáková 3425A-0344B 3x16A/400V TANGO</t>
  </si>
  <si>
    <t>1982682213</t>
  </si>
  <si>
    <t>673</t>
  </si>
  <si>
    <t>210113041</t>
  </si>
  <si>
    <t>zás.nást.prost.vlhké s víčkem 5518-2929 B IP44</t>
  </si>
  <si>
    <t>-1935400879</t>
  </si>
  <si>
    <t>674</t>
  </si>
  <si>
    <t>210113034.1</t>
  </si>
  <si>
    <t>zás.zapuš.prost.obyč.TANGO R dvojitá se svodičem</t>
  </si>
  <si>
    <t>2099596099</t>
  </si>
  <si>
    <t>675</t>
  </si>
  <si>
    <t>210201012</t>
  </si>
  <si>
    <t>svít..A LED AVESTA 12W  IP 43 1020lm</t>
  </si>
  <si>
    <t>15378333</t>
  </si>
  <si>
    <t>676</t>
  </si>
  <si>
    <t>210202011</t>
  </si>
  <si>
    <t>svít .B LED SOLA SLIM 24W 1625lm IP44</t>
  </si>
  <si>
    <t>2131630266</t>
  </si>
  <si>
    <t>677</t>
  </si>
  <si>
    <t>210202025</t>
  </si>
  <si>
    <t>svít..C MODUS LED LLLX 4000 RM2MAT</t>
  </si>
  <si>
    <t>1536818511</t>
  </si>
  <si>
    <t>678</t>
  </si>
  <si>
    <t>210202025.1</t>
  </si>
  <si>
    <t>svít.D LED OREGA 120 50W 4000K IP40</t>
  </si>
  <si>
    <t>1949774564</t>
  </si>
  <si>
    <t>679</t>
  </si>
  <si>
    <t>210202025.2</t>
  </si>
  <si>
    <t>H/svít.vestavné MODUS FIT5000 1xLED,49W</t>
  </si>
  <si>
    <t>-901783298</t>
  </si>
  <si>
    <t>680</t>
  </si>
  <si>
    <t>210202091</t>
  </si>
  <si>
    <t>svít.zář.E LED svítidlo  LIBRA IP65 40W</t>
  </si>
  <si>
    <t>-1665487938</t>
  </si>
  <si>
    <t>681</t>
  </si>
  <si>
    <t>210202093</t>
  </si>
  <si>
    <t>svít.G plain LED s PIR čidlem 18W/230V</t>
  </si>
  <si>
    <t>-727959103</t>
  </si>
  <si>
    <t>682</t>
  </si>
  <si>
    <t>210202093.1</t>
  </si>
  <si>
    <t>pásek F LED 10W/m 3m  se zrojem 12VDC 50W</t>
  </si>
  <si>
    <t>-1761427434</t>
  </si>
  <si>
    <t>683</t>
  </si>
  <si>
    <t>210201094</t>
  </si>
  <si>
    <t>automatický detektor a sig. požáru Secutek VIP-909V</t>
  </si>
  <si>
    <t>1140702485</t>
  </si>
  <si>
    <t>684</t>
  </si>
  <si>
    <t>210202160</t>
  </si>
  <si>
    <t>svít.nouzové E MODUS Ekonomic 3h IP65</t>
  </si>
  <si>
    <t>2120550215</t>
  </si>
  <si>
    <t>685</t>
  </si>
  <si>
    <t>210221004</t>
  </si>
  <si>
    <t>uzemění FeZn drát průměr 10mm na HOP</t>
  </si>
  <si>
    <t>1638206739</t>
  </si>
  <si>
    <t>686</t>
  </si>
  <si>
    <t>210223032</t>
  </si>
  <si>
    <t>svorka ochranného pospojení ZSA 16 s páskem</t>
  </si>
  <si>
    <t>-1743049557</t>
  </si>
  <si>
    <t>687</t>
  </si>
  <si>
    <t>210223097</t>
  </si>
  <si>
    <t>ochranné pospojení vodičem CY 4 mm2</t>
  </si>
  <si>
    <t>410274570</t>
  </si>
  <si>
    <t>688</t>
  </si>
  <si>
    <t>210223101</t>
  </si>
  <si>
    <t>ochranné pospojení vodičem CY 6 mm2 (pu)</t>
  </si>
  <si>
    <t>-295895724</t>
  </si>
  <si>
    <t>689</t>
  </si>
  <si>
    <t>210292093</t>
  </si>
  <si>
    <t>připojení pohonu světlíku</t>
  </si>
  <si>
    <t>-419747514</t>
  </si>
  <si>
    <t>690</t>
  </si>
  <si>
    <t>210292099</t>
  </si>
  <si>
    <t>připojení rozvaděče  rekuperace</t>
  </si>
  <si>
    <t>2005512892</t>
  </si>
  <si>
    <t>691</t>
  </si>
  <si>
    <t>210292099.1</t>
  </si>
  <si>
    <t>připojení ventilátoru požáru a oživení ŘJ pro odvod kouře</t>
  </si>
  <si>
    <t>237697072</t>
  </si>
  <si>
    <t>692</t>
  </si>
  <si>
    <t>210292091</t>
  </si>
  <si>
    <t>ventilátor Dalap 125 LVZ 12V  s  žaluzii a doběhem</t>
  </si>
  <si>
    <t>392402325</t>
  </si>
  <si>
    <t>693</t>
  </si>
  <si>
    <t>210292096</t>
  </si>
  <si>
    <t>připojení osobního  výtahu</t>
  </si>
  <si>
    <t>-1787819471</t>
  </si>
  <si>
    <t>694</t>
  </si>
  <si>
    <t>210292097</t>
  </si>
  <si>
    <t>připojení a oživ.UPS Legrand3x400V 10kVA 9kW 15min</t>
  </si>
  <si>
    <t>2092522136</t>
  </si>
  <si>
    <t>695</t>
  </si>
  <si>
    <t>210111070.2</t>
  </si>
  <si>
    <t>kouřový senzor KFA100+svorkový modul SMOKE</t>
  </si>
  <si>
    <t>-1495913784</t>
  </si>
  <si>
    <t>696</t>
  </si>
  <si>
    <t>210111071.1</t>
  </si>
  <si>
    <t>požárně poplachový spínač KFK 100</t>
  </si>
  <si>
    <t>1009603965</t>
  </si>
  <si>
    <t>697</t>
  </si>
  <si>
    <t>210111072.1</t>
  </si>
  <si>
    <t>sada signal  pro toalety WC ABB  FJW 1004855</t>
  </si>
  <si>
    <t>-451672337</t>
  </si>
  <si>
    <t>698</t>
  </si>
  <si>
    <t>210111073.1</t>
  </si>
  <si>
    <t>PIR čidlo T365 360° s relé</t>
  </si>
  <si>
    <t>-2047325305</t>
  </si>
  <si>
    <t>699</t>
  </si>
  <si>
    <t>210292098</t>
  </si>
  <si>
    <t>připojení FM 2,2kW 3x400V  6,6A bez dodávky</t>
  </si>
  <si>
    <t>-226822934</t>
  </si>
  <si>
    <t>700</t>
  </si>
  <si>
    <t>210292099.2</t>
  </si>
  <si>
    <t>připojení sporáku - bez dodávky</t>
  </si>
  <si>
    <t>1693142393</t>
  </si>
  <si>
    <t>701</t>
  </si>
  <si>
    <t>00314</t>
  </si>
  <si>
    <t>861665692</t>
  </si>
  <si>
    <t>702</t>
  </si>
  <si>
    <t>20017</t>
  </si>
  <si>
    <t>sádra stavební (balení 30kg)</t>
  </si>
  <si>
    <t>-1981349763</t>
  </si>
  <si>
    <t>703</t>
  </si>
  <si>
    <t>00315</t>
  </si>
  <si>
    <t>krabice odbočná KU68 1901 s  víčkem</t>
  </si>
  <si>
    <t>-1067843658</t>
  </si>
  <si>
    <t>704</t>
  </si>
  <si>
    <t>1142798854</t>
  </si>
  <si>
    <t>705</t>
  </si>
  <si>
    <t>00059</t>
  </si>
  <si>
    <t>trubka Kopoxlex KF09050BA el.istal.ohebná izol..</t>
  </si>
  <si>
    <t>-982704843</t>
  </si>
  <si>
    <t>706</t>
  </si>
  <si>
    <t>05151</t>
  </si>
  <si>
    <t>hmoždinka HM 8/1 do tvrdých materiálů s vrutem</t>
  </si>
  <si>
    <t>-344027247</t>
  </si>
  <si>
    <t>707</t>
  </si>
  <si>
    <t>02920</t>
  </si>
  <si>
    <t>CYKY -J3x35+25 mm2 přípojka do RE</t>
  </si>
  <si>
    <t>-602693205</t>
  </si>
  <si>
    <t>708</t>
  </si>
  <si>
    <t>02921</t>
  </si>
  <si>
    <t>CYKY -J5x16mm2  rozvaděč RS</t>
  </si>
  <si>
    <t>612103703</t>
  </si>
  <si>
    <t>709</t>
  </si>
  <si>
    <t>02922</t>
  </si>
  <si>
    <t>CYKY -J5x6mm2    podružné rozvaděče RT,R1,R2,R3</t>
  </si>
  <si>
    <t>2109163116</t>
  </si>
  <si>
    <t>710</t>
  </si>
  <si>
    <t>02923</t>
  </si>
  <si>
    <t>CYKY -J5x4mm2    podružné rozvaděče MaR,RV</t>
  </si>
  <si>
    <t>460672982</t>
  </si>
  <si>
    <t>02924</t>
  </si>
  <si>
    <t>CYKY -J5x2,5mm2 ZTP,el.sporák,rekuperace</t>
  </si>
  <si>
    <t>512190464</t>
  </si>
  <si>
    <t>33918</t>
  </si>
  <si>
    <t>CYKY 3Jx2,5 mm2 zás.</t>
  </si>
  <si>
    <t>2123803529</t>
  </si>
  <si>
    <t>02920.1</t>
  </si>
  <si>
    <t>CYKY 3Ox1,5 mm2</t>
  </si>
  <si>
    <t>449301401</t>
  </si>
  <si>
    <t>33914</t>
  </si>
  <si>
    <t>CYKY 3Jx1,5 mm2</t>
  </si>
  <si>
    <t>-1190442885</t>
  </si>
  <si>
    <t>715</t>
  </si>
  <si>
    <t>02960</t>
  </si>
  <si>
    <t>CYKY 5Jx1,5 mm2</t>
  </si>
  <si>
    <t>-83814780</t>
  </si>
  <si>
    <t>716</t>
  </si>
  <si>
    <t>02995</t>
  </si>
  <si>
    <t>CXKH-V-J5x1,5 P60-R B2ca,s-1,d0 PT,CS,TS,schodiště</t>
  </si>
  <si>
    <t>-92430049</t>
  </si>
  <si>
    <t>717</t>
  </si>
  <si>
    <t>02996</t>
  </si>
  <si>
    <t>-1933068263</t>
  </si>
  <si>
    <t>718</t>
  </si>
  <si>
    <t>02997</t>
  </si>
  <si>
    <t>CXKH-V-J5x6    P60-R B2ca,s-1,d0 RP1</t>
  </si>
  <si>
    <t>2018243748</t>
  </si>
  <si>
    <t>719</t>
  </si>
  <si>
    <t>01752</t>
  </si>
  <si>
    <t>tlačítko  CS ,TS GW42202,PT0-PT4</t>
  </si>
  <si>
    <t>999458644</t>
  </si>
  <si>
    <t>720</t>
  </si>
  <si>
    <t>01700</t>
  </si>
  <si>
    <t>spínač 3558-A01340 ABB přístroj řaz.1,1So</t>
  </si>
  <si>
    <t>1702692468</t>
  </si>
  <si>
    <t>01707</t>
  </si>
  <si>
    <t>kryt 3558A-A651 B TANGO jednoduchý</t>
  </si>
  <si>
    <t>385978908</t>
  </si>
  <si>
    <t>01710</t>
  </si>
  <si>
    <t>rámeček 3901A-B10 B TANGO 1.násobný</t>
  </si>
  <si>
    <t>653754210</t>
  </si>
  <si>
    <t>00723</t>
  </si>
  <si>
    <t>spínač 3558-A01340 ABB přístroj řaz.1/0, 1/OS, 1/OSo</t>
  </si>
  <si>
    <t>-1376841946</t>
  </si>
  <si>
    <t>724</t>
  </si>
  <si>
    <t>492590439</t>
  </si>
  <si>
    <t>529270028</t>
  </si>
  <si>
    <t>726</t>
  </si>
  <si>
    <t>01702</t>
  </si>
  <si>
    <t>spínač 3558-A05340 ABB přístorj řaz.5</t>
  </si>
  <si>
    <t>-996223705</t>
  </si>
  <si>
    <t>01708</t>
  </si>
  <si>
    <t>kryt 3558A-A652 B TANGO dělený</t>
  </si>
  <si>
    <t>-1371121507</t>
  </si>
  <si>
    <t>728</t>
  </si>
  <si>
    <t>1510865762</t>
  </si>
  <si>
    <t>729</t>
  </si>
  <si>
    <t>01703</t>
  </si>
  <si>
    <t>spínač 3558-A06340 ABB přístroj řaz 6,6So</t>
  </si>
  <si>
    <t>-878438101</t>
  </si>
  <si>
    <t>730</t>
  </si>
  <si>
    <t>-1091032330</t>
  </si>
  <si>
    <t>731</t>
  </si>
  <si>
    <t>1223729934</t>
  </si>
  <si>
    <t>732</t>
  </si>
  <si>
    <t>01703.1</t>
  </si>
  <si>
    <t>spínač 3558-A06340 ABB přístroj řaz 7</t>
  </si>
  <si>
    <t>843477389</t>
  </si>
  <si>
    <t>733</t>
  </si>
  <si>
    <t>-1572073665</t>
  </si>
  <si>
    <t>734</t>
  </si>
  <si>
    <t>1017355281</t>
  </si>
  <si>
    <t>00818</t>
  </si>
  <si>
    <t>spínač 3558A-05940 B TANGO řaz.5 zapuštěný IP44 komp.</t>
  </si>
  <si>
    <t>1324386888</t>
  </si>
  <si>
    <t>736</t>
  </si>
  <si>
    <t>00818.1</t>
  </si>
  <si>
    <t>spínač 3558A-06940 B TANGO řaz.6 zapuštěný IP44 komp.</t>
  </si>
  <si>
    <t>228451988</t>
  </si>
  <si>
    <t>737</t>
  </si>
  <si>
    <t>00817</t>
  </si>
  <si>
    <t>spínač 3558A-01940 B TANGO řaz.1 zapuštěný IP44 komp.</t>
  </si>
  <si>
    <t>1376287960</t>
  </si>
  <si>
    <t>738</t>
  </si>
  <si>
    <t>00612</t>
  </si>
  <si>
    <t>-1805069379</t>
  </si>
  <si>
    <t>739</t>
  </si>
  <si>
    <t>-1302188033</t>
  </si>
  <si>
    <t>740</t>
  </si>
  <si>
    <t>35044</t>
  </si>
  <si>
    <t>zás.5512A-2349 B TANGO dvojzás.zapušť. Kompl.</t>
  </si>
  <si>
    <t>1144326771</t>
  </si>
  <si>
    <t>35075</t>
  </si>
  <si>
    <t>zás.5519A-2989 B TANGO jednonás.zapušť. Kompl.</t>
  </si>
  <si>
    <t>1790049874</t>
  </si>
  <si>
    <t>742</t>
  </si>
  <si>
    <t>35075.1</t>
  </si>
  <si>
    <t>zás.5518A-2989 B TANGO jednonás.zapušť. IP44 kompl.</t>
  </si>
  <si>
    <t>-268447276</t>
  </si>
  <si>
    <t>743</t>
  </si>
  <si>
    <t>35087</t>
  </si>
  <si>
    <t>zás.5592A-A2349 R TANGO dvojnás.zapuš.se svodič.</t>
  </si>
  <si>
    <t>1926759952</t>
  </si>
  <si>
    <t>744</t>
  </si>
  <si>
    <t>37288</t>
  </si>
  <si>
    <t>-1238360926</t>
  </si>
  <si>
    <t>745</t>
  </si>
  <si>
    <t>37293</t>
  </si>
  <si>
    <t>-1423920224</t>
  </si>
  <si>
    <t>746</t>
  </si>
  <si>
    <t>37292</t>
  </si>
  <si>
    <t>-1193743392</t>
  </si>
  <si>
    <t>747</t>
  </si>
  <si>
    <t>37283</t>
  </si>
  <si>
    <t>svít..D LED OREGA 120 50W 4000K IP40</t>
  </si>
  <si>
    <t>-1729119593</t>
  </si>
  <si>
    <t>748</t>
  </si>
  <si>
    <t>37295</t>
  </si>
  <si>
    <t>svít..E LED svítidlo  LIBRA SMD  IP65 40W</t>
  </si>
  <si>
    <t>-243612927</t>
  </si>
  <si>
    <t>749</t>
  </si>
  <si>
    <t>32015</t>
  </si>
  <si>
    <t>410064665</t>
  </si>
  <si>
    <t>750</t>
  </si>
  <si>
    <t>37288.1</t>
  </si>
  <si>
    <t>svít.G Plain LED s PIR čidlem 18W/230V</t>
  </si>
  <si>
    <t>-1246450341</t>
  </si>
  <si>
    <t>751</t>
  </si>
  <si>
    <t>37248</t>
  </si>
  <si>
    <t>svít.nouzové NO MODUS Ekonomic 3h IP65</t>
  </si>
  <si>
    <t>895407177</t>
  </si>
  <si>
    <t>752</t>
  </si>
  <si>
    <t>37292.1</t>
  </si>
  <si>
    <t>493239364</t>
  </si>
  <si>
    <t>753</t>
  </si>
  <si>
    <t>33736</t>
  </si>
  <si>
    <t>-417621808</t>
  </si>
  <si>
    <t>754</t>
  </si>
  <si>
    <t>01750</t>
  </si>
  <si>
    <t>-1640013272</t>
  </si>
  <si>
    <t>755</t>
  </si>
  <si>
    <t>34555</t>
  </si>
  <si>
    <t>-1005438826</t>
  </si>
  <si>
    <t>756</t>
  </si>
  <si>
    <t>04921</t>
  </si>
  <si>
    <t>drát Cu průměr 8 mm zemnící</t>
  </si>
  <si>
    <t>-1242862061</t>
  </si>
  <si>
    <t>757</t>
  </si>
  <si>
    <t>13495</t>
  </si>
  <si>
    <t>svorka ZSA 16 zemnící</t>
  </si>
  <si>
    <t>81617622</t>
  </si>
  <si>
    <t>758</t>
  </si>
  <si>
    <t>13499</t>
  </si>
  <si>
    <t>pásek ZS 16 Cu uzemňovací 15x500mm</t>
  </si>
  <si>
    <t>-1550816070</t>
  </si>
  <si>
    <t>759</t>
  </si>
  <si>
    <t>33846</t>
  </si>
  <si>
    <t>-1716007840</t>
  </si>
  <si>
    <t>760</t>
  </si>
  <si>
    <t>33736.1</t>
  </si>
  <si>
    <t>CY6 mm2 zelenožlutý</t>
  </si>
  <si>
    <t>-909016273</t>
  </si>
  <si>
    <t>761</t>
  </si>
  <si>
    <t>09985</t>
  </si>
  <si>
    <t>306953839</t>
  </si>
  <si>
    <t>762</t>
  </si>
  <si>
    <t>09986</t>
  </si>
  <si>
    <t>Výzbroj rozvaděče RE EI 30 DPS1-S kouřotěsné</t>
  </si>
  <si>
    <t>-1606252683</t>
  </si>
  <si>
    <t>763</t>
  </si>
  <si>
    <t>09987</t>
  </si>
  <si>
    <t>Výzbroj rozvaděče RS EI 30 DPS1-S kouřotěsné</t>
  </si>
  <si>
    <t>1408353915</t>
  </si>
  <si>
    <t>764</t>
  </si>
  <si>
    <t>09987.1</t>
  </si>
  <si>
    <t>Výzbroj rozvaděče R1,R2,R3</t>
  </si>
  <si>
    <t>1464154033</t>
  </si>
  <si>
    <t>765</t>
  </si>
  <si>
    <t>09987.2</t>
  </si>
  <si>
    <t>Výzbroj rozvaděče RT</t>
  </si>
  <si>
    <t>-1134746004</t>
  </si>
  <si>
    <t>766</t>
  </si>
  <si>
    <t>09987.3</t>
  </si>
  <si>
    <t>Výzbroj rozvaděče R MaR</t>
  </si>
  <si>
    <t>701758913</t>
  </si>
  <si>
    <t>767</t>
  </si>
  <si>
    <t>09987.4</t>
  </si>
  <si>
    <t>Výzbroj rozvaděče RP1+řídící jednotka pro odvod kouře</t>
  </si>
  <si>
    <t>79736793</t>
  </si>
  <si>
    <t>768</t>
  </si>
  <si>
    <t>09988</t>
  </si>
  <si>
    <t>UPS  Legrand 3x400V 10kVA/9 KW 15min</t>
  </si>
  <si>
    <t>1744612715</t>
  </si>
  <si>
    <t>769</t>
  </si>
  <si>
    <t>01753</t>
  </si>
  <si>
    <t>-773708824</t>
  </si>
  <si>
    <t>770</t>
  </si>
  <si>
    <t>01754</t>
  </si>
  <si>
    <t>-1997035622</t>
  </si>
  <si>
    <t>771</t>
  </si>
  <si>
    <t>01755</t>
  </si>
  <si>
    <t>frekvenční měnič 2,2kW 3x400V  6,6A</t>
  </si>
  <si>
    <t>-1527071989</t>
  </si>
  <si>
    <t>772</t>
  </si>
  <si>
    <t>Prořez 5%</t>
  </si>
  <si>
    <t>-944221249</t>
  </si>
  <si>
    <t>773</t>
  </si>
  <si>
    <t>38.1</t>
  </si>
  <si>
    <t>Podružný materiál 5% z nosného materiálu</t>
  </si>
  <si>
    <t>-30001860</t>
  </si>
  <si>
    <t>774</t>
  </si>
  <si>
    <t>A-9100-1</t>
  </si>
  <si>
    <t>Montáž zapuštěného rozváděče do váhy 100kg</t>
  </si>
  <si>
    <t>1158359236</t>
  </si>
  <si>
    <t>775</t>
  </si>
  <si>
    <t>N-7321-1</t>
  </si>
  <si>
    <t>Kontrola rozváděče RE vč. vystavení atestu</t>
  </si>
  <si>
    <t>-222551039</t>
  </si>
  <si>
    <t>776</t>
  </si>
  <si>
    <t>N-7321-2</t>
  </si>
  <si>
    <t>Kontrola rozváděče RSvč. vystavení atestu</t>
  </si>
  <si>
    <t>-894254903</t>
  </si>
  <si>
    <t>777</t>
  </si>
  <si>
    <t>N-7321-3</t>
  </si>
  <si>
    <t>Kontrola rozvaděče R1 vč.vystavení atestu</t>
  </si>
  <si>
    <t>880474786</t>
  </si>
  <si>
    <t>778</t>
  </si>
  <si>
    <t>N-7321-4</t>
  </si>
  <si>
    <t>Kontrola rozváděče R2 vč. vystavení atestu</t>
  </si>
  <si>
    <t>-637536791</t>
  </si>
  <si>
    <t>779</t>
  </si>
  <si>
    <t>N-7321-5</t>
  </si>
  <si>
    <t>Kontrola rozvaděče R3 vč.vystavení atestu</t>
  </si>
  <si>
    <t>174293973</t>
  </si>
  <si>
    <t>780</t>
  </si>
  <si>
    <t>N-7321-7</t>
  </si>
  <si>
    <t>Kontrola rozvaděče RP1 vč.vystavení atestu</t>
  </si>
  <si>
    <t>1557534489</t>
  </si>
  <si>
    <t>781</t>
  </si>
  <si>
    <t>N-7321-8</t>
  </si>
  <si>
    <t>Kontrola rozvaděče MaR TČ   vč.vystavení atestu</t>
  </si>
  <si>
    <t>166267279</t>
  </si>
  <si>
    <t>782</t>
  </si>
  <si>
    <t>01</t>
  </si>
  <si>
    <t>Úprava rozváděče RE (EI30 kouřotěsné ,  PO zevnitř)</t>
  </si>
  <si>
    <t>-607944730</t>
  </si>
  <si>
    <t>783</t>
  </si>
  <si>
    <t>02</t>
  </si>
  <si>
    <t>Výroba  rozváděče RS  (EI30 kouřotěsné ,  PO zevnitř)</t>
  </si>
  <si>
    <t>-1921676376</t>
  </si>
  <si>
    <t>784</t>
  </si>
  <si>
    <t>03</t>
  </si>
  <si>
    <t>Výroba rozváděče R1   (EI30 kouřotěsné, PO zuevnitř)</t>
  </si>
  <si>
    <t>-1533516978</t>
  </si>
  <si>
    <t>785</t>
  </si>
  <si>
    <t>04</t>
  </si>
  <si>
    <t>Výroba rozváděče R2</t>
  </si>
  <si>
    <t>-842990990</t>
  </si>
  <si>
    <t>786</t>
  </si>
  <si>
    <t>05</t>
  </si>
  <si>
    <t>Výroba rozváděče R3</t>
  </si>
  <si>
    <t>1978218050</t>
  </si>
  <si>
    <t>787</t>
  </si>
  <si>
    <t>06</t>
  </si>
  <si>
    <t>Výroba rozvaděče RP1</t>
  </si>
  <si>
    <t>-676577359</t>
  </si>
  <si>
    <t>788</t>
  </si>
  <si>
    <t>08</t>
  </si>
  <si>
    <t>Výroba rozvaděče TČ- RMaR</t>
  </si>
  <si>
    <t>1252137538</t>
  </si>
  <si>
    <t>789</t>
  </si>
  <si>
    <t>Výchozí revize el. zařízení dle ČSN 331500</t>
  </si>
  <si>
    <t>hod.</t>
  </si>
  <si>
    <t>1120742007</t>
  </si>
  <si>
    <t>790</t>
  </si>
  <si>
    <t>Spolupráce s revizním technikem</t>
  </si>
  <si>
    <t>557900413</t>
  </si>
  <si>
    <t>791</t>
  </si>
  <si>
    <t>demontáže</t>
  </si>
  <si>
    <t>53639629</t>
  </si>
  <si>
    <t>792</t>
  </si>
  <si>
    <t>Zabezpečení pracoviště</t>
  </si>
  <si>
    <t>980493807</t>
  </si>
  <si>
    <t>793</t>
  </si>
  <si>
    <t>Spolupráce s ostatními profesemi</t>
  </si>
  <si>
    <t>1932354903</t>
  </si>
  <si>
    <t>Elektroinstalace - slaboproud</t>
  </si>
  <si>
    <t>992</t>
  </si>
  <si>
    <t>742420021</t>
  </si>
  <si>
    <t>Montáž společné televizní antény antenního stožáru včetně upevňovacího materiálu</t>
  </si>
  <si>
    <t>1426295124</t>
  </si>
  <si>
    <t>https://podminky.urs.cz/item/CS_URS_2024_01/742420021</t>
  </si>
  <si>
    <t>993</t>
  </si>
  <si>
    <t>31686010</t>
  </si>
  <si>
    <t>stožár anténní kov žárový zinek plastová záslepka průměr 48mm délka 1m</t>
  </si>
  <si>
    <t>-1022768442</t>
  </si>
  <si>
    <t>995</t>
  </si>
  <si>
    <t>998742113</t>
  </si>
  <si>
    <t>Přesun hmot pro slaboproud stanovený z hmotnosti přesunovaného materiálu vodorovná dopravní vzdálenost do 50 m s omezením mechanizace v objektech výšky přes 12 do 24 m</t>
  </si>
  <si>
    <t>-1686031443</t>
  </si>
  <si>
    <t>https://podminky.urs.cz/item/CS_URS_2024_02/998742113</t>
  </si>
  <si>
    <t>Konstrukce tesařské</t>
  </si>
  <si>
    <t>796</t>
  </si>
  <si>
    <t>762083111</t>
  </si>
  <si>
    <t>Impregnace řeziva máčením proti dřevokaznému hmyzu a houbám, třída ohrožení 1 a 2 (dřevo v interiéru)</t>
  </si>
  <si>
    <t>-697949309</t>
  </si>
  <si>
    <t>https://podminky.urs.cz/item/CS_URS_2024_02/762083111</t>
  </si>
  <si>
    <t>0,28+4,147+14,527</t>
  </si>
  <si>
    <t>797</t>
  </si>
  <si>
    <t>762331811</t>
  </si>
  <si>
    <t>Demontáž vázaných konstrukcí krovů sklonu do 60° z hranolů, hranolků, fošen, průřezové plochy do 120 cm2</t>
  </si>
  <si>
    <t>380750376</t>
  </si>
  <si>
    <t>https://podminky.urs.cz/item/CS_URS_2024_02/762331811</t>
  </si>
  <si>
    <t>11,8+4,4*11+6,2*8+3,72+4,6+3,24+4,2*11</t>
  </si>
  <si>
    <t>798</t>
  </si>
  <si>
    <t>762331812</t>
  </si>
  <si>
    <t>Demontáž vázaných konstrukcí krovů sklonu do 60° z hranolů, hranolků, fošen, průřezové plochy přes 120 do 224 cm2</t>
  </si>
  <si>
    <t>-27569179</t>
  </si>
  <si>
    <t>https://podminky.urs.cz/item/CS_URS_2024_02/762331812</t>
  </si>
  <si>
    <t>2,75*7+9*12+1,02+1,11*2+0,94*8+4,4*13+2,45*6*2+2,3*2+10*8+1,1*2+1,02*2+2</t>
  </si>
  <si>
    <t>13+11,1+12,5+4,15*4</t>
  </si>
  <si>
    <t>799</t>
  </si>
  <si>
    <t>762331813</t>
  </si>
  <si>
    <t>Demontáž vázaných konstrukcí krovů sklonu do 60° z hranolů, hranolků, fošen, průřezové plochy přes 224 do 288 cm2</t>
  </si>
  <si>
    <t>-2029760297</t>
  </si>
  <si>
    <t>https://podminky.urs.cz/item/CS_URS_2024_02/762331813</t>
  </si>
  <si>
    <t>4,3*2+2,75*4+13,2+12,8+11,1+5,65*2</t>
  </si>
  <si>
    <t>800</t>
  </si>
  <si>
    <t>762332140</t>
  </si>
  <si>
    <t>Montáž vázaných konstrukcí krovů střech pultových, sedlových, valbových, stanových čtvercového nebo obdélníkového půdorysu z řeziva hraněného s použitím ocelových spojek (spojky ve specifikaci) průřezové plochy do 50 cm2</t>
  </si>
  <si>
    <t>1287026163</t>
  </si>
  <si>
    <t>https://podminky.urs.cz/item/CS_URS_2024_02/762332140</t>
  </si>
  <si>
    <t>3*36</t>
  </si>
  <si>
    <t>801</t>
  </si>
  <si>
    <t>60512125</t>
  </si>
  <si>
    <t>hranol stavební řezivo průřezu do 120cm2 do dl 6m</t>
  </si>
  <si>
    <t>685727847</t>
  </si>
  <si>
    <t>0,04*0,06*3*36</t>
  </si>
  <si>
    <t>0,259*1,08 'Přepočtené koeficientem množství</t>
  </si>
  <si>
    <t>802</t>
  </si>
  <si>
    <t>762332142</t>
  </si>
  <si>
    <t>Montáž vázaných konstrukcí krovů střech pultových, sedlových, valbových, stanových čtvercového nebo obdélníkového půdorysu z řeziva hraněného s použitím ocelových spojek (spojky ve specifikaci) průřezové plochy přes 120 do 224 cm2</t>
  </si>
  <si>
    <t>921105828</t>
  </si>
  <si>
    <t>https://podminky.urs.cz/item/CS_URS_2024_02/762332142</t>
  </si>
  <si>
    <t>3,6*3+3,4*3+3,2*3+3,1*4+2,9*2+2,8+4,4*16+2,1*2+1+1,5*3+1,3*3+3,5*3+3,7*3+3,8*3+3,9*3+3,9*3"80/220</t>
  </si>
  <si>
    <t>2,3*6"120/160</t>
  </si>
  <si>
    <t>5*2"140/140</t>
  </si>
  <si>
    <t>803</t>
  </si>
  <si>
    <t>60512130</t>
  </si>
  <si>
    <t>hranol stavební řezivo průřezu do 224cm2 do dl 6m</t>
  </si>
  <si>
    <t>-1183277027</t>
  </si>
  <si>
    <t>0,08*0,22*192+0,12*0,16*2,3*6+0,14*0,14*5*2</t>
  </si>
  <si>
    <t>3,84*1,08 'Přepočtené koeficientem množství</t>
  </si>
  <si>
    <t>804</t>
  </si>
  <si>
    <t>762341129</t>
  </si>
  <si>
    <t>Bednění střech střech rovných sklonu do 60° s vyřezáním otvorů z cementotřískových desek šroubovaných na krokve na pero a drážku, tloušťky desky 28 mm</t>
  </si>
  <si>
    <t>1497862431</t>
  </si>
  <si>
    <t>https://podminky.urs.cz/item/CS_URS_2024_02/762341129</t>
  </si>
  <si>
    <t>805</t>
  </si>
  <si>
    <t>762341210</t>
  </si>
  <si>
    <t>Montáž bednění střech rovných a šikmých sklonu do 60° s vyřezáním otvorů z prken hrubých na sraz tl. do 32 mm</t>
  </si>
  <si>
    <t>-1123456713</t>
  </si>
  <si>
    <t>https://podminky.urs.cz/item/CS_URS_2024_02/762341210</t>
  </si>
  <si>
    <t>109,012*2+66,67</t>
  </si>
  <si>
    <t>806</t>
  </si>
  <si>
    <t>60511112</t>
  </si>
  <si>
    <t>řezivo jehličnaté smrk, borovice š přes 80mm tl 24mm dl 4-5m</t>
  </si>
  <si>
    <t>-1498272689</t>
  </si>
  <si>
    <t>109,012*0,025+109,012*0,025+66,67*0,12</t>
  </si>
  <si>
    <t>13,451*1,08 'Přepočtené koeficientem množství</t>
  </si>
  <si>
    <t>807</t>
  </si>
  <si>
    <t>762341811</t>
  </si>
  <si>
    <t>Demontáž bednění a laťování bednění střech rovných, obloukových, sklonu do 60° se všemi nadstřešními konstrukcemi z prken hrubých, hoblovaných tl. do 32 mm</t>
  </si>
  <si>
    <t>-790510931</t>
  </si>
  <si>
    <t>https://podminky.urs.cz/item/CS_URS_2024_02/762341811</t>
  </si>
  <si>
    <t>808</t>
  </si>
  <si>
    <t>762342214</t>
  </si>
  <si>
    <t>Montáž laťování střech jednoduchých sklonu do 60° při osové vzdálenosti latí přes 150 do 360 mm</t>
  </si>
  <si>
    <t>-912623220</t>
  </si>
  <si>
    <t>https://podminky.urs.cz/item/CS_URS_2024_02/762342214</t>
  </si>
  <si>
    <t>809</t>
  </si>
  <si>
    <t>60514114</t>
  </si>
  <si>
    <t>řezivo jehličnaté lať impregnovaná dl 4 m</t>
  </si>
  <si>
    <t>-1297305520</t>
  </si>
  <si>
    <t>0,04*0,06*312,56</t>
  </si>
  <si>
    <t>0,75*1,08 'Přepočtené koeficientem množství</t>
  </si>
  <si>
    <t>810</t>
  </si>
  <si>
    <t>762395000</t>
  </si>
  <si>
    <t>Spojovací prostředky krovů, bednění a laťování, nadstřešních konstrukcí svorníky, prkna, hřebíky, pásová ocel, vruty</t>
  </si>
  <si>
    <t>270551102</t>
  </si>
  <si>
    <t>https://podminky.urs.cz/item/CS_URS_2024_02/762395000</t>
  </si>
  <si>
    <t>0,28+4,147+14,527+0,81</t>
  </si>
  <si>
    <t>811</t>
  </si>
  <si>
    <t>7625112r</t>
  </si>
  <si>
    <t>Podlahové konstrukce podkladové z dřevoštěpkových desek OSB jednovrstvých šroubovaných na sraz, tloušťky desky 22 mm</t>
  </si>
  <si>
    <t>-1777602390</t>
  </si>
  <si>
    <t>94,069"+11,1, +10,6</t>
  </si>
  <si>
    <t>812</t>
  </si>
  <si>
    <t>762522812</t>
  </si>
  <si>
    <t>Demontáž podlah s polštáři z prken nebo fošen tl. přes 32 mm</t>
  </si>
  <si>
    <t>789729742</t>
  </si>
  <si>
    <t>https://podminky.urs.cz/item/CS_URS_2024_02/762522812</t>
  </si>
  <si>
    <t>26,9+36,6+21,6+19,8+5+2,9+1,1"2. NP</t>
  </si>
  <si>
    <t>813</t>
  </si>
  <si>
    <t>762526811</t>
  </si>
  <si>
    <t>Demontáž podlah z desek dřevotřískových, překližkových, sololitových tl. do 20 mm bez polštářů</t>
  </si>
  <si>
    <t>74476305</t>
  </si>
  <si>
    <t>https://podminky.urs.cz/item/CS_URS_2024_02/762526811</t>
  </si>
  <si>
    <t>20,400"1.03</t>
  </si>
  <si>
    <t>26,9+36,6+21,6"2. NP</t>
  </si>
  <si>
    <t>10,5+18,4+22,5+22,9+17,7"3. NP</t>
  </si>
  <si>
    <t>814</t>
  </si>
  <si>
    <t>762811811</t>
  </si>
  <si>
    <t>Demontáž záklopů stropů vrchních a zapuštěných z hrubých prken, tl. do 32 mm</t>
  </si>
  <si>
    <t>-525622621</t>
  </si>
  <si>
    <t>https://podminky.urs.cz/item/CS_URS_2024_02/762811811</t>
  </si>
  <si>
    <t>815</t>
  </si>
  <si>
    <t>762822820</t>
  </si>
  <si>
    <t>Demontáž stropních trámů z hraněného řeziva, průřezové plochy přes 144 do 288 cm2</t>
  </si>
  <si>
    <t>-1110576484</t>
  </si>
  <si>
    <t>https://podminky.urs.cz/item/CS_URS_2024_02/762822820</t>
  </si>
  <si>
    <t>6,3*11+6,4*7"2. NP</t>
  </si>
  <si>
    <t>6,3*12+6,4*7+2,7*5</t>
  </si>
  <si>
    <t>816</t>
  </si>
  <si>
    <t>762822840</t>
  </si>
  <si>
    <t>Demontáž stropních trámů z hraněného řeziva, průřezové plochy přes 450 do 540 cm2</t>
  </si>
  <si>
    <t>1303054137</t>
  </si>
  <si>
    <t>https://podminky.urs.cz/item/CS_URS_2024_02/762822840</t>
  </si>
  <si>
    <t>6,3*13+6,4*4+6,4*4"2. NP</t>
  </si>
  <si>
    <t>6,3*12+6,4*7+2,7*5"3. NP</t>
  </si>
  <si>
    <t>817</t>
  </si>
  <si>
    <t>762841811</t>
  </si>
  <si>
    <t>Demontáž podbíjení obkladů stropů a střech sklonu do 60° z hrubých prken tl. do 35 mm bez omítky</t>
  </si>
  <si>
    <t>724552483</t>
  </si>
  <si>
    <t>https://podminky.urs.cz/item/CS_URS_2024_02/762841811</t>
  </si>
  <si>
    <t>144,6-14,1"2. NP</t>
  </si>
  <si>
    <t>818</t>
  </si>
  <si>
    <t>998762113</t>
  </si>
  <si>
    <t>Přesun hmot pro konstrukce tesařské stanovený z hmotnosti přesunovaného materiálu vodorovná dopravní vzdálenost do 50 m s omezením mechanizace v objektech výšky přes 12 do 24 m</t>
  </si>
  <si>
    <t>365305790</t>
  </si>
  <si>
    <t>https://podminky.urs.cz/item/CS_URS_2024_02/998762113</t>
  </si>
  <si>
    <t>Konstrukce suché výstavby</t>
  </si>
  <si>
    <t>819</t>
  </si>
  <si>
    <t>763111433</t>
  </si>
  <si>
    <t>Příčka ze sádrokartonových desek s nosnou konstrukcí z jednoduchých ocelových profilů UW, CW dvojitě opláštěná deskami impregnovanými H2 tl. 2 x 12,5 mm EI 60, příčka tl. 125 mm, profil 75, bez izolace</t>
  </si>
  <si>
    <t>1748481116</t>
  </si>
  <si>
    <t>https://podminky.urs.cz/item/CS_URS_2024_02/763111433</t>
  </si>
  <si>
    <t>7,05*1,8+(1,8+2,6)*1,8/2*5-0,7*1,97*3"SD7</t>
  </si>
  <si>
    <t>2,6*(6,9+3,3+1,9+1,3+1,475)-0,7*1,97*5</t>
  </si>
  <si>
    <t>820</t>
  </si>
  <si>
    <t>763111717</t>
  </si>
  <si>
    <t>Příčka ze sádrokartonových desek ostatní konstrukce a práce na příčkách ze sádrokartonových desek základní penetrační nátěr (oboustranný)</t>
  </si>
  <si>
    <t>-933237928</t>
  </si>
  <si>
    <t>https://podminky.urs.cz/item/CS_URS_2024_02/763111717</t>
  </si>
  <si>
    <t>60,133+2,52+82,427</t>
  </si>
  <si>
    <t>821</t>
  </si>
  <si>
    <t>763111741</t>
  </si>
  <si>
    <t>Příčka ze sádrokartonových desek ostatní konstrukce a práce na příčkách ze sádrokartonových desek montáž parotěsné zábrany</t>
  </si>
  <si>
    <t>1658181297</t>
  </si>
  <si>
    <t>https://podminky.urs.cz/item/CS_URS_2024_02/763111741</t>
  </si>
  <si>
    <t>88,825"SD4, adekv. pol.</t>
  </si>
  <si>
    <t>822</t>
  </si>
  <si>
    <t>28329282</t>
  </si>
  <si>
    <t>fólie PE vyztužená Al vrstvou pro parotěsnou vrstvu 170g/m2</t>
  </si>
  <si>
    <t>-1161824531</t>
  </si>
  <si>
    <t>88,825</t>
  </si>
  <si>
    <t>88,825*1,1235 'Přepočtené koeficientem množství</t>
  </si>
  <si>
    <t>823</t>
  </si>
  <si>
    <t>763111742</t>
  </si>
  <si>
    <t>Příčka ze sádrokartonových desek ostatní konstrukce a práce na příčkách ze sádrokartonových desek montáž jedné vrstvy tepelné izolace</t>
  </si>
  <si>
    <t>-486377543</t>
  </si>
  <si>
    <t>https://podminky.urs.cz/item/CS_URS_2024_02/763111742</t>
  </si>
  <si>
    <t>60,133"SD7</t>
  </si>
  <si>
    <t>824</t>
  </si>
  <si>
    <t>63150970</t>
  </si>
  <si>
    <t>role akustická a tepelně izolační ze skelných vláken tl 60mm</t>
  </si>
  <si>
    <t>-169552747</t>
  </si>
  <si>
    <t>60,133*1,02 'Přepočtené koeficientem množství</t>
  </si>
  <si>
    <t>825</t>
  </si>
  <si>
    <t>763112312</t>
  </si>
  <si>
    <t>Příčka mezibytová ze sádrokartonových desek s nosnou konstrukcí ze zdvojených ocelových profilů UW, CW dvojitě opláštěná deskami standardními A tl. 2 x 12,5 mm s dvojitou izolací, EI 60, příčka tl. 155 mm, profil 50, Rw do 62 dB</t>
  </si>
  <si>
    <t>650036246</t>
  </si>
  <si>
    <t>https://podminky.urs.cz/item/CS_URS_2024_02/763112312</t>
  </si>
  <si>
    <t>3*1,5-0,9*2,2"SD6</t>
  </si>
  <si>
    <t>826</t>
  </si>
  <si>
    <t>7631123r1</t>
  </si>
  <si>
    <t>SD5 SDK příčka mezibytová tl 255 mm dvojitá kovová kce (R-CW) s vnitřní deskou (SDK RF 2x12,5 mm + miner. vata 60 mm + SDK RB 1x 12,5 mm + miner. vata + SDK RE 2x 12,5 mm)</t>
  </si>
  <si>
    <t>-413017162</t>
  </si>
  <si>
    <t>(3,15+1,5)*4,45/2+0,9*2,5+3*(1,75+3,85+1,1+1,25+0,45+6,7+0,175*2+4,8*2)-0,9*1,97*3"SD5</t>
  </si>
  <si>
    <t>827</t>
  </si>
  <si>
    <t>763121453</t>
  </si>
  <si>
    <t>Stěna předsazená ze sádrokartonových desek s nosnou konstrukcí z ocelových profilů CW, UW dvojitě opláštěná deskami protipožárními DF tl. 2 x 12,5 mm bez izolace, EI 30, stěna tl. 100 mm, profil 75</t>
  </si>
  <si>
    <t>-1896519558</t>
  </si>
  <si>
    <t>https://podminky.urs.cz/item/CS_URS_2024_02/763121453</t>
  </si>
  <si>
    <t>(0,7+0,35*2)*3,4"SD9</t>
  </si>
  <si>
    <t>828</t>
  </si>
  <si>
    <t>763121455</t>
  </si>
  <si>
    <t>Stěna předsazená ze sádrokartonových desek s nosnou konstrukcí z ocelových profilů CW, UW dvojitě opláštěná deskami protipožárními DF tl. 2 x 12,5 mm bez izolace, EI 30, stěna tl. 125 mm, profil 100</t>
  </si>
  <si>
    <t>1330704760</t>
  </si>
  <si>
    <t>https://podminky.urs.cz/item/CS_URS_2024_02/763121455</t>
  </si>
  <si>
    <t>1,9*(3,6+7,1)+(1,45+1,7)*1,8/2+(1,8+2,45)*1,3/2+(2,545+2,85)*1,735+(1,5+0,15)*2,7+5,05*3,25"3. NP SD4</t>
  </si>
  <si>
    <t>(1,8+3)*2,55/2+3,2*3+1,475*3+4,175*3</t>
  </si>
  <si>
    <t>829</t>
  </si>
  <si>
    <t>7631214r1</t>
  </si>
  <si>
    <t>SD 12 SDK stěna předsazená tl. 100 mm profil CW+UW 100 - nosný rastr pro zateplení stíkanou PUR pěnou měkkou tl. 100 mm</t>
  </si>
  <si>
    <t>-95488990</t>
  </si>
  <si>
    <t>830</t>
  </si>
  <si>
    <t>763121714</t>
  </si>
  <si>
    <t>Stěna předsazená ze sádrokartonových desek ostatní konstrukce a práce na předsazených stěnách ze sádrokartonových desek základní penetrační nátěr</t>
  </si>
  <si>
    <t>-1427750220</t>
  </si>
  <si>
    <t>https://podminky.urs.cz/item/CS_URS_2024_02/763121714</t>
  </si>
  <si>
    <t>4,76+88,825+82,481+62,563</t>
  </si>
  <si>
    <t>831</t>
  </si>
  <si>
    <t>763121811</t>
  </si>
  <si>
    <t>Demontáž předsazených nebo šachtových stěn ze sádrokartonových desek s nosnou konstrukcí z ocelových profilů jednoduchých, opláštění jednoduché</t>
  </si>
  <si>
    <t>1451664144</t>
  </si>
  <si>
    <t>https://podminky.urs.cz/item/CS_URS_2024_02/763121811</t>
  </si>
  <si>
    <t>3*(6,35-0,55+3,1+3,05+3,45+2,2+5,95+2,65+3,65+3,55+5,9+0,445+0,55*2+0,4+0,6+0,55)"3. NP</t>
  </si>
  <si>
    <t>832</t>
  </si>
  <si>
    <t>763121r1</t>
  </si>
  <si>
    <t xml:space="preserve">SDK stěna předsazená profil CW+UW 50 deska 1xDF 15 </t>
  </si>
  <si>
    <t>-1707097009</t>
  </si>
  <si>
    <t>833</t>
  </si>
  <si>
    <t>763131412</t>
  </si>
  <si>
    <t>Podhled ze sádrokartonových desek dvouvrstvá zavěšená spodní konstrukce z ocelových profilů CD, UD jednoduše opláštěná deskou standardní A, tl. 12,5 mm, s izolací</t>
  </si>
  <si>
    <t>212205753</t>
  </si>
  <si>
    <t>https://podminky.urs.cz/item/CS_URS_2024_02/763131412</t>
  </si>
  <si>
    <t>10,8+1,5*(2,55+1,275)+17,1+7,3+7,2"SD2 1. NP</t>
  </si>
  <si>
    <t>1,5*(2,7+1,275)+6,4+17,5+7,3+6,8+7,6"SD2 2. NP</t>
  </si>
  <si>
    <t>1,5*(2,5+1,075)+6,1+3+2,6+16,6+3,7+18,3"SD2 3. NP</t>
  </si>
  <si>
    <t>834</t>
  </si>
  <si>
    <t>763131452</t>
  </si>
  <si>
    <t>Podhled ze sádrokartonových desek dvouvrstvá zavěšená spodní konstrukce z ocelových profilů CD, UD jednoduše opláštěná deskou impregnovanou H2, tl. 12,5 mm, s izolací</t>
  </si>
  <si>
    <t>-1195255715</t>
  </si>
  <si>
    <t>https://podminky.urs.cz/item/CS_URS_2024_02/763131452</t>
  </si>
  <si>
    <t>1,7+1,2+1,6+12,4"SD2 1. NP</t>
  </si>
  <si>
    <t>3,6+1,7+1,2+1,6+12,6"SD2 2. NP</t>
  </si>
  <si>
    <t>835</t>
  </si>
  <si>
    <t>763131541</t>
  </si>
  <si>
    <t>Podhled ze sádrokartonových desek jednovrstvá zavěšená spodní konstrukce z ocelových profilů CD, UD dvojitě opláštěná deskami protipožárními DF, tl. 2 x 12,5 mm, bez izolace, EI 45</t>
  </si>
  <si>
    <t>-2069308118</t>
  </si>
  <si>
    <t>https://podminky.urs.cz/item/CS_URS_2024_02/763131541</t>
  </si>
  <si>
    <t>10,8+14+(2,55+0,25+1,275)*1,5+17,1+7,3+40,3+7,2"SD1 1. NP</t>
  </si>
  <si>
    <t>(2,7+1,275)*1,3+17,5+7,3+42,6+6,8+7,6"SD1 2. NP</t>
  </si>
  <si>
    <t>(2,5+1,075)*1,5+3+2,6+16,6+17,2+17,9+3,7+2,75*1,8-4,55*1"SD1 3. NP</t>
  </si>
  <si>
    <t>836</t>
  </si>
  <si>
    <t>763131581</t>
  </si>
  <si>
    <t>Podhled ze sádrokartonových desek jednovrstvá zavěšená spodní konstrukce z ocelových profilů CD, UD dvojitě opláštěná deskami impregnovanými protipožárními DFH2, tl. 2 x 12,5 mm, bez izolace, EI 45</t>
  </si>
  <si>
    <t>-287153879</t>
  </si>
  <si>
    <t>https://podminky.urs.cz/item/CS_URS_2024_02/763131581</t>
  </si>
  <si>
    <t>1,7+1,2+1,6+12,4"SD1 1. NP</t>
  </si>
  <si>
    <t>3,6+1,7+1,2+1,6+12,6"SD1 2. NP</t>
  </si>
  <si>
    <t>837</t>
  </si>
  <si>
    <t>763131714</t>
  </si>
  <si>
    <t>Podhled ze sádrokartonových desek ostatní práce a konstrukce na podhledech ze sádrokartonových desek základní penetrační nátěr</t>
  </si>
  <si>
    <t>539004460</t>
  </si>
  <si>
    <t>https://podminky.urs.cz/item/CS_URS_2024_02/763131714</t>
  </si>
  <si>
    <t>155,364+37,6+256,544+37,6</t>
  </si>
  <si>
    <t>838</t>
  </si>
  <si>
    <t>763131752</t>
  </si>
  <si>
    <t>Podhled ze sádrokartonových desek ostatní práce a konstrukce na podhledech ze sádrokartonových desek montáž jedné vrstvy tepelné izolace</t>
  </si>
  <si>
    <t>-729785911</t>
  </si>
  <si>
    <t>https://podminky.urs.cz/item/CS_URS_2024_02/763131752</t>
  </si>
  <si>
    <t>155,364+37,6"SD2</t>
  </si>
  <si>
    <t>839</t>
  </si>
  <si>
    <t>63166740</t>
  </si>
  <si>
    <t>pás tepelně izolační univerzální λ=0,038-0,039 tl 40mm</t>
  </si>
  <si>
    <t>-1953234879</t>
  </si>
  <si>
    <t>192,964*1,02 'Přepočtené koeficientem množství</t>
  </si>
  <si>
    <t>840</t>
  </si>
  <si>
    <t>763131811</t>
  </si>
  <si>
    <t>Demontáž podhledu nebo samostatného požárního předělu ze sádrokartonových desek s nosnou konstrukcí dvouvrstvou dřevěnou, opláštění jednoduché</t>
  </si>
  <si>
    <t>-587187248</t>
  </si>
  <si>
    <t>https://podminky.urs.cz/item/CS_URS_2024_02/763131811</t>
  </si>
  <si>
    <t>841</t>
  </si>
  <si>
    <t>763161763</t>
  </si>
  <si>
    <t>Podkroví ze sádrokartonových desek dvouvrstvá spodní konstrukce z ocelových profilů CD, UD na krokvových závěsech dvojitě opláštěná deskami protipožárními DF, tl. 2 x 12,5 mm, bez TI</t>
  </si>
  <si>
    <t>962662587</t>
  </si>
  <si>
    <t>https://podminky.urs.cz/item/CS_URS_2024_02/763161763</t>
  </si>
  <si>
    <t>0,7*7,05+1,9*(1,05*4+1)+2,25*1+1,1*7,575+4*2,75+3,1*0,9"SD8</t>
  </si>
  <si>
    <t>842</t>
  </si>
  <si>
    <t>763164515</t>
  </si>
  <si>
    <t>Obklad konstrukcí sádrokartonovými deskami včetně ochranných úhelníků ve tvaru L rozvinuté šíře do 0,4 m, opláštěný deskou protipožární DF, tl. 12,5 mm</t>
  </si>
  <si>
    <t>-1314672760</t>
  </si>
  <si>
    <t>https://podminky.urs.cz/item/CS_URS_2024_02/763164515</t>
  </si>
  <si>
    <t>5,8"SD3</t>
  </si>
  <si>
    <t>843</t>
  </si>
  <si>
    <t>763164615</t>
  </si>
  <si>
    <t>Obklad konstrukcí sádrokartonovými deskami včetně ochranných úhelníků ve tvaru U rozvinuté šíře do 0,6 m, opláštěný deskou protipožární DF, tl. 12,5 mm</t>
  </si>
  <si>
    <t>-1677988585</t>
  </si>
  <si>
    <t>https://podminky.urs.cz/item/CS_URS_2024_02/763164615</t>
  </si>
  <si>
    <t>6,05+10,55"SD3</t>
  </si>
  <si>
    <t>844</t>
  </si>
  <si>
    <t>7637312r1</t>
  </si>
  <si>
    <t xml:space="preserve">Dodávka + montáž střešní panel systémový KINGSPAN - KS FP K*Roc, pozin. plech oboustranně, výplň minerální vata s lepenou hyroizolační folií z měkčeného PVC tl. 1,0 mm, tl. 100 mm </t>
  </si>
  <si>
    <t>-1368300515</t>
  </si>
  <si>
    <t>1*6,1+0,6*6,1/2</t>
  </si>
  <si>
    <t>845</t>
  </si>
  <si>
    <t>998763114</t>
  </si>
  <si>
    <t>Přesun hmot pro dřevostavby stanovený z hmotnosti přesunovaného materiálu vodorovná dopravní vzdálenost do 50 m s omezením mechanizace v objektech výšky přes 12 do 24 m</t>
  </si>
  <si>
    <t>-2075040983</t>
  </si>
  <si>
    <t>https://podminky.urs.cz/item/CS_URS_2024_02/998763114</t>
  </si>
  <si>
    <t>Konstrukce klempířské</t>
  </si>
  <si>
    <t>846</t>
  </si>
  <si>
    <t>764001891</t>
  </si>
  <si>
    <t>Demontáž klempířských konstrukcí oplechování úžlabí do suti</t>
  </si>
  <si>
    <t>-689711536</t>
  </si>
  <si>
    <t>https://podminky.urs.cz/item/CS_URS_2024_02/764001891</t>
  </si>
  <si>
    <t>3,2*2</t>
  </si>
  <si>
    <t>847</t>
  </si>
  <si>
    <t>764002821</t>
  </si>
  <si>
    <t>Demontáž klempířských konstrukcí střešního výlezu do suti</t>
  </si>
  <si>
    <t>506020847</t>
  </si>
  <si>
    <t>https://podminky.urs.cz/item/CS_URS_2024_02/764002821</t>
  </si>
  <si>
    <t>848</t>
  </si>
  <si>
    <t>764004821</t>
  </si>
  <si>
    <t>Demontáž klempířských konstrukcí žlabu nástřešního do suti</t>
  </si>
  <si>
    <t>458621081</t>
  </si>
  <si>
    <t>https://podminky.urs.cz/item/CS_URS_2024_02/764004821</t>
  </si>
  <si>
    <t>849</t>
  </si>
  <si>
    <t>764004861</t>
  </si>
  <si>
    <t>Demontáž klempířských konstrukcí svodu do suti</t>
  </si>
  <si>
    <t>1939513403</t>
  </si>
  <si>
    <t>https://podminky.urs.cz/item/CS_URS_2024_02/764004861</t>
  </si>
  <si>
    <t>11,2*2+10,7</t>
  </si>
  <si>
    <t>850</t>
  </si>
  <si>
    <t>764111641</t>
  </si>
  <si>
    <t>Krytina ze svitků, ze šablon nebo taškových tabulí z pozinkovaného plechu s povrchovou úpravou s úpravou u okapů, prostupů a výčnělků střechy rovné drážkováním ze svitků do rš 670 mm, sklon střechy do 30°</t>
  </si>
  <si>
    <t>576265430</t>
  </si>
  <si>
    <t>https://podminky.urs.cz/item/CS_URS_2024_02/764111641</t>
  </si>
  <si>
    <t>(10,75+11,42)*6,2/2+(11,42+11,6)*3,5/2"ST1</t>
  </si>
  <si>
    <t>(11,6+11,8)*5,95/2-0,78*1,398*2-0,78*0,98"ST2</t>
  </si>
  <si>
    <t>851</t>
  </si>
  <si>
    <t>76421263r</t>
  </si>
  <si>
    <t>Oplechování střešních prvků z pozinkovaného plechu s povrchovou úpravou štítu závětrnou lištou rš 415 mm</t>
  </si>
  <si>
    <t>-1383830970</t>
  </si>
  <si>
    <t>852</t>
  </si>
  <si>
    <t>764213652</t>
  </si>
  <si>
    <t>Oplechování střešních prvků z pozinkovaného plechu s povrchovou úpravou střešní výlez rozměru 600 x 600 mm, střechy s krytinou skládanou nebo plechovou</t>
  </si>
  <si>
    <t>-1404668547</t>
  </si>
  <si>
    <t>https://podminky.urs.cz/item/CS_URS_2024_02/764213652</t>
  </si>
  <si>
    <t>853</t>
  </si>
  <si>
    <t>7642166r1</t>
  </si>
  <si>
    <t>Oplechování parapetů z pozinkovaného plechu s povrchovou úpravou rovných mechanicky kotvené, bez rohů rš 325 mm</t>
  </si>
  <si>
    <t>872429507</t>
  </si>
  <si>
    <t>0,6+1,25*10"KL01, KL02</t>
  </si>
  <si>
    <t>854</t>
  </si>
  <si>
    <t>764511602</t>
  </si>
  <si>
    <t>Žlab podokapní z pozinkovaného plechu s povrchovou úpravou včetně háků a čel půlkruhový rš 330 mm</t>
  </si>
  <si>
    <t>635497892</t>
  </si>
  <si>
    <t>https://podminky.urs.cz/item/CS_URS_2024_02/764511602</t>
  </si>
  <si>
    <t>855</t>
  </si>
  <si>
    <t>764511642</t>
  </si>
  <si>
    <t>Žlab podokapní z pozinkovaného plechu s povrchovou úpravou včetně háků a čel kotlík oválný (trychtýřový), rš žlabu/průměr svodu 330/100 mm</t>
  </si>
  <si>
    <t>-1716452706</t>
  </si>
  <si>
    <t>https://podminky.urs.cz/item/CS_URS_2024_02/764511642</t>
  </si>
  <si>
    <t>856</t>
  </si>
  <si>
    <t>764513407</t>
  </si>
  <si>
    <t>Žlab nadokapní (nástřešní) z pozinkovaného plechu oblého tvaru, včetně háků, čel a hrdel rš 670 mm</t>
  </si>
  <si>
    <t>-1503144552</t>
  </si>
  <si>
    <t>https://podminky.urs.cz/item/CS_URS_2024_02/764513407</t>
  </si>
  <si>
    <t>857</t>
  </si>
  <si>
    <t>764518622</t>
  </si>
  <si>
    <t>Svod z pozinkovaného plechu s upraveným povrchem včetně objímek, kolen a odskoků kruhový, průměru 100 mm</t>
  </si>
  <si>
    <t>-1880768237</t>
  </si>
  <si>
    <t>https://podminky.urs.cz/item/CS_URS_2024_01/764518622</t>
  </si>
  <si>
    <t>858</t>
  </si>
  <si>
    <t>998764113</t>
  </si>
  <si>
    <t>Přesun hmot pro konstrukce klempířské stanovený z hmotnosti přesunovaného materiálu vodorovná dopravní vzdálenost do 50 m s omezením mechanizace v objektech výšky přes 12 do 24 m</t>
  </si>
  <si>
    <t>285627924</t>
  </si>
  <si>
    <t>https://podminky.urs.cz/item/CS_URS_2024_02/998764113</t>
  </si>
  <si>
    <t>Krytina skládaná</t>
  </si>
  <si>
    <t>859</t>
  </si>
  <si>
    <t>765191001</t>
  </si>
  <si>
    <t>Montáž pojistné hydroizolační nebo parotěsné fólie kladené ve sklonu do 20° lepením (vodotěsné podstřeší) na bednění nebo tepelnou izolaci</t>
  </si>
  <si>
    <t>410389536</t>
  </si>
  <si>
    <t>https://podminky.urs.cz/item/CS_URS_2024_02/765191001</t>
  </si>
  <si>
    <t>(11,165+11,42)*6,2/2</t>
  </si>
  <si>
    <t>860</t>
  </si>
  <si>
    <t>765191013</t>
  </si>
  <si>
    <t>Montáž pojistné hydroizolační nebo parotěsné fólie kladené ve sklonu přes 20° volně na bednění nebo tepelnou izolaci</t>
  </si>
  <si>
    <t>767369893</t>
  </si>
  <si>
    <t>https://podminky.urs.cz/item/CS_URS_2024_02/765191013</t>
  </si>
  <si>
    <t>109,012"ST1</t>
  </si>
  <si>
    <t>861</t>
  </si>
  <si>
    <t>2600401120</t>
  </si>
  <si>
    <t>DEKTEN METAL PLUS II (37,5m2/bal.)</t>
  </si>
  <si>
    <t>-351881047</t>
  </si>
  <si>
    <t>174,556315763569*1,1 'Přepočtené koeficientem množství</t>
  </si>
  <si>
    <t>862</t>
  </si>
  <si>
    <t>998765113</t>
  </si>
  <si>
    <t>Přesun hmot pro krytiny skládané stanovený z hmotnosti přesunovaného materiálu vodorovná dopravní vzdálenost do 50 m s omezením mechanizace na objektech výšky přes 12 do 24 m</t>
  </si>
  <si>
    <t>1194887979</t>
  </si>
  <si>
    <t>https://podminky.urs.cz/item/CS_URS_2024_02/998765113</t>
  </si>
  <si>
    <t>Konstrukce truhlářské</t>
  </si>
  <si>
    <t>863</t>
  </si>
  <si>
    <t>766660716</t>
  </si>
  <si>
    <t>Montáž dveřních doplňků samozavírače na zárubeň dřevěnou</t>
  </si>
  <si>
    <t>-2121785614</t>
  </si>
  <si>
    <t>https://podminky.urs.cz/item/CS_URS_2024_02/766660716</t>
  </si>
  <si>
    <t>864</t>
  </si>
  <si>
    <t>54917250</t>
  </si>
  <si>
    <t>samozavírač dveří hydraulický (C2 3 ks, C1 1 ks)</t>
  </si>
  <si>
    <t>890349495</t>
  </si>
  <si>
    <t>865</t>
  </si>
  <si>
    <t>766660728</t>
  </si>
  <si>
    <t>Montáž dveřních doplňků dveřního kování interiérového zámku</t>
  </si>
  <si>
    <t>-1451266462</t>
  </si>
  <si>
    <t>https://podminky.urs.cz/item/CS_URS_2024_02/766660728</t>
  </si>
  <si>
    <t>866</t>
  </si>
  <si>
    <t>54924015</t>
  </si>
  <si>
    <t>zámek zadlabací mezipokojový pravolevý rozteč 72x40mm</t>
  </si>
  <si>
    <t>-61949856</t>
  </si>
  <si>
    <t>867</t>
  </si>
  <si>
    <t>766660729</t>
  </si>
  <si>
    <t>Montáž dveřních doplňků dveřního kování interiérového štítku s klikou</t>
  </si>
  <si>
    <t>800996813</t>
  </si>
  <si>
    <t>https://podminky.urs.cz/item/CS_URS_2024_02/766660729</t>
  </si>
  <si>
    <t>868</t>
  </si>
  <si>
    <t>54914123</t>
  </si>
  <si>
    <t>kování rozetové klika/klika</t>
  </si>
  <si>
    <t>-978425372</t>
  </si>
  <si>
    <t>869</t>
  </si>
  <si>
    <t>766660731</t>
  </si>
  <si>
    <t>Montáž dveřních doplňků dveřního kování bezpečnostního zámku</t>
  </si>
  <si>
    <t>464775158</t>
  </si>
  <si>
    <t>https://podminky.urs.cz/item/CS_URS_2024_02/766660731</t>
  </si>
  <si>
    <t>870</t>
  </si>
  <si>
    <t>54926000</t>
  </si>
  <si>
    <t>zámek zadlabací hluboký s panikovou funkcí rozteč 72x55mm</t>
  </si>
  <si>
    <t>424865420</t>
  </si>
  <si>
    <t>871</t>
  </si>
  <si>
    <t>766660734</t>
  </si>
  <si>
    <t>Montáž dveřních doplňků dveřního kování bezpečnostního panikového kování</t>
  </si>
  <si>
    <t>-538819505</t>
  </si>
  <si>
    <t>https://podminky.urs.cz/item/CS_URS_2024_02/766660734</t>
  </si>
  <si>
    <t>872</t>
  </si>
  <si>
    <t>54914135</t>
  </si>
  <si>
    <t>kování panikové klika/klika</t>
  </si>
  <si>
    <t>-785961151</t>
  </si>
  <si>
    <t>873</t>
  </si>
  <si>
    <t>7666626</t>
  </si>
  <si>
    <t>D15 Dodávka + montáž dřevěné interiérové dveře 800/1970 mm, jednokřídlové, otevíravé, plné, hladké, obložkové zárubně dřevěné, bílé, oboustranná dveřní mřížka min. plocha 0,02 m2, vč. madla ve výšce 800 mm z vnitřní strany</t>
  </si>
  <si>
    <t>972875707</t>
  </si>
  <si>
    <t>874</t>
  </si>
  <si>
    <t>76666r1</t>
  </si>
  <si>
    <t>D01 Dodávka + montáž dřevěné interiérové dveře 800/1970, jednokřídlové, otevíravé, plné, obložkové zárubně dřevěné, šedé</t>
  </si>
  <si>
    <t>1709734545</t>
  </si>
  <si>
    <t>875</t>
  </si>
  <si>
    <t>76666r10</t>
  </si>
  <si>
    <t>D02 Dodávka + montáž dřevěné interiérové dveře 800/1970, jednokřídlové, plné, šedé EW 30 DP3</t>
  </si>
  <si>
    <t>-596488079</t>
  </si>
  <si>
    <t>876</t>
  </si>
  <si>
    <t>76666r11</t>
  </si>
  <si>
    <t>D03 Dodávka + montáž dřevěné exteriérové dveře 1100/3250 mm, jednokřídlové, otevíravé, kazetové, s pevným nadsvětlíkem, zaskleným vitrážovým barevným sklem, budou provedeny jako replika stávajících histor. dveří, dovybavení madlem ve v. 800 mm z vnitřní strany, zárubně obložkové, s prahem</t>
  </si>
  <si>
    <t>-221847507</t>
  </si>
  <si>
    <t>877</t>
  </si>
  <si>
    <t>76666r12</t>
  </si>
  <si>
    <t>D4 Dodávka + montáž dřevěné interiérové dveře 1550/3000 mm, dvoukřídlové, plné, s pevným nadsvětlíkem 1550/800 mm zaskleným vitrážovým sklem, otevíravá křídla z 1/2 prosklená bezpečnostním pískovaným sklem, ve spodní části kazetová plná - provedeno jako replika stávajících dveří vč. tvarového řešení dřevěných obložek, bílé</t>
  </si>
  <si>
    <t>-1380373170</t>
  </si>
  <si>
    <t>878</t>
  </si>
  <si>
    <t>76666r13</t>
  </si>
  <si>
    <t xml:space="preserve">D05 Dodávka + montáž dřevěné interiérové dveře 900/2200 jednokřídlové,otevíravé, plné, kazetové, obložkové zárubně dřevěné, PO EI15 DP3-C3 s prahem </t>
  </si>
  <si>
    <t>-129953093</t>
  </si>
  <si>
    <t>879</t>
  </si>
  <si>
    <t>76666r14</t>
  </si>
  <si>
    <t>D06 Dodávka + montáž dřevěné interiérové dveře 800/1970 jednokřídlové,otevíravé, plné, obložkové zárubně dřevěné, bílé, EI15 DP3-C2</t>
  </si>
  <si>
    <t>-1314859548</t>
  </si>
  <si>
    <t>880</t>
  </si>
  <si>
    <t>76666r15</t>
  </si>
  <si>
    <t>01 Dodávka + montáž dřevěné okno izolační trojsklo 1100/2000 tříkřídlové. Poutec v horní třetině okna, spodní křídla dovnitř otevíravá, horní křídlo vklopné, barva bílá, vnitřní horizontální žaluzie</t>
  </si>
  <si>
    <t>2044285429</t>
  </si>
  <si>
    <t>881</t>
  </si>
  <si>
    <t>76666r16</t>
  </si>
  <si>
    <t>426256896</t>
  </si>
  <si>
    <t>882</t>
  </si>
  <si>
    <t>76666r17</t>
  </si>
  <si>
    <t>618571380</t>
  </si>
  <si>
    <t>883</t>
  </si>
  <si>
    <t>76666r18</t>
  </si>
  <si>
    <t>05 Dodávka + montáž dřevěné okno izolační dvojsklo 2850/1000 dvoukřídlové, pevné zasklení, barva bílá</t>
  </si>
  <si>
    <t>1080099454</t>
  </si>
  <si>
    <t>884</t>
  </si>
  <si>
    <t>76666r19</t>
  </si>
  <si>
    <t>06 Dodávka + montáž dřevěné okno izolační dvojsklo 2000/500 dvoukřídlové, pevné zasklení, barva bílá</t>
  </si>
  <si>
    <t>1805661695</t>
  </si>
  <si>
    <t>885</t>
  </si>
  <si>
    <t>76666r2</t>
  </si>
  <si>
    <t xml:space="preserve">D07 Dodávka + montáž dřevěné interiérové dveře 1000/1970 mm, jednokřídlové, horní třetina prosklená, obložkové zárubně dřevěné, bílé, EI15 DP3-C3 </t>
  </si>
  <si>
    <t>1539195886</t>
  </si>
  <si>
    <t>886</t>
  </si>
  <si>
    <t>76666r20</t>
  </si>
  <si>
    <t>07 Dodávka + montáž dřevěné okno izolační trojsklo 1150/2000 tříkřídlové. Poutec v horní třetině okna, spodní křídla dovnitř otevíravá, horní křídlo vklopné, barva bílá, vnitřní horizontální žaluzie</t>
  </si>
  <si>
    <t>614038469</t>
  </si>
  <si>
    <t>887</t>
  </si>
  <si>
    <t>76666r21</t>
  </si>
  <si>
    <t>07a Dodávka + montáž dřevěné okno izolační trojsklo 1150/2000 tříkřídlové. Poutec v horní třetině okna, spodní křídla dovnitř otevíravá, horní křídlo vklopné, barva bílá, vnitřní horizontální žaluzie,_x000D_
elektricky ovládané v případě požáru</t>
  </si>
  <si>
    <t>299913134</t>
  </si>
  <si>
    <t>888</t>
  </si>
  <si>
    <t>76666r22</t>
  </si>
  <si>
    <t>08 Dodávka + montáž dřevěné okno izolační dvojsklo 2850/750 dvoukřídlové, pevné zasklení, barva bílá</t>
  </si>
  <si>
    <t>2135073033</t>
  </si>
  <si>
    <t>889</t>
  </si>
  <si>
    <t>76666r23</t>
  </si>
  <si>
    <t>09 Dodávka + montáž dřevěné okno izolační trojsklo 1250/1800 tříkřídlové. Poutec v horní třetině okna, spodní křídla dovnitř otevíravá, horní křídlo vklopné, barva bílá, vnitřní horizontální žaluzie</t>
  </si>
  <si>
    <t>1423334190</t>
  </si>
  <si>
    <t>890</t>
  </si>
  <si>
    <t>76666r24</t>
  </si>
  <si>
    <t>10 Dodávka + montáž kyvné střešní okno 780/1398, bezúdržbová polyuretanová vrstva, ruční ovládání, bílá barva, zatemňující roleta</t>
  </si>
  <si>
    <t>2123172384</t>
  </si>
  <si>
    <t>891</t>
  </si>
  <si>
    <t>76666r25</t>
  </si>
  <si>
    <t>11 Dodávka + montáž kyvné střešní okno 780/978, bezúdržbová polyuretanová vrstva, ruční ovládání, bílá barva, zatemňující roleta</t>
  </si>
  <si>
    <t>-109417224</t>
  </si>
  <si>
    <t>892</t>
  </si>
  <si>
    <t>76666r27</t>
  </si>
  <si>
    <t>D16 Dodávka + montáž dřevěné interiérové dveře 800/1970 mm, jednokřídlové, otevíravé, plné, hladké, obložkové zárubně dřevěné, bílé, EI15 DP3-C1</t>
  </si>
  <si>
    <t>-1254288288</t>
  </si>
  <si>
    <t>893</t>
  </si>
  <si>
    <t>76666r28</t>
  </si>
  <si>
    <t>D17 Dodávka + montáž dřevěné interiérové dveře 900/2200 mm, jednokřídlové, otevíravé, plné, kazetové, obložkové zárubně dřevěné, bílé, EI15 DP3-C3</t>
  </si>
  <si>
    <t>-1333788458</t>
  </si>
  <si>
    <t>894</t>
  </si>
  <si>
    <t>76666r29</t>
  </si>
  <si>
    <t>D18 Dodávka + montáž dřevěné interiérové dveře 900/1970 mm, jednokřídlové, otevíravé, plné, hladké, obložkové zárubně dřevěné, bílé, protihlukové</t>
  </si>
  <si>
    <t>-1044551771</t>
  </si>
  <si>
    <t>895</t>
  </si>
  <si>
    <t>76666r3</t>
  </si>
  <si>
    <t>D03 Dodávka + montáž dřevěné interiérové dveře 800/1970 mm, jednokřídlové, otevíravé, plné, obložkové zárubně dřevěné, bílé</t>
  </si>
  <si>
    <t>1994621997</t>
  </si>
  <si>
    <t>896</t>
  </si>
  <si>
    <t>76666r30</t>
  </si>
  <si>
    <t>D19 Dodávka + montáž dřevěné interiérové dveře 700/1970 mm, jednokřídlové, otevíravé, plné, hladké, obložkové zárubně dřevěné, bílé, 2x oboustranná dveřní mřížka s min. 0,02 m2</t>
  </si>
  <si>
    <t>1514977924</t>
  </si>
  <si>
    <t>897</t>
  </si>
  <si>
    <t>76666r31</t>
  </si>
  <si>
    <t xml:space="preserve">D20 Dodávka + montáž servisní dveře do výtahového prostoru 860/2000 mm, dvoukřídlé, otevíravé plné, hladké, ocelové zárubně, EI 15DP </t>
  </si>
  <si>
    <t>835009428</t>
  </si>
  <si>
    <t>898</t>
  </si>
  <si>
    <t>76666r32</t>
  </si>
  <si>
    <t>D08 Dodávka + montáž dřevěné interiérové dveře 800/2200 mm, jednokřídlové, otevíravé, plné, obložkové zárubně dřevěné, bílé</t>
  </si>
  <si>
    <t>-1714317760</t>
  </si>
  <si>
    <t>899</t>
  </si>
  <si>
    <t>76666r4</t>
  </si>
  <si>
    <t>D09 Dodávka + montáž dřevěné interiérové dveře 800/1970, jednokřídlové, otevíravé, plné, obložkové zárubně dřevěné, bílé, oboustranná dveřní mřížka 400/150 mm</t>
  </si>
  <si>
    <t>1607150404</t>
  </si>
  <si>
    <t>900</t>
  </si>
  <si>
    <t>76666r5</t>
  </si>
  <si>
    <t>D10 Dodávka + montáž dřevěné interiérové dveře1250/1970 mm, dvoukřídlové, otevíravé, plné, zárubně ocelové, bílé,protihluková úprava ZN</t>
  </si>
  <si>
    <t>1410300388</t>
  </si>
  <si>
    <t>901</t>
  </si>
  <si>
    <t>76666r6</t>
  </si>
  <si>
    <t>D11 Dodávka + montáž dřevěné interiérové dveře 700/1970 mm, jednokřídlové, otevíravé, plné, obložkové zárubně dřevěné, bílé, oboustranná dveřní mřížka s min. plochou 0,02 m2</t>
  </si>
  <si>
    <t>542329449</t>
  </si>
  <si>
    <t>902</t>
  </si>
  <si>
    <t>76666r7</t>
  </si>
  <si>
    <t>D12 Dodávka + montáž dřevěné interiérové dveře 700/1970 mm, jednokřídlové, skládací, plné, obložkové zárubně dřevěné, bílé</t>
  </si>
  <si>
    <t>668763385</t>
  </si>
  <si>
    <t>903</t>
  </si>
  <si>
    <t>76666r8</t>
  </si>
  <si>
    <t>D13 Dodávka + montáž dřevěné interiérové dveře 800/1970 mm, jednokřídlové, otevíravé, plné, obložkové zárubně dřevěné, bílé, oboustranná dveřní mřížka s min. plochou 0,02 m2</t>
  </si>
  <si>
    <t>1533275018</t>
  </si>
  <si>
    <t>904</t>
  </si>
  <si>
    <t>76666r9</t>
  </si>
  <si>
    <t>D14 Dodávka + montáž dřevěné interiérové dveře 900/2200 mm, jednokřídlové, otevíravé, plné, kazetové, obložkové zárubně dřevěné, bílé, EI45 DP3-C3</t>
  </si>
  <si>
    <t>-1522211185</t>
  </si>
  <si>
    <t>905</t>
  </si>
  <si>
    <t>766674810</t>
  </si>
  <si>
    <t>Demontáž střešních oken na krytině hladké a drážkové, sklonu do 30°</t>
  </si>
  <si>
    <t>1737458808</t>
  </si>
  <si>
    <t>https://podminky.urs.cz/item/CS_URS_2024_02/766674810</t>
  </si>
  <si>
    <t>906</t>
  </si>
  <si>
    <t>998766113</t>
  </si>
  <si>
    <t>Přesun hmot pro konstrukce truhlářské stanovený z hmotnosti přesunovaného materiálu vodorovná dopravní vzdálenost do 50 m s omezením mechanizace v objektech výšky přes 12 do 24 m</t>
  </si>
  <si>
    <t>-1100262499</t>
  </si>
  <si>
    <t>https://podminky.urs.cz/item/CS_URS_2024_02/998766113</t>
  </si>
  <si>
    <t>Konstrukce zámečnické</t>
  </si>
  <si>
    <t>907</t>
  </si>
  <si>
    <t>76711r1</t>
  </si>
  <si>
    <t>Dodávka + montáž dělích přepážek WC děti - lamino deska ohraněná 2 mm ABS hranou, upevněná do 2 kovových držáků (bílá), ukotvení do zdi, š. 60 cm, výška 100 cm, výška od země cca 15 cm)</t>
  </si>
  <si>
    <t>-809664548</t>
  </si>
  <si>
    <t>908</t>
  </si>
  <si>
    <t>767161824</t>
  </si>
  <si>
    <t>Demontáž zábradlí do suti schodišťového nerozebíratelný spoj hmotnosti 1 m zábradlí přes 20 kg</t>
  </si>
  <si>
    <t>-211394904</t>
  </si>
  <si>
    <t>https://podminky.urs.cz/item/CS_URS_2024_02/767161824</t>
  </si>
  <si>
    <t>4,85+4+4,15+3,8+0,15*3</t>
  </si>
  <si>
    <t>909</t>
  </si>
  <si>
    <t>767392802</t>
  </si>
  <si>
    <t>Demontáž krytin střech z plechů šroubovaných do suti</t>
  </si>
  <si>
    <t>689726273</t>
  </si>
  <si>
    <t>https://podminky.urs.cz/item/CS_URS_2024_02/767392802</t>
  </si>
  <si>
    <t>11,8*7,8-0,66*1,4*8+(3,225+3,8)/2*10,05+(3,2+3,41)*10,05</t>
  </si>
  <si>
    <t>(1,6+4)/2*2,25*2+(4,6+7)/2*2,5*2-0,66*1,4*4</t>
  </si>
  <si>
    <t>910</t>
  </si>
  <si>
    <t>767531213</t>
  </si>
  <si>
    <t>Montáž vstupních čisticích zón z rohoží kovových nebo plastových plochy přes 1 do 1,5 m2</t>
  </si>
  <si>
    <t>-46388595</t>
  </si>
  <si>
    <t>https://podminky.urs.cz/item/CS_URS_2024_02/767531213</t>
  </si>
  <si>
    <t>911</t>
  </si>
  <si>
    <t>69752005</t>
  </si>
  <si>
    <t>rohož vstupní provedení hliník extra 17 mm</t>
  </si>
  <si>
    <t>938253676</t>
  </si>
  <si>
    <t>1,3*0,8*2</t>
  </si>
  <si>
    <t>2,08*1,1 'Přepočtené koeficientem množství</t>
  </si>
  <si>
    <t>912</t>
  </si>
  <si>
    <t>767661811</t>
  </si>
  <si>
    <t>Demontáž mříží pevných nebo otevíravých</t>
  </si>
  <si>
    <t>1366130924</t>
  </si>
  <si>
    <t>https://podminky.urs.cz/item/CS_URS_2024_02/767661811</t>
  </si>
  <si>
    <t>1,25*2*2"1. NP</t>
  </si>
  <si>
    <t>913</t>
  </si>
  <si>
    <t>767995112</t>
  </si>
  <si>
    <t>Montáž ostatních atypických zámečnických konstrukcí hmotnosti přes 5 do 10 kg</t>
  </si>
  <si>
    <t>-1032046098</t>
  </si>
  <si>
    <t>https://podminky.urs.cz/item/CS_URS_2024_02/767995112</t>
  </si>
  <si>
    <t>9,4*6</t>
  </si>
  <si>
    <t>914</t>
  </si>
  <si>
    <t>44932114</t>
  </si>
  <si>
    <t>přístroj hasicí ruční práškový PG 6 LE</t>
  </si>
  <si>
    <t>-1361715404</t>
  </si>
  <si>
    <t>915</t>
  </si>
  <si>
    <t>767995115</t>
  </si>
  <si>
    <t>Montáž ostatních atypických zámečnických konstrukcí hmotnosti přes 50 do 100 kg</t>
  </si>
  <si>
    <t>-613661951</t>
  </si>
  <si>
    <t>https://podminky.urs.cz/item/CS_URS_2024_01/767995115</t>
  </si>
  <si>
    <t xml:space="preserve">14,71*3,8*4"vyztužení sloupku </t>
  </si>
  <si>
    <t>2,51*(0,35*2+0,2*2)*8"pásovina</t>
  </si>
  <si>
    <t>916</t>
  </si>
  <si>
    <t>13011069</t>
  </si>
  <si>
    <t>úhelník ocelový rovnostranný jakost S235JR (11 375) 120x120x8mm</t>
  </si>
  <si>
    <t>320561398</t>
  </si>
  <si>
    <t>223,592/1000*1,08</t>
  </si>
  <si>
    <t>917</t>
  </si>
  <si>
    <t>13010206</t>
  </si>
  <si>
    <t>tyč ocelová plochá jakost S235JR (11 375) 40x8mm</t>
  </si>
  <si>
    <t>-1521382484</t>
  </si>
  <si>
    <t>22,088/1000*1,08</t>
  </si>
  <si>
    <t>918</t>
  </si>
  <si>
    <t>7679951r1</t>
  </si>
  <si>
    <t>VK Dodávka + montáž výplň koš komínové průduchy</t>
  </si>
  <si>
    <t>-1458978680</t>
  </si>
  <si>
    <t>2,836*1,1*12,5*3"koš komíny</t>
  </si>
  <si>
    <t>919</t>
  </si>
  <si>
    <t>7679951r2</t>
  </si>
  <si>
    <t>Jeřáb</t>
  </si>
  <si>
    <t>1669744744</t>
  </si>
  <si>
    <t>920</t>
  </si>
  <si>
    <t>7679951r3</t>
  </si>
  <si>
    <t>Demontáž + repase stávajícího litinového zábradlí (43 ks dekorativních sloupků + 4 sloupky) , dodávka 12 ks replik sloupků + 1 ks replika sloupku. Osazení sloupků na nové schodiště a nové dřevěné madlo</t>
  </si>
  <si>
    <t>843531309</t>
  </si>
  <si>
    <t>921</t>
  </si>
  <si>
    <t>7679951r4</t>
  </si>
  <si>
    <t>Dodávka + montáž nerez sítě na zábradlí, oka 20/20 mm</t>
  </si>
  <si>
    <t>874551197</t>
  </si>
  <si>
    <t>922</t>
  </si>
  <si>
    <t>767995r1</t>
  </si>
  <si>
    <t xml:space="preserve">Montáž ostatních atypických zámečnických konstrukcí </t>
  </si>
  <si>
    <t>-1796882705</t>
  </si>
  <si>
    <t>1030,13+889,9+1019,41+1022,36"rámy R1-R4</t>
  </si>
  <si>
    <t>1802,46"ocelová kce</t>
  </si>
  <si>
    <t>923</t>
  </si>
  <si>
    <t>13010754</t>
  </si>
  <si>
    <t>ocel profilová jakost S235JR (11 375) průřez IPE 220</t>
  </si>
  <si>
    <t>-1065882513</t>
  </si>
  <si>
    <t>(1030,13-8,83-25,48+889,9-5,89-23,01+1019,41-5,89-25,48+1022,36-8,83-25,48)/1000*1,08"rámy</t>
  </si>
  <si>
    <t>(1802,46-29,31-39,45-31,48-56,59)/1000*1,08"ocel. kce</t>
  </si>
  <si>
    <t>924</t>
  </si>
  <si>
    <t>13010218</t>
  </si>
  <si>
    <t>tyč ocelová plochá jakost S235JR (11 375) 50x5mm</t>
  </si>
  <si>
    <t>2015953779</t>
  </si>
  <si>
    <t>(25,48+25,48+25,48)/1000*1,08</t>
  </si>
  <si>
    <t>925</t>
  </si>
  <si>
    <t>1301031r</t>
  </si>
  <si>
    <t>tyč ocelová plochá jakost S235JR (11 375) 150x5mm</t>
  </si>
  <si>
    <t>1547384775</t>
  </si>
  <si>
    <t>(8,83+5,89+5,89+8,83)/1000*1,08</t>
  </si>
  <si>
    <t>926</t>
  </si>
  <si>
    <t>13010282</t>
  </si>
  <si>
    <t>tyč ocelová plochá jakost S235JR (11 375) 100x5mm</t>
  </si>
  <si>
    <t>-1896135497</t>
  </si>
  <si>
    <t>56,59/1000*1,08"ocel. kce</t>
  </si>
  <si>
    <t>927</t>
  </si>
  <si>
    <t>13010438</t>
  </si>
  <si>
    <t>úhelník ocelový rovnostranný jakost S235JR (11 375) 100x100x6mm</t>
  </si>
  <si>
    <t>-1861754343</t>
  </si>
  <si>
    <t>(29,31+39,45+31,48)/1000*1,08"ocel. kce</t>
  </si>
  <si>
    <t>928</t>
  </si>
  <si>
    <t>39274423</t>
  </si>
  <si>
    <t>21,62*0,5*2+21,62*3,75*4+6,28*0,5*2+6,28*0,72*2</t>
  </si>
  <si>
    <t>929</t>
  </si>
  <si>
    <t>767995r2</t>
  </si>
  <si>
    <t xml:space="preserve">ST 4 - prosklená stěna (vč. svislé čelní stěny), systémová kce prosklené střechy s bezpečnostním sklem tl. 10 mm na nosné kci z hliníkových profilů </t>
  </si>
  <si>
    <t>-1342281658</t>
  </si>
  <si>
    <t>930</t>
  </si>
  <si>
    <t>767996703</t>
  </si>
  <si>
    <t>Demontáž ostatních zámečnických konstrukcí řezáním o hmotnosti jednotlivých dílů přes 100 do 250 kg</t>
  </si>
  <si>
    <t>359908564</t>
  </si>
  <si>
    <t>https://podminky.urs.cz/item/CS_URS_2024_02/767996703</t>
  </si>
  <si>
    <t>17,9*6,3*2"I č. 160 strop 3. NP</t>
  </si>
  <si>
    <t>931</t>
  </si>
  <si>
    <t>998767113</t>
  </si>
  <si>
    <t>Přesun hmot pro zámečnické konstrukce stanovený z hmotnosti přesunovaného materiálu vodorovná dopravní vzdálenost do 50 m s omezením mechanizace v objektech výšky přes 12 do 24 m</t>
  </si>
  <si>
    <t>236965718</t>
  </si>
  <si>
    <t>https://podminky.urs.cz/item/CS_URS_2024_02/998767113</t>
  </si>
  <si>
    <t>Podlahy z dlaždic</t>
  </si>
  <si>
    <t>932</t>
  </si>
  <si>
    <t>771111011</t>
  </si>
  <si>
    <t>Příprava podkladu před provedením dlažby vysátí podlah</t>
  </si>
  <si>
    <t>-4145550</t>
  </si>
  <si>
    <t>https://podminky.urs.cz/item/CS_URS_2024_02/771111011</t>
  </si>
  <si>
    <t>8,9+17,7+1,2"1. PP</t>
  </si>
  <si>
    <t>933</t>
  </si>
  <si>
    <t>771111012</t>
  </si>
  <si>
    <t>Příprava podkladu před provedením dlažby vysátí schodišť</t>
  </si>
  <si>
    <t>772885861</t>
  </si>
  <si>
    <t>https://podminky.urs.cz/item/CS_URS_2024_02/771111012</t>
  </si>
  <si>
    <t>13*1,075"1. PP</t>
  </si>
  <si>
    <t>934</t>
  </si>
  <si>
    <t>771274113</t>
  </si>
  <si>
    <t>Montáž obkladů schodišť z dlaždic keramických lepených cementovým flexibilním lepidlem stupnic hladkých, šířky přes 250 do 300 mm</t>
  </si>
  <si>
    <t>-344523682</t>
  </si>
  <si>
    <t>https://podminky.urs.cz/item/CS_URS_2024_02/771274113</t>
  </si>
  <si>
    <t>1,075*12</t>
  </si>
  <si>
    <t>935</t>
  </si>
  <si>
    <t>59761085</t>
  </si>
  <si>
    <t>schodovka keramická mrazuvzdorná R9/A povrch hladký/matný tl do 10mm š přes 250 do 300mm dl do 300mm</t>
  </si>
  <si>
    <t>848976601</t>
  </si>
  <si>
    <t>12,9*1,1 'Přepočtené koeficientem množství</t>
  </si>
  <si>
    <t>936</t>
  </si>
  <si>
    <t>771474111</t>
  </si>
  <si>
    <t>Montáž soklů z dlaždic keramických lepených cementovým flexibilním lepidlem rovných, výšky do 65 mm</t>
  </si>
  <si>
    <t>-685048755</t>
  </si>
  <si>
    <t>https://podminky.urs.cz/item/CS_URS_2024_02/771474111</t>
  </si>
  <si>
    <t>5,325+1,936+0,75+4,85*2+2,75+1,15+1,2*2+0,975*2+3*2+5,75*2+0,1*2-0,8*2-0,8*2"1. PP</t>
  </si>
  <si>
    <t>937</t>
  </si>
  <si>
    <t>59761112</t>
  </si>
  <si>
    <t>dlažba keramická slinutá mrazuvzdorná R10/B povrch hladký/matný s jedním rozměrem přes 800 do 1200mm tl do 10mm přes 0,5 do 2ks/m2, kalibrovaná</t>
  </si>
  <si>
    <t>592877783</t>
  </si>
  <si>
    <t>40,461*0,065*1,15</t>
  </si>
  <si>
    <t>938</t>
  </si>
  <si>
    <t>771474131</t>
  </si>
  <si>
    <t>Montáž soklů z dlaždic keramických lepených cementovým flexibilním lepidlem schodišťových stupňovitých, výšky do 65 mm</t>
  </si>
  <si>
    <t>1961869764</t>
  </si>
  <si>
    <t>https://podminky.urs.cz/item/CS_URS_2024_02/771474131</t>
  </si>
  <si>
    <t>2*3,264+2*13*0,169"1. PP</t>
  </si>
  <si>
    <t>939</t>
  </si>
  <si>
    <t>385391289</t>
  </si>
  <si>
    <t>10,922*0,065*1,15</t>
  </si>
  <si>
    <t>940</t>
  </si>
  <si>
    <t>771574412</t>
  </si>
  <si>
    <t>Montáž podlah z dlaždic keramických lepených cementovým flexibilním lepidlem hladkých, tloušťky do 10 mm přes 0,5 do 2 ks/m2</t>
  </si>
  <si>
    <t>1294389927</t>
  </si>
  <si>
    <t>https://podminky.urs.cz/item/CS_URS_2024_02/771574412</t>
  </si>
  <si>
    <t>8,9+1,2+17,7"1. PP</t>
  </si>
  <si>
    <t>941</t>
  </si>
  <si>
    <t>128169317</t>
  </si>
  <si>
    <t>169,5*1,15 'Přepočtené koeficientem množství</t>
  </si>
  <si>
    <t>942</t>
  </si>
  <si>
    <t>771577211</t>
  </si>
  <si>
    <t>Montáž podlah z dlaždic keramických lepených cementovým flexibilním lepidlem Příplatek k cenám za plochu do 5 m2 jednotlivě</t>
  </si>
  <si>
    <t>1035849952</t>
  </si>
  <si>
    <t>https://podminky.urs.cz/item/CS_URS_2024_02/771577211</t>
  </si>
  <si>
    <t>1,2+4,7+1,7+1,2+1,6</t>
  </si>
  <si>
    <t>943</t>
  </si>
  <si>
    <t>998771113</t>
  </si>
  <si>
    <t>Přesun hmot pro podlahy z dlaždic stanovený z hmotnosti přesunovaného materiálu vodorovná dopravní vzdálenost do 50 m s omezením mechanizace v objektech výšky přes 12 do 24 m</t>
  </si>
  <si>
    <t>-514254935</t>
  </si>
  <si>
    <t>https://podminky.urs.cz/item/CS_URS_2024_02/998771113</t>
  </si>
  <si>
    <t>Podlahy z litého teraca</t>
  </si>
  <si>
    <t>944</t>
  </si>
  <si>
    <t>773291113</t>
  </si>
  <si>
    <t>Příprava podkladu před provedením teracových podlah schodiště vysátí</t>
  </si>
  <si>
    <t>-2125946710</t>
  </si>
  <si>
    <t>https://podminky.urs.cz/item/CS_URS_2024_02/773291113</t>
  </si>
  <si>
    <t>11,5+11,5+11,5+11,5</t>
  </si>
  <si>
    <t>14*0,15+(13*1,2*2+13*1,15+13*1,1)*0,15</t>
  </si>
  <si>
    <t>945</t>
  </si>
  <si>
    <t>773291173</t>
  </si>
  <si>
    <t>Příprava podkladu před provedením teracových podlah schodiště penetrační nátěr</t>
  </si>
  <si>
    <t>-112650997</t>
  </si>
  <si>
    <t>https://podminky.urs.cz/item/CS_URS_2024_02/773291173</t>
  </si>
  <si>
    <t>946</t>
  </si>
  <si>
    <t>773422200</t>
  </si>
  <si>
    <t>Soklíky z barevného litého teraca tloušťky do 20 mm rovné bez požlábku (fabionu), výšky přes 50 do 150 mm</t>
  </si>
  <si>
    <t>-1307072810</t>
  </si>
  <si>
    <t>https://podminky.urs.cz/item/CS_URS_2024_02/773422200</t>
  </si>
  <si>
    <t>947</t>
  </si>
  <si>
    <t>773491175</t>
  </si>
  <si>
    <t>Příprava podkladu před provedením teracových podlah podlahových nebo schodišťových soklíků penetrační nátěr</t>
  </si>
  <si>
    <t>-1669108199</t>
  </si>
  <si>
    <t>https://podminky.urs.cz/item/CS_URS_2024_02/773491175</t>
  </si>
  <si>
    <t>(2+0,35+2*3+2*2,6+2*2,25+2*3*0,15-1,1+0,3*2+1,275+1,5-0,9+1,3+0,25+2,5-1,19+1,85+5+2,15)*0,065"1. NP</t>
  </si>
  <si>
    <t>(4,15*2+1,1*2+2,55+1,3+1,3-0,9+4-1,19-0,8+1,675+2,2*2)*0,065"2. NP</t>
  </si>
  <si>
    <t>(4,15*2+2,55+1,7*2+1,075+1,5*2-0,9+3,85-0,85-1,19+2,2*2)*0,065"3. NP</t>
  </si>
  <si>
    <t>948</t>
  </si>
  <si>
    <t>773521260</t>
  </si>
  <si>
    <t xml:space="preserve">Podlaha z barevného litého teraca prostá tloušťky do 20 mm včetně schodišťových stupňů a podstupnic_x000D_
Lité teraco světlejší, ale krémové s odstíny tmavých prvků kamene_x000D_
Ve vstupní chodbě a v přízemí teraco s ohraničeným ornamentem (bordurou) </t>
  </si>
  <si>
    <t>1757861691</t>
  </si>
  <si>
    <t>https://podminky.urs.cz/item/CS_URS_2024_02/773521260</t>
  </si>
  <si>
    <t>57,168+37,3+5,112</t>
  </si>
  <si>
    <t>949</t>
  </si>
  <si>
    <t>773591111</t>
  </si>
  <si>
    <t>Příprava podkladu před provedením teracových podlah podlah vysátí</t>
  </si>
  <si>
    <t>-2002276251</t>
  </si>
  <si>
    <t>https://podminky.urs.cz/item/CS_URS_2024_02/773591111</t>
  </si>
  <si>
    <t>10,8+14+6,4+6,1</t>
  </si>
  <si>
    <t>950</t>
  </si>
  <si>
    <t>773591171</t>
  </si>
  <si>
    <t>Příprava podkladu před provedením teracových podlah podlah penetrační nátěr</t>
  </si>
  <si>
    <t>-1710136876</t>
  </si>
  <si>
    <t>https://podminky.urs.cz/item/CS_URS_2024_02/773591171</t>
  </si>
  <si>
    <t>951</t>
  </si>
  <si>
    <t>998773113</t>
  </si>
  <si>
    <t>Přesun hmot pro podlahy teracové lité stanovený z hmotnosti přesunovaného materiálu vodorovná dopravní vzdálenost do 50 m s omezením mechanizace v objektech výšky přes 12 do 24 m</t>
  </si>
  <si>
    <t>-2013416111</t>
  </si>
  <si>
    <t>https://podminky.urs.cz/item/CS_URS_2024_02/998773113</t>
  </si>
  <si>
    <t>Podlahy povlakové</t>
  </si>
  <si>
    <t>952</t>
  </si>
  <si>
    <t>776111112</t>
  </si>
  <si>
    <t>Příprava podkladu povlakových podlah a stěn broušení podlah nového podkladu betonového</t>
  </si>
  <si>
    <t>-1071797821</t>
  </si>
  <si>
    <t>https://podminky.urs.cz/item/CS_URS_2024_02/776111112</t>
  </si>
  <si>
    <t>8,76+15,64+15,65+25,25+105,305+21,978</t>
  </si>
  <si>
    <t>953</t>
  </si>
  <si>
    <t>776111311</t>
  </si>
  <si>
    <t>Příprava podkladu povlakových podlah a stěn vysátí podlah</t>
  </si>
  <si>
    <t>-1607261514</t>
  </si>
  <si>
    <t>https://podminky.urs.cz/item/CS_URS_2024_02/776111311</t>
  </si>
  <si>
    <t>954</t>
  </si>
  <si>
    <t>776141121</t>
  </si>
  <si>
    <t>Příprava podkladu povlakových podlah a stěn vyrovnání samonivelační stěrkou podlah min.pevnosti 30 MPa, tloušťky do 3 mm</t>
  </si>
  <si>
    <t>-1523246893</t>
  </si>
  <si>
    <t>https://podminky.urs.cz/item/CS_URS_2024_02/776141121</t>
  </si>
  <si>
    <t>955</t>
  </si>
  <si>
    <t>776201812</t>
  </si>
  <si>
    <t>Demontáž povlakových podlahovin lepených ručně s podložkou</t>
  </si>
  <si>
    <t>623116270</t>
  </si>
  <si>
    <t>https://podminky.urs.cz/item/CS_URS_2024_02/776201812</t>
  </si>
  <si>
    <t>25,2+20,4+11,4+25,8"1. NP</t>
  </si>
  <si>
    <t>19,8+26,9+36,6+21,6"2. NP</t>
  </si>
  <si>
    <t>92"3. NP</t>
  </si>
  <si>
    <t>956</t>
  </si>
  <si>
    <t>776211111</t>
  </si>
  <si>
    <t>Montáž textilních podlahovin lepením pásů standardních</t>
  </si>
  <si>
    <t>-1788768931</t>
  </si>
  <si>
    <t>https://podminky.urs.cz/item/CS_URS_2024_02/776211111</t>
  </si>
  <si>
    <t>25,25"P.10</t>
  </si>
  <si>
    <t>21,987"P.15</t>
  </si>
  <si>
    <t>957</t>
  </si>
  <si>
    <t>69751061</t>
  </si>
  <si>
    <t>koberec zátěžový vpichovaný role š 2m, vlákno 100% PA, hm 400g/m2, zátěž 33, útlum 21dB, hořlavost Bfl S1</t>
  </si>
  <si>
    <t>1368735664</t>
  </si>
  <si>
    <t>47,237*1,1 'Přepočtené koeficientem množství</t>
  </si>
  <si>
    <t>958</t>
  </si>
  <si>
    <t>776221111</t>
  </si>
  <si>
    <t>Montáž podlahovin z PVC lepením standardním lepidlem z pásů</t>
  </si>
  <si>
    <t>-751700598</t>
  </si>
  <si>
    <t>https://podminky.urs.cz/item/CS_URS_2024_02/776221111</t>
  </si>
  <si>
    <t>8,760"P.8A</t>
  </si>
  <si>
    <t>959</t>
  </si>
  <si>
    <t>28412245</t>
  </si>
  <si>
    <t>krytina podlahová heterogenní š 1,5m tl 2mm</t>
  </si>
  <si>
    <t>258416930</t>
  </si>
  <si>
    <t>145,355*1,1 'Přepočtené koeficientem množství</t>
  </si>
  <si>
    <t>960</t>
  </si>
  <si>
    <t>776410811</t>
  </si>
  <si>
    <t>Demontáž soklíků nebo lišt pryžových nebo plastových</t>
  </si>
  <si>
    <t>-1573288240</t>
  </si>
  <si>
    <t>https://podminky.urs.cz/item/CS_URS_2024_02/776410811</t>
  </si>
  <si>
    <t>2*(4,1+5,85+0,4+3,4+6+3,2+3,55+4,3+5,85)"1. NP</t>
  </si>
  <si>
    <t>-1,05-0,9-1,05*2-0,8*3</t>
  </si>
  <si>
    <t>2*(3,25+6+5,9+4,5+6,1+5,9+6+3,55)-1,05*2-1,05*4"2. NP</t>
  </si>
  <si>
    <t>961</t>
  </si>
  <si>
    <t>776411111</t>
  </si>
  <si>
    <t>Montáž soklíků lepením obvodových, výšky do 80 mm</t>
  </si>
  <si>
    <t>1827994676</t>
  </si>
  <si>
    <t>https://podminky.urs.cz/item/CS_URS_2024_02/776411111</t>
  </si>
  <si>
    <t>2,35*2+3,65-0,8*2"P.8A</t>
  </si>
  <si>
    <t>2,85+2,25*2+2,55*2+2,85*2-0,8*4</t>
  </si>
  <si>
    <t>2,675*2+5,85*2+5,55*2-1,7-0,8"P.8b+8C</t>
  </si>
  <si>
    <t>5,55*2+3,725+0,15"P.10</t>
  </si>
  <si>
    <t>2*(4,675+3,65)-0,8*3-0,7*2+5,8+2,075+2,725*2-0,8-1,7+2*(2+3,725)-0,8+2*(3,55+3,9+4,8*2+1,9+1,925+3,6+5,85)-0,9*2-0,7-0,9"P.13</t>
  </si>
  <si>
    <t>2*5,9+3,725-0,8"P.15</t>
  </si>
  <si>
    <t>962</t>
  </si>
  <si>
    <t>69751204</t>
  </si>
  <si>
    <t>lišta kobercová 55x9mm</t>
  </si>
  <si>
    <t>705622075</t>
  </si>
  <si>
    <t>25,755+14,725</t>
  </si>
  <si>
    <t>40,48*1,02 'Přepočtené koeficientem množství</t>
  </si>
  <si>
    <t>963</t>
  </si>
  <si>
    <t>28411008</t>
  </si>
  <si>
    <t>lišta soklová PVC 16x60mm</t>
  </si>
  <si>
    <t>-570766068</t>
  </si>
  <si>
    <t>47,35+91,575</t>
  </si>
  <si>
    <t>138,925*1,02 'Přepočtené koeficientem množství</t>
  </si>
  <si>
    <t>964</t>
  </si>
  <si>
    <t>776421312</t>
  </si>
  <si>
    <t>Montáž lišt přechodových šroubovaných</t>
  </si>
  <si>
    <t>-1032247909</t>
  </si>
  <si>
    <t>https://podminky.urs.cz/item/CS_URS_2024_02/776421312</t>
  </si>
  <si>
    <t>1,19+0,9+0,7*2+0,8*2+1,7+0,8"1. NP</t>
  </si>
  <si>
    <t>0,8+1,2+0,9+0,7*2+0,8*4+1,25+0,8*2+0,8+1,2+0,9*4+0,7*5"2. NP, 3. NP</t>
  </si>
  <si>
    <t>965</t>
  </si>
  <si>
    <t>55343124</t>
  </si>
  <si>
    <t>profil přechodový Al vrtaný 30mm bronz</t>
  </si>
  <si>
    <t>-652119110</t>
  </si>
  <si>
    <t>27,04*1,02 'Přepočtené koeficientem množství</t>
  </si>
  <si>
    <t>966</t>
  </si>
  <si>
    <t>776991121</t>
  </si>
  <si>
    <t>Ostatní práce údržba nových podlahovin po pokládce čištění základní</t>
  </si>
  <si>
    <t>-1288080582</t>
  </si>
  <si>
    <t>https://podminky.urs.cz/item/CS_URS_2024_02/776991121</t>
  </si>
  <si>
    <t>967</t>
  </si>
  <si>
    <t>998776113</t>
  </si>
  <si>
    <t>Přesun hmot pro podlahy povlakové stanovený z hmotnosti přesunovaného materiálu vodorovná dopravní vzdálenost do 50 m s omezením mechanizace v objektech výšky přes 12 do 24 m</t>
  </si>
  <si>
    <t>1122904698</t>
  </si>
  <si>
    <t>https://podminky.urs.cz/item/CS_URS_2024_02/998776113</t>
  </si>
  <si>
    <t>Podlahy lité</t>
  </si>
  <si>
    <t>968</t>
  </si>
  <si>
    <t>777131101</t>
  </si>
  <si>
    <t>Penetrační nátěr podlahy epoxidový na podklad suchý a vyzrálý</t>
  </si>
  <si>
    <t>1701299878</t>
  </si>
  <si>
    <t>https://podminky.urs.cz/item/CS_URS_2024_02/777131101</t>
  </si>
  <si>
    <t>2,6"P.6</t>
  </si>
  <si>
    <t>969</t>
  </si>
  <si>
    <t>777611143</t>
  </si>
  <si>
    <t>Krycí nátěr podlahy chemicky odolný epoxidový</t>
  </si>
  <si>
    <t>662607669</t>
  </si>
  <si>
    <t>https://podminky.urs.cz/item/CS_URS_2024_02/777611143</t>
  </si>
  <si>
    <t>970</t>
  </si>
  <si>
    <t>998777113</t>
  </si>
  <si>
    <t>Přesun hmot pro podlahy lité stanovený z hmotnosti přesunovaného materiálu vodorovná dopravní vzdálenost do 50 m s omezením mechanizace v objektech výšky přes 12 do 24 m</t>
  </si>
  <si>
    <t>-2040216463</t>
  </si>
  <si>
    <t>https://podminky.urs.cz/item/CS_URS_2024_02/998777113</t>
  </si>
  <si>
    <t>Dokončovací práce - obklady</t>
  </si>
  <si>
    <t>971</t>
  </si>
  <si>
    <t>781121011</t>
  </si>
  <si>
    <t>Příprava podkladu před provedením obkladu nátěr penetrační na stěnu</t>
  </si>
  <si>
    <t>506803433</t>
  </si>
  <si>
    <t>https://podminky.urs.cz/item/CS_URS_2024_02/781121011</t>
  </si>
  <si>
    <t>1,5*(3,65*2+4,675*2+3,5*2+1,875*2)-1,5*(0,8*5+03,9+0,7*2)+1,8*2*(1,025*3+1,5+1,175+1,65)-1,8*0,7*4+2,1*2*(3,625+3,95)-0,8*1,97-1,5*0,45"1. NP</t>
  </si>
  <si>
    <t>1,8*2*(1,025*3+1,5+1,175+1,65+2+1,775)-1,8*0,7*2-1,8*0,8+2,1*2*(3,675+3,95)-1,5*0,45-0,8*1,97+1,5*2*(3,5+1,925)-1,5*0,8*2"2. NP</t>
  </si>
  <si>
    <t>2*1,5*(1,9+1,925)-1,5*0,7+2*1,8*(1,9+0,9+1*2+2,05+1+1,05*4+1,8*5+1,39+1,05)-1,8*0,7*12"3. NP</t>
  </si>
  <si>
    <t>972</t>
  </si>
  <si>
    <t>781131112</t>
  </si>
  <si>
    <t>Izolace stěny pod obklad izolace nátěrem nebo stěrkou ve dvou vrstvách</t>
  </si>
  <si>
    <t>393388095</t>
  </si>
  <si>
    <t>https://podminky.urs.cz/item/CS_URS_2024_02/781131112</t>
  </si>
  <si>
    <t>2,1*(0,8*2+1,2)"2. NP sprchový kout</t>
  </si>
  <si>
    <t>973</t>
  </si>
  <si>
    <t>781161021</t>
  </si>
  <si>
    <t>Příprava podkladu před provedením obkladu montáž profilu ukončujícího profilu rohového, vanového</t>
  </si>
  <si>
    <t>1126782943</t>
  </si>
  <si>
    <t>https://podminky.urs.cz/item/CS_URS_2024_01/781161021</t>
  </si>
  <si>
    <t>2*(3,65+4,675+1,025*3+1,5+1,175+1,65+3,625+3,95+3,5+1,875)"1. NP</t>
  </si>
  <si>
    <t>-(0,8*4+0,9+0,7*4)</t>
  </si>
  <si>
    <t>2*(2+1,775+1,025*3+1,65+1,175+1,5+3,675+3,95+3,5+1,925)"2. NP</t>
  </si>
  <si>
    <t>-(0,7*4+0,8*2)</t>
  </si>
  <si>
    <t>2*(3,65+4,675+1,25*3+1,5+1,175+1,65+3,625+3,95+3,5+1,875)"3. NP</t>
  </si>
  <si>
    <t>-(0,7*4+0,8*5-0,9)</t>
  </si>
  <si>
    <t>974</t>
  </si>
  <si>
    <t>28342003</t>
  </si>
  <si>
    <t>lišta ukončovací z PVC 10mm</t>
  </si>
  <si>
    <t>-1623770649</t>
  </si>
  <si>
    <t>147,3*1,1 'Přepočtené koeficientem množství</t>
  </si>
  <si>
    <t>975</t>
  </si>
  <si>
    <t>781472212</t>
  </si>
  <si>
    <t>Montáž keramických obkladů stěn lepených cementovým flexibilním lepidlem hladkých přes 0,5 do 2 ks/m2</t>
  </si>
  <si>
    <t>1423352005</t>
  </si>
  <si>
    <t>https://podminky.urs.cz/item/CS_URS_2024_02/781472212</t>
  </si>
  <si>
    <t>976</t>
  </si>
  <si>
    <t>711202366</t>
  </si>
  <si>
    <t>238,102*1,15</t>
  </si>
  <si>
    <t>977</t>
  </si>
  <si>
    <t>781472291</t>
  </si>
  <si>
    <t>Montáž keramických obkladů stěn lepených cementovým flexibilním lepidlem Příplatek k cenám za plochu do 10 m2 jednotlivě</t>
  </si>
  <si>
    <t>928769082</t>
  </si>
  <si>
    <t>https://podminky.urs.cz/item/CS_URS_2024_02/781472291</t>
  </si>
  <si>
    <t>978</t>
  </si>
  <si>
    <t>998781113</t>
  </si>
  <si>
    <t>Přesun hmot pro obklady keramické stanovený z hmotnosti přesunovaného materiálu vodorovná dopravní vzdálenost do 50 m s omezením mechanizace v objektech výšky přes 12 do 24 m</t>
  </si>
  <si>
    <t>-1876661278</t>
  </si>
  <si>
    <t>https://podminky.urs.cz/item/CS_URS_2024_02/998781113</t>
  </si>
  <si>
    <t>Dokončovací práce - malby a tapety</t>
  </si>
  <si>
    <t>979</t>
  </si>
  <si>
    <t>784171101</t>
  </si>
  <si>
    <t>Zakrytí nemalovaných ploch (materiál ve specifikaci) včetně pozdějšího odkrytí podlah</t>
  </si>
  <si>
    <t>2143591741</t>
  </si>
  <si>
    <t>https://podminky.urs.cz/item/CS_URS_2024_02/784171101</t>
  </si>
  <si>
    <t>4,7+8,9+1,2+17,7"1. PP</t>
  </si>
  <si>
    <t>190,4+134,3+111,5"1. NP-3. NP</t>
  </si>
  <si>
    <t>980</t>
  </si>
  <si>
    <t>58124844</t>
  </si>
  <si>
    <t>fólie pro malířské potřeby zakrývací tl 25µ 4x5m</t>
  </si>
  <si>
    <t>-959279117</t>
  </si>
  <si>
    <t>468,7*1,05 'Přepočtené koeficientem množství</t>
  </si>
  <si>
    <t>981</t>
  </si>
  <si>
    <t>784171111</t>
  </si>
  <si>
    <t>Zakrytí nemalovaných ploch (materiál ve specifikaci) včetně pozdějšího odkrytí svislých ploch např. stěn, oken, dveří v místnostech výšky do 3,80</t>
  </si>
  <si>
    <t>1233258173</t>
  </si>
  <si>
    <t>https://podminky.urs.cz/item/CS_URS_2024_02/784171111</t>
  </si>
  <si>
    <t>1,2*2,1+0,6*0,85+1,25*2*2+1,1*3,25+1,15*2,1*4+1,25*2*2+1,1*2*5+1,25*2*4"okna</t>
  </si>
  <si>
    <t>2*(2,85*1+2*0,5*2+2,85*0,75)+1,25*1,8*4+0,78*1,398*2+0,78*0,978+0,6*0,6</t>
  </si>
  <si>
    <t>2*(0,8*1,97+1,55*3+0,9*2,2+1*1,97+0,8*1,97*10+1,25*1,97*3+0,7*1,97*13+0,7*1,97*2+0,9*2,2+0,8*1,97+0,9*2,2+0,9*1,97*3)</t>
  </si>
  <si>
    <t>1,1*3,25+0,8*1,97</t>
  </si>
  <si>
    <t>982</t>
  </si>
  <si>
    <t>-1747135897</t>
  </si>
  <si>
    <t>208,422*1,05 'Přepočtené koeficientem množství</t>
  </si>
  <si>
    <t>983</t>
  </si>
  <si>
    <t>784181111</t>
  </si>
  <si>
    <t>Penetrace podkladu jednonásobná základní silikátová bezbarvá v místnostech výšky do 3,80 m</t>
  </si>
  <si>
    <t>18027532</t>
  </si>
  <si>
    <t>https://podminky.urs.cz/item/CS_URS_2024_02/784181111</t>
  </si>
  <si>
    <t>10,1+25,285+1,5*2,25*2"1. PP</t>
  </si>
  <si>
    <t>3,4*(0,35+1,25+2,85+0,25+1,275+1,5+2,4+2,25+2,675+5,85+3,65)"1. NP</t>
  </si>
  <si>
    <t>3,4*2*(2,85+2,55+1,025*3+1,5+1,175+1,65+3,65+4,675+3,625+3,95+1,7+1,925+1+1,35+3,65+4,675+3,5+1,875)</t>
  </si>
  <si>
    <t>(0,3*3,5+0,3*3,65+3*3,85)*2+3*3,85</t>
  </si>
  <si>
    <t>-54,678"1.01</t>
  </si>
  <si>
    <t>3,1*2*(1,025*3+1,5+1,175+1,65+2,85+2,55+3,65+4,675+3,675+3,95+1,925+1,7+1,775+2+1,3+3,725)"2. NP</t>
  </si>
  <si>
    <t>3,1*(3,975+2,725+2,075+5,8+2+3,8)</t>
  </si>
  <si>
    <t>984</t>
  </si>
  <si>
    <t>784211101</t>
  </si>
  <si>
    <t>Malby z malířských směsí oděruvzdorných za mokra dvojnásobné, bílé za mokra oděruvzdorné výborně v místnostech výšky do 3,80 m</t>
  </si>
  <si>
    <t>885657593</t>
  </si>
  <si>
    <t>https://podminky.urs.cz/item/CS_URS_2024_02/784211101</t>
  </si>
  <si>
    <t>145,08*2+487,107+238,629+811,093</t>
  </si>
  <si>
    <t>Dokončovací práce - čalounické úpravy</t>
  </si>
  <si>
    <t>985</t>
  </si>
  <si>
    <t>7866140r1</t>
  </si>
  <si>
    <t>Dodávka + montáž stínící rolety elektricky ovládané na prosklenou plochu venkovní herny - viz příloha</t>
  </si>
  <si>
    <t>-85518813</t>
  </si>
  <si>
    <t>VRN</t>
  </si>
  <si>
    <t>Vedlejší rozpočtové náklady</t>
  </si>
  <si>
    <t>VRN3</t>
  </si>
  <si>
    <t>Zařízení staveniště</t>
  </si>
  <si>
    <t>986</t>
  </si>
  <si>
    <t>030001000</t>
  </si>
  <si>
    <t>1024</t>
  </si>
  <si>
    <t>-1279605378</t>
  </si>
  <si>
    <t>https://podminky.urs.cz/item/CS_URS_2024_02/030001000</t>
  </si>
  <si>
    <t>987</t>
  </si>
  <si>
    <t>031303000</t>
  </si>
  <si>
    <t>Náklady na zábor</t>
  </si>
  <si>
    <t>1163487714</t>
  </si>
  <si>
    <t>https://podminky.urs.cz/item/CS_URS_2024_02/031303000</t>
  </si>
  <si>
    <t>VRN4</t>
  </si>
  <si>
    <t>Inženýrská činnost</t>
  </si>
  <si>
    <t>988</t>
  </si>
  <si>
    <t>0431030r1</t>
  </si>
  <si>
    <t>měření hluku ke kolaudaci</t>
  </si>
  <si>
    <t>386778121</t>
  </si>
  <si>
    <t>989</t>
  </si>
  <si>
    <t>0431030r2</t>
  </si>
  <si>
    <t>měření elektr. osvětlení ke kolaudaci</t>
  </si>
  <si>
    <t>1931010061</t>
  </si>
  <si>
    <t>990</t>
  </si>
  <si>
    <t>045203000</t>
  </si>
  <si>
    <t>Kompletační činnost</t>
  </si>
  <si>
    <t>1389060361</t>
  </si>
  <si>
    <t>https://podminky.urs.cz/item/CS_URS_2024_02/045203000</t>
  </si>
  <si>
    <t>991</t>
  </si>
  <si>
    <t>045303000</t>
  </si>
  <si>
    <t>Koordinační činnost</t>
  </si>
  <si>
    <t>-878511364</t>
  </si>
  <si>
    <t>https://podminky.urs.cz/item/CS_URS_2024_02/045303000</t>
  </si>
  <si>
    <t>24039b - SO - 02 Přístřešek na popelnice, sklad</t>
  </si>
  <si>
    <t>-234595457</t>
  </si>
  <si>
    <t>https://podminky.urs.cz/item/CS_URS_2024_01/121112007</t>
  </si>
  <si>
    <t>1*4</t>
  </si>
  <si>
    <t>122311101</t>
  </si>
  <si>
    <t>Odkopávky a prokopávky ručně zapažené i nezapažené v hornině třídy těžitelnosti II skupiny 4</t>
  </si>
  <si>
    <t>2041183949</t>
  </si>
  <si>
    <t>https://podminky.urs.cz/item/CS_URS_2024_01/122311101</t>
  </si>
  <si>
    <t>4*1*0,3</t>
  </si>
  <si>
    <t>-676054360</t>
  </si>
  <si>
    <t>4*0,5+1,2</t>
  </si>
  <si>
    <t>556769344</t>
  </si>
  <si>
    <t>400996529</t>
  </si>
  <si>
    <t>-395947069</t>
  </si>
  <si>
    <t>3,2*10</t>
  </si>
  <si>
    <t>1496251324</t>
  </si>
  <si>
    <t>5662380</t>
  </si>
  <si>
    <t>3,2*1,5</t>
  </si>
  <si>
    <t>271532212</t>
  </si>
  <si>
    <t>Podsyp pod základové konstrukce se zhutněním a urovnáním povrchu z kameniva hrubého, frakce 16 - 32 mm</t>
  </si>
  <si>
    <t>-949281483</t>
  </si>
  <si>
    <t>https://podminky.urs.cz/item/CS_URS_2024_01/271532212</t>
  </si>
  <si>
    <t>353729853</t>
  </si>
  <si>
    <t>1*4*0,3</t>
  </si>
  <si>
    <t>-1297923273</t>
  </si>
  <si>
    <t>0,3*2*(1+4)</t>
  </si>
  <si>
    <t>-871170465</t>
  </si>
  <si>
    <t>-1681515417</t>
  </si>
  <si>
    <t>3,423*1*4/1000*1,08</t>
  </si>
  <si>
    <t>311113142</t>
  </si>
  <si>
    <t>Nadzákladové zdi z betonových tvárnic ztraceného bednění hladkých, včetně výplně z betonu třídy C 20/25, tloušťky zdiva přes 150 do 200 mm</t>
  </si>
  <si>
    <t>402684217</t>
  </si>
  <si>
    <t>https://podminky.urs.cz/item/CS_URS_2024_01/311113142</t>
  </si>
  <si>
    <t>2,35*2*(4+0,6)-1,7*1,9*2</t>
  </si>
  <si>
    <t>311361821</t>
  </si>
  <si>
    <t>Výztuž nadzákladových zdí nosných svislých nebo odkloněných od svislice, rovných nebo oblých z betonářské oceli 10 505 (R) nebo BSt 500</t>
  </si>
  <si>
    <t>945671911</t>
  </si>
  <si>
    <t>https://podminky.urs.cz/item/CS_URS_2024_01/311361821</t>
  </si>
  <si>
    <t>(11*2*(1*2+4)+30*2,35)*0,888/1000*1,08</t>
  </si>
  <si>
    <t>-1227420469</t>
  </si>
  <si>
    <t>https://podminky.urs.cz/item/CS_URS_2024_01/317941123</t>
  </si>
  <si>
    <t>4*2*17,9/1000</t>
  </si>
  <si>
    <t>-270150122</t>
  </si>
  <si>
    <t>-1639653205</t>
  </si>
  <si>
    <t>0,1*1*4</t>
  </si>
  <si>
    <t>1965832404</t>
  </si>
  <si>
    <t>4*1</t>
  </si>
  <si>
    <t>-1801943009</t>
  </si>
  <si>
    <t>0,8*1,8+0,8*1,6</t>
  </si>
  <si>
    <t>-478039548</t>
  </si>
  <si>
    <t>2,72</t>
  </si>
  <si>
    <t>-1035530049</t>
  </si>
  <si>
    <t>0,888*5*4/1000*1,08</t>
  </si>
  <si>
    <t>-242372786</t>
  </si>
  <si>
    <t>4*1*3,423/1000*1,08</t>
  </si>
  <si>
    <t>631311125</t>
  </si>
  <si>
    <t>Mazanina z betonu prostého bez zvýšených nároků na prostředí tl. přes 80 do 120 mm tř. C 20/25</t>
  </si>
  <si>
    <t>-171595557</t>
  </si>
  <si>
    <t>https://podminky.urs.cz/item/CS_URS_2024_01/631311125</t>
  </si>
  <si>
    <t>0,1*(1,8*0,8+1,6*0,8)</t>
  </si>
  <si>
    <t>631319012</t>
  </si>
  <si>
    <t>Příplatek k cenám mazanin za úpravu povrchu mazaniny přehlazením, mazanina tl. přes 80 do 120 mm</t>
  </si>
  <si>
    <t>-732610832</t>
  </si>
  <si>
    <t>https://podminky.urs.cz/item/CS_URS_2024_01/631319012</t>
  </si>
  <si>
    <t>631341114</t>
  </si>
  <si>
    <t>Mazanina z lehkého keramického betonu tl. přes 50 do 80 mm tř. LC 20/22</t>
  </si>
  <si>
    <t>-868887426</t>
  </si>
  <si>
    <t>https://podminky.urs.cz/item/CS_URS_2024_01/631341114</t>
  </si>
  <si>
    <t>3,6*0,6*0,05</t>
  </si>
  <si>
    <t>-1423492110</t>
  </si>
  <si>
    <t>712361703</t>
  </si>
  <si>
    <t>Provedení povlakové krytiny střech plochých do 10° fólií přilepenou lepidlem v plné ploše</t>
  </si>
  <si>
    <t>-226204324</t>
  </si>
  <si>
    <t>https://podminky.urs.cz/item/CS_URS_2024_01/712361703</t>
  </si>
  <si>
    <t>3,6*0,6+0,2*3,6+(0,2+0,1)*0,6+0,1*3,6</t>
  </si>
  <si>
    <t>28342410</t>
  </si>
  <si>
    <t>fólie hydroizolační střešní mPVC s nakašírovaným PES rounem určená k lepení tl 1,2mm</t>
  </si>
  <si>
    <t>-2090848448</t>
  </si>
  <si>
    <t>3,42*1,1655 'Přepočtené koeficientem množství</t>
  </si>
  <si>
    <t>998712113</t>
  </si>
  <si>
    <t>Přesun hmot pro povlakové krytiny stanovený z hmotnosti přesunovaného materiálu vodorovná dopravní vzdálenost do 50 m s omezením mechanizace v objektech výšky přes 12 do 24 m</t>
  </si>
  <si>
    <t>1201112819</t>
  </si>
  <si>
    <t>https://podminky.urs.cz/item/CS_URS_2024_01/998712113</t>
  </si>
  <si>
    <t>764214604</t>
  </si>
  <si>
    <t>Oplechování horních ploch zdí a nadezdívek (atik) z pozinkovaného plechu s povrchovou úpravou mechanicky kotvené rš 330 mm</t>
  </si>
  <si>
    <t>-647094662</t>
  </si>
  <si>
    <t>https://podminky.urs.cz/item/CS_URS_2024_02/764214604</t>
  </si>
  <si>
    <t>2*4+2*0,8</t>
  </si>
  <si>
    <t>764511601</t>
  </si>
  <si>
    <t>Žlab podokapní z pozinkovaného plechu s povrchovou úpravou včetně háků a čel půlkruhový do rš 280 mm</t>
  </si>
  <si>
    <t>-1981252108</t>
  </si>
  <si>
    <t>https://podminky.urs.cz/item/CS_URS_2024_01/764511601</t>
  </si>
  <si>
    <t>764511641</t>
  </si>
  <si>
    <t>Žlab podokapní z pozinkovaného plechu s povrchovou úpravou včetně háků a čel kotlík oválný (trychtýřový), rš žlabu/průměr svodu do 250/90 mm</t>
  </si>
  <si>
    <t>195554529</t>
  </si>
  <si>
    <t>https://podminky.urs.cz/item/CS_URS_2024_01/764511641</t>
  </si>
  <si>
    <t>764518621</t>
  </si>
  <si>
    <t>Svod z pozinkovaného plechu s upraveným povrchem včetně objímek, kolen a odskoků kruhový, průměru do 90 mm</t>
  </si>
  <si>
    <t>-1024748194</t>
  </si>
  <si>
    <t>https://podminky.urs.cz/item/CS_URS_2024_01/764518621</t>
  </si>
  <si>
    <t>-2070525621</t>
  </si>
  <si>
    <t>-926828474</t>
  </si>
  <si>
    <t>-1629978896</t>
  </si>
  <si>
    <t>1891276327</t>
  </si>
  <si>
    <t>1134633164</t>
  </si>
  <si>
    <t>24039c - SO - 03 Protihluková stěna</t>
  </si>
  <si>
    <t xml:space="preserve">    789 - Povrchové úpravy ocelových konstrukcí a technologických zařízení</t>
  </si>
  <si>
    <t>131313701</t>
  </si>
  <si>
    <t>Hloubení nezapažených jam ručně s urovnáním dna do předepsaného profilu a spádu v hornině třídy těžitelnosti II skupiny 4 soudržných</t>
  </si>
  <si>
    <t>103463422</t>
  </si>
  <si>
    <t>https://podminky.urs.cz/item/CS_URS_2024_01/131313701</t>
  </si>
  <si>
    <t>3,14*0,15*0,15*1*4</t>
  </si>
  <si>
    <t>743976684</t>
  </si>
  <si>
    <t>0,283</t>
  </si>
  <si>
    <t>-162289285</t>
  </si>
  <si>
    <t>0,283*2,5</t>
  </si>
  <si>
    <t>-1593125794</t>
  </si>
  <si>
    <t>1759614409</t>
  </si>
  <si>
    <t>0,283*10</t>
  </si>
  <si>
    <t>-1112350508</t>
  </si>
  <si>
    <t>1086096619</t>
  </si>
  <si>
    <t>0,283*1,5</t>
  </si>
  <si>
    <t>275313711</t>
  </si>
  <si>
    <t>Základy z betonu prostého patky a bloky z betonu kamenem neprokládaného tř. C 20/25</t>
  </si>
  <si>
    <t>1918339241</t>
  </si>
  <si>
    <t>https://podminky.urs.cz/item/CS_URS_2024_01/275313711</t>
  </si>
  <si>
    <t>338171124</t>
  </si>
  <si>
    <t>Montáž sloupků a vzpěr plotových ocelových trubkových nebo profilovaných výšky přes 2 do 2,6 m do zemního vrutu</t>
  </si>
  <si>
    <t>423868665</t>
  </si>
  <si>
    <t>https://podminky.urs.cz/item/CS_URS_2024_01/338171124</t>
  </si>
  <si>
    <t>13010970</t>
  </si>
  <si>
    <t>ocel profilová jakost S235JR (11 375) průřez HEB 100</t>
  </si>
  <si>
    <t>-372551517</t>
  </si>
  <si>
    <t>5*2,9*20,4/1000*1,08</t>
  </si>
  <si>
    <t>3481211r</t>
  </si>
  <si>
    <t>Osazování desek plotových železobetonových prefabrikovaných do drážek předem osazených sloupků na cementovou maltu se zatřením ložných a styčných spár, při rozměru desek 300x50x2000 mm</t>
  </si>
  <si>
    <t>-1226014854</t>
  </si>
  <si>
    <t>6*3</t>
  </si>
  <si>
    <t>59341113</t>
  </si>
  <si>
    <t>deska stropní plná PZD 1040x340x70mm</t>
  </si>
  <si>
    <t>120505945</t>
  </si>
  <si>
    <t>59341110</t>
  </si>
  <si>
    <t>deska stropní plná PZD 590x340x70mm</t>
  </si>
  <si>
    <t>-1220702443</t>
  </si>
  <si>
    <t>2005037745</t>
  </si>
  <si>
    <t>Povrchové úpravy ocelových konstrukcí a technologických zařízení</t>
  </si>
  <si>
    <t>789411121</t>
  </si>
  <si>
    <t>Provedení žárového stříkání zařízení s povrchem nečlenitým zinkem, tloušťky 50 μm (0,535 kg Zn/m2)</t>
  </si>
  <si>
    <t>1873405601</t>
  </si>
  <si>
    <t>https://podminky.urs.cz/item/CS_URS_2024_01/789411121</t>
  </si>
  <si>
    <t>5*2,9*0,567</t>
  </si>
  <si>
    <t>15625101</t>
  </si>
  <si>
    <t>drát metalizační Zn D 3mm</t>
  </si>
  <si>
    <t>1036697108</t>
  </si>
  <si>
    <t>-1864138783</t>
  </si>
  <si>
    <t>1713652492</t>
  </si>
  <si>
    <t>823284720</t>
  </si>
  <si>
    <t>1169960859</t>
  </si>
  <si>
    <t>24039d - SO - 04 Akumulační jímka</t>
  </si>
  <si>
    <t xml:space="preserve">    8 - Trubní vedení</t>
  </si>
  <si>
    <t>121112003</t>
  </si>
  <si>
    <t>Sejmutí ornice ručně při souvislé ploše, tl. vrstvy do 200 mm</t>
  </si>
  <si>
    <t>-1922974059</t>
  </si>
  <si>
    <t>https://podminky.urs.cz/item/CS_URS_2024_01/121112003</t>
  </si>
  <si>
    <t>0"položka v oddíle SO-07 Sadové úpravy</t>
  </si>
  <si>
    <t>131313711</t>
  </si>
  <si>
    <t>Hloubení zapažených jam ručně s urovnáním dna do předepsaného profilu a spádu v hornině třídy těžitelnosti II skupiny 4 soudržných</t>
  </si>
  <si>
    <t>315746807</t>
  </si>
  <si>
    <t>https://podminky.urs.cz/item/CS_URS_2024_01/131313711</t>
  </si>
  <si>
    <t>3*2,5*(2,85-0,15)</t>
  </si>
  <si>
    <t>151712111</t>
  </si>
  <si>
    <t>Převázka ocelová pro ukotvení záporového pažení pro jakoukoliv délku převázky zdvojená</t>
  </si>
  <si>
    <t>444613041</t>
  </si>
  <si>
    <t>https://podminky.urs.cz/item/CS_URS_2024_01/151712111</t>
  </si>
  <si>
    <t>8,6</t>
  </si>
  <si>
    <t>151712121</t>
  </si>
  <si>
    <t>Odstranění ocelové převázky pro ukotvení záporového pažení jakékoliv délky převázky zdvojené</t>
  </si>
  <si>
    <t>-2093274747</t>
  </si>
  <si>
    <t>https://podminky.urs.cz/item/CS_URS_2024_01/151712121</t>
  </si>
  <si>
    <t>151713111</t>
  </si>
  <si>
    <t>Vrchní kotvení zápor na povrch výkopové jámy s provedením kotevních bloků z betonu nebo se zaberaněním ocelových pilot, případně s provedením vrtů a jejich výplní betonem, s dodáním hmot při délce zápory do 8 m zřízení</t>
  </si>
  <si>
    <t>647485998</t>
  </si>
  <si>
    <t>https://podminky.urs.cz/item/CS_URS_2024_01/151713111</t>
  </si>
  <si>
    <t>151713112</t>
  </si>
  <si>
    <t>Vrchní kotvení zápor na povrch výkopové jámy s provedením kotevních bloků z betonu nebo se zaberaněním ocelových pilot, případně s provedením vrtů a jejich výplní betonem, s dodáním hmot při délce zápory do 8 m odstranění</t>
  </si>
  <si>
    <t>1152723293</t>
  </si>
  <si>
    <t>https://podminky.urs.cz/item/CS_URS_2024_01/151713112</t>
  </si>
  <si>
    <t>151721111</t>
  </si>
  <si>
    <t>Pažení do ocelových zápor bez ohledu na druh pažin, s odstraněním pažení, hloubky výkopu do 4 m</t>
  </si>
  <si>
    <t>2089612922</t>
  </si>
  <si>
    <t>https://podminky.urs.cz/item/CS_URS_2024_01/151721111</t>
  </si>
  <si>
    <t>18*3,5+8,6*2</t>
  </si>
  <si>
    <t>-685396494</t>
  </si>
  <si>
    <t>20,250-6,941</t>
  </si>
  <si>
    <t>1182113388</t>
  </si>
  <si>
    <t>13,309*2</t>
  </si>
  <si>
    <t>816417710</t>
  </si>
  <si>
    <t>-209504639</t>
  </si>
  <si>
    <t>13,309*10</t>
  </si>
  <si>
    <t>1712804964</t>
  </si>
  <si>
    <t>606636089</t>
  </si>
  <si>
    <t>13,309*1,5</t>
  </si>
  <si>
    <t>-1550794281</t>
  </si>
  <si>
    <t>https://podminky.urs.cz/item/CS_URS_2024_01/174111101</t>
  </si>
  <si>
    <t>3*2,5*2,7-2,7*2,2*2-2,8*2,3*0,2-3,14*0,3*0,3*0,5</t>
  </si>
  <si>
    <t>58521130</t>
  </si>
  <si>
    <t>cement portlandský CEM I 42,5MPa</t>
  </si>
  <si>
    <t>-254982253</t>
  </si>
  <si>
    <t>273313611</t>
  </si>
  <si>
    <t>Základy z betonu prostého desky z betonu kamenem neprokládaného tř. C 16/20</t>
  </si>
  <si>
    <t>1780273382</t>
  </si>
  <si>
    <t>https://podminky.urs.cz/item/CS_URS_2024_01/273313611</t>
  </si>
  <si>
    <t>3*2,5*0,15</t>
  </si>
  <si>
    <t>273361116</t>
  </si>
  <si>
    <t>Výztuž základových konstrukcí desek z betonářské oceli 10 505 (R) nebo BSt 500</t>
  </si>
  <si>
    <t>-783430890</t>
  </si>
  <si>
    <t>https://podminky.urs.cz/item/CS_URS_2024_01/273361116</t>
  </si>
  <si>
    <t xml:space="preserve">0,615*(5*2,7+0,15*5*2)/1000*1,08"adekv. pol. </t>
  </si>
  <si>
    <t>311311911</t>
  </si>
  <si>
    <t>Nadzákladové zdi z betonu prostého nosné bez zvláštních nároků na vliv prostředí tř. C 16/20</t>
  </si>
  <si>
    <t>1234920447</t>
  </si>
  <si>
    <t>https://podminky.urs.cz/item/CS_URS_2024_01/311311911</t>
  </si>
  <si>
    <t>0,1*2*(2,5+2,2)</t>
  </si>
  <si>
    <t>311351121</t>
  </si>
  <si>
    <t>Bednění nadzákladových zdí nosných rovné oboustranné za každou stranu zřízení</t>
  </si>
  <si>
    <t>2139244201</t>
  </si>
  <si>
    <t>https://podminky.urs.cz/item/CS_URS_2024_01/311351121</t>
  </si>
  <si>
    <t>2*(2,7+2,2)</t>
  </si>
  <si>
    <t>311351122</t>
  </si>
  <si>
    <t>Bednění nadzákladových zdí nosných rovné oboustranné za každou stranu odstranění</t>
  </si>
  <si>
    <t>677952497</t>
  </si>
  <si>
    <t>https://podminky.urs.cz/item/CS_URS_2024_01/311351122</t>
  </si>
  <si>
    <t>330311711</t>
  </si>
  <si>
    <t>Sloupy a pilíře z betonu prostého tř. C 16/20</t>
  </si>
  <si>
    <t>-2071829295</t>
  </si>
  <si>
    <t>https://podminky.urs.cz/item/CS_URS_2024_01/330311711</t>
  </si>
  <si>
    <t>0,05*0,05*3,14*2*2</t>
  </si>
  <si>
    <t>332351111</t>
  </si>
  <si>
    <t>Bednění kruhových a oblých sloupů a pilířů včetně vzepření průřezu kruhového nebo zakřiveného výšky do 4 m, průměru sloupu do 0,25 m zřízení</t>
  </si>
  <si>
    <t>-1755938078</t>
  </si>
  <si>
    <t>https://podminky.urs.cz/item/CS_URS_2024_01/332351111</t>
  </si>
  <si>
    <t>3,14*0,1*2*2</t>
  </si>
  <si>
    <t>332351112</t>
  </si>
  <si>
    <t>Bednění kruhových a oblých sloupů a pilířů včetně vzepření průřezu kruhového nebo zakřiveného výšky do 4 m, průměru sloupu do 0,25 m odstranění</t>
  </si>
  <si>
    <t>-901700653</t>
  </si>
  <si>
    <t>https://podminky.urs.cz/item/CS_URS_2024_01/332351112</t>
  </si>
  <si>
    <t>332361821</t>
  </si>
  <si>
    <t>Výztuž sloupů, pilířů, rámových stojek, táhel nebo vzpěr oblých svislých nebo šikmých (odkloněných) z betonářské oceli 10 505 (R) nebo BSt 500</t>
  </si>
  <si>
    <t>2103583157</t>
  </si>
  <si>
    <t>https://podminky.urs.cz/item/CS_URS_2024_01/332361821</t>
  </si>
  <si>
    <t>0,222*2,1*2/1000*1,08"adekv. pol.</t>
  </si>
  <si>
    <t>-1461270022</t>
  </si>
  <si>
    <t>https://podminky.urs.cz/item/CS_URS_2024_01/631311135</t>
  </si>
  <si>
    <t>2,3*2,8*0,2-3,14*0,3*0,3*0,2</t>
  </si>
  <si>
    <t>-1655235771</t>
  </si>
  <si>
    <t>https://podminky.urs.cz/item/CS_URS_2024_01/631319013</t>
  </si>
  <si>
    <t>1042282250</t>
  </si>
  <si>
    <t>https://podminky.urs.cz/item/CS_URS_2024_01/631319175</t>
  </si>
  <si>
    <t>-1064495035</t>
  </si>
  <si>
    <t>https://podminky.urs.cz/item/CS_URS_2024_01/631362021</t>
  </si>
  <si>
    <t>2,8*2,3*3,03/1000*1,08</t>
  </si>
  <si>
    <t>Trubní vedení</t>
  </si>
  <si>
    <t>8103r</t>
  </si>
  <si>
    <t xml:space="preserve">Nádrž na dešťovou vodu dvouplášťová - hranatá 10 m3 vč. poklopu_x000D_
</t>
  </si>
  <si>
    <t>1037774894</t>
  </si>
  <si>
    <t>8103r2</t>
  </si>
  <si>
    <t xml:space="preserve">Jeřáb_x000D_
</t>
  </si>
  <si>
    <t>846066766</t>
  </si>
  <si>
    <t>-1896289669</t>
  </si>
  <si>
    <t>-1808450564</t>
  </si>
  <si>
    <t>-1997418586</t>
  </si>
  <si>
    <t>512914612</t>
  </si>
  <si>
    <t>1983362268</t>
  </si>
  <si>
    <t>24039e - SO - 05 Oplocení (sanace opěrné stěny)</t>
  </si>
  <si>
    <t>111211101</t>
  </si>
  <si>
    <t>Odstranění křovin a stromů s odstraněním kořenů ručně průměru kmene do 100 mm jakékoliv plochy v rovině nebo ve svahu o sklonu do 1:5</t>
  </si>
  <si>
    <t>661963025</t>
  </si>
  <si>
    <t>https://podminky.urs.cz/item/CS_URS_2024_01/111211101</t>
  </si>
  <si>
    <t>(3,5+4,1-0,3)*1,2"C-E</t>
  </si>
  <si>
    <t>131111333</t>
  </si>
  <si>
    <t>Vrtání jamek ručním motorovým vrtákem průměru přes 200 do 300 mm</t>
  </si>
  <si>
    <t>251510814</t>
  </si>
  <si>
    <t>https://podminky.urs.cz/item/CS_URS_2024_01/131111333</t>
  </si>
  <si>
    <t>0,8*10"B-C</t>
  </si>
  <si>
    <t>132312131</t>
  </si>
  <si>
    <t>Hloubení nezapažených rýh šířky do 800 mm ručně s urovnáním dna do předepsaného profilu a spádu v hornině třídy těžitelnosti II skupiny 4 soudržných</t>
  </si>
  <si>
    <t>213579801</t>
  </si>
  <si>
    <t>https://podminky.urs.cz/item/CS_URS_2024_01/132312131</t>
  </si>
  <si>
    <t>0,9*1,3*7,3"C-E</t>
  </si>
  <si>
    <t>0,75*0,9*10,83"E-F</t>
  </si>
  <si>
    <t>1356183840</t>
  </si>
  <si>
    <t>15,851-6,57</t>
  </si>
  <si>
    <t>1515763731</t>
  </si>
  <si>
    <t>9,281</t>
  </si>
  <si>
    <t>1687190940</t>
  </si>
  <si>
    <t>-395001453</t>
  </si>
  <si>
    <t>9,281*10</t>
  </si>
  <si>
    <t>171111104</t>
  </si>
  <si>
    <t>Uložení sypanin do násypů ručně s rozprostřením sypaniny ve vrstvách a s hrubým urovnáním zhutněných z hornin nesoudržných sypkých</t>
  </si>
  <si>
    <t>-1806362211</t>
  </si>
  <si>
    <t>https://podminky.urs.cz/item/CS_URS_2024_01/171111104</t>
  </si>
  <si>
    <t>-1752175759</t>
  </si>
  <si>
    <t>9,281*1,5</t>
  </si>
  <si>
    <t>-492495858</t>
  </si>
  <si>
    <t>8,541-7,3*0,3*0,9"C-E</t>
  </si>
  <si>
    <t>15367937</t>
  </si>
  <si>
    <t>7,3*0,5*1,2"C-E</t>
  </si>
  <si>
    <t>0,3*1,1*10,83"E-F</t>
  </si>
  <si>
    <t>-2103673312</t>
  </si>
  <si>
    <t>7,3*1,2"C-E</t>
  </si>
  <si>
    <t>1,1*10,83"E-F</t>
  </si>
  <si>
    <t>1898232590</t>
  </si>
  <si>
    <t>20,673</t>
  </si>
  <si>
    <t>274362021</t>
  </si>
  <si>
    <t>Výztuž základů pasů ze svařovaných sítí z drátů typu KARI</t>
  </si>
  <si>
    <t>-1738255056</t>
  </si>
  <si>
    <t>https://podminky.urs.cz/item/CS_URS_2024_01/274362021</t>
  </si>
  <si>
    <t>3,423*(7,3*0,9+0,15+1,1*10,83)/1000*1,08</t>
  </si>
  <si>
    <t>905473605</t>
  </si>
  <si>
    <t>3,14*0,15*0,15*0,8*10"B-C</t>
  </si>
  <si>
    <t>275362021</t>
  </si>
  <si>
    <t>Výztuž základů patek ze svařovaných sítí z drátů typu KARI</t>
  </si>
  <si>
    <t>-992497686</t>
  </si>
  <si>
    <t>https://podminky.urs.cz/item/CS_URS_2024_01/275362021</t>
  </si>
  <si>
    <t>3,423*3,14*0,3*0,8*10/1000*1,08"B-C</t>
  </si>
  <si>
    <t>-887505957</t>
  </si>
  <si>
    <t>22*2"C-E</t>
  </si>
  <si>
    <t>311213122</t>
  </si>
  <si>
    <t>Zdivo nadzákladové z lomového kamene štípaného nebo ručně vybíraného na maltu z nepravidelných kamenů objemu 1 kusu kamene přes 0,02 m3, šířka spáry přes 4 do 10 mm</t>
  </si>
  <si>
    <t>-606234406</t>
  </si>
  <si>
    <t>https://podminky.urs.cz/item/CS_URS_2024_01/311213122</t>
  </si>
  <si>
    <t>0,5*0,4*7,3"C-E</t>
  </si>
  <si>
    <t>338171121</t>
  </si>
  <si>
    <t>Montáž sloupků a vzpěr plotových ocelových trubkových nebo profilovaných výšky přes 2 do 2,6 m se zalitím cementovou maltou do vynechaných otvorů</t>
  </si>
  <si>
    <t>-746454354</t>
  </si>
  <si>
    <t>https://podminky.urs.cz/item/CS_URS_2024_01/338171121</t>
  </si>
  <si>
    <t>5"C-E</t>
  </si>
  <si>
    <t>10"B-C</t>
  </si>
  <si>
    <t>6"E-F</t>
  </si>
  <si>
    <t>13010820</t>
  </si>
  <si>
    <t>ocel profilová jakost S235JR (11 375) průřez U (UPN) 140</t>
  </si>
  <si>
    <t>478848728</t>
  </si>
  <si>
    <t>5*16*2,25/1000*1,08"C-E</t>
  </si>
  <si>
    <t>10*16*2,7/1000*1,08"B-C</t>
  </si>
  <si>
    <t>6*16*2,7/1000*1,08"E-F</t>
  </si>
  <si>
    <t>348171152</t>
  </si>
  <si>
    <t>Montáž oplocení z dílců kovových panelových svařovaných, na ocelové profilované sloupky, výšky přes 2,5 m</t>
  </si>
  <si>
    <t>-1923307377</t>
  </si>
  <si>
    <t>https://podminky.urs.cz/item/CS_URS_2024_01/348171152</t>
  </si>
  <si>
    <t>18,41"B-C</t>
  </si>
  <si>
    <t>553424r1</t>
  </si>
  <si>
    <t xml:space="preserve">plotový panel Lamela plná plotová deska 200/250/40 mm </t>
  </si>
  <si>
    <t>-2021938786</t>
  </si>
  <si>
    <t>10*8"B-C</t>
  </si>
  <si>
    <t>80*0,4 'Přepočtené koeficientem množství</t>
  </si>
  <si>
    <t>3481711r1</t>
  </si>
  <si>
    <t>Montáž oplocení z dílců na ocelové profilované sloupky, výšky přes 1,5 do 2,0 m</t>
  </si>
  <si>
    <t>859540697</t>
  </si>
  <si>
    <t>7,3+10,83</t>
  </si>
  <si>
    <t>263631344</t>
  </si>
  <si>
    <t>4*4+6</t>
  </si>
  <si>
    <t>553424r2</t>
  </si>
  <si>
    <t xml:space="preserve">plotový panel Lamela průhledná plotová deska 200/250/40 mm </t>
  </si>
  <si>
    <t>-634963921</t>
  </si>
  <si>
    <t>4*6+3*6</t>
  </si>
  <si>
    <t>-126442692</t>
  </si>
  <si>
    <t>https://podminky.urs.cz/item/CS_URS_2024_01/417321414</t>
  </si>
  <si>
    <t>7,3*0,5*0,3"C-E</t>
  </si>
  <si>
    <t>0,2*0,7*10,83"E-F</t>
  </si>
  <si>
    <t>200067360</t>
  </si>
  <si>
    <t>7,3*0,3"C-E</t>
  </si>
  <si>
    <t>0,3*10,83"E-F</t>
  </si>
  <si>
    <t>405375346</t>
  </si>
  <si>
    <t>5,439</t>
  </si>
  <si>
    <t>417362021</t>
  </si>
  <si>
    <t>Výztuž ztužujících pásů a věnců ze svařovaných sítí z drátů typu KARI</t>
  </si>
  <si>
    <t>-1220420439</t>
  </si>
  <si>
    <t>https://podminky.urs.cz/item/CS_URS_2024_01/417362021</t>
  </si>
  <si>
    <t>3,423*0,3*7,3/1000*1,08"C-E</t>
  </si>
  <si>
    <t>3,423*1*10,83/1000*1,08"E-F</t>
  </si>
  <si>
    <t>622151011</t>
  </si>
  <si>
    <t>Penetrační nátěr vnějších pastovitých tenkovrstvých omítek silikátový stěn</t>
  </si>
  <si>
    <t>-1467481838</t>
  </si>
  <si>
    <t>https://podminky.urs.cz/item/CS_URS_2024_01/622151011</t>
  </si>
  <si>
    <t>27,414"E-F</t>
  </si>
  <si>
    <t>622325203</t>
  </si>
  <si>
    <t>Oprava vápenocementové omítky vnějších ploch stupně členitosti 1 štukové stěn, v rozsahu opravované plochy přes 30 do 50%</t>
  </si>
  <si>
    <t>214522432</t>
  </si>
  <si>
    <t>https://podminky.urs.cz/item/CS_URS_2024_01/622325203</t>
  </si>
  <si>
    <t>11,13*2,49-0,5*0,6"E-F</t>
  </si>
  <si>
    <t>622531002</t>
  </si>
  <si>
    <t>Omítka tenkovrstvá silikonová vnějších ploch probarvená bez penetrace zatíraná (škrábaná), zrnitost 1,0 mm stěn</t>
  </si>
  <si>
    <t>-1330506661</t>
  </si>
  <si>
    <t>https://podminky.urs.cz/item/CS_URS_2024_01/622531002</t>
  </si>
  <si>
    <t>949101112</t>
  </si>
  <si>
    <t>Lešení pomocné pracovní pro objekty pozemních staveb pro zatížení do 150 kg/m2, o výšce lešeňové podlahy přes 1,9 do 3,5 m</t>
  </si>
  <si>
    <t>1247556117</t>
  </si>
  <si>
    <t>https://podminky.urs.cz/item/CS_URS_2024_01/949101112</t>
  </si>
  <si>
    <t>7,2"C-E</t>
  </si>
  <si>
    <t>962022391</t>
  </si>
  <si>
    <t>Bourání zdiva nadzákladového kamenného na maltu vápennou nebo vápenocementovou, objemu přes 1 m3</t>
  </si>
  <si>
    <t>-1812860705</t>
  </si>
  <si>
    <t>https://podminky.urs.cz/item/CS_URS_2024_01/962022391</t>
  </si>
  <si>
    <t>0,5*0,8*7,3</t>
  </si>
  <si>
    <t>966071711</t>
  </si>
  <si>
    <t>Bourání plotových sloupků a vzpěr ocelových trubkových nebo profilovaných výšky do 2,50 m zabetonovaných</t>
  </si>
  <si>
    <t>-817233190</t>
  </si>
  <si>
    <t>https://podminky.urs.cz/item/CS_URS_2024_01/966071711</t>
  </si>
  <si>
    <t>966071821</t>
  </si>
  <si>
    <t>Rozebrání oplocení z pletiva drátěného se čtvercovými oky, výšky do 1,6 m</t>
  </si>
  <si>
    <t>1193427592</t>
  </si>
  <si>
    <t>https://podminky.urs.cz/item/CS_URS_2024_01/966071821</t>
  </si>
  <si>
    <t>7,3"C-E</t>
  </si>
  <si>
    <t>985142112</t>
  </si>
  <si>
    <t>Vysekání spojovací hmoty ze spár zdiva včetně vyčištění hloubky spáry do 40 mm délky spáry na 1 m2 upravované plochy přes 6 do 12 m</t>
  </si>
  <si>
    <t>888763736</t>
  </si>
  <si>
    <t>https://podminky.urs.cz/item/CS_URS_2024_01/985142112</t>
  </si>
  <si>
    <t>985231112</t>
  </si>
  <si>
    <t>Spárování zdiva hloubky do 40 mm aktivovanou maltou délky spáry na 1 m2 upravované plochy přes 6 do 12 m</t>
  </si>
  <si>
    <t>500188936</t>
  </si>
  <si>
    <t>https://podminky.urs.cz/item/CS_URS_2024_01/985231112</t>
  </si>
  <si>
    <t>(3,55+4,1)*4,29"C-E</t>
  </si>
  <si>
    <t>-1198437234</t>
  </si>
  <si>
    <t>8,904-3,915"kámen C-E</t>
  </si>
  <si>
    <t>1625624701</t>
  </si>
  <si>
    <t>4,989</t>
  </si>
  <si>
    <t>1956356289</t>
  </si>
  <si>
    <t>4,989*19</t>
  </si>
  <si>
    <t>-888091286</t>
  </si>
  <si>
    <t>https://podminky.urs.cz/item/CS_URS_2024_01/997013631</t>
  </si>
  <si>
    <t>4,989-3,385</t>
  </si>
  <si>
    <t>997013655</t>
  </si>
  <si>
    <t>2073884045</t>
  </si>
  <si>
    <t>https://podminky.urs.cz/item/CS_URS_2024_01/997013655</t>
  </si>
  <si>
    <t>7,3-3,915</t>
  </si>
  <si>
    <t>-1370348271</t>
  </si>
  <si>
    <t>717507482</t>
  </si>
  <si>
    <t>https://podminky.urs.cz/item/CS_URS_2024_01/767995112</t>
  </si>
  <si>
    <t>(0,5+0,55+0,25*3)*5*16*1,08"U č. 140 C-E</t>
  </si>
  <si>
    <t>-274958448</t>
  </si>
  <si>
    <t>155,520/1000"C-E</t>
  </si>
  <si>
    <t>-949253324</t>
  </si>
  <si>
    <t>2,25*5*0,489</t>
  </si>
  <si>
    <t>2,7*10*0,489</t>
  </si>
  <si>
    <t>2,7*6*0,489</t>
  </si>
  <si>
    <t>-1426366897</t>
  </si>
  <si>
    <t>-1153568216</t>
  </si>
  <si>
    <t>-481133996</t>
  </si>
  <si>
    <t>-94207052</t>
  </si>
  <si>
    <t>1639272818</t>
  </si>
  <si>
    <t>24039f - SO - 06 Zpevněné plochy</t>
  </si>
  <si>
    <t xml:space="preserve">    5 - Komunikace pozemní</t>
  </si>
  <si>
    <t>-1271571161</t>
  </si>
  <si>
    <t>4*0,7+1,8*1,7+10,4*1,35</t>
  </si>
  <si>
    <t>-802138296</t>
  </si>
  <si>
    <t>19,9*0,5</t>
  </si>
  <si>
    <t>659057349</t>
  </si>
  <si>
    <t>9,95*1,5</t>
  </si>
  <si>
    <t>1736018117</t>
  </si>
  <si>
    <t>-63010279</t>
  </si>
  <si>
    <t>9,95*10</t>
  </si>
  <si>
    <t>-1804179001</t>
  </si>
  <si>
    <t>-949972179</t>
  </si>
  <si>
    <t>451571222</t>
  </si>
  <si>
    <t>Podklad pod dlažbu ze štěrkopísku tl. přes 100 do 150 mm</t>
  </si>
  <si>
    <t>-96688458</t>
  </si>
  <si>
    <t>https://podminky.urs.cz/item/CS_URS_2024_01/451571222</t>
  </si>
  <si>
    <t>Komunikace pozemní</t>
  </si>
  <si>
    <t>564231011</t>
  </si>
  <si>
    <t>Podklad nebo podsyp ze štěrkopísku ŠP s rozprostřením, vlhčením a zhutněním plochy jednotlivě do 100 m2, po zhutnění tl. 100 mm</t>
  </si>
  <si>
    <t>-2143763175</t>
  </si>
  <si>
    <t>https://podminky.urs.cz/item/CS_URS_2024_01/564231011</t>
  </si>
  <si>
    <t>564750001</t>
  </si>
  <si>
    <t>Podklad nebo kryt z kameniva hrubého drceného vel. 8-16 mm s rozprostřením a zhutněním plochy jednotlivě do 100 m2, po zhutnění tl. 150 mm</t>
  </si>
  <si>
    <t>-2062843660</t>
  </si>
  <si>
    <t>https://podminky.urs.cz/item/CS_URS_2024_01/564750001</t>
  </si>
  <si>
    <t>591111111</t>
  </si>
  <si>
    <t>Kladení dlažby z kostek s provedením lože do tl. 50 mm, s vyplněním spár, s dvojím beraněním a se smetením přebytečného materiálu na krajnici velkých z kamene, do lože z kameniva těženého</t>
  </si>
  <si>
    <t>1614492566</t>
  </si>
  <si>
    <t>https://podminky.urs.cz/item/CS_URS_2024_01/591111111</t>
  </si>
  <si>
    <t>58381008</t>
  </si>
  <si>
    <t>kostka štípaná dlažební žula velká 15/17</t>
  </si>
  <si>
    <t>-1258411941</t>
  </si>
  <si>
    <t>19,9*1,01 'Přepočtené koeficientem množství</t>
  </si>
  <si>
    <t>916231213</t>
  </si>
  <si>
    <t>Osazení chodníkového obrubníku betonového se zřízením lože, s vyplněním a zatřením spár cementovou maltou stojatého s boční opěrou z betonu prostého, do lože z betonu prostého</t>
  </si>
  <si>
    <t>672104839</t>
  </si>
  <si>
    <t>https://podminky.urs.cz/item/CS_URS_2024_01/916231213</t>
  </si>
  <si>
    <t>0,8+5,8+9,2</t>
  </si>
  <si>
    <t>59217017</t>
  </si>
  <si>
    <t>obrubník betonový chodníkový 1000x100x250mm</t>
  </si>
  <si>
    <t>-860771934</t>
  </si>
  <si>
    <t>15,8*1,02 'Přepočtené koeficientem množství</t>
  </si>
  <si>
    <t>919726122</t>
  </si>
  <si>
    <t>Geotextilie netkaná pro ochranu, separaci nebo filtraci měrná hmotnost přes 200 do 300 g/m2</t>
  </si>
  <si>
    <t>1839912933</t>
  </si>
  <si>
    <t>https://podminky.urs.cz/item/CS_URS_2024_01/919726122</t>
  </si>
  <si>
    <t>372495170</t>
  </si>
  <si>
    <t>-153033902</t>
  </si>
  <si>
    <t>1294321962</t>
  </si>
  <si>
    <t>1631148507</t>
  </si>
  <si>
    <t>294645784</t>
  </si>
  <si>
    <t>24039g - SO - 07 Sadové úpravy</t>
  </si>
  <si>
    <t>D1 - Rostlinný materiál</t>
  </si>
  <si>
    <t xml:space="preserve">    D2 - keře</t>
  </si>
  <si>
    <t xml:space="preserve">    D3 - trvalky a okrasné trávy</t>
  </si>
  <si>
    <t xml:space="preserve">    Z2 - popínavé rostliny</t>
  </si>
  <si>
    <t>D10 - ostatní</t>
  </si>
  <si>
    <t>D12 - zpevněné plochy z cihelné dlažby, obruby z cihelné dlažby, senzorický chodníček</t>
  </si>
  <si>
    <t>D4 - práce</t>
  </si>
  <si>
    <t>D5 - ostatní materiál</t>
  </si>
  <si>
    <t>D6 - přesun hmot a doprava</t>
  </si>
  <si>
    <t>D8 - herní prvky + mobiliář - specifikace v TZ</t>
  </si>
  <si>
    <t>D9 - drobné prvky + mobiliář, mobilní - specifikace v TZ</t>
  </si>
  <si>
    <t>Rostlinný materiál</t>
  </si>
  <si>
    <t>taxon</t>
  </si>
  <si>
    <t>2062311685</t>
  </si>
  <si>
    <t>keře</t>
  </si>
  <si>
    <t>Z1</t>
  </si>
  <si>
    <t>Amelanchier Lamarckii - muchovník Lamarkův     80/100 Ko 10L, vícekmen</t>
  </si>
  <si>
    <t>-311665832</t>
  </si>
  <si>
    <t>Poznámka k položce:_x000D_
80/100 Ko 10L, vícekmen</t>
  </si>
  <si>
    <t>Z2</t>
  </si>
  <si>
    <t>Buddleia davidii ´Butterfly Candy Little Lila´ - komule Davidova   Ko 1,5 l</t>
  </si>
  <si>
    <t>-1633314736</t>
  </si>
  <si>
    <t>Poznámka k položce:_x000D_
Ko 1,5 l</t>
  </si>
  <si>
    <t>Z2.1</t>
  </si>
  <si>
    <t>Rubus fruticosus ´Coolaris Patio Black´ - ostružiník beztrnný     Ko 1,5 l</t>
  </si>
  <si>
    <t>762415681</t>
  </si>
  <si>
    <t>Z1.1</t>
  </si>
  <si>
    <t>Vaccinum corymbosum ´Colour Bells Blue´ - borůvka chocholičnatá   Ko 2 l</t>
  </si>
  <si>
    <t>-1909332892</t>
  </si>
  <si>
    <t>Poznámka k položce:_x000D_
ko 2l</t>
  </si>
  <si>
    <t>trvalky a okrasné trávy</t>
  </si>
  <si>
    <t>Z1.4</t>
  </si>
  <si>
    <t>Achilea ptarmica ´Nana Compacta´ - řebříček bertrám            ko 9-11</t>
  </si>
  <si>
    <t>959533263</t>
  </si>
  <si>
    <t>Poznámka k položce:_x000D_
ko 9-11</t>
  </si>
  <si>
    <t>Z2.5</t>
  </si>
  <si>
    <t>Campanula portenschagiana -zvonek dalmatský             ko 9-11</t>
  </si>
  <si>
    <t>-1710410104</t>
  </si>
  <si>
    <t>Z2.6</t>
  </si>
  <si>
    <t>Echinacea purpurea - třapatkovka nachová             ko 1 l</t>
  </si>
  <si>
    <t>1833930668</t>
  </si>
  <si>
    <t>Poznámka k položce:_x000D_
ko 1 l</t>
  </si>
  <si>
    <t>Z1.5</t>
  </si>
  <si>
    <t>Gaura lindheimeri - svíčkovec            ko 1 l</t>
  </si>
  <si>
    <t>697851989</t>
  </si>
  <si>
    <t>Z2.7</t>
  </si>
  <si>
    <t>Lavandula angustifolia ´Hidcote Blue´ - levandule úzkolistá            ko 1 l</t>
  </si>
  <si>
    <t>1318875747</t>
  </si>
  <si>
    <t>Z2.8</t>
  </si>
  <si>
    <t>Penisetum alopecuroides ´Hameln´ - dochan psárkovitý            ko 1 l</t>
  </si>
  <si>
    <t>-1587662025</t>
  </si>
  <si>
    <t>Z1.6</t>
  </si>
  <si>
    <t>Phlomix russeliana - sápa Russelova                  ko 9-11</t>
  </si>
  <si>
    <t>1099991943</t>
  </si>
  <si>
    <t>Z2.9</t>
  </si>
  <si>
    <t>Phlox subulata ´Red Wings´ - plamenka šídlovitá                   ko 9-11</t>
  </si>
  <si>
    <t>-1053706145</t>
  </si>
  <si>
    <t>Z1.7</t>
  </si>
  <si>
    <t>Sagina subulata - úrazník                 ko 9-11</t>
  </si>
  <si>
    <t>839281384</t>
  </si>
  <si>
    <t>Z2.10</t>
  </si>
  <si>
    <t>Stipa tenuissima ´Ponytails´ - kavyl péřovitý                ko 9-11</t>
  </si>
  <si>
    <t>1370042441</t>
  </si>
  <si>
    <t>Z2.11</t>
  </si>
  <si>
    <t>Thymus rotundifolius ´Purpurtepich´ - mateřídouška                ko 9-11</t>
  </si>
  <si>
    <t>394187140</t>
  </si>
  <si>
    <t>Z1.8</t>
  </si>
  <si>
    <t>Thymus rotundifolius ´Moss green´ -  mateřídouška                 ko 9-11</t>
  </si>
  <si>
    <t>989925090</t>
  </si>
  <si>
    <t>Z2.12</t>
  </si>
  <si>
    <t>Thymus serpyllum -  mateřídouška                 ko 9-11</t>
  </si>
  <si>
    <t>-1096071315</t>
  </si>
  <si>
    <t>popínavé rostliny</t>
  </si>
  <si>
    <t>Z2.2</t>
  </si>
  <si>
    <t>Actinidia ´Issai´ - samosprašné kiwi        ko 2l</t>
  </si>
  <si>
    <t>150566128</t>
  </si>
  <si>
    <t>Z1.2</t>
  </si>
  <si>
    <t>Akebia quinata - akébie pětičetná      100/125 ko 2l</t>
  </si>
  <si>
    <t>-649128877</t>
  </si>
  <si>
    <t>Poznámka k položce:_x000D_
100/125 ko 2l</t>
  </si>
  <si>
    <t>Z2.3</t>
  </si>
  <si>
    <t>Akebia trifoliata - akébie trojčetná       100/125 ko 2l</t>
  </si>
  <si>
    <t>552085836</t>
  </si>
  <si>
    <t>Z1.3</t>
  </si>
  <si>
    <t>Clematis ´Moonlight´ (Yellow Queen) - plamének         20/40 ko 2l</t>
  </si>
  <si>
    <t>-484501917</t>
  </si>
  <si>
    <t>Poznámka k položce:_x000D_
20/40 ko 2l</t>
  </si>
  <si>
    <t>Z2.4</t>
  </si>
  <si>
    <t>Vitis amurensis - réva amurská              20/40 ko 2l</t>
  </si>
  <si>
    <t>-143244415</t>
  </si>
  <si>
    <t>D10</t>
  </si>
  <si>
    <t>ostatní</t>
  </si>
  <si>
    <t>998231411</t>
  </si>
  <si>
    <t>Ruční přesun hmot pro sadovnické a krajinářské úpravy do 100 m</t>
  </si>
  <si>
    <t>1718063661</t>
  </si>
  <si>
    <t>Doprava</t>
  </si>
  <si>
    <t>860460434</t>
  </si>
  <si>
    <t>D12</t>
  </si>
  <si>
    <t>zpevněné plochy z cihelné dlažby, obruby z cihelné dlažby, senzorický chodníček</t>
  </si>
  <si>
    <t>Sejmutí ornice  tl vrstvy do 200 mm ručně (obruby, plocha z cihel, senzorický chodníček)</t>
  </si>
  <si>
    <t>506782248</t>
  </si>
  <si>
    <t>564241011</t>
  </si>
  <si>
    <t>podklad nebo podsyp ze štěrkopísků ŠP plochy do 100 m2, tl. 130 mm</t>
  </si>
  <si>
    <t>1577800351</t>
  </si>
  <si>
    <t>596211110</t>
  </si>
  <si>
    <t>kladení zámkové dlažby komunikací pro pěší ručně tl. 60 mm, skupiny A pl. do 50 m2</t>
  </si>
  <si>
    <t>1178299308</t>
  </si>
  <si>
    <t>kladení vrstev senzorického chodníčku</t>
  </si>
  <si>
    <t>2119586654</t>
  </si>
  <si>
    <t>cihlová dlažba z "odřezků" tmavá - středy lícových cihel, 210x50x65 mm (80-90 ks/m2) včetně 10% prořez</t>
  </si>
  <si>
    <t>-596179910</t>
  </si>
  <si>
    <t>58344171</t>
  </si>
  <si>
    <t>štěrkodrť frakce 0/32</t>
  </si>
  <si>
    <t>1176993233</t>
  </si>
  <si>
    <t>58344197</t>
  </si>
  <si>
    <t>štěrkodrť frakce 32/63</t>
  </si>
  <si>
    <t>-251498249</t>
  </si>
  <si>
    <t>mulč dekorační barevný, žlutý - do senzorického chodníčku</t>
  </si>
  <si>
    <t>l</t>
  </si>
  <si>
    <t>-1695758684</t>
  </si>
  <si>
    <t>valouny 40/60 - do senzorického chodníčku</t>
  </si>
  <si>
    <t>1129450885</t>
  </si>
  <si>
    <t>kačírek frakce 16/32 - do senzorického chodníčku</t>
  </si>
  <si>
    <t>1018703197</t>
  </si>
  <si>
    <t>písek zásypový frakce 0,3-1 mm - do senzorického chodníčku</t>
  </si>
  <si>
    <t>-932633623</t>
  </si>
  <si>
    <t>písek zásypový frakce 0,3-1 mm - zásyp dlažby</t>
  </si>
  <si>
    <t>-892690799</t>
  </si>
  <si>
    <t>kulatina odkorněná, impregnovaná, D 60-150 mm, délka 150 mm - do senzorického chodníčku</t>
  </si>
  <si>
    <t>1714242462</t>
  </si>
  <si>
    <t>suchý beton</t>
  </si>
  <si>
    <t>-347481331</t>
  </si>
  <si>
    <t>písek betonářský - podklad pod kulatinu</t>
  </si>
  <si>
    <t>-874067506</t>
  </si>
  <si>
    <t>doprava</t>
  </si>
  <si>
    <t>komplet</t>
  </si>
  <si>
    <t>1857450667</t>
  </si>
  <si>
    <t>998225111</t>
  </si>
  <si>
    <t>přesun hmot pro pozemní komunikace s krytem z kamene</t>
  </si>
  <si>
    <t>-356491221</t>
  </si>
  <si>
    <t>práce</t>
  </si>
  <si>
    <t>111115111</t>
  </si>
  <si>
    <t>Pokosení trávníku parkového plochy do 1000 m2 s odvozem do 20 km v rovině a svahu do 1:5</t>
  </si>
  <si>
    <t>1336561156</t>
  </si>
  <si>
    <t>119005153</t>
  </si>
  <si>
    <t>Vytýčení výsadeb s rozmístěním solitérních rostlin přes 10 do 50 kusů</t>
  </si>
  <si>
    <t>-86767053</t>
  </si>
  <si>
    <t>181111111</t>
  </si>
  <si>
    <t>Plošná úprava terénu do 500 m2 zemina skupiny 1-4 nerovnosti přes 50 do 100 mm v rovině a svahu do 1:5</t>
  </si>
  <si>
    <t>1802314166</t>
  </si>
  <si>
    <t>181411131</t>
  </si>
  <si>
    <t>Založení parkového trávníku výsevem plochy do 1000 m2 v rovině a ve svahu do 1:5</t>
  </si>
  <si>
    <t>1953323338</t>
  </si>
  <si>
    <t>183101213</t>
  </si>
  <si>
    <t>jamky pro výsadbu s výměnou 50% půdy zeminy tř.1-4 objem přes 0,02 do 0,05 m3 v rovině a svahu do 1:5</t>
  </si>
  <si>
    <t>-1297274168</t>
  </si>
  <si>
    <t>183101215</t>
  </si>
  <si>
    <t>jamky pro výsadbu s výměnou 50% půdy zeminy tř.1-4 objem přes 0,125 do 0,4 m3 v rovině a svahu do 1:5</t>
  </si>
  <si>
    <t>1326702520</t>
  </si>
  <si>
    <t>183111112</t>
  </si>
  <si>
    <t>jamky pro výsadbu bez výměny půdy zeminy tř. 1-4 objem přes 0,002 do 0,005 m3 v rovině a svahu do 1:5</t>
  </si>
  <si>
    <t>854976684</t>
  </si>
  <si>
    <t>183211322</t>
  </si>
  <si>
    <t>Výsadba květin krytokořenných průměru kontejneru přes 80 do 120 mm</t>
  </si>
  <si>
    <t>-145020296</t>
  </si>
  <si>
    <t>184102112</t>
  </si>
  <si>
    <t>Výsadba dřeviny s balem D přes 0,2 do 0,3 m do předem vyhloubené jamky se zalitím ve svahu do 1:5</t>
  </si>
  <si>
    <t>-457930006</t>
  </si>
  <si>
    <t>184102113</t>
  </si>
  <si>
    <t>Výsadba dřeviny s balem D přes 0,3 do 0,4 m do předem vyhloubené jamky se zalitím ve svahu do 1:5</t>
  </si>
  <si>
    <t>981385839</t>
  </si>
  <si>
    <t>184214152</t>
  </si>
  <si>
    <t>Vyvázání pnoucích dřevin páskou nebo sponou, délky rostliny přes 0,6 do 1 m</t>
  </si>
  <si>
    <t>1926651169</t>
  </si>
  <si>
    <t>184214153</t>
  </si>
  <si>
    <t>Vyvázání pnoucích dřevin páskou nebo sponou, délky rostliny přes 0,4 do 0,6 m</t>
  </si>
  <si>
    <t>-1321562926</t>
  </si>
  <si>
    <t>184911421</t>
  </si>
  <si>
    <t>Mulčování rostlin kůrou tl do 0,1 m v rovině a ve svahu 1:5</t>
  </si>
  <si>
    <t>24471131</t>
  </si>
  <si>
    <t>Ukotvení dřevin 4 kůly D do 0,1 déky do 1m v rovině a svahu do 1:5</t>
  </si>
  <si>
    <t>418328970</t>
  </si>
  <si>
    <t>ostatní materiál</t>
  </si>
  <si>
    <t>10311100</t>
  </si>
  <si>
    <t>rašelina zahradnická VL</t>
  </si>
  <si>
    <t>-1360751769</t>
  </si>
  <si>
    <t>4x kůl nad 100 do 150 cm se špicí,D 8 cm, impregnovaný + příčky (2 řady)+ úvazky = komplet /strom</t>
  </si>
  <si>
    <t>-1414745266</t>
  </si>
  <si>
    <t>travní osivo - dle specifikace v TZ</t>
  </si>
  <si>
    <t>1200177945</t>
  </si>
  <si>
    <t>10321100</t>
  </si>
  <si>
    <t>zahradní substrát pro výsadbu VL</t>
  </si>
  <si>
    <t>-2080365525</t>
  </si>
  <si>
    <t>10391100</t>
  </si>
  <si>
    <t>kůra mulčovací VL</t>
  </si>
  <si>
    <t>447495647</t>
  </si>
  <si>
    <t>8211320</t>
  </si>
  <si>
    <t>voda pitná pro smluvní odběratele</t>
  </si>
  <si>
    <t>404852454</t>
  </si>
  <si>
    <t>D6</t>
  </si>
  <si>
    <t>přesun hmot a doprava</t>
  </si>
  <si>
    <t>-1507051306</t>
  </si>
  <si>
    <t>doprava - rostliny a ostatní materiál</t>
  </si>
  <si>
    <t>1098798262</t>
  </si>
  <si>
    <t>D8</t>
  </si>
  <si>
    <t>herní prvky + mobiliář - specifikace v TZ</t>
  </si>
  <si>
    <t>Nerezová mlžící sprcha</t>
  </si>
  <si>
    <t>-373788090</t>
  </si>
  <si>
    <t>Montáž mlžící sprchy</t>
  </si>
  <si>
    <t>-829420836</t>
  </si>
  <si>
    <t>betonová patka pro montáž stávajících herních prvků (domek) včetně materiálu</t>
  </si>
  <si>
    <t>1110192332</t>
  </si>
  <si>
    <t>Nerezová pitná fontána pro děti</t>
  </si>
  <si>
    <t>-660204468</t>
  </si>
  <si>
    <t>montáž nerezové pitné fontány pro děti</t>
  </si>
  <si>
    <t>1848278744</t>
  </si>
  <si>
    <t>pískoviště z nerezu a HDPE, výška pádu 36 , průměr cca 3m</t>
  </si>
  <si>
    <t>61466679</t>
  </si>
  <si>
    <t>plachta na pískoviště</t>
  </si>
  <si>
    <t>1700632237</t>
  </si>
  <si>
    <t>montáž pískoviště - kotvení do betonu</t>
  </si>
  <si>
    <t>1413127757</t>
  </si>
  <si>
    <t>doprava pískoviště</t>
  </si>
  <si>
    <t>-362405556</t>
  </si>
  <si>
    <t>písek pro dětská pískoviště, ytlovaný, frakce 0/2 mm</t>
  </si>
  <si>
    <t>308324779</t>
  </si>
  <si>
    <t>pružinová houpačka pro 1-4 děti, nerez, HDPE</t>
  </si>
  <si>
    <t>-1262394376</t>
  </si>
  <si>
    <t>montáž pružnové houpačky</t>
  </si>
  <si>
    <t>-288438747</t>
  </si>
  <si>
    <t>podložka pod pružinovou houpačku - ovál 120 x 150 cm, pěnový polyethylen, recykl. Guma</t>
  </si>
  <si>
    <t>-361658289</t>
  </si>
  <si>
    <t>šplhací sestava, 5 polí, konstrukční ocel + HDPE plast, výška 96 cm</t>
  </si>
  <si>
    <t>-1187156308</t>
  </si>
  <si>
    <t>montáž šplhací sestavy zabetonováním stojek do terénu</t>
  </si>
  <si>
    <t>-2103285182</t>
  </si>
  <si>
    <t>xylofon - zrcadlová zvonkohra, vysoce leštěná nerezová ocel, stupnice v C-dur 1315x1090 mm, na zeď</t>
  </si>
  <si>
    <t>1424706083</t>
  </si>
  <si>
    <t>montáž zrcadlové zvonkohry</t>
  </si>
  <si>
    <t>-314636101</t>
  </si>
  <si>
    <t>kreslící tabule s počítadlem</t>
  </si>
  <si>
    <t>957759871</t>
  </si>
  <si>
    <t>montáž kreslící tabule s počítadlem</t>
  </si>
  <si>
    <t>98775419</t>
  </si>
  <si>
    <t>interaktivní panel - motorika , HDPE plast, severský smrk stojny, 160 x 14x150 cm</t>
  </si>
  <si>
    <t>1908121410</t>
  </si>
  <si>
    <t>montáž interaktivního panelu</t>
  </si>
  <si>
    <t>1554742737</t>
  </si>
  <si>
    <t>interaktivní prvek - hodiny, 86x7x126, nerezová ocel + HDPE plast, pohyblivé ručičky</t>
  </si>
  <si>
    <t>1266670379</t>
  </si>
  <si>
    <t>montáž interaktivního prvku - hodiny</t>
  </si>
  <si>
    <t>-357100615</t>
  </si>
  <si>
    <t>kreslící černá tabule pro venkovní použití, na zeď, 1,2 x 1,2 m, nátěr tenkovrstvou lazurou</t>
  </si>
  <si>
    <t>-726200701</t>
  </si>
  <si>
    <t>montáž kreslící tabule</t>
  </si>
  <si>
    <t>1655216832</t>
  </si>
  <si>
    <t>lavička s opěradlem - konstrukční ocel žárově zinkovaná, dřevo dub s impregnací a třívrstvou lazurou Pinie</t>
  </si>
  <si>
    <t>-890619847</t>
  </si>
  <si>
    <t>montáž lavičky</t>
  </si>
  <si>
    <t>-1941744619</t>
  </si>
  <si>
    <t>krmítko na kůlu z akátu</t>
  </si>
  <si>
    <t>-735419682</t>
  </si>
  <si>
    <t>montáž krmítka do betonu</t>
  </si>
  <si>
    <t>44890123</t>
  </si>
  <si>
    <t>D9</t>
  </si>
  <si>
    <t>drobné prvky + mobiliář, mobilní - specifikace v TZ</t>
  </si>
  <si>
    <t>pítko</t>
  </si>
  <si>
    <t>-1526938808</t>
  </si>
  <si>
    <t>židlička, plast, anti UV filtr, 33x50x33 cm, únosnost 50 kg, pro děti od 18 měsíců, mix barev</t>
  </si>
  <si>
    <t>-1143330930</t>
  </si>
  <si>
    <t>653958509</t>
  </si>
  <si>
    <t>112101101</t>
  </si>
  <si>
    <t>Odstranění stromů s odřezáním kmene a s odvětvením listnatých, průměru kmene přes 100 do 300 mm</t>
  </si>
  <si>
    <t>2021695388</t>
  </si>
  <si>
    <t>https://podminky.urs.cz/item/CS_URS_2024_01/112101101</t>
  </si>
  <si>
    <t>112101122</t>
  </si>
  <si>
    <t>Odstranění stromů s odřezáním kmene a s odvětvením jehličnatých bez odkornění, průměru kmene přes 300 do 500 mm</t>
  </si>
  <si>
    <t>-1339698637</t>
  </si>
  <si>
    <t>https://podminky.urs.cz/item/CS_URS_2024_01/112101122</t>
  </si>
  <si>
    <t>11220111R</t>
  </si>
  <si>
    <t>Odstranění pařezu v rovině nebo na svahu do 1:5 o průměru pařezu na řezné ploše přes 400 do 500 mm</t>
  </si>
  <si>
    <t>-1590874429</t>
  </si>
  <si>
    <t>112211211</t>
  </si>
  <si>
    <t>Odstranění pařezu ručně v rovině nebo na svahu do 1:5 o průměru pařezu na řezné ploše přes 100 do 200 mm</t>
  </si>
  <si>
    <t>-1252529402</t>
  </si>
  <si>
    <t>https://podminky.urs.cz/item/CS_URS_2024_01/112211211</t>
  </si>
  <si>
    <t>112211214</t>
  </si>
  <si>
    <t>Odstranění pařezu ručně v rovině nebo na svahu do 1:5 o průměru pařezu na řezné ploše přes 400 do 500 mm</t>
  </si>
  <si>
    <t>696122515</t>
  </si>
  <si>
    <t>https://podminky.urs.cz/item/CS_URS_2024_01/112211214</t>
  </si>
  <si>
    <t>-989576212</t>
  </si>
  <si>
    <t>-1572662153</t>
  </si>
  <si>
    <t>213*0,15</t>
  </si>
  <si>
    <t>-1643605248</t>
  </si>
  <si>
    <t>31,95*2</t>
  </si>
  <si>
    <t>-2058715258</t>
  </si>
  <si>
    <t>-1096908004</t>
  </si>
  <si>
    <t>31,95*10</t>
  </si>
  <si>
    <t>-1489246209</t>
  </si>
  <si>
    <t>-1184800397</t>
  </si>
  <si>
    <t>31,95*1,5</t>
  </si>
  <si>
    <t>1063092364</t>
  </si>
  <si>
    <t>198489868</t>
  </si>
  <si>
    <t>-378233125</t>
  </si>
  <si>
    <t>-1248209344</t>
  </si>
  <si>
    <t>24039h - IO - 01 Areálová dešťová kanalizace</t>
  </si>
  <si>
    <t xml:space="preserve">    4 - Areálové rozvody vody</t>
  </si>
  <si>
    <t>-85068021</t>
  </si>
  <si>
    <t>16*0,3*0,5</t>
  </si>
  <si>
    <t>-531131422</t>
  </si>
  <si>
    <t>1,44</t>
  </si>
  <si>
    <t>-1563973531</t>
  </si>
  <si>
    <t>1828333220</t>
  </si>
  <si>
    <t>-1912727854</t>
  </si>
  <si>
    <t>1,44*10</t>
  </si>
  <si>
    <t>2116142020</t>
  </si>
  <si>
    <t>124605273</t>
  </si>
  <si>
    <t>1,44*1,5</t>
  </si>
  <si>
    <t>-832517142</t>
  </si>
  <si>
    <t>9,68-2,64</t>
  </si>
  <si>
    <t>Areálové rozvody vody</t>
  </si>
  <si>
    <t>212511111R00</t>
  </si>
  <si>
    <t>Výplň odvodňovacích trativodů lomovým kamenem</t>
  </si>
  <si>
    <t>-2063471179</t>
  </si>
  <si>
    <t>212750010RAB</t>
  </si>
  <si>
    <t>Trativody z drenážních trubek, lože štěrkopís.,obsyp kamenivem,světlost trub 10cm</t>
  </si>
  <si>
    <t>-519459351</t>
  </si>
  <si>
    <t>286-979222R</t>
  </si>
  <si>
    <t>Plastová nádrž na využití dešťové vody 10 m3, +čerpadlo s hadicí pro zálivku</t>
  </si>
  <si>
    <t>634070765</t>
  </si>
  <si>
    <t>286-981009R</t>
  </si>
  <si>
    <t>Šachta filtrační a sedimentační, s košem</t>
  </si>
  <si>
    <t>1918262451</t>
  </si>
  <si>
    <t>451572111</t>
  </si>
  <si>
    <t>Lože pod potrubí, stoky a drobné objekty v otevřeném výkopu z kameniva drobného těženého 0 až 4 mm</t>
  </si>
  <si>
    <t>1354969492</t>
  </si>
  <si>
    <t>https://podminky.urs.cz/item/CS_URS_2024_02/451572111</t>
  </si>
  <si>
    <t>16*0,3*0,3</t>
  </si>
  <si>
    <t>Potrubí HT připojovací, D 40 x 1,8 mm</t>
  </si>
  <si>
    <t>-1059481545</t>
  </si>
  <si>
    <t>Potrubí KG svodné (ležaté) v zemi, D 110 x 3,2 mm</t>
  </si>
  <si>
    <t>988742125</t>
  </si>
  <si>
    <t>Potrubí KG svodné (ležaté) v zemi, D 125 x 3,2 mm</t>
  </si>
  <si>
    <t>568221451</t>
  </si>
  <si>
    <t>721242111R00</t>
  </si>
  <si>
    <t>Lapač střešních splavenin D 110 mm</t>
  </si>
  <si>
    <t>152614887</t>
  </si>
  <si>
    <t>721290112R00</t>
  </si>
  <si>
    <t>Zkouška těsnosti kanalizace vodou DN 200 mm</t>
  </si>
  <si>
    <t>-533405598</t>
  </si>
  <si>
    <t>-1955156499</t>
  </si>
  <si>
    <t>821993175</t>
  </si>
  <si>
    <t>865233483</t>
  </si>
  <si>
    <t>-1946958703</t>
  </si>
  <si>
    <t>24039i - IO - 02 Areálové rozvody vody</t>
  </si>
  <si>
    <t>698662959</t>
  </si>
  <si>
    <t>22*0,4*1,1</t>
  </si>
  <si>
    <t>14187118</t>
  </si>
  <si>
    <t>2,64</t>
  </si>
  <si>
    <t>-135117786</t>
  </si>
  <si>
    <t>-501355253</t>
  </si>
  <si>
    <t>682507338</t>
  </si>
  <si>
    <t>2,64*10</t>
  </si>
  <si>
    <t>-518441828</t>
  </si>
  <si>
    <t>481138197</t>
  </si>
  <si>
    <t>7,04*1,5</t>
  </si>
  <si>
    <t>1468817561</t>
  </si>
  <si>
    <t>28655341R</t>
  </si>
  <si>
    <t>Přechod PE - kov vnitřní závit 20 x 1/2"</t>
  </si>
  <si>
    <t>1313342211</t>
  </si>
  <si>
    <t>-1766709505</t>
  </si>
  <si>
    <t>22*0,4*0,3</t>
  </si>
  <si>
    <t>722171211R00</t>
  </si>
  <si>
    <t>Potrubí plastové PE-HD vodovodní, D 20 x 2,0 mm</t>
  </si>
  <si>
    <t>-771224468</t>
  </si>
  <si>
    <t>Kohout vodovodní, kulový, DN 15 mm</t>
  </si>
  <si>
    <t>1558138860</t>
  </si>
  <si>
    <t>Tlaková zkouška vodovodního potrubí DN 32 mm</t>
  </si>
  <si>
    <t>1156214761</t>
  </si>
  <si>
    <t>Proplach a dezinfekce vodovodního potrubí DN 80 mm</t>
  </si>
  <si>
    <t>-1274565965</t>
  </si>
  <si>
    <t>83123011xx</t>
  </si>
  <si>
    <t>Napojení na pítko a mlhu, komplet</t>
  </si>
  <si>
    <t>-666953298</t>
  </si>
  <si>
    <t>1604564375</t>
  </si>
  <si>
    <t>1822111950</t>
  </si>
  <si>
    <t>-450755686</t>
  </si>
  <si>
    <t>1164699260</t>
  </si>
  <si>
    <t>24039j - IO - 03 Areálové rozvody elektro</t>
  </si>
  <si>
    <t>-575843825</t>
  </si>
  <si>
    <t>24*0,3*0,6</t>
  </si>
  <si>
    <t>-2097238132</t>
  </si>
  <si>
    <t>4,32-24*0,3*0,3</t>
  </si>
  <si>
    <t>1274787072</t>
  </si>
  <si>
    <t>2,16*10</t>
  </si>
  <si>
    <t>-1338682389</t>
  </si>
  <si>
    <t>1355076858</t>
  </si>
  <si>
    <t>2,16*1,5</t>
  </si>
  <si>
    <t>-664166703</t>
  </si>
  <si>
    <t>2,16</t>
  </si>
  <si>
    <t>58337302</t>
  </si>
  <si>
    <t>štěrkopísek frakce 0/16</t>
  </si>
  <si>
    <t>-1272379078</t>
  </si>
  <si>
    <t>741122r</t>
  </si>
  <si>
    <t>Cyky3Jx35+25mm2 750V (PU)</t>
  </si>
  <si>
    <t>604641314</t>
  </si>
  <si>
    <t>1987062200</t>
  </si>
  <si>
    <t>1981042708</t>
  </si>
  <si>
    <t>1870573739</t>
  </si>
  <si>
    <t>-1657645188</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</si>
  <si>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</si>
  <si>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</si>
  <si>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</si>
  <si>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</si>
  <si>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family val="2"/>
        <charset val="238"/>
      </rPr>
      <t xml:space="preserve">Rekapitulace stavby </t>
    </r>
    <r>
      <rPr>
        <sz val="8"/>
        <rFont val="Arial CE"/>
        <family val="2"/>
        <charset val="238"/>
      </rPr>
      <t>obsahuje sestavu Rekapitulace stavby a Rekapitulace objektů stavby a soupisů prací.</t>
    </r>
  </si>
  <si>
    <r>
      <t xml:space="preserve">V sestavě </t>
    </r>
    <r>
      <rPr>
        <b/>
        <sz val="8"/>
        <rFont val="Arial CE"/>
        <family val="2"/>
        <charset val="238"/>
      </rPr>
      <t>Rekapitulace stavby</t>
    </r>
    <r>
      <rPr>
        <sz val="8"/>
        <rFont val="Arial CE"/>
        <family val="2"/>
        <charset val="238"/>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</si>
  <si>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</si>
  <si>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</si>
  <si>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b/>
        <sz val="8"/>
        <rFont val="Arial CE"/>
        <family val="2"/>
        <charset val="238"/>
      </rPr>
      <t>Rekapitulace objektů stavby a soupisů prací</t>
    </r>
    <r>
      <rPr>
        <sz val="8"/>
        <rFont val="Arial CE"/>
        <family val="2"/>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</si>
  <si>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</si>
  <si>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</si>
  <si>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</si>
  <si>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</si>
  <si>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</si>
  <si>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</si>
  <si>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</si>
  <si>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</si>
  <si>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</si>
  <si>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</si>
  <si>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</si>
  <si>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</si>
  <si>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i/>
        <sz val="8"/>
        <rFont val="Arial CE"/>
        <family val="2"/>
        <charset val="238"/>
      </rPr>
      <t xml:space="preserve">Soupis prací </t>
    </r>
    <r>
      <rPr>
        <sz val="8"/>
        <rFont val="Arial CE"/>
        <family val="2"/>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</si>
  <si>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</si>
  <si>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family val="2"/>
        <charset val="238"/>
      </rPr>
      <t>Krycí list soupisu</t>
    </r>
    <r>
      <rPr>
        <sz val="8"/>
        <rFont val="Arial CE"/>
        <family val="2"/>
        <charset val="238"/>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</si>
  <si>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</si>
  <si>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b/>
        <sz val="8"/>
        <rFont val="Arial CE"/>
        <family val="2"/>
        <charset val="238"/>
      </rPr>
      <t>Rekapitulace členění soupisu prací</t>
    </r>
    <r>
      <rPr>
        <sz val="8"/>
        <rFont val="Arial CE"/>
        <family val="2"/>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</si>
  <si>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</si>
  <si>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family val="2"/>
        <charset val="238"/>
      </rPr>
      <t xml:space="preserve">Soupis prací </t>
    </r>
    <r>
      <rPr>
        <sz val="8"/>
        <rFont val="Arial CE"/>
        <family val="2"/>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</si>
  <si>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</si>
  <si>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</si>
  <si>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</si>
  <si>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</si>
  <si>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</si>
  <si>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</si>
  <si>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</si>
  <si>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</si>
  <si>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</si>
  <si>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</si>
  <si>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</si>
  <si>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</si>
  <si>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</si>
  <si>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</si>
  <si>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</si>
  <si>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</si>
  <si>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</si>
  <si>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</si>
  <si>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</si>
  <si>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</si>
  <si>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</si>
  <si>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</si>
  <si>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</si>
  <si>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</si>
  <si>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</si>
  <si>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</si>
  <si>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</si>
  <si>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</si>
  <si>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</si>
  <si>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</si>
  <si>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</si>
  <si>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</si>
  <si>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</si>
  <si>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</si>
  <si>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</si>
  <si>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</si>
  <si>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</si>
  <si>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</si>
  <si>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</si>
  <si>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</si>
  <si>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</si>
  <si>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</si>
  <si>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</si>
  <si>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</si>
  <si>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</si>
  <si>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</si>
  <si>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</si>
  <si>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</si>
  <si>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</si>
  <si>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</si>
  <si>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</si>
  <si>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</si>
  <si>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</si>
  <si>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</si>
  <si>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</si>
  <si>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</si>
  <si>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</si>
  <si>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</si>
  <si>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</si>
  <si>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</si>
  <si>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</si>
  <si>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</si>
  <si>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</si>
  <si>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</si>
  <si>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</si>
  <si>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</si>
  <si>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</si>
  <si>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</si>
  <si>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</si>
  <si>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</si>
  <si>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</si>
  <si>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</si>
  <si>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</si>
  <si>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</si>
  <si>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</si>
  <si>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</si>
  <si>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</si>
  <si>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</si>
  <si>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</si>
  <si>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</si>
  <si>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</si>
  <si>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</si>
  <si>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</si>
  <si>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</si>
  <si>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</si>
  <si>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</si>
  <si>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</si>
  <si>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</si>
  <si>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</si>
  <si>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</si>
  <si>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</si>
  <si>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</si>
  <si>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</si>
  <si>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</si>
  <si>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</si>
  <si>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</si>
  <si>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</si>
  <si>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</si>
  <si>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</si>
  <si>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</si>
  <si>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</si>
  <si>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</si>
  <si>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</si>
  <si>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</si>
  <si>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</si>
  <si>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</si>
  <si>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</si>
  <si>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</si>
  <si>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</si>
  <si>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</si>
  <si>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</si>
  <si>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</si>
  <si>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</si>
  <si>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</si>
  <si>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</si>
  <si>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</si>
  <si>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</si>
  <si>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</si>
  <si>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</si>
  <si>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</si>
  <si>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</si>
  <si>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</si>
  <si>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</si>
  <si>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</si>
  <si>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</si>
  <si>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</si>
  <si>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</si>
  <si>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</si>
  <si>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</si>
  <si>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</si>
  <si>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</si>
  <si>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</si>
  <si>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</si>
  <si>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</si>
  <si>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</si>
  <si>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</si>
  <si>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</si>
  <si>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</si>
  <si>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</si>
  <si>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</si>
  <si>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</si>
  <si>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</si>
  <si>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</si>
  <si>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</si>
  <si>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</si>
  <si>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</si>
  <si>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</si>
  <si>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</si>
  <si>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</si>
  <si>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</si>
  <si>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</si>
  <si>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</si>
  <si>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</si>
  <si>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</si>
  <si>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</si>
  <si>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</si>
  <si>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</si>
  <si>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</si>
  <si>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</si>
  <si>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SAV - dodávka a montáž  - infuzní clona vertikální , šachovnicová, včetně přípravy podkladu pro injektáž</t>
  </si>
  <si>
    <t>2025/01</t>
  </si>
  <si>
    <t>VD 02</t>
  </si>
  <si>
    <t>VD02</t>
  </si>
  <si>
    <t>02 Dodávka + montáž dřevěné okno izolační sklo 1100/2000 třídílné  tvaru písměne T. Poutec v horní třetině okna, spodní část  - sloupek   uprostřed šířky okna,  barva bílá, vnitřní horizontální žaluzie, PO EI45 DP3</t>
  </si>
  <si>
    <t>04 Dodávka + montáž dřevěné okno izolačníjsklo 600/850 jednokřídlové, pevné zasklení, neotevíravé,  barva bílá, PO EI45   PD3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</si>
</sst>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2" x14ac:knownFonts="1">
    <font>
      <sz val="8"/>
      <name val="Arial CE"/>
      <family val="2"/>
    </font>
    <font>
      <sz val="10"/>
      <color rgb="FF969696"/>
      <name val="Arial CE"/>
      <family val="2"/>
      <charset val="238"/>
    </font>
    <font>
      <sz val="10"/>
      <name val="Arial CE"/>
      <family val="2"/>
      <charset val="238"/>
    </font>
    <font>
      <b/>
      <sz val="11"/>
      <name val="Arial CE"/>
      <family val="2"/>
      <charset val="238"/>
    </font>
    <font>
      <b/>
      <sz val="12"/>
      <name val="Arial CE"/>
      <family val="2"/>
      <charset val="238"/>
    </font>
    <font>
      <sz val="11"/>
      <name val="Arial CE"/>
      <family val="2"/>
      <charset val="238"/>
    </font>
    <font>
      <sz val="12"/>
      <color rgb="FF003366"/>
      <name val="Arial CE"/>
      <family val="2"/>
      <charset val="238"/>
    </font>
    <font>
      <sz val="10"/>
      <color rgb="FF003366"/>
      <name val="Arial CE"/>
      <family val="2"/>
      <charset val="238"/>
    </font>
    <font>
      <sz val="8"/>
      <color rgb="FF003366"/>
      <name val="Arial CE"/>
      <family val="2"/>
      <charset val="238"/>
    </font>
    <font>
      <sz val="8"/>
      <color rgb="FF505050"/>
      <name val="Arial CE"/>
      <family val="2"/>
      <charset val="238"/>
    </font>
    <font>
      <sz val="8"/>
      <color rgb="FFFF0000"/>
      <name val="Arial CE"/>
      <family val="2"/>
      <charset val="238"/>
    </font>
    <font>
      <sz val="8"/>
      <color rgb="FFFFFFFF"/>
      <name val="Arial CE"/>
      <family val="2"/>
      <charset val="238"/>
    </font>
    <font>
      <sz val="8"/>
      <color rgb="FF3366FF"/>
      <name val="Arial CE"/>
      <family val="2"/>
      <charset val="238"/>
    </font>
    <font>
      <b/>
      <sz val="14"/>
      <name val="Arial CE"/>
      <family val="2"/>
      <charset val="238"/>
    </font>
    <font>
      <b/>
      <sz val="12"/>
      <color rgb="FF969696"/>
      <name val="Arial CE"/>
      <family val="2"/>
      <charset val="238"/>
    </font>
    <font>
      <b/>
      <sz val="8"/>
      <color rgb="FF969696"/>
      <name val="Arial CE"/>
      <family val="2"/>
      <charset val="238"/>
    </font>
    <font>
      <b/>
      <sz val="10"/>
      <name val="Arial CE"/>
      <family val="2"/>
      <charset val="238"/>
    </font>
    <font>
      <b/>
      <sz val="10"/>
      <color rgb="FF969696"/>
      <name val="Arial CE"/>
      <family val="2"/>
      <charset val="238"/>
    </font>
    <font>
      <sz val="12"/>
      <color rgb="FF969696"/>
      <name val="Arial CE"/>
      <family val="2"/>
      <charset val="238"/>
    </font>
    <font>
      <sz val="8"/>
      <color rgb="FF969696"/>
      <name val="Arial CE"/>
      <family val="2"/>
      <charset val="238"/>
    </font>
    <font>
      <sz val="9"/>
      <name val="Arial CE"/>
      <family val="2"/>
      <charset val="238"/>
    </font>
    <font>
      <sz val="9"/>
      <color rgb="FF969696"/>
      <name val="Arial CE"/>
      <family val="2"/>
      <charset val="238"/>
    </font>
    <font>
      <b/>
      <sz val="12"/>
      <color rgb="FF960000"/>
      <name val="Arial CE"/>
      <family val="2"/>
      <charset val="238"/>
    </font>
    <font>
      <sz val="12"/>
      <name val="Arial CE"/>
      <family val="2"/>
      <charset val="238"/>
    </font>
    <font>
      <b/>
      <sz val="11"/>
      <color rgb="FF003366"/>
      <name val="Arial CE"/>
      <family val="2"/>
      <charset val="238"/>
    </font>
    <font>
      <sz val="11"/>
      <color rgb="FF003366"/>
      <name val="Arial CE"/>
      <family val="2"/>
      <charset val="238"/>
    </font>
    <font>
      <sz val="11"/>
      <color rgb="FF969696"/>
      <name val="Arial CE"/>
      <family val="2"/>
      <charset val="238"/>
    </font>
    <font>
      <sz val="18"/>
      <color theme="10"/>
      <name val="Wingdings 2"/>
      <family val="1"/>
      <charset val="2"/>
    </font>
    <font>
      <b/>
      <sz val="10"/>
      <color rgb="FF003366"/>
      <name val="Arial CE"/>
      <family val="2"/>
      <charset val="238"/>
    </font>
    <font>
      <sz val="10"/>
      <color rgb="FF3366FF"/>
      <name val="Arial CE"/>
      <family val="2"/>
      <charset val="238"/>
    </font>
    <font>
      <b/>
      <sz val="12"/>
      <color rgb="FF800000"/>
      <name val="Arial CE"/>
      <family val="2"/>
      <charset val="238"/>
    </font>
    <font>
      <sz val="8"/>
      <color rgb="FF960000"/>
      <name val="Arial CE"/>
      <family val="2"/>
      <charset val="238"/>
    </font>
    <font>
      <b/>
      <sz val="8"/>
      <name val="Arial CE"/>
      <family val="2"/>
      <charset val="238"/>
    </font>
    <font>
      <sz val="7"/>
      <color rgb="FF969696"/>
      <name val="Arial CE"/>
      <family val="2"/>
      <charset val="238"/>
    </font>
    <font>
      <i/>
      <sz val="7"/>
      <color rgb="FF969696"/>
      <name val="Arial CE"/>
      <family val="2"/>
      <charset val="238"/>
    </font>
    <font>
      <sz val="7"/>
      <color rgb="FF979797"/>
      <name val="Arial CE"/>
      <family val="2"/>
      <charset val="238"/>
    </font>
    <font>
      <i/>
      <u/>
      <sz val="7"/>
      <color rgb="FF979797"/>
      <name val="Calibri"/>
      <family val="2"/>
      <charset val="238"/>
      <scheme val="minor"/>
    </font>
    <font>
      <i/>
      <sz val="9"/>
      <color rgb="FF0000FF"/>
      <name val="Arial CE"/>
      <family val="2"/>
      <charset val="238"/>
    </font>
    <font>
      <i/>
      <sz val="8"/>
      <color rgb="FF0000FF"/>
      <name val="Arial CE"/>
      <family val="2"/>
      <charset val="238"/>
    </font>
    <font>
      <sz val="8"/>
      <name val="Trebuchet MS"/>
      <family val="2"/>
      <charset val="238"/>
    </font>
    <font>
      <b/>
      <sz val="16"/>
      <name val="Trebuchet MS"/>
      <family val="2"/>
      <charset val="238"/>
    </font>
    <font>
      <b/>
      <sz val="11"/>
      <name val="Trebuchet MS"/>
      <family val="2"/>
      <charset val="238"/>
    </font>
    <font>
      <sz val="8"/>
      <name val="Arial CE"/>
      <family val="2"/>
      <charset val="238"/>
    </font>
    <font>
      <sz val="9"/>
      <name val="Trebuchet MS"/>
      <family val="2"/>
      <charset val="238"/>
    </font>
    <font>
      <sz val="10"/>
      <name val="Trebuchet MS"/>
      <family val="2"/>
      <charset val="238"/>
    </font>
    <font>
      <sz val="11"/>
      <name val="Trebuchet MS"/>
      <family val="2"/>
      <charset val="238"/>
    </font>
    <font>
      <b/>
      <sz val="9"/>
      <name val="Trebuchet MS"/>
      <family val="2"/>
      <charset val="238"/>
    </font>
    <font>
      <b/>
      <sz val="8"/>
      <name val="Arial CE"/>
      <family val="2"/>
      <charset val="238"/>
    </font>
    <font>
      <sz val="9"/>
      <name val="Trebuchet MS"/>
      <family val="2"/>
      <charset val="238"/>
    </font>
    <font>
      <sz val="8"/>
      <name val="Arial CE"/>
      <family val="2"/>
      <charset val="238"/>
    </font>
    <font>
      <u/>
      <sz val="11"/>
      <color theme="10"/>
      <name val="Calibri"/>
      <family val="2"/>
      <charset val="238"/>
      <scheme val="minor"/>
    </font>
    <font>
      <i/>
      <sz val="8"/>
      <name val="Arial CE"/>
      <family val="2"/>
      <charset val="238"/>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0" fillId="0" borderId="0" applyNumberFormat="0" applyFill="0" applyBorder="0" applyAlignment="0" applyProtection="0"/>
  </cellStyleXfs>
  <cellXfs count="317">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xf>
    <xf numFmtId="0" fontId="11"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3" fillId="0" borderId="0" xfId="0" applyFont="1" applyAlignment="1">
      <alignment horizontal="left" vertical="center"/>
    </xf>
    <xf numFmtId="0" fontId="12"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6"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4" borderId="0" xfId="0" applyFill="1" applyAlignment="1">
      <alignment vertical="center"/>
    </xf>
    <xf numFmtId="0" fontId="4" fillId="4" borderId="7" xfId="0" applyFont="1" applyFill="1" applyBorder="1" applyAlignment="1">
      <alignment horizontal="left" vertical="center"/>
    </xf>
    <xf numFmtId="0" fontId="0" fillId="4" borderId="8" xfId="0" applyFill="1" applyBorder="1" applyAlignment="1">
      <alignment vertical="center"/>
    </xf>
    <xf numFmtId="0" fontId="4" fillId="4"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6"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19" fillId="0" borderId="0" xfId="0" applyFont="1" applyAlignment="1">
      <alignment horizontal="left" vertical="center"/>
    </xf>
    <xf numFmtId="0" fontId="0" fillId="0" borderId="16" xfId="0" applyBorder="1" applyAlignment="1">
      <alignment vertical="center"/>
    </xf>
    <xf numFmtId="0" fontId="0" fillId="5" borderId="8" xfId="0" applyFill="1" applyBorder="1" applyAlignment="1">
      <alignment vertical="center"/>
    </xf>
    <xf numFmtId="0" fontId="20" fillId="5" borderId="9" xfId="0" applyFont="1" applyFill="1" applyBorder="1" applyAlignment="1">
      <alignment horizontal="center" vertical="center"/>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2" fillId="0" borderId="0" xfId="0" applyFont="1" applyAlignment="1">
      <alignment horizontal="left" vertical="center"/>
    </xf>
    <xf numFmtId="0" fontId="22" fillId="0" borderId="0" xfId="0" applyFont="1" applyAlignment="1">
      <alignment vertical="center"/>
    </xf>
    <xf numFmtId="4" fontId="22" fillId="0" borderId="0" xfId="0" applyNumberFormat="1" applyFont="1" applyAlignment="1">
      <alignment vertical="center"/>
    </xf>
    <xf numFmtId="0" fontId="4" fillId="0" borderId="0" xfId="0" applyFont="1" applyAlignment="1">
      <alignment horizontal="center" vertical="center"/>
    </xf>
    <xf numFmtId="4" fontId="18" fillId="0" borderId="15" xfId="0" applyNumberFormat="1" applyFont="1" applyBorder="1" applyAlignment="1">
      <alignment vertical="center"/>
    </xf>
    <xf numFmtId="4" fontId="18" fillId="0" borderId="0" xfId="0" applyNumberFormat="1" applyFont="1" applyAlignment="1">
      <alignment vertical="center"/>
    </xf>
    <xf numFmtId="166" fontId="18" fillId="0" borderId="0" xfId="0" applyNumberFormat="1" applyFont="1" applyAlignment="1">
      <alignment vertical="center"/>
    </xf>
    <xf numFmtId="4" fontId="18" fillId="0" borderId="16" xfId="0" applyNumberFormat="1" applyFont="1" applyBorder="1" applyAlignment="1">
      <alignment vertical="center"/>
    </xf>
    <xf numFmtId="0" fontId="4" fillId="0" borderId="0" xfId="0" applyFont="1" applyAlignment="1">
      <alignment horizontal="left" vertical="center"/>
    </xf>
    <xf numFmtId="0" fontId="23" fillId="0" borderId="0" xfId="0" applyFont="1" applyAlignment="1">
      <alignment horizontal="left" vertical="center"/>
    </xf>
    <xf numFmtId="0" fontId="5" fillId="0" borderId="4" xfId="0" applyFont="1" applyBorder="1" applyAlignment="1">
      <alignment vertical="center"/>
    </xf>
    <xf numFmtId="0" fontId="24" fillId="0" borderId="0" xfId="0" applyFont="1" applyAlignment="1">
      <alignment vertical="center"/>
    </xf>
    <xf numFmtId="0" fontId="25" fillId="0" borderId="0" xfId="0" applyFont="1" applyAlignment="1">
      <alignment vertical="center"/>
    </xf>
    <xf numFmtId="0" fontId="3" fillId="0" borderId="0" xfId="0" applyFont="1" applyAlignment="1">
      <alignment horizontal="center" vertical="center"/>
    </xf>
    <xf numFmtId="4" fontId="26" fillId="0" borderId="15" xfId="0" applyNumberFormat="1" applyFont="1" applyBorder="1" applyAlignment="1">
      <alignment vertical="center"/>
    </xf>
    <xf numFmtId="4" fontId="26" fillId="0" borderId="0" xfId="0" applyNumberFormat="1" applyFont="1" applyAlignment="1">
      <alignment vertical="center"/>
    </xf>
    <xf numFmtId="166" fontId="26" fillId="0" borderId="0" xfId="0" applyNumberFormat="1" applyFont="1" applyAlignment="1">
      <alignment vertical="center"/>
    </xf>
    <xf numFmtId="4" fontId="26" fillId="0" borderId="16" xfId="0" applyNumberFormat="1" applyFont="1" applyBorder="1" applyAlignment="1">
      <alignment vertical="center"/>
    </xf>
    <xf numFmtId="0" fontId="5" fillId="0" borderId="0" xfId="0" applyFont="1" applyAlignment="1">
      <alignment horizontal="left" vertical="center"/>
    </xf>
    <xf numFmtId="0" fontId="27" fillId="0" borderId="0" xfId="1" applyFont="1" applyAlignment="1">
      <alignment horizontal="center" vertical="center"/>
    </xf>
    <xf numFmtId="0" fontId="2" fillId="0" borderId="0" xfId="0" applyFont="1" applyAlignment="1">
      <alignment horizontal="center" vertical="center"/>
    </xf>
    <xf numFmtId="4" fontId="1" fillId="0" borderId="15"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6" xfId="0" applyNumberFormat="1" applyFont="1" applyBorder="1" applyAlignment="1">
      <alignment vertical="center"/>
    </xf>
    <xf numFmtId="4" fontId="1" fillId="0" borderId="20" xfId="0" applyNumberFormat="1" applyFont="1" applyBorder="1" applyAlignment="1">
      <alignment vertical="center"/>
    </xf>
    <xf numFmtId="4" fontId="1" fillId="0" borderId="21" xfId="0" applyNumberFormat="1" applyFont="1" applyBorder="1" applyAlignment="1">
      <alignment vertical="center"/>
    </xf>
    <xf numFmtId="166" fontId="1" fillId="0" borderId="21" xfId="0" applyNumberFormat="1" applyFont="1" applyBorder="1" applyAlignment="1">
      <alignment vertical="center"/>
    </xf>
    <xf numFmtId="4" fontId="1" fillId="0" borderId="22" xfId="0" applyNumberFormat="1" applyFont="1" applyBorder="1" applyAlignment="1">
      <alignment vertical="center"/>
    </xf>
    <xf numFmtId="0" fontId="29" fillId="0" borderId="0" xfId="0" applyFont="1" applyAlignment="1">
      <alignment horizontal="left" vertical="center"/>
    </xf>
    <xf numFmtId="0" fontId="0" fillId="0" borderId="4" xfId="0" applyBorder="1" applyAlignment="1">
      <alignment vertical="center" wrapText="1"/>
    </xf>
    <xf numFmtId="0" fontId="16" fillId="0" borderId="0" xfId="0" applyFont="1" applyAlignment="1">
      <alignment horizontal="left" vertical="center"/>
    </xf>
    <xf numFmtId="164" fontId="1" fillId="0" borderId="0" xfId="0" applyNumberFormat="1" applyFont="1" applyAlignment="1">
      <alignment horizontal="right" vertical="center"/>
    </xf>
    <xf numFmtId="0" fontId="0" fillId="5" borderId="0" xfId="0" applyFill="1" applyAlignment="1">
      <alignment vertical="center"/>
    </xf>
    <xf numFmtId="0" fontId="4" fillId="5" borderId="7" xfId="0" applyFont="1" applyFill="1" applyBorder="1" applyAlignment="1">
      <alignment horizontal="left" vertical="center"/>
    </xf>
    <xf numFmtId="0" fontId="4" fillId="5" borderId="8" xfId="0" applyFont="1" applyFill="1" applyBorder="1" applyAlignment="1">
      <alignment horizontal="right" vertical="center"/>
    </xf>
    <xf numFmtId="0" fontId="4" fillId="5" borderId="8" xfId="0" applyFont="1" applyFill="1" applyBorder="1" applyAlignment="1">
      <alignment horizontal="center" vertical="center"/>
    </xf>
    <xf numFmtId="4" fontId="4" fillId="5" borderId="8" xfId="0" applyNumberFormat="1" applyFont="1" applyFill="1" applyBorder="1" applyAlignment="1">
      <alignment vertical="center"/>
    </xf>
    <xf numFmtId="0" fontId="0" fillId="5" borderId="9" xfId="0" applyFill="1" applyBorder="1" applyAlignment="1">
      <alignment vertical="center"/>
    </xf>
    <xf numFmtId="0" fontId="20" fillId="5" borderId="0" xfId="0" applyFont="1" applyFill="1" applyAlignment="1">
      <alignment horizontal="left" vertical="center"/>
    </xf>
    <xf numFmtId="0" fontId="20" fillId="5" borderId="0" xfId="0" applyFont="1" applyFill="1" applyAlignment="1">
      <alignment horizontal="right" vertical="center"/>
    </xf>
    <xf numFmtId="0" fontId="30"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4" xfId="0" applyBorder="1" applyAlignment="1">
      <alignment horizontal="center" vertical="center" wrapText="1"/>
    </xf>
    <xf numFmtId="0" fontId="20" fillId="5" borderId="17" xfId="0" applyFont="1" applyFill="1" applyBorder="1" applyAlignment="1">
      <alignment horizontal="center" vertical="center" wrapText="1"/>
    </xf>
    <xf numFmtId="0" fontId="20" fillId="5" borderId="18" xfId="0" applyFont="1" applyFill="1" applyBorder="1" applyAlignment="1">
      <alignment horizontal="center" vertical="center" wrapText="1"/>
    </xf>
    <xf numFmtId="0" fontId="20" fillId="5" borderId="19" xfId="0" applyFont="1" applyFill="1" applyBorder="1" applyAlignment="1">
      <alignment horizontal="center" vertical="center" wrapText="1"/>
    </xf>
    <xf numFmtId="4" fontId="22" fillId="0" borderId="0" xfId="0" applyNumberFormat="1" applyFont="1"/>
    <xf numFmtId="166" fontId="31" fillId="0" borderId="13" xfId="0" applyNumberFormat="1" applyFont="1" applyBorder="1"/>
    <xf numFmtId="166" fontId="31" fillId="0" borderId="14" xfId="0" applyNumberFormat="1" applyFont="1" applyBorder="1"/>
    <xf numFmtId="4" fontId="32" fillId="0" borderId="0" xfId="0" applyNumberFormat="1" applyFont="1" applyAlignment="1">
      <alignment vertical="center"/>
    </xf>
    <xf numFmtId="0" fontId="8" fillId="0" borderId="4"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5" xfId="0" applyFont="1" applyBorder="1"/>
    <xf numFmtId="166" fontId="8" fillId="0" borderId="0" xfId="0" applyNumberFormat="1" applyFont="1"/>
    <xf numFmtId="166" fontId="8" fillId="0" borderId="16"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0" fillId="0" borderId="4" xfId="0" applyBorder="1" applyAlignment="1" applyProtection="1">
      <alignment vertical="center"/>
      <protection locked="0"/>
    </xf>
    <xf numFmtId="0" fontId="20" fillId="0" borderId="23" xfId="0" applyFont="1" applyBorder="1" applyAlignment="1" applyProtection="1">
      <alignment horizontal="center" vertical="center"/>
      <protection locked="0"/>
    </xf>
    <xf numFmtId="49" fontId="20" fillId="0" borderId="23" xfId="0" applyNumberFormat="1" applyFont="1" applyBorder="1" applyAlignment="1" applyProtection="1">
      <alignment horizontal="left" vertical="center" wrapText="1"/>
      <protection locked="0"/>
    </xf>
    <xf numFmtId="0" fontId="20" fillId="0" borderId="23" xfId="0" applyFont="1" applyBorder="1" applyAlignment="1" applyProtection="1">
      <alignment horizontal="left" vertical="center" wrapText="1"/>
      <protection locked="0"/>
    </xf>
    <xf numFmtId="0" fontId="20" fillId="0" borderId="23" xfId="0" applyFont="1" applyBorder="1" applyAlignment="1" applyProtection="1">
      <alignment horizontal="center" vertical="center" wrapText="1"/>
      <protection locked="0"/>
    </xf>
    <xf numFmtId="167" fontId="20" fillId="0" borderId="23" xfId="0" applyNumberFormat="1" applyFont="1" applyBorder="1" applyAlignment="1" applyProtection="1">
      <alignment vertical="center"/>
      <protection locked="0"/>
    </xf>
    <xf numFmtId="4" fontId="20" fillId="3" borderId="23" xfId="0" applyNumberFormat="1" applyFont="1" applyFill="1" applyBorder="1" applyAlignment="1" applyProtection="1">
      <alignment vertical="center"/>
      <protection locked="0"/>
    </xf>
    <xf numFmtId="4" fontId="20" fillId="0" borderId="23" xfId="0" applyNumberFormat="1" applyFont="1" applyBorder="1" applyAlignment="1" applyProtection="1">
      <alignment vertical="center"/>
      <protection locked="0"/>
    </xf>
    <xf numFmtId="0" fontId="21" fillId="3" borderId="15" xfId="0" applyFont="1" applyFill="1" applyBorder="1" applyAlignment="1" applyProtection="1">
      <alignment horizontal="left" vertical="center"/>
      <protection locked="0"/>
    </xf>
    <xf numFmtId="0" fontId="21" fillId="0" borderId="0" xfId="0" applyFont="1" applyAlignment="1">
      <alignment horizontal="center" vertical="center"/>
    </xf>
    <xf numFmtId="166" fontId="21" fillId="0" borderId="0" xfId="0" applyNumberFormat="1" applyFont="1" applyAlignment="1">
      <alignment vertical="center"/>
    </xf>
    <xf numFmtId="166" fontId="21" fillId="0" borderId="16" xfId="0" applyNumberFormat="1" applyFont="1" applyBorder="1" applyAlignment="1">
      <alignment vertical="center"/>
    </xf>
    <xf numFmtId="0" fontId="20" fillId="0" borderId="0" xfId="0" applyFont="1" applyAlignment="1">
      <alignment horizontal="left" vertical="center"/>
    </xf>
    <xf numFmtId="4" fontId="0" fillId="0" borderId="0" xfId="0" applyNumberFormat="1" applyAlignment="1">
      <alignment vertical="center"/>
    </xf>
    <xf numFmtId="0" fontId="33" fillId="0" borderId="0" xfId="0" applyFont="1" applyAlignment="1">
      <alignment horizontal="left" vertical="center"/>
    </xf>
    <xf numFmtId="0" fontId="34" fillId="0" borderId="0" xfId="0" applyFont="1" applyAlignment="1">
      <alignment vertical="center" wrapText="1"/>
    </xf>
    <xf numFmtId="0" fontId="0" fillId="0" borderId="0" xfId="0" applyAlignment="1" applyProtection="1">
      <alignment vertical="center"/>
      <protection locked="0"/>
    </xf>
    <xf numFmtId="0" fontId="0" fillId="0" borderId="15" xfId="0" applyBorder="1" applyAlignment="1">
      <alignment vertical="center"/>
    </xf>
    <xf numFmtId="0" fontId="7" fillId="0" borderId="0" xfId="0" applyFont="1" applyAlignment="1">
      <alignment horizontal="left"/>
    </xf>
    <xf numFmtId="4" fontId="7" fillId="0" borderId="0" xfId="0" applyNumberFormat="1" applyFont="1"/>
    <xf numFmtId="0" fontId="35" fillId="0" borderId="0" xfId="0" applyFont="1" applyAlignment="1">
      <alignment horizontal="left" vertical="center"/>
    </xf>
    <xf numFmtId="0" fontId="36" fillId="0" borderId="0" xfId="1" applyFont="1" applyAlignment="1">
      <alignment vertical="center" wrapText="1"/>
    </xf>
    <xf numFmtId="0" fontId="9" fillId="0" borderId="4"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37" fillId="0" borderId="23" xfId="0" applyFont="1" applyBorder="1" applyAlignment="1" applyProtection="1">
      <alignment horizontal="center" vertical="center"/>
      <protection locked="0"/>
    </xf>
    <xf numFmtId="49" fontId="37" fillId="0" borderId="23" xfId="0" applyNumberFormat="1" applyFont="1" applyBorder="1" applyAlignment="1" applyProtection="1">
      <alignment horizontal="left" vertical="center" wrapText="1"/>
      <protection locked="0"/>
    </xf>
    <xf numFmtId="0" fontId="37" fillId="0" borderId="23" xfId="0" applyFont="1" applyBorder="1" applyAlignment="1" applyProtection="1">
      <alignment horizontal="left" vertical="center" wrapText="1"/>
      <protection locked="0"/>
    </xf>
    <xf numFmtId="0" fontId="37" fillId="0" borderId="23" xfId="0" applyFont="1" applyBorder="1" applyAlignment="1" applyProtection="1">
      <alignment horizontal="center" vertical="center" wrapText="1"/>
      <protection locked="0"/>
    </xf>
    <xf numFmtId="167" fontId="37" fillId="0" borderId="23" xfId="0" applyNumberFormat="1" applyFont="1" applyBorder="1" applyAlignment="1" applyProtection="1">
      <alignment vertical="center"/>
      <protection locked="0"/>
    </xf>
    <xf numFmtId="4" fontId="37" fillId="3"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protection locked="0"/>
    </xf>
    <xf numFmtId="0" fontId="38" fillId="0" borderId="4" xfId="0" applyFont="1" applyBorder="1" applyAlignment="1">
      <alignment vertical="center"/>
    </xf>
    <xf numFmtId="0" fontId="37" fillId="3" borderId="15" xfId="0" applyFont="1" applyFill="1" applyBorder="1" applyAlignment="1" applyProtection="1">
      <alignment horizontal="left" vertical="center"/>
      <protection locked="0"/>
    </xf>
    <xf numFmtId="0" fontId="37" fillId="0" borderId="0" xfId="0" applyFont="1" applyAlignment="1">
      <alignment horizontal="center" vertical="center"/>
    </xf>
    <xf numFmtId="167" fontId="20" fillId="3" borderId="23" xfId="0" applyNumberFormat="1" applyFont="1" applyFill="1" applyBorder="1" applyAlignment="1" applyProtection="1">
      <alignment vertical="center"/>
      <protection locked="0"/>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0" xfId="0" applyAlignment="1">
      <alignment vertical="top"/>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7" xfId="0" applyFont="1" applyBorder="1" applyAlignment="1">
      <alignment vertical="center" wrapText="1"/>
    </xf>
    <xf numFmtId="0" fontId="39" fillId="0" borderId="28" xfId="0" applyFont="1" applyBorder="1" applyAlignment="1">
      <alignmen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3" fillId="0" borderId="27" xfId="0" applyFont="1"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xf>
    <xf numFmtId="0" fontId="42" fillId="0" borderId="1" xfId="0" applyFont="1" applyBorder="1" applyAlignment="1">
      <alignment vertical="center"/>
    </xf>
    <xf numFmtId="49" fontId="42" fillId="0" borderId="1" xfId="0" applyNumberFormat="1" applyFont="1" applyBorder="1" applyAlignment="1">
      <alignment vertical="center" wrapText="1"/>
    </xf>
    <xf numFmtId="0" fontId="39" fillId="0" borderId="30" xfId="0" applyFont="1" applyBorder="1" applyAlignment="1">
      <alignment vertical="center" wrapText="1"/>
    </xf>
    <xf numFmtId="0" fontId="44" fillId="0" borderId="29" xfId="0" applyFont="1" applyBorder="1" applyAlignment="1">
      <alignment vertical="center" wrapText="1"/>
    </xf>
    <xf numFmtId="0" fontId="39" fillId="0" borderId="31" xfId="0" applyFont="1" applyBorder="1" applyAlignment="1">
      <alignment vertical="center" wrapText="1"/>
    </xf>
    <xf numFmtId="0" fontId="39" fillId="0" borderId="1" xfId="0" applyFont="1" applyBorder="1" applyAlignment="1">
      <alignment vertical="top"/>
    </xf>
    <xf numFmtId="0" fontId="39" fillId="0" borderId="0" xfId="0" applyFont="1" applyAlignment="1">
      <alignment vertical="top"/>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39" fillId="0" borderId="28" xfId="0" applyFont="1" applyBorder="1" applyAlignment="1">
      <alignment horizontal="left" vertical="center"/>
    </xf>
    <xf numFmtId="0" fontId="41" fillId="0" borderId="1" xfId="0" applyFont="1" applyBorder="1" applyAlignment="1">
      <alignment horizontal="left" vertical="center"/>
    </xf>
    <xf numFmtId="0" fontId="45" fillId="0" borderId="0" xfId="0" applyFont="1" applyAlignment="1">
      <alignment horizontal="left" vertical="center"/>
    </xf>
    <xf numFmtId="0" fontId="41" fillId="0" borderId="29" xfId="0" applyFont="1" applyBorder="1" applyAlignment="1">
      <alignment horizontal="left" vertical="center"/>
    </xf>
    <xf numFmtId="0" fontId="41" fillId="0" borderId="29" xfId="0" applyFont="1" applyBorder="1" applyAlignment="1">
      <alignment horizontal="center" vertical="center"/>
    </xf>
    <xf numFmtId="0" fontId="45" fillId="0" borderId="29" xfId="0" applyFont="1" applyBorder="1" applyAlignment="1">
      <alignment horizontal="left" vertical="center"/>
    </xf>
    <xf numFmtId="0" fontId="46" fillId="0" borderId="1" xfId="0" applyFont="1" applyBorder="1" applyAlignment="1">
      <alignment horizontal="left" vertical="center"/>
    </xf>
    <xf numFmtId="0" fontId="43" fillId="0" borderId="0" xfId="0" applyFont="1" applyAlignment="1">
      <alignment horizontal="left" vertical="center"/>
    </xf>
    <xf numFmtId="0" fontId="47" fillId="0" borderId="1" xfId="0" applyFont="1" applyBorder="1" applyAlignment="1">
      <alignment horizontal="left" vertical="center"/>
    </xf>
    <xf numFmtId="0" fontId="42" fillId="0" borderId="1" xfId="0" applyFont="1" applyBorder="1" applyAlignment="1">
      <alignment horizontal="center" vertical="center"/>
    </xf>
    <xf numFmtId="0" fontId="42" fillId="0" borderId="0" xfId="0" applyFont="1" applyAlignment="1">
      <alignment horizontal="left" vertical="center"/>
    </xf>
    <xf numFmtId="0" fontId="43" fillId="0" borderId="27" xfId="0" applyFont="1" applyBorder="1" applyAlignment="1">
      <alignment horizontal="left" vertical="center"/>
    </xf>
    <xf numFmtId="0" fontId="39" fillId="0" borderId="30" xfId="0" applyFont="1" applyBorder="1" applyAlignment="1">
      <alignment horizontal="left" vertical="center"/>
    </xf>
    <xf numFmtId="0" fontId="44" fillId="0" borderId="29"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left" vertical="center"/>
    </xf>
    <xf numFmtId="0" fontId="44" fillId="0" borderId="1" xfId="0" applyFont="1" applyBorder="1" applyAlignment="1">
      <alignment horizontal="left" vertical="center"/>
    </xf>
    <xf numFmtId="0" fontId="45" fillId="0" borderId="1" xfId="0" applyFont="1" applyBorder="1" applyAlignment="1">
      <alignment horizontal="left" vertical="center"/>
    </xf>
    <xf numFmtId="0" fontId="43" fillId="0" borderId="29" xfId="0" applyFont="1" applyBorder="1" applyAlignment="1">
      <alignment horizontal="left" vertical="center"/>
    </xf>
    <xf numFmtId="0" fontId="39" fillId="0" borderId="1" xfId="0" applyFont="1" applyBorder="1" applyAlignment="1">
      <alignment horizontal="left" vertical="center" wrapText="1"/>
    </xf>
    <xf numFmtId="0" fontId="43" fillId="0" borderId="1" xfId="0" applyFont="1" applyBorder="1" applyAlignment="1">
      <alignment horizontal="left" vertical="center" wrapText="1"/>
    </xf>
    <xf numFmtId="0" fontId="43" fillId="0" borderId="1" xfId="0" applyFont="1" applyBorder="1" applyAlignment="1">
      <alignment horizontal="center" vertical="center" wrapText="1"/>
    </xf>
    <xf numFmtId="0" fontId="39" fillId="0" borderId="24"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1" xfId="0" applyFont="1" applyBorder="1" applyAlignment="1">
      <alignment horizontal="left" vertical="center"/>
    </xf>
    <xf numFmtId="0" fontId="43" fillId="0" borderId="28" xfId="0" applyFont="1" applyBorder="1" applyAlignment="1">
      <alignment horizontal="left" vertical="center" wrapText="1"/>
    </xf>
    <xf numFmtId="0" fontId="43" fillId="0" borderId="28" xfId="0" applyFont="1" applyBorder="1" applyAlignment="1">
      <alignment horizontal="left" vertical="center"/>
    </xf>
    <xf numFmtId="0" fontId="43" fillId="0" borderId="30" xfId="0" applyFont="1" applyBorder="1" applyAlignment="1">
      <alignment horizontal="left" vertical="center" wrapText="1"/>
    </xf>
    <xf numFmtId="0" fontId="43" fillId="0" borderId="29" xfId="0" applyFont="1" applyBorder="1" applyAlignment="1">
      <alignment horizontal="left" vertical="center" wrapText="1"/>
    </xf>
    <xf numFmtId="0" fontId="43" fillId="0" borderId="31" xfId="0"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center" vertical="top"/>
    </xf>
    <xf numFmtId="0" fontId="43" fillId="0" borderId="30"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center" vertical="center"/>
    </xf>
    <xf numFmtId="0" fontId="45" fillId="0" borderId="0" xfId="0" applyFont="1" applyAlignment="1">
      <alignment vertical="center"/>
    </xf>
    <xf numFmtId="0" fontId="41" fillId="0" borderId="1" xfId="0" applyFont="1" applyBorder="1" applyAlignment="1">
      <alignment vertical="center"/>
    </xf>
    <xf numFmtId="0" fontId="45" fillId="0" borderId="29" xfId="0" applyFont="1" applyBorder="1" applyAlignment="1">
      <alignment vertical="center"/>
    </xf>
    <xf numFmtId="0" fontId="41" fillId="0" borderId="29" xfId="0" applyFont="1" applyBorder="1" applyAlignment="1">
      <alignment vertical="center"/>
    </xf>
    <xf numFmtId="0" fontId="42" fillId="0" borderId="1" xfId="0" applyFont="1" applyBorder="1" applyAlignment="1">
      <alignment vertical="top"/>
    </xf>
    <xf numFmtId="49" fontId="42" fillId="0" borderId="1" xfId="0" applyNumberFormat="1" applyFont="1" applyBorder="1" applyAlignment="1">
      <alignment horizontal="left" vertical="center"/>
    </xf>
    <xf numFmtId="0" fontId="48" fillId="0" borderId="27" xfId="0" applyFont="1" applyBorder="1" applyAlignment="1">
      <alignment horizontal="left" vertical="center"/>
    </xf>
    <xf numFmtId="0" fontId="49" fillId="0" borderId="1" xfId="0" applyFont="1" applyBorder="1" applyAlignment="1">
      <alignment vertical="top"/>
    </xf>
    <xf numFmtId="0" fontId="49" fillId="0" borderId="1" xfId="0" applyFont="1" applyBorder="1" applyAlignment="1">
      <alignment horizontal="left" vertical="center"/>
    </xf>
    <xf numFmtId="0" fontId="49" fillId="0" borderId="1" xfId="0" applyFont="1" applyBorder="1" applyAlignment="1">
      <alignment horizontal="center" vertical="center"/>
    </xf>
    <xf numFmtId="49" fontId="49" fillId="0" borderId="1" xfId="0" applyNumberFormat="1" applyFont="1" applyBorder="1" applyAlignment="1">
      <alignment horizontal="left" vertical="center"/>
    </xf>
    <xf numFmtId="0" fontId="48" fillId="0" borderId="28" xfId="0" applyFont="1" applyBorder="1" applyAlignment="1">
      <alignment horizontal="left" vertical="center"/>
    </xf>
    <xf numFmtId="0" fontId="0" fillId="0" borderId="29" xfId="0" applyBorder="1" applyAlignment="1">
      <alignment vertical="top"/>
    </xf>
    <xf numFmtId="0" fontId="41" fillId="0" borderId="29" xfId="0" applyFont="1" applyBorder="1" applyAlignment="1">
      <alignment horizontal="left"/>
    </xf>
    <xf numFmtId="0" fontId="45" fillId="0" borderId="29" xfId="0" applyFont="1" applyBorder="1"/>
    <xf numFmtId="0" fontId="39" fillId="0" borderId="27" xfId="0" applyFont="1" applyBorder="1" applyAlignment="1">
      <alignment vertical="top"/>
    </xf>
    <xf numFmtId="0" fontId="39" fillId="0" borderId="28" xfId="0" applyFont="1" applyBorder="1" applyAlignment="1">
      <alignment vertical="top"/>
    </xf>
    <xf numFmtId="0" fontId="39" fillId="0" borderId="30" xfId="0" applyFont="1" applyBorder="1" applyAlignment="1">
      <alignment vertical="top"/>
    </xf>
    <xf numFmtId="0" fontId="39" fillId="0" borderId="29" xfId="0" applyFont="1" applyBorder="1" applyAlignment="1">
      <alignment vertical="top"/>
    </xf>
    <xf numFmtId="0" fontId="39" fillId="0" borderId="31" xfId="0" applyFont="1" applyBorder="1" applyAlignment="1">
      <alignment vertical="top"/>
    </xf>
    <xf numFmtId="0" fontId="20" fillId="5" borderId="7" xfId="0" applyFont="1" applyFill="1" applyBorder="1" applyAlignment="1">
      <alignment horizontal="center" vertical="center"/>
    </xf>
    <xf numFmtId="0" fontId="20" fillId="5" borderId="8" xfId="0" applyFont="1" applyFill="1" applyBorder="1" applyAlignment="1">
      <alignment horizontal="left" vertical="center"/>
    </xf>
    <xf numFmtId="0" fontId="24" fillId="0" borderId="0" xfId="0" applyFont="1" applyAlignment="1">
      <alignment horizontal="left" vertical="center" wrapText="1"/>
    </xf>
    <xf numFmtId="0" fontId="28" fillId="0" borderId="0" xfId="0" applyFont="1" applyAlignment="1">
      <alignment horizontal="left" vertical="center" wrapText="1"/>
    </xf>
    <xf numFmtId="0" fontId="20" fillId="5" borderId="8" xfId="0" applyFont="1" applyFill="1" applyBorder="1" applyAlignment="1">
      <alignment horizontal="center" vertical="center"/>
    </xf>
    <xf numFmtId="4" fontId="22" fillId="0" borderId="0" xfId="0" applyNumberFormat="1" applyFont="1" applyAlignment="1">
      <alignment horizontal="right" vertical="center"/>
    </xf>
    <xf numFmtId="0" fontId="15" fillId="0" borderId="0" xfId="0" applyFont="1" applyAlignment="1">
      <alignment horizontal="left" vertical="top" wrapText="1"/>
    </xf>
    <xf numFmtId="0" fontId="15" fillId="0" borderId="0" xfId="0" applyFont="1" applyAlignment="1">
      <alignment horizontal="left" vertical="center"/>
    </xf>
    <xf numFmtId="0" fontId="17"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6"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4" fontId="17"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xf>
    <xf numFmtId="4" fontId="4" fillId="4" borderId="8" xfId="0" applyNumberFormat="1" applyFont="1" applyFill="1" applyBorder="1" applyAlignment="1">
      <alignment vertical="center"/>
    </xf>
    <xf numFmtId="0" fontId="0" fillId="4" borderId="8" xfId="0" applyFill="1" applyBorder="1" applyAlignment="1">
      <alignment vertical="center"/>
    </xf>
    <xf numFmtId="0" fontId="0" fillId="4" borderId="9" xfId="0" applyFill="1" applyBorder="1" applyAlignment="1">
      <alignment vertical="center"/>
    </xf>
    <xf numFmtId="0" fontId="4" fillId="4" borderId="8" xfId="0" applyFont="1" applyFill="1" applyBorder="1" applyAlignment="1">
      <alignment horizontal="left" vertical="center"/>
    </xf>
    <xf numFmtId="0" fontId="12" fillId="2" borderId="0" xfId="0" applyFont="1" applyFill="1" applyAlignment="1">
      <alignment horizontal="center" vertical="center"/>
    </xf>
    <xf numFmtId="4" fontId="7" fillId="0" borderId="0" xfId="0" applyNumberFormat="1" applyFont="1" applyAlignment="1">
      <alignment vertical="center"/>
    </xf>
    <xf numFmtId="0" fontId="7" fillId="0" borderId="0" xfId="0" applyFont="1" applyAlignment="1">
      <alignment vertical="center"/>
    </xf>
    <xf numFmtId="0" fontId="20" fillId="5" borderId="8" xfId="0" applyFont="1" applyFill="1" applyBorder="1" applyAlignment="1">
      <alignment horizontal="right" vertical="center"/>
    </xf>
    <xf numFmtId="4" fontId="25" fillId="0" borderId="0" xfId="0" applyNumberFormat="1" applyFont="1" applyAlignment="1">
      <alignment horizontal="right" vertical="center"/>
    </xf>
    <xf numFmtId="0" fontId="25"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8" fillId="0" borderId="12" xfId="0" applyFont="1" applyBorder="1" applyAlignment="1">
      <alignment horizontal="center" vertical="center"/>
    </xf>
    <xf numFmtId="0" fontId="18" fillId="0" borderId="13" xfId="0" applyFont="1" applyBorder="1" applyAlignment="1">
      <alignment horizontal="left" vertical="center"/>
    </xf>
    <xf numFmtId="0" fontId="19" fillId="0" borderId="15" xfId="0" applyFont="1" applyBorder="1" applyAlignment="1">
      <alignment horizontal="left" vertical="center"/>
    </xf>
    <xf numFmtId="0" fontId="19" fillId="0" borderId="0" xfId="0" applyFont="1" applyAlignment="1">
      <alignment horizontal="left" vertical="center"/>
    </xf>
    <xf numFmtId="4" fontId="25" fillId="0" borderId="0" xfId="0" applyNumberFormat="1" applyFont="1" applyAlignment="1">
      <alignment vertical="center"/>
    </xf>
    <xf numFmtId="4" fontId="22" fillId="0" borderId="0" xfId="0" applyNumberFormat="1" applyFont="1" applyAlignment="1">
      <alignment vertical="center"/>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0" fontId="42" fillId="0" borderId="1" xfId="0" applyFont="1" applyBorder="1" applyAlignment="1">
      <alignment horizontal="left" vertical="center" wrapText="1"/>
    </xf>
    <xf numFmtId="0" fontId="41" fillId="0" borderId="29" xfId="0" applyFont="1" applyBorder="1" applyAlignment="1">
      <alignment horizontal="left" wrapText="1"/>
    </xf>
    <xf numFmtId="0" fontId="40" fillId="0" borderId="1" xfId="0" applyFont="1" applyBorder="1" applyAlignment="1">
      <alignment horizontal="center" vertical="center" wrapText="1"/>
    </xf>
    <xf numFmtId="49" fontId="42" fillId="0" borderId="1" xfId="0" applyNumberFormat="1" applyFont="1" applyBorder="1" applyAlignment="1">
      <alignment horizontal="left" vertical="center" wrapText="1"/>
    </xf>
    <xf numFmtId="0" fontId="40" fillId="0" borderId="1" xfId="0" applyFont="1" applyBorder="1" applyAlignment="1">
      <alignment horizontal="center" vertical="center"/>
    </xf>
    <xf numFmtId="0" fontId="41" fillId="0" borderId="29" xfId="0" applyFont="1" applyBorder="1" applyAlignment="1">
      <alignment horizontal="left"/>
    </xf>
    <xf numFmtId="0" fontId="42" fillId="0" borderId="1" xfId="0" applyFont="1" applyBorder="1" applyAlignment="1">
      <alignment horizontal="left" vertical="center"/>
    </xf>
    <xf numFmtId="0" fontId="42" fillId="0" borderId="1" xfId="0" applyFont="1" applyBorder="1" applyAlignment="1">
      <alignment horizontal="left" vertical="top"/>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podminky.urs.cz/item/CS_URS_2024_02/963053936" TargetMode="External"/><Relationship Id="rId299" Type="http://schemas.openxmlformats.org/officeDocument/2006/relationships/hyperlink" Target="https://podminky.urs.cz/item/CS_URS_2024_02/045203000" TargetMode="External"/><Relationship Id="rId21" Type="http://schemas.openxmlformats.org/officeDocument/2006/relationships/hyperlink" Target="https://podminky.urs.cz/item/CS_URS_2024_02/274351121" TargetMode="External"/><Relationship Id="rId42" Type="http://schemas.openxmlformats.org/officeDocument/2006/relationships/hyperlink" Target="https://podminky.urs.cz/item/CS_URS_2024_02/317944323" TargetMode="External"/><Relationship Id="rId63" Type="http://schemas.openxmlformats.org/officeDocument/2006/relationships/hyperlink" Target="https://podminky.urs.cz/item/CS_URS_2024_02/430361821" TargetMode="External"/><Relationship Id="rId84" Type="http://schemas.openxmlformats.org/officeDocument/2006/relationships/hyperlink" Target="https://podminky.urs.cz/item/CS_URS_2024_02/629991011" TargetMode="External"/><Relationship Id="rId138" Type="http://schemas.openxmlformats.org/officeDocument/2006/relationships/hyperlink" Target="https://podminky.urs.cz/item/CS_URS_2024_02/978012191" TargetMode="External"/><Relationship Id="rId159" Type="http://schemas.openxmlformats.org/officeDocument/2006/relationships/hyperlink" Target="https://podminky.urs.cz/item/CS_URS_2024_02/711122131" TargetMode="External"/><Relationship Id="rId170" Type="http://schemas.openxmlformats.org/officeDocument/2006/relationships/hyperlink" Target="https://podminky.urs.cz/item/CS_URS_2024_02/713120811" TargetMode="External"/><Relationship Id="rId191" Type="http://schemas.openxmlformats.org/officeDocument/2006/relationships/hyperlink" Target="https://podminky.urs.cz/item/CS_URS_2024_02/762331811" TargetMode="External"/><Relationship Id="rId205" Type="http://schemas.openxmlformats.org/officeDocument/2006/relationships/hyperlink" Target="https://podminky.urs.cz/item/CS_URS_2024_02/762822840" TargetMode="External"/><Relationship Id="rId226" Type="http://schemas.openxmlformats.org/officeDocument/2006/relationships/hyperlink" Target="https://podminky.urs.cz/item/CS_URS_2024_02/763164615" TargetMode="External"/><Relationship Id="rId247" Type="http://schemas.openxmlformats.org/officeDocument/2006/relationships/hyperlink" Target="https://podminky.urs.cz/item/CS_URS_2024_02/766674810" TargetMode="External"/><Relationship Id="rId107" Type="http://schemas.openxmlformats.org/officeDocument/2006/relationships/hyperlink" Target="https://podminky.urs.cz/item/CS_URS_2024_02/949411821" TargetMode="External"/><Relationship Id="rId268" Type="http://schemas.openxmlformats.org/officeDocument/2006/relationships/hyperlink" Target="https://podminky.urs.cz/item/CS_URS_2024_02/773491175" TargetMode="External"/><Relationship Id="rId289" Type="http://schemas.openxmlformats.org/officeDocument/2006/relationships/hyperlink" Target="https://podminky.urs.cz/item/CS_URS_2024_01/781161021" TargetMode="External"/><Relationship Id="rId11" Type="http://schemas.openxmlformats.org/officeDocument/2006/relationships/hyperlink" Target="https://podminky.urs.cz/item/CS_URS_2024_02/171201221" TargetMode="External"/><Relationship Id="rId32" Type="http://schemas.openxmlformats.org/officeDocument/2006/relationships/hyperlink" Target="https://podminky.urs.cz/item/CS_URS_2024_02/311238935" TargetMode="External"/><Relationship Id="rId53" Type="http://schemas.openxmlformats.org/officeDocument/2006/relationships/hyperlink" Target="https://podminky.urs.cz/item/CS_URS_2024_02/411354311" TargetMode="External"/><Relationship Id="rId74" Type="http://schemas.openxmlformats.org/officeDocument/2006/relationships/hyperlink" Target="https://podminky.urs.cz/item/CS_URS_2024_02/612321141" TargetMode="External"/><Relationship Id="rId128" Type="http://schemas.openxmlformats.org/officeDocument/2006/relationships/hyperlink" Target="https://podminky.urs.cz/item/CS_URS_2024_02/968062456" TargetMode="External"/><Relationship Id="rId149" Type="http://schemas.openxmlformats.org/officeDocument/2006/relationships/hyperlink" Target="https://podminky.urs.cz/item/CS_URS_2024_02/997013509" TargetMode="External"/><Relationship Id="rId5" Type="http://schemas.openxmlformats.org/officeDocument/2006/relationships/hyperlink" Target="https://podminky.urs.cz/item/CS_URS_2024_02/132312122" TargetMode="External"/><Relationship Id="rId95" Type="http://schemas.openxmlformats.org/officeDocument/2006/relationships/hyperlink" Target="https://podminky.urs.cz/item/CS_URS_2024_02/941111822" TargetMode="External"/><Relationship Id="rId160" Type="http://schemas.openxmlformats.org/officeDocument/2006/relationships/hyperlink" Target="https://podminky.urs.cz/item/CS_URS_2024_01/711131811" TargetMode="External"/><Relationship Id="rId181" Type="http://schemas.openxmlformats.org/officeDocument/2006/relationships/hyperlink" Target="https://podminky.urs.cz/item/CS_URS_2024_02/714112201" TargetMode="External"/><Relationship Id="rId216" Type="http://schemas.openxmlformats.org/officeDocument/2006/relationships/hyperlink" Target="https://podminky.urs.cz/item/CS_URS_2024_02/763121811" TargetMode="External"/><Relationship Id="rId237" Type="http://schemas.openxmlformats.org/officeDocument/2006/relationships/hyperlink" Target="https://podminky.urs.cz/item/CS_URS_2024_01/764518622" TargetMode="External"/><Relationship Id="rId258" Type="http://schemas.openxmlformats.org/officeDocument/2006/relationships/hyperlink" Target="https://podminky.urs.cz/item/CS_URS_2024_02/771111012" TargetMode="External"/><Relationship Id="rId279" Type="http://schemas.openxmlformats.org/officeDocument/2006/relationships/hyperlink" Target="https://podminky.urs.cz/item/CS_URS_2024_02/776410811" TargetMode="External"/><Relationship Id="rId22" Type="http://schemas.openxmlformats.org/officeDocument/2006/relationships/hyperlink" Target="https://podminky.urs.cz/item/CS_URS_2024_02/274351122" TargetMode="External"/><Relationship Id="rId43" Type="http://schemas.openxmlformats.org/officeDocument/2006/relationships/hyperlink" Target="https://podminky.urs.cz/item/CS_URS_2024_02/342241161" TargetMode="External"/><Relationship Id="rId64" Type="http://schemas.openxmlformats.org/officeDocument/2006/relationships/hyperlink" Target="https://podminky.urs.cz/item/CS_URS_2024_02/431351121" TargetMode="External"/><Relationship Id="rId118" Type="http://schemas.openxmlformats.org/officeDocument/2006/relationships/hyperlink" Target="https://podminky.urs.cz/item/CS_URS_2024_02/965043331" TargetMode="External"/><Relationship Id="rId139" Type="http://schemas.openxmlformats.org/officeDocument/2006/relationships/hyperlink" Target="https://podminky.urs.cz/item/CS_URS_2024_02/978013191" TargetMode="External"/><Relationship Id="rId290" Type="http://schemas.openxmlformats.org/officeDocument/2006/relationships/hyperlink" Target="https://podminky.urs.cz/item/CS_URS_2024_02/781472212" TargetMode="External"/><Relationship Id="rId85" Type="http://schemas.openxmlformats.org/officeDocument/2006/relationships/hyperlink" Target="https://podminky.urs.cz/item/CS_URS_2024_02/631311135" TargetMode="External"/><Relationship Id="rId150" Type="http://schemas.openxmlformats.org/officeDocument/2006/relationships/hyperlink" Target="https://podminky.urs.cz/item/CS_URS_2024_02/997013601" TargetMode="External"/><Relationship Id="rId171" Type="http://schemas.openxmlformats.org/officeDocument/2006/relationships/hyperlink" Target="https://podminky.urs.cz/item/CS_URS_2024_02/713120821" TargetMode="External"/><Relationship Id="rId192" Type="http://schemas.openxmlformats.org/officeDocument/2006/relationships/hyperlink" Target="https://podminky.urs.cz/item/CS_URS_2024_02/762331812" TargetMode="External"/><Relationship Id="rId206" Type="http://schemas.openxmlformats.org/officeDocument/2006/relationships/hyperlink" Target="https://podminky.urs.cz/item/CS_URS_2024_02/762841811" TargetMode="External"/><Relationship Id="rId227" Type="http://schemas.openxmlformats.org/officeDocument/2006/relationships/hyperlink" Target="https://podminky.urs.cz/item/CS_URS_2024_02/998763114" TargetMode="External"/><Relationship Id="rId248" Type="http://schemas.openxmlformats.org/officeDocument/2006/relationships/hyperlink" Target="https://podminky.urs.cz/item/CS_URS_2024_02/998766113" TargetMode="External"/><Relationship Id="rId269" Type="http://schemas.openxmlformats.org/officeDocument/2006/relationships/hyperlink" Target="https://podminky.urs.cz/item/CS_URS_2024_02/773521260" TargetMode="External"/><Relationship Id="rId12" Type="http://schemas.openxmlformats.org/officeDocument/2006/relationships/hyperlink" Target="https://podminky.urs.cz/item/CS_URS_2024_02/174111101" TargetMode="External"/><Relationship Id="rId33" Type="http://schemas.openxmlformats.org/officeDocument/2006/relationships/hyperlink" Target="https://podminky.urs.cz/item/CS_URS_2024_02/311238937" TargetMode="External"/><Relationship Id="rId108" Type="http://schemas.openxmlformats.org/officeDocument/2006/relationships/hyperlink" Target="https://podminky.urs.cz/item/CS_URS_2024_02/952901111" TargetMode="External"/><Relationship Id="rId129" Type="http://schemas.openxmlformats.org/officeDocument/2006/relationships/hyperlink" Target="https://podminky.urs.cz/item/CS_URS_2024_02/968072455" TargetMode="External"/><Relationship Id="rId280" Type="http://schemas.openxmlformats.org/officeDocument/2006/relationships/hyperlink" Target="https://podminky.urs.cz/item/CS_URS_2024_02/776411111" TargetMode="External"/><Relationship Id="rId54" Type="http://schemas.openxmlformats.org/officeDocument/2006/relationships/hyperlink" Target="https://podminky.urs.cz/item/CS_URS_2024_02/411354312" TargetMode="External"/><Relationship Id="rId75" Type="http://schemas.openxmlformats.org/officeDocument/2006/relationships/hyperlink" Target="https://podminky.urs.cz/item/CS_URS_2024_02/612325121" TargetMode="External"/><Relationship Id="rId96" Type="http://schemas.openxmlformats.org/officeDocument/2006/relationships/hyperlink" Target="https://podminky.urs.cz/item/CS_URS_2024_02/944511111" TargetMode="External"/><Relationship Id="rId140" Type="http://schemas.openxmlformats.org/officeDocument/2006/relationships/hyperlink" Target="https://podminky.urs.cz/item/CS_URS_2024_02/978015391" TargetMode="External"/><Relationship Id="rId161" Type="http://schemas.openxmlformats.org/officeDocument/2006/relationships/hyperlink" Target="https://podminky.urs.cz/item/CS_URS_2024_02/711141559" TargetMode="External"/><Relationship Id="rId182" Type="http://schemas.openxmlformats.org/officeDocument/2006/relationships/hyperlink" Target="https://podminky.urs.cz/item/CS_URS_2024_02/714121002" TargetMode="External"/><Relationship Id="rId217" Type="http://schemas.openxmlformats.org/officeDocument/2006/relationships/hyperlink" Target="https://podminky.urs.cz/item/CS_URS_2024_02/763131412" TargetMode="External"/><Relationship Id="rId6" Type="http://schemas.openxmlformats.org/officeDocument/2006/relationships/hyperlink" Target="https://podminky.urs.cz/item/CS_URS_2024_02/162211321" TargetMode="External"/><Relationship Id="rId238" Type="http://schemas.openxmlformats.org/officeDocument/2006/relationships/hyperlink" Target="https://podminky.urs.cz/item/CS_URS_2024_02/998764113" TargetMode="External"/><Relationship Id="rId259" Type="http://schemas.openxmlformats.org/officeDocument/2006/relationships/hyperlink" Target="https://podminky.urs.cz/item/CS_URS_2024_02/771274113" TargetMode="External"/><Relationship Id="rId23" Type="http://schemas.openxmlformats.org/officeDocument/2006/relationships/hyperlink" Target="https://podminky.urs.cz/item/CS_URS_2024_01/279232511" TargetMode="External"/><Relationship Id="rId119" Type="http://schemas.openxmlformats.org/officeDocument/2006/relationships/hyperlink" Target="https://podminky.urs.cz/item/CS_URS_2024_02/965043341" TargetMode="External"/><Relationship Id="rId270" Type="http://schemas.openxmlformats.org/officeDocument/2006/relationships/hyperlink" Target="https://podminky.urs.cz/item/CS_URS_2024_02/773591111" TargetMode="External"/><Relationship Id="rId291" Type="http://schemas.openxmlformats.org/officeDocument/2006/relationships/hyperlink" Target="https://podminky.urs.cz/item/CS_URS_2024_02/781472291" TargetMode="External"/><Relationship Id="rId44" Type="http://schemas.openxmlformats.org/officeDocument/2006/relationships/hyperlink" Target="https://podminky.urs.cz/item/CS_URS_2024_02/342241162" TargetMode="External"/><Relationship Id="rId65" Type="http://schemas.openxmlformats.org/officeDocument/2006/relationships/hyperlink" Target="https://podminky.urs.cz/item/CS_URS_2024_02/431351122" TargetMode="External"/><Relationship Id="rId86" Type="http://schemas.openxmlformats.org/officeDocument/2006/relationships/hyperlink" Target="https://podminky.urs.cz/item/CS_URS_2024_02/631319013" TargetMode="External"/><Relationship Id="rId130" Type="http://schemas.openxmlformats.org/officeDocument/2006/relationships/hyperlink" Target="https://podminky.urs.cz/item/CS_URS_2024_02/968072456" TargetMode="External"/><Relationship Id="rId151" Type="http://schemas.openxmlformats.org/officeDocument/2006/relationships/hyperlink" Target="https://podminky.urs.cz/item/CS_URS_2024_02/997013603" TargetMode="External"/><Relationship Id="rId172" Type="http://schemas.openxmlformats.org/officeDocument/2006/relationships/hyperlink" Target="https://podminky.urs.cz/item/CS_URS_2024_02/713121111" TargetMode="External"/><Relationship Id="rId193" Type="http://schemas.openxmlformats.org/officeDocument/2006/relationships/hyperlink" Target="https://podminky.urs.cz/item/CS_URS_2024_02/762331813" TargetMode="External"/><Relationship Id="rId207" Type="http://schemas.openxmlformats.org/officeDocument/2006/relationships/hyperlink" Target="https://podminky.urs.cz/item/CS_URS_2024_02/998762113" TargetMode="External"/><Relationship Id="rId228" Type="http://schemas.openxmlformats.org/officeDocument/2006/relationships/hyperlink" Target="https://podminky.urs.cz/item/CS_URS_2024_02/764001891" TargetMode="External"/><Relationship Id="rId249" Type="http://schemas.openxmlformats.org/officeDocument/2006/relationships/hyperlink" Target="https://podminky.urs.cz/item/CS_URS_2024_02/767161824" TargetMode="External"/><Relationship Id="rId13" Type="http://schemas.openxmlformats.org/officeDocument/2006/relationships/hyperlink" Target="https://podminky.urs.cz/item/CS_URS_2024_02/213141111" TargetMode="External"/><Relationship Id="rId109" Type="http://schemas.openxmlformats.org/officeDocument/2006/relationships/hyperlink" Target="https://podminky.urs.cz/item/CS_URS_2024_01/953731113" TargetMode="External"/><Relationship Id="rId260" Type="http://schemas.openxmlformats.org/officeDocument/2006/relationships/hyperlink" Target="https://podminky.urs.cz/item/CS_URS_2024_02/771474111" TargetMode="External"/><Relationship Id="rId281" Type="http://schemas.openxmlformats.org/officeDocument/2006/relationships/hyperlink" Target="https://podminky.urs.cz/item/CS_URS_2024_02/776421312" TargetMode="External"/><Relationship Id="rId34" Type="http://schemas.openxmlformats.org/officeDocument/2006/relationships/hyperlink" Target="https://podminky.urs.cz/item/CS_URS_2024_02/317168012" TargetMode="External"/><Relationship Id="rId55" Type="http://schemas.openxmlformats.org/officeDocument/2006/relationships/hyperlink" Target="https://podminky.urs.cz/item/CS_URS_2024_02/411361821" TargetMode="External"/><Relationship Id="rId76" Type="http://schemas.openxmlformats.org/officeDocument/2006/relationships/hyperlink" Target="https://podminky.urs.cz/item/CS_URS_2024_02/617321141" TargetMode="External"/><Relationship Id="rId97" Type="http://schemas.openxmlformats.org/officeDocument/2006/relationships/hyperlink" Target="https://podminky.urs.cz/item/CS_URS_2024_02/944511211" TargetMode="External"/><Relationship Id="rId120" Type="http://schemas.openxmlformats.org/officeDocument/2006/relationships/hyperlink" Target="https://podminky.urs.cz/item/CS_URS_2024_02/965043421" TargetMode="External"/><Relationship Id="rId141" Type="http://schemas.openxmlformats.org/officeDocument/2006/relationships/hyperlink" Target="https://podminky.urs.cz/item/CS_URS_2024_02/978059541" TargetMode="External"/><Relationship Id="rId7" Type="http://schemas.openxmlformats.org/officeDocument/2006/relationships/hyperlink" Target="https://podminky.urs.cz/item/CS_URS_2024_02/162211329" TargetMode="External"/><Relationship Id="rId162" Type="http://schemas.openxmlformats.org/officeDocument/2006/relationships/hyperlink" Target="https://podminky.urs.cz/item/CS_URS_2024_02/711142559" TargetMode="External"/><Relationship Id="rId183" Type="http://schemas.openxmlformats.org/officeDocument/2006/relationships/hyperlink" Target="https://podminky.urs.cz/item/CS_URS_2024_02/714121041" TargetMode="External"/><Relationship Id="rId218" Type="http://schemas.openxmlformats.org/officeDocument/2006/relationships/hyperlink" Target="https://podminky.urs.cz/item/CS_URS_2024_02/763131452" TargetMode="External"/><Relationship Id="rId239" Type="http://schemas.openxmlformats.org/officeDocument/2006/relationships/hyperlink" Target="https://podminky.urs.cz/item/CS_URS_2024_02/765191001" TargetMode="External"/><Relationship Id="rId2" Type="http://schemas.openxmlformats.org/officeDocument/2006/relationships/hyperlink" Target="https://podminky.urs.cz/item/CS_URS_2024_02/131313712" TargetMode="External"/><Relationship Id="rId29" Type="http://schemas.openxmlformats.org/officeDocument/2006/relationships/hyperlink" Target="https://podminky.urs.cz/item/CS_URS_2024_02/311235161" TargetMode="External"/><Relationship Id="rId250" Type="http://schemas.openxmlformats.org/officeDocument/2006/relationships/hyperlink" Target="https://podminky.urs.cz/item/CS_URS_2024_02/767392802" TargetMode="External"/><Relationship Id="rId255" Type="http://schemas.openxmlformats.org/officeDocument/2006/relationships/hyperlink" Target="https://podminky.urs.cz/item/CS_URS_2024_02/767996703" TargetMode="External"/><Relationship Id="rId271" Type="http://schemas.openxmlformats.org/officeDocument/2006/relationships/hyperlink" Target="https://podminky.urs.cz/item/CS_URS_2024_02/773591171" TargetMode="External"/><Relationship Id="rId276" Type="http://schemas.openxmlformats.org/officeDocument/2006/relationships/hyperlink" Target="https://podminky.urs.cz/item/CS_URS_2024_02/776201812" TargetMode="External"/><Relationship Id="rId292" Type="http://schemas.openxmlformats.org/officeDocument/2006/relationships/hyperlink" Target="https://podminky.urs.cz/item/CS_URS_2024_02/998781113" TargetMode="External"/><Relationship Id="rId297" Type="http://schemas.openxmlformats.org/officeDocument/2006/relationships/hyperlink" Target="https://podminky.urs.cz/item/CS_URS_2024_02/030001000" TargetMode="External"/><Relationship Id="rId24" Type="http://schemas.openxmlformats.org/officeDocument/2006/relationships/hyperlink" Target="https://podminky.urs.cz/item/CS_URS_2024_01/282602112" TargetMode="External"/><Relationship Id="rId40" Type="http://schemas.openxmlformats.org/officeDocument/2006/relationships/hyperlink" Target="https://podminky.urs.cz/item/CS_URS_2024_02/317944321" TargetMode="External"/><Relationship Id="rId45" Type="http://schemas.openxmlformats.org/officeDocument/2006/relationships/hyperlink" Target="https://podminky.urs.cz/item/CS_URS_2024_02/342244211" TargetMode="External"/><Relationship Id="rId66" Type="http://schemas.openxmlformats.org/officeDocument/2006/relationships/hyperlink" Target="https://podminky.urs.cz/item/CS_URS_2024_02/433351131" TargetMode="External"/><Relationship Id="rId87" Type="http://schemas.openxmlformats.org/officeDocument/2006/relationships/hyperlink" Target="https://podminky.urs.cz/item/CS_URS_2024_02/631319175" TargetMode="External"/><Relationship Id="rId110" Type="http://schemas.openxmlformats.org/officeDocument/2006/relationships/hyperlink" Target="https://podminky.urs.cz/item/CS_URS_2024_02/953731311" TargetMode="External"/><Relationship Id="rId115" Type="http://schemas.openxmlformats.org/officeDocument/2006/relationships/hyperlink" Target="https://podminky.urs.cz/item/CS_URS_2024_02/962032641" TargetMode="External"/><Relationship Id="rId131" Type="http://schemas.openxmlformats.org/officeDocument/2006/relationships/hyperlink" Target="https://podminky.urs.cz/item/CS_URS_2024_02/971033331" TargetMode="External"/><Relationship Id="rId136" Type="http://schemas.openxmlformats.org/officeDocument/2006/relationships/hyperlink" Target="https://podminky.urs.cz/item/CS_URS_2024_02/977331113" TargetMode="External"/><Relationship Id="rId157" Type="http://schemas.openxmlformats.org/officeDocument/2006/relationships/hyperlink" Target="https://podminky.urs.cz/item/CS_URS_2024_02/998011010" TargetMode="External"/><Relationship Id="rId178" Type="http://schemas.openxmlformats.org/officeDocument/2006/relationships/hyperlink" Target="https://podminky.urs.cz/item/CS_URS_2024_02/713153111" TargetMode="External"/><Relationship Id="rId301" Type="http://schemas.openxmlformats.org/officeDocument/2006/relationships/drawing" Target="../drawings/drawing2.xml"/><Relationship Id="rId61" Type="http://schemas.openxmlformats.org/officeDocument/2006/relationships/hyperlink" Target="https://podminky.urs.cz/item/CS_URS_2024_02/417361821" TargetMode="External"/><Relationship Id="rId82" Type="http://schemas.openxmlformats.org/officeDocument/2006/relationships/hyperlink" Target="https://podminky.urs.cz/item/CS_URS_2024_01/622326658" TargetMode="External"/><Relationship Id="rId152" Type="http://schemas.openxmlformats.org/officeDocument/2006/relationships/hyperlink" Target="https://podminky.urs.cz/item/CS_URS_2024_02/997013631" TargetMode="External"/><Relationship Id="rId173" Type="http://schemas.openxmlformats.org/officeDocument/2006/relationships/hyperlink" Target="https://podminky.urs.cz/item/CS_URS_2024_02/713131141" TargetMode="External"/><Relationship Id="rId194" Type="http://schemas.openxmlformats.org/officeDocument/2006/relationships/hyperlink" Target="https://podminky.urs.cz/item/CS_URS_2024_02/762332140" TargetMode="External"/><Relationship Id="rId199" Type="http://schemas.openxmlformats.org/officeDocument/2006/relationships/hyperlink" Target="https://podminky.urs.cz/item/CS_URS_2024_02/762342214" TargetMode="External"/><Relationship Id="rId203" Type="http://schemas.openxmlformats.org/officeDocument/2006/relationships/hyperlink" Target="https://podminky.urs.cz/item/CS_URS_2024_02/762811811" TargetMode="External"/><Relationship Id="rId208" Type="http://schemas.openxmlformats.org/officeDocument/2006/relationships/hyperlink" Target="https://podminky.urs.cz/item/CS_URS_2024_02/763111433" TargetMode="External"/><Relationship Id="rId229" Type="http://schemas.openxmlformats.org/officeDocument/2006/relationships/hyperlink" Target="https://podminky.urs.cz/item/CS_URS_2024_02/764002821" TargetMode="External"/><Relationship Id="rId19" Type="http://schemas.openxmlformats.org/officeDocument/2006/relationships/hyperlink" Target="https://podminky.urs.cz/item/CS_URS_2024_02/273362021" TargetMode="External"/><Relationship Id="rId224" Type="http://schemas.openxmlformats.org/officeDocument/2006/relationships/hyperlink" Target="https://podminky.urs.cz/item/CS_URS_2024_02/763161763" TargetMode="External"/><Relationship Id="rId240" Type="http://schemas.openxmlformats.org/officeDocument/2006/relationships/hyperlink" Target="https://podminky.urs.cz/item/CS_URS_2024_02/765191013" TargetMode="External"/><Relationship Id="rId245" Type="http://schemas.openxmlformats.org/officeDocument/2006/relationships/hyperlink" Target="https://podminky.urs.cz/item/CS_URS_2024_02/766660731" TargetMode="External"/><Relationship Id="rId261" Type="http://schemas.openxmlformats.org/officeDocument/2006/relationships/hyperlink" Target="https://podminky.urs.cz/item/CS_URS_2024_02/771474131" TargetMode="External"/><Relationship Id="rId266" Type="http://schemas.openxmlformats.org/officeDocument/2006/relationships/hyperlink" Target="https://podminky.urs.cz/item/CS_URS_2024_02/773291173" TargetMode="External"/><Relationship Id="rId287" Type="http://schemas.openxmlformats.org/officeDocument/2006/relationships/hyperlink" Target="https://podminky.urs.cz/item/CS_URS_2024_02/781121011" TargetMode="External"/><Relationship Id="rId14" Type="http://schemas.openxmlformats.org/officeDocument/2006/relationships/hyperlink" Target="https://podminky.urs.cz/item/CS_URS_2024_02/271572211" TargetMode="External"/><Relationship Id="rId30" Type="http://schemas.openxmlformats.org/officeDocument/2006/relationships/hyperlink" Target="https://podminky.urs.cz/item/CS_URS_2024_02/311236231" TargetMode="External"/><Relationship Id="rId35" Type="http://schemas.openxmlformats.org/officeDocument/2006/relationships/hyperlink" Target="https://podminky.urs.cz/item/CS_URS_2024_02/317168022" TargetMode="External"/><Relationship Id="rId56" Type="http://schemas.openxmlformats.org/officeDocument/2006/relationships/hyperlink" Target="https://podminky.urs.cz/item/CS_URS_2024_02/411362021" TargetMode="External"/><Relationship Id="rId77" Type="http://schemas.openxmlformats.org/officeDocument/2006/relationships/hyperlink" Target="https://podminky.urs.cz/item/CS_URS_2024_02/621151031" TargetMode="External"/><Relationship Id="rId100" Type="http://schemas.openxmlformats.org/officeDocument/2006/relationships/hyperlink" Target="https://podminky.urs.cz/item/CS_URS_2024_02/946111211" TargetMode="External"/><Relationship Id="rId105" Type="http://schemas.openxmlformats.org/officeDocument/2006/relationships/hyperlink" Target="https://podminky.urs.cz/item/CS_URS_2024_02/949411121" TargetMode="External"/><Relationship Id="rId126" Type="http://schemas.openxmlformats.org/officeDocument/2006/relationships/hyperlink" Target="https://podminky.urs.cz/item/CS_URS_2024_02/968062374" TargetMode="External"/><Relationship Id="rId147" Type="http://schemas.openxmlformats.org/officeDocument/2006/relationships/hyperlink" Target="https://podminky.urs.cz/item/CS_URS_2024_02/997013214" TargetMode="External"/><Relationship Id="rId168" Type="http://schemas.openxmlformats.org/officeDocument/2006/relationships/hyperlink" Target="https://podminky.urs.cz/item/CS_URS_2024_02/713110833" TargetMode="External"/><Relationship Id="rId282" Type="http://schemas.openxmlformats.org/officeDocument/2006/relationships/hyperlink" Target="https://podminky.urs.cz/item/CS_URS_2024_02/776991121" TargetMode="External"/><Relationship Id="rId8" Type="http://schemas.openxmlformats.org/officeDocument/2006/relationships/hyperlink" Target="https://podminky.urs.cz/item/CS_URS_2024_02/162751137" TargetMode="External"/><Relationship Id="rId51" Type="http://schemas.openxmlformats.org/officeDocument/2006/relationships/hyperlink" Target="https://podminky.urs.cz/item/CS_URS_2024_02/411321414" TargetMode="External"/><Relationship Id="rId72" Type="http://schemas.openxmlformats.org/officeDocument/2006/relationships/hyperlink" Target="https://podminky.urs.cz/item/CS_URS_2024_02/612316121" TargetMode="External"/><Relationship Id="rId93" Type="http://schemas.openxmlformats.org/officeDocument/2006/relationships/hyperlink" Target="https://podminky.urs.cz/item/CS_URS_2024_02/941111122" TargetMode="External"/><Relationship Id="rId98" Type="http://schemas.openxmlformats.org/officeDocument/2006/relationships/hyperlink" Target="https://podminky.urs.cz/item/CS_URS_2024_02/944511811" TargetMode="External"/><Relationship Id="rId121" Type="http://schemas.openxmlformats.org/officeDocument/2006/relationships/hyperlink" Target="https://podminky.urs.cz/item/CS_URS_2024_02/965043441" TargetMode="External"/><Relationship Id="rId142" Type="http://schemas.openxmlformats.org/officeDocument/2006/relationships/hyperlink" Target="https://podminky.urs.cz/item/CS_URS_2024_02/985221023" TargetMode="External"/><Relationship Id="rId163" Type="http://schemas.openxmlformats.org/officeDocument/2006/relationships/hyperlink" Target="https://podminky.urs.cz/item/CS_URS_2024_02/711142559" TargetMode="External"/><Relationship Id="rId184" Type="http://schemas.openxmlformats.org/officeDocument/2006/relationships/hyperlink" Target="https://podminky.urs.cz/item/CS_URS_2024_02/998714113" TargetMode="External"/><Relationship Id="rId189" Type="http://schemas.openxmlformats.org/officeDocument/2006/relationships/hyperlink" Target="https://podminky.urs.cz/item/CS_URS_2024_02/998742113" TargetMode="External"/><Relationship Id="rId219" Type="http://schemas.openxmlformats.org/officeDocument/2006/relationships/hyperlink" Target="https://podminky.urs.cz/item/CS_URS_2024_02/763131541" TargetMode="External"/><Relationship Id="rId3" Type="http://schemas.openxmlformats.org/officeDocument/2006/relationships/hyperlink" Target="https://podminky.urs.cz/item/CS_URS_2024_02/132212131" TargetMode="External"/><Relationship Id="rId214" Type="http://schemas.openxmlformats.org/officeDocument/2006/relationships/hyperlink" Target="https://podminky.urs.cz/item/CS_URS_2024_02/763121455" TargetMode="External"/><Relationship Id="rId230" Type="http://schemas.openxmlformats.org/officeDocument/2006/relationships/hyperlink" Target="https://podminky.urs.cz/item/CS_URS_2024_02/764004821" TargetMode="External"/><Relationship Id="rId235" Type="http://schemas.openxmlformats.org/officeDocument/2006/relationships/hyperlink" Target="https://podminky.urs.cz/item/CS_URS_2024_02/764511642" TargetMode="External"/><Relationship Id="rId251" Type="http://schemas.openxmlformats.org/officeDocument/2006/relationships/hyperlink" Target="https://podminky.urs.cz/item/CS_URS_2024_02/767531213" TargetMode="External"/><Relationship Id="rId256" Type="http://schemas.openxmlformats.org/officeDocument/2006/relationships/hyperlink" Target="https://podminky.urs.cz/item/CS_URS_2024_02/998767113" TargetMode="External"/><Relationship Id="rId277" Type="http://schemas.openxmlformats.org/officeDocument/2006/relationships/hyperlink" Target="https://podminky.urs.cz/item/CS_URS_2024_02/776211111" TargetMode="External"/><Relationship Id="rId298" Type="http://schemas.openxmlformats.org/officeDocument/2006/relationships/hyperlink" Target="https://podminky.urs.cz/item/CS_URS_2024_02/031303000" TargetMode="External"/><Relationship Id="rId25" Type="http://schemas.openxmlformats.org/officeDocument/2006/relationships/hyperlink" Target="https://podminky.urs.cz/item/CS_URS_2024_02/310238411" TargetMode="External"/><Relationship Id="rId46" Type="http://schemas.openxmlformats.org/officeDocument/2006/relationships/hyperlink" Target="https://podminky.urs.cz/item/CS_URS_2024_02/342244221" TargetMode="External"/><Relationship Id="rId67" Type="http://schemas.openxmlformats.org/officeDocument/2006/relationships/hyperlink" Target="https://podminky.urs.cz/item/CS_URS_2024_02/433351132" TargetMode="External"/><Relationship Id="rId116" Type="http://schemas.openxmlformats.org/officeDocument/2006/relationships/hyperlink" Target="https://podminky.urs.cz/item/CS_URS_2024_02/963023712" TargetMode="External"/><Relationship Id="rId137" Type="http://schemas.openxmlformats.org/officeDocument/2006/relationships/hyperlink" Target="https://podminky.urs.cz/item/CS_URS_2024_02/978011191" TargetMode="External"/><Relationship Id="rId158" Type="http://schemas.openxmlformats.org/officeDocument/2006/relationships/hyperlink" Target="https://podminky.urs.cz/item/CS_URS_2024_02/711111001" TargetMode="External"/><Relationship Id="rId272" Type="http://schemas.openxmlformats.org/officeDocument/2006/relationships/hyperlink" Target="https://podminky.urs.cz/item/CS_URS_2024_02/998773113" TargetMode="External"/><Relationship Id="rId293" Type="http://schemas.openxmlformats.org/officeDocument/2006/relationships/hyperlink" Target="https://podminky.urs.cz/item/CS_URS_2024_02/784171101" TargetMode="External"/><Relationship Id="rId20" Type="http://schemas.openxmlformats.org/officeDocument/2006/relationships/hyperlink" Target="https://podminky.urs.cz/item/CS_URS_2024_02/274321411" TargetMode="External"/><Relationship Id="rId41" Type="http://schemas.openxmlformats.org/officeDocument/2006/relationships/hyperlink" Target="https://podminky.urs.cz/item/CS_URS_2024_02/317944321" TargetMode="External"/><Relationship Id="rId62" Type="http://schemas.openxmlformats.org/officeDocument/2006/relationships/hyperlink" Target="https://podminky.urs.cz/item/CS_URS_2024_02/430321414" TargetMode="External"/><Relationship Id="rId83" Type="http://schemas.openxmlformats.org/officeDocument/2006/relationships/hyperlink" Target="https://podminky.urs.cz/item/CS_URS_2024_02/625681012" TargetMode="External"/><Relationship Id="rId88" Type="http://schemas.openxmlformats.org/officeDocument/2006/relationships/hyperlink" Target="https://podminky.urs.cz/item/CS_URS_2024_02/631342223" TargetMode="External"/><Relationship Id="rId111" Type="http://schemas.openxmlformats.org/officeDocument/2006/relationships/hyperlink" Target="https://podminky.urs.cz/item/CS_URS_2024_02/962031132" TargetMode="External"/><Relationship Id="rId132" Type="http://schemas.openxmlformats.org/officeDocument/2006/relationships/hyperlink" Target="https://podminky.urs.cz/item/CS_URS_2024_02/971033351" TargetMode="External"/><Relationship Id="rId153" Type="http://schemas.openxmlformats.org/officeDocument/2006/relationships/hyperlink" Target="https://podminky.urs.cz/item/CS_URS_2024_02/997013645" TargetMode="External"/><Relationship Id="rId174" Type="http://schemas.openxmlformats.org/officeDocument/2006/relationships/hyperlink" Target="https://podminky.urs.cz/item/CS_URS_2024_02/713131151" TargetMode="External"/><Relationship Id="rId179" Type="http://schemas.openxmlformats.org/officeDocument/2006/relationships/hyperlink" Target="https://podminky.urs.cz/item/CS_URS_2024_02/713191132" TargetMode="External"/><Relationship Id="rId195" Type="http://schemas.openxmlformats.org/officeDocument/2006/relationships/hyperlink" Target="https://podminky.urs.cz/item/CS_URS_2024_02/762332142" TargetMode="External"/><Relationship Id="rId209" Type="http://schemas.openxmlformats.org/officeDocument/2006/relationships/hyperlink" Target="https://podminky.urs.cz/item/CS_URS_2024_02/763111717" TargetMode="External"/><Relationship Id="rId190" Type="http://schemas.openxmlformats.org/officeDocument/2006/relationships/hyperlink" Target="https://podminky.urs.cz/item/CS_URS_2024_02/762083111" TargetMode="External"/><Relationship Id="rId204" Type="http://schemas.openxmlformats.org/officeDocument/2006/relationships/hyperlink" Target="https://podminky.urs.cz/item/CS_URS_2024_02/762822820" TargetMode="External"/><Relationship Id="rId220" Type="http://schemas.openxmlformats.org/officeDocument/2006/relationships/hyperlink" Target="https://podminky.urs.cz/item/CS_URS_2024_02/763131581" TargetMode="External"/><Relationship Id="rId225" Type="http://schemas.openxmlformats.org/officeDocument/2006/relationships/hyperlink" Target="https://podminky.urs.cz/item/CS_URS_2024_02/763164515" TargetMode="External"/><Relationship Id="rId241" Type="http://schemas.openxmlformats.org/officeDocument/2006/relationships/hyperlink" Target="https://podminky.urs.cz/item/CS_URS_2024_02/998765113" TargetMode="External"/><Relationship Id="rId246" Type="http://schemas.openxmlformats.org/officeDocument/2006/relationships/hyperlink" Target="https://podminky.urs.cz/item/CS_URS_2024_02/766660734" TargetMode="External"/><Relationship Id="rId267" Type="http://schemas.openxmlformats.org/officeDocument/2006/relationships/hyperlink" Target="https://podminky.urs.cz/item/CS_URS_2024_02/773422200" TargetMode="External"/><Relationship Id="rId288" Type="http://schemas.openxmlformats.org/officeDocument/2006/relationships/hyperlink" Target="https://podminky.urs.cz/item/CS_URS_2024_02/781131112" TargetMode="External"/><Relationship Id="rId15" Type="http://schemas.openxmlformats.org/officeDocument/2006/relationships/hyperlink" Target="https://podminky.urs.cz/item/CS_URS_2024_02/273313711" TargetMode="External"/><Relationship Id="rId36" Type="http://schemas.openxmlformats.org/officeDocument/2006/relationships/hyperlink" Target="https://podminky.urs.cz/item/CS_URS_2024_02/317168026" TargetMode="External"/><Relationship Id="rId57" Type="http://schemas.openxmlformats.org/officeDocument/2006/relationships/hyperlink" Target="https://podminky.urs.cz/item/CS_URS_2024_02/413941123" TargetMode="External"/><Relationship Id="rId106" Type="http://schemas.openxmlformats.org/officeDocument/2006/relationships/hyperlink" Target="https://podminky.urs.cz/item/CS_URS_2024_02/949411221" TargetMode="External"/><Relationship Id="rId127" Type="http://schemas.openxmlformats.org/officeDocument/2006/relationships/hyperlink" Target="https://podminky.urs.cz/item/CS_URS_2024_02/968062376" TargetMode="External"/><Relationship Id="rId262" Type="http://schemas.openxmlformats.org/officeDocument/2006/relationships/hyperlink" Target="https://podminky.urs.cz/item/CS_URS_2024_02/771574412" TargetMode="External"/><Relationship Id="rId283" Type="http://schemas.openxmlformats.org/officeDocument/2006/relationships/hyperlink" Target="https://podminky.urs.cz/item/CS_URS_2024_02/998776113" TargetMode="External"/><Relationship Id="rId10" Type="http://schemas.openxmlformats.org/officeDocument/2006/relationships/hyperlink" Target="https://podminky.urs.cz/item/CS_URS_2024_02/171151103" TargetMode="External"/><Relationship Id="rId31" Type="http://schemas.openxmlformats.org/officeDocument/2006/relationships/hyperlink" Target="https://podminky.urs.cz/item/CS_URS_2024_02/311237111" TargetMode="External"/><Relationship Id="rId52" Type="http://schemas.openxmlformats.org/officeDocument/2006/relationships/hyperlink" Target="https://podminky.urs.cz/item/CS_URS_2024_02/411354247" TargetMode="External"/><Relationship Id="rId73" Type="http://schemas.openxmlformats.org/officeDocument/2006/relationships/hyperlink" Target="https://podminky.urs.cz/item/CS_URS_2024_01/612316191" TargetMode="External"/><Relationship Id="rId78" Type="http://schemas.openxmlformats.org/officeDocument/2006/relationships/hyperlink" Target="https://podminky.urs.cz/item/CS_URS_2024_02/622151031" TargetMode="External"/><Relationship Id="rId94" Type="http://schemas.openxmlformats.org/officeDocument/2006/relationships/hyperlink" Target="https://podminky.urs.cz/item/CS_URS_2024_02/941111222" TargetMode="External"/><Relationship Id="rId99" Type="http://schemas.openxmlformats.org/officeDocument/2006/relationships/hyperlink" Target="https://podminky.urs.cz/item/CS_URS_2024_02/946111111" TargetMode="External"/><Relationship Id="rId101" Type="http://schemas.openxmlformats.org/officeDocument/2006/relationships/hyperlink" Target="https://podminky.urs.cz/item/CS_URS_2024_02/946111811" TargetMode="External"/><Relationship Id="rId122" Type="http://schemas.openxmlformats.org/officeDocument/2006/relationships/hyperlink" Target="https://podminky.urs.cz/item/CS_URS_2024_02/965081213" TargetMode="External"/><Relationship Id="rId143" Type="http://schemas.openxmlformats.org/officeDocument/2006/relationships/hyperlink" Target="https://podminky.urs.cz/item/CS_URS_2024_02/985331215" TargetMode="External"/><Relationship Id="rId148" Type="http://schemas.openxmlformats.org/officeDocument/2006/relationships/hyperlink" Target="https://podminky.urs.cz/item/CS_URS_2024_02/997013501" TargetMode="External"/><Relationship Id="rId164" Type="http://schemas.openxmlformats.org/officeDocument/2006/relationships/hyperlink" Target="https://podminky.urs.cz/item/CS_URS_2024_02/998711113" TargetMode="External"/><Relationship Id="rId169" Type="http://schemas.openxmlformats.org/officeDocument/2006/relationships/hyperlink" Target="https://podminky.urs.cz/item/CS_URS_2024_02/7131131r" TargetMode="External"/><Relationship Id="rId185" Type="http://schemas.openxmlformats.org/officeDocument/2006/relationships/hyperlink" Target="https://podminky.urs.cz/item/CS_URS_2024_02/725291668" TargetMode="External"/><Relationship Id="rId4" Type="http://schemas.openxmlformats.org/officeDocument/2006/relationships/hyperlink" Target="https://podminky.urs.cz/item/CS_URS_2024_02/132311401" TargetMode="External"/><Relationship Id="rId9" Type="http://schemas.openxmlformats.org/officeDocument/2006/relationships/hyperlink" Target="https://podminky.urs.cz/item/CS_URS_2024_02/162751139" TargetMode="External"/><Relationship Id="rId180" Type="http://schemas.openxmlformats.org/officeDocument/2006/relationships/hyperlink" Target="https://podminky.urs.cz/item/CS_URS_2024_02/998713113" TargetMode="External"/><Relationship Id="rId210" Type="http://schemas.openxmlformats.org/officeDocument/2006/relationships/hyperlink" Target="https://podminky.urs.cz/item/CS_URS_2024_02/763111741" TargetMode="External"/><Relationship Id="rId215" Type="http://schemas.openxmlformats.org/officeDocument/2006/relationships/hyperlink" Target="https://podminky.urs.cz/item/CS_URS_2024_02/763121714" TargetMode="External"/><Relationship Id="rId236" Type="http://schemas.openxmlformats.org/officeDocument/2006/relationships/hyperlink" Target="https://podminky.urs.cz/item/CS_URS_2024_02/764513407" TargetMode="External"/><Relationship Id="rId257" Type="http://schemas.openxmlformats.org/officeDocument/2006/relationships/hyperlink" Target="https://podminky.urs.cz/item/CS_URS_2024_02/771111011" TargetMode="External"/><Relationship Id="rId278" Type="http://schemas.openxmlformats.org/officeDocument/2006/relationships/hyperlink" Target="https://podminky.urs.cz/item/CS_URS_2024_02/776221111" TargetMode="External"/><Relationship Id="rId26" Type="http://schemas.openxmlformats.org/officeDocument/2006/relationships/hyperlink" Target="https://podminky.urs.cz/item/CS_URS_2024_02/310239411" TargetMode="External"/><Relationship Id="rId231" Type="http://schemas.openxmlformats.org/officeDocument/2006/relationships/hyperlink" Target="https://podminky.urs.cz/item/CS_URS_2024_02/764004861" TargetMode="External"/><Relationship Id="rId252" Type="http://schemas.openxmlformats.org/officeDocument/2006/relationships/hyperlink" Target="https://podminky.urs.cz/item/CS_URS_2024_02/767661811" TargetMode="External"/><Relationship Id="rId273" Type="http://schemas.openxmlformats.org/officeDocument/2006/relationships/hyperlink" Target="https://podminky.urs.cz/item/CS_URS_2024_02/776111112" TargetMode="External"/><Relationship Id="rId294" Type="http://schemas.openxmlformats.org/officeDocument/2006/relationships/hyperlink" Target="https://podminky.urs.cz/item/CS_URS_2024_02/784171111" TargetMode="External"/><Relationship Id="rId47" Type="http://schemas.openxmlformats.org/officeDocument/2006/relationships/hyperlink" Target="https://podminky.urs.cz/item/CS_URS_2024_02/342244301" TargetMode="External"/><Relationship Id="rId68" Type="http://schemas.openxmlformats.org/officeDocument/2006/relationships/hyperlink" Target="https://podminky.urs.cz/item/CS_URS_2024_02/434351141" TargetMode="External"/><Relationship Id="rId89" Type="http://schemas.openxmlformats.org/officeDocument/2006/relationships/hyperlink" Target="https://podminky.urs.cz/item/CS_URS_2024_02/631362021" TargetMode="External"/><Relationship Id="rId112" Type="http://schemas.openxmlformats.org/officeDocument/2006/relationships/hyperlink" Target="https://podminky.urs.cz/item/CS_URS_2024_02/962031133" TargetMode="External"/><Relationship Id="rId133" Type="http://schemas.openxmlformats.org/officeDocument/2006/relationships/hyperlink" Target="https://podminky.urs.cz/item/CS_URS_2024_02/974031153" TargetMode="External"/><Relationship Id="rId154" Type="http://schemas.openxmlformats.org/officeDocument/2006/relationships/hyperlink" Target="https://podminky.urs.cz/item/CS_URS_2024_02/997013811" TargetMode="External"/><Relationship Id="rId175" Type="http://schemas.openxmlformats.org/officeDocument/2006/relationships/hyperlink" Target="https://podminky.urs.cz/item/CS_URS_2024_02/713133221" TargetMode="External"/><Relationship Id="rId196" Type="http://schemas.openxmlformats.org/officeDocument/2006/relationships/hyperlink" Target="https://podminky.urs.cz/item/CS_URS_2024_02/762341129" TargetMode="External"/><Relationship Id="rId200" Type="http://schemas.openxmlformats.org/officeDocument/2006/relationships/hyperlink" Target="https://podminky.urs.cz/item/CS_URS_2024_02/762395000" TargetMode="External"/><Relationship Id="rId16" Type="http://schemas.openxmlformats.org/officeDocument/2006/relationships/hyperlink" Target="https://podminky.urs.cz/item/CS_URS_2024_02/273321411" TargetMode="External"/><Relationship Id="rId221" Type="http://schemas.openxmlformats.org/officeDocument/2006/relationships/hyperlink" Target="https://podminky.urs.cz/item/CS_URS_2024_02/763131714" TargetMode="External"/><Relationship Id="rId242" Type="http://schemas.openxmlformats.org/officeDocument/2006/relationships/hyperlink" Target="https://podminky.urs.cz/item/CS_URS_2024_02/766660716" TargetMode="External"/><Relationship Id="rId263" Type="http://schemas.openxmlformats.org/officeDocument/2006/relationships/hyperlink" Target="https://podminky.urs.cz/item/CS_URS_2024_02/771577211" TargetMode="External"/><Relationship Id="rId284" Type="http://schemas.openxmlformats.org/officeDocument/2006/relationships/hyperlink" Target="https://podminky.urs.cz/item/CS_URS_2024_02/777131101" TargetMode="External"/><Relationship Id="rId37" Type="http://schemas.openxmlformats.org/officeDocument/2006/relationships/hyperlink" Target="https://podminky.urs.cz/item/CS_URS_2024_02/317168053" TargetMode="External"/><Relationship Id="rId58" Type="http://schemas.openxmlformats.org/officeDocument/2006/relationships/hyperlink" Target="https://podminky.urs.cz/item/CS_URS_2024_02/417321414" TargetMode="External"/><Relationship Id="rId79" Type="http://schemas.openxmlformats.org/officeDocument/2006/relationships/hyperlink" Target="https://podminky.urs.cz/item/CS_URS_2024_02/622221041" TargetMode="External"/><Relationship Id="rId102" Type="http://schemas.openxmlformats.org/officeDocument/2006/relationships/hyperlink" Target="https://podminky.urs.cz/item/CS_URS_2024_02/949311112" TargetMode="External"/><Relationship Id="rId123" Type="http://schemas.openxmlformats.org/officeDocument/2006/relationships/hyperlink" Target="https://podminky.urs.cz/item/CS_URS_2024_02/965081413" TargetMode="External"/><Relationship Id="rId144" Type="http://schemas.openxmlformats.org/officeDocument/2006/relationships/hyperlink" Target="https://podminky.urs.cz/item/CS_URS_2024_02/985441213" TargetMode="External"/><Relationship Id="rId90" Type="http://schemas.openxmlformats.org/officeDocument/2006/relationships/hyperlink" Target="https://podminky.urs.cz/item/CS_URS_2024_02/632451254" TargetMode="External"/><Relationship Id="rId165" Type="http://schemas.openxmlformats.org/officeDocument/2006/relationships/hyperlink" Target="https://podminky.urs.cz/item/CS_URS_2024_02/712431801" TargetMode="External"/><Relationship Id="rId186" Type="http://schemas.openxmlformats.org/officeDocument/2006/relationships/hyperlink" Target="https://podminky.urs.cz/item/CS_URS_2024_02/725291670" TargetMode="External"/><Relationship Id="rId211" Type="http://schemas.openxmlformats.org/officeDocument/2006/relationships/hyperlink" Target="https://podminky.urs.cz/item/CS_URS_2024_02/763111742" TargetMode="External"/><Relationship Id="rId232" Type="http://schemas.openxmlformats.org/officeDocument/2006/relationships/hyperlink" Target="https://podminky.urs.cz/item/CS_URS_2024_02/764111641" TargetMode="External"/><Relationship Id="rId253" Type="http://schemas.openxmlformats.org/officeDocument/2006/relationships/hyperlink" Target="https://podminky.urs.cz/item/CS_URS_2024_02/767995112" TargetMode="External"/><Relationship Id="rId274" Type="http://schemas.openxmlformats.org/officeDocument/2006/relationships/hyperlink" Target="https://podminky.urs.cz/item/CS_URS_2024_02/776111311" TargetMode="External"/><Relationship Id="rId295" Type="http://schemas.openxmlformats.org/officeDocument/2006/relationships/hyperlink" Target="https://podminky.urs.cz/item/CS_URS_2024_02/784181111" TargetMode="External"/><Relationship Id="rId27" Type="http://schemas.openxmlformats.org/officeDocument/2006/relationships/hyperlink" Target="https://podminky.urs.cz/item/CS_URS_2024_02/311231297" TargetMode="External"/><Relationship Id="rId48" Type="http://schemas.openxmlformats.org/officeDocument/2006/relationships/hyperlink" Target="https://podminky.urs.cz/item/CS_URS_2024_02/342291112" TargetMode="External"/><Relationship Id="rId69" Type="http://schemas.openxmlformats.org/officeDocument/2006/relationships/hyperlink" Target="https://podminky.urs.cz/item/CS_URS_2024_02/434351142" TargetMode="External"/><Relationship Id="rId113" Type="http://schemas.openxmlformats.org/officeDocument/2006/relationships/hyperlink" Target="https://podminky.urs.cz/item/CS_URS_2024_02/962032230" TargetMode="External"/><Relationship Id="rId134" Type="http://schemas.openxmlformats.org/officeDocument/2006/relationships/hyperlink" Target="https://podminky.urs.cz/item/CS_URS_2024_02/974031664" TargetMode="External"/><Relationship Id="rId80" Type="http://schemas.openxmlformats.org/officeDocument/2006/relationships/hyperlink" Target="https://podminky.urs.cz/item/CS_URS_2024_02/622252001" TargetMode="External"/><Relationship Id="rId155" Type="http://schemas.openxmlformats.org/officeDocument/2006/relationships/hyperlink" Target="https://podminky.urs.cz/item/CS_URS_2024_02/997013813" TargetMode="External"/><Relationship Id="rId176" Type="http://schemas.openxmlformats.org/officeDocument/2006/relationships/hyperlink" Target="https://podminky.urs.cz/item/CS_URS_2024_02/713133229" TargetMode="External"/><Relationship Id="rId197" Type="http://schemas.openxmlformats.org/officeDocument/2006/relationships/hyperlink" Target="https://podminky.urs.cz/item/CS_URS_2024_02/762341210" TargetMode="External"/><Relationship Id="rId201" Type="http://schemas.openxmlformats.org/officeDocument/2006/relationships/hyperlink" Target="https://podminky.urs.cz/item/CS_URS_2024_02/762522812" TargetMode="External"/><Relationship Id="rId222" Type="http://schemas.openxmlformats.org/officeDocument/2006/relationships/hyperlink" Target="https://podminky.urs.cz/item/CS_URS_2024_02/763131752" TargetMode="External"/><Relationship Id="rId243" Type="http://schemas.openxmlformats.org/officeDocument/2006/relationships/hyperlink" Target="https://podminky.urs.cz/item/CS_URS_2024_02/766660728" TargetMode="External"/><Relationship Id="rId264" Type="http://schemas.openxmlformats.org/officeDocument/2006/relationships/hyperlink" Target="https://podminky.urs.cz/item/CS_URS_2024_02/998771113" TargetMode="External"/><Relationship Id="rId285" Type="http://schemas.openxmlformats.org/officeDocument/2006/relationships/hyperlink" Target="https://podminky.urs.cz/item/CS_URS_2024_02/777611143" TargetMode="External"/><Relationship Id="rId17" Type="http://schemas.openxmlformats.org/officeDocument/2006/relationships/hyperlink" Target="https://podminky.urs.cz/item/CS_URS_2024_02/273351121" TargetMode="External"/><Relationship Id="rId38" Type="http://schemas.openxmlformats.org/officeDocument/2006/relationships/hyperlink" Target="https://podminky.urs.cz/item/CS_URS_2024_02/317941121" TargetMode="External"/><Relationship Id="rId59" Type="http://schemas.openxmlformats.org/officeDocument/2006/relationships/hyperlink" Target="https://podminky.urs.cz/item/CS_URS_2024_02/417351115" TargetMode="External"/><Relationship Id="rId103" Type="http://schemas.openxmlformats.org/officeDocument/2006/relationships/hyperlink" Target="https://podminky.urs.cz/item/CS_URS_2024_02/949311212" TargetMode="External"/><Relationship Id="rId124" Type="http://schemas.openxmlformats.org/officeDocument/2006/relationships/hyperlink" Target="https://podminky.urs.cz/item/CS_URS_2024_02/965083121" TargetMode="External"/><Relationship Id="rId70" Type="http://schemas.openxmlformats.org/officeDocument/2006/relationships/hyperlink" Target="https://podminky.urs.cz/item/CS_URS_2024_02/611321141" TargetMode="External"/><Relationship Id="rId91" Type="http://schemas.openxmlformats.org/officeDocument/2006/relationships/hyperlink" Target="https://podminky.urs.cz/item/CS_URS_2024_02/632451293" TargetMode="External"/><Relationship Id="rId145" Type="http://schemas.openxmlformats.org/officeDocument/2006/relationships/hyperlink" Target="https://podminky.urs.cz/item/CS_URS_2024_02/985622222" TargetMode="External"/><Relationship Id="rId166" Type="http://schemas.openxmlformats.org/officeDocument/2006/relationships/hyperlink" Target="https://podminky.urs.cz/item/CS_URS_2024_02/713110811" TargetMode="External"/><Relationship Id="rId187" Type="http://schemas.openxmlformats.org/officeDocument/2006/relationships/hyperlink" Target="https://podminky.urs.cz/item/CS_URS_2024_02/998725113" TargetMode="External"/><Relationship Id="rId1" Type="http://schemas.openxmlformats.org/officeDocument/2006/relationships/hyperlink" Target="https://podminky.urs.cz/item/CS_URS_2024_02/121112007" TargetMode="External"/><Relationship Id="rId212" Type="http://schemas.openxmlformats.org/officeDocument/2006/relationships/hyperlink" Target="https://podminky.urs.cz/item/CS_URS_2024_02/763112312" TargetMode="External"/><Relationship Id="rId233" Type="http://schemas.openxmlformats.org/officeDocument/2006/relationships/hyperlink" Target="https://podminky.urs.cz/item/CS_URS_2024_02/764213652" TargetMode="External"/><Relationship Id="rId254" Type="http://schemas.openxmlformats.org/officeDocument/2006/relationships/hyperlink" Target="https://podminky.urs.cz/item/CS_URS_2024_01/767995115" TargetMode="External"/><Relationship Id="rId28" Type="http://schemas.openxmlformats.org/officeDocument/2006/relationships/hyperlink" Target="https://podminky.urs.cz/item/CS_URS_2024_02/311235145" TargetMode="External"/><Relationship Id="rId49" Type="http://schemas.openxmlformats.org/officeDocument/2006/relationships/hyperlink" Target="https://podminky.urs.cz/item/CS_URS_2024_02/346272256" TargetMode="External"/><Relationship Id="rId114" Type="http://schemas.openxmlformats.org/officeDocument/2006/relationships/hyperlink" Target="https://podminky.urs.cz/item/CS_URS_2024_02/962032231" TargetMode="External"/><Relationship Id="rId275" Type="http://schemas.openxmlformats.org/officeDocument/2006/relationships/hyperlink" Target="https://podminky.urs.cz/item/CS_URS_2024_02/776141121" TargetMode="External"/><Relationship Id="rId296" Type="http://schemas.openxmlformats.org/officeDocument/2006/relationships/hyperlink" Target="https://podminky.urs.cz/item/CS_URS_2024_02/784211101" TargetMode="External"/><Relationship Id="rId300" Type="http://schemas.openxmlformats.org/officeDocument/2006/relationships/hyperlink" Target="https://podminky.urs.cz/item/CS_URS_2024_02/045303000" TargetMode="External"/><Relationship Id="rId60" Type="http://schemas.openxmlformats.org/officeDocument/2006/relationships/hyperlink" Target="https://podminky.urs.cz/item/CS_URS_2024_02/417351116" TargetMode="External"/><Relationship Id="rId81" Type="http://schemas.openxmlformats.org/officeDocument/2006/relationships/hyperlink" Target="https://podminky.urs.cz/item/CS_URS_2024_02/622252002" TargetMode="External"/><Relationship Id="rId135" Type="http://schemas.openxmlformats.org/officeDocument/2006/relationships/hyperlink" Target="https://podminky.urs.cz/item/CS_URS_2024_02/974031666" TargetMode="External"/><Relationship Id="rId156" Type="http://schemas.openxmlformats.org/officeDocument/2006/relationships/hyperlink" Target="https://podminky.urs.cz/item/CS_URS_2024_02/997013814" TargetMode="External"/><Relationship Id="rId177" Type="http://schemas.openxmlformats.org/officeDocument/2006/relationships/hyperlink" Target="https://podminky.urs.cz/item/CS_URS_2024_02/713141131" TargetMode="External"/><Relationship Id="rId198" Type="http://schemas.openxmlformats.org/officeDocument/2006/relationships/hyperlink" Target="https://podminky.urs.cz/item/CS_URS_2024_02/762341811" TargetMode="External"/><Relationship Id="rId202" Type="http://schemas.openxmlformats.org/officeDocument/2006/relationships/hyperlink" Target="https://podminky.urs.cz/item/CS_URS_2024_02/762526811" TargetMode="External"/><Relationship Id="rId223" Type="http://schemas.openxmlformats.org/officeDocument/2006/relationships/hyperlink" Target="https://podminky.urs.cz/item/CS_URS_2024_02/763131811" TargetMode="External"/><Relationship Id="rId244" Type="http://schemas.openxmlformats.org/officeDocument/2006/relationships/hyperlink" Target="https://podminky.urs.cz/item/CS_URS_2024_02/766660729" TargetMode="External"/><Relationship Id="rId18" Type="http://schemas.openxmlformats.org/officeDocument/2006/relationships/hyperlink" Target="https://podminky.urs.cz/item/CS_URS_2024_02/273351122" TargetMode="External"/><Relationship Id="rId39" Type="http://schemas.openxmlformats.org/officeDocument/2006/relationships/hyperlink" Target="https://podminky.urs.cz/item/CS_URS_2024_02/317941123" TargetMode="External"/><Relationship Id="rId265" Type="http://schemas.openxmlformats.org/officeDocument/2006/relationships/hyperlink" Target="https://podminky.urs.cz/item/CS_URS_2024_02/773291113" TargetMode="External"/><Relationship Id="rId286" Type="http://schemas.openxmlformats.org/officeDocument/2006/relationships/hyperlink" Target="https://podminky.urs.cz/item/CS_URS_2024_02/998777113" TargetMode="External"/><Relationship Id="rId50" Type="http://schemas.openxmlformats.org/officeDocument/2006/relationships/hyperlink" Target="https://podminky.urs.cz/item/CS_URS_2024_02/346481111" TargetMode="External"/><Relationship Id="rId104" Type="http://schemas.openxmlformats.org/officeDocument/2006/relationships/hyperlink" Target="https://podminky.urs.cz/item/CS_URS_2024_02/949311812" TargetMode="External"/><Relationship Id="rId125" Type="http://schemas.openxmlformats.org/officeDocument/2006/relationships/hyperlink" Target="https://podminky.urs.cz/item/CS_URS_2024_02/965083122" TargetMode="External"/><Relationship Id="rId146" Type="http://schemas.openxmlformats.org/officeDocument/2006/relationships/hyperlink" Target="https://podminky.urs.cz/item/CS_URS_2024_02/985622411" TargetMode="External"/><Relationship Id="rId167" Type="http://schemas.openxmlformats.org/officeDocument/2006/relationships/hyperlink" Target="https://podminky.urs.cz/item/CS_URS_2024_02/713110814" TargetMode="External"/><Relationship Id="rId188" Type="http://schemas.openxmlformats.org/officeDocument/2006/relationships/hyperlink" Target="https://podminky.urs.cz/item/CS_URS_2024_01/742420021" TargetMode="External"/><Relationship Id="rId71" Type="http://schemas.openxmlformats.org/officeDocument/2006/relationships/hyperlink" Target="https://podminky.urs.cz/item/CS_URS_2024_02/611321143" TargetMode="External"/><Relationship Id="rId92" Type="http://schemas.openxmlformats.org/officeDocument/2006/relationships/hyperlink" Target="https://podminky.urs.cz/item/CS_URS_2024_01/642942111" TargetMode="External"/><Relationship Id="rId213" Type="http://schemas.openxmlformats.org/officeDocument/2006/relationships/hyperlink" Target="https://podminky.urs.cz/item/CS_URS_2024_02/763121453" TargetMode="External"/><Relationship Id="rId234" Type="http://schemas.openxmlformats.org/officeDocument/2006/relationships/hyperlink" Target="https://podminky.urs.cz/item/CS_URS_2024_02/764511602"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podminky.urs.cz/item/CS_URS_2024_02/171201221" TargetMode="External"/><Relationship Id="rId13" Type="http://schemas.openxmlformats.org/officeDocument/2006/relationships/hyperlink" Target="https://podminky.urs.cz/item/CS_URS_2024_02/273362021" TargetMode="External"/><Relationship Id="rId18" Type="http://schemas.openxmlformats.org/officeDocument/2006/relationships/hyperlink" Target="https://podminky.urs.cz/item/CS_URS_2024_02/411354247" TargetMode="External"/><Relationship Id="rId26" Type="http://schemas.openxmlformats.org/officeDocument/2006/relationships/hyperlink" Target="https://podminky.urs.cz/item/CS_URS_2024_02/998011010" TargetMode="External"/><Relationship Id="rId3" Type="http://schemas.openxmlformats.org/officeDocument/2006/relationships/hyperlink" Target="https://podminky.urs.cz/item/CS_URS_2024_02/162211321" TargetMode="External"/><Relationship Id="rId21" Type="http://schemas.openxmlformats.org/officeDocument/2006/relationships/hyperlink" Target="https://podminky.urs.cz/item/CS_URS_2024_02/411361821" TargetMode="External"/><Relationship Id="rId34" Type="http://schemas.openxmlformats.org/officeDocument/2006/relationships/hyperlink" Target="https://podminky.urs.cz/item/CS_URS_2024_02/030001000" TargetMode="External"/><Relationship Id="rId7" Type="http://schemas.openxmlformats.org/officeDocument/2006/relationships/hyperlink" Target="https://podminky.urs.cz/item/CS_URS_2024_02/171151103" TargetMode="External"/><Relationship Id="rId12" Type="http://schemas.openxmlformats.org/officeDocument/2006/relationships/hyperlink" Target="https://podminky.urs.cz/item/CS_URS_2024_02/273351122" TargetMode="External"/><Relationship Id="rId17" Type="http://schemas.openxmlformats.org/officeDocument/2006/relationships/hyperlink" Target="https://podminky.urs.cz/item/CS_URS_2024_02/411321414" TargetMode="External"/><Relationship Id="rId25" Type="http://schemas.openxmlformats.org/officeDocument/2006/relationships/hyperlink" Target="https://podminky.urs.cz/item/CS_URS_2024_01/631341114" TargetMode="External"/><Relationship Id="rId33" Type="http://schemas.openxmlformats.org/officeDocument/2006/relationships/hyperlink" Target="https://podminky.urs.cz/item/CS_URS_2024_02/998764113" TargetMode="External"/><Relationship Id="rId38" Type="http://schemas.openxmlformats.org/officeDocument/2006/relationships/drawing" Target="../drawings/drawing3.xml"/><Relationship Id="rId2" Type="http://schemas.openxmlformats.org/officeDocument/2006/relationships/hyperlink" Target="https://podminky.urs.cz/item/CS_URS_2024_01/122311101" TargetMode="External"/><Relationship Id="rId16" Type="http://schemas.openxmlformats.org/officeDocument/2006/relationships/hyperlink" Target="https://podminky.urs.cz/item/CS_URS_2024_01/317941123" TargetMode="External"/><Relationship Id="rId20" Type="http://schemas.openxmlformats.org/officeDocument/2006/relationships/hyperlink" Target="https://podminky.urs.cz/item/CS_URS_2024_02/411354312" TargetMode="External"/><Relationship Id="rId29" Type="http://schemas.openxmlformats.org/officeDocument/2006/relationships/hyperlink" Target="https://podminky.urs.cz/item/CS_URS_2024_02/764214604" TargetMode="External"/><Relationship Id="rId1" Type="http://schemas.openxmlformats.org/officeDocument/2006/relationships/hyperlink" Target="https://podminky.urs.cz/item/CS_URS_2024_01/121112007" TargetMode="External"/><Relationship Id="rId6" Type="http://schemas.openxmlformats.org/officeDocument/2006/relationships/hyperlink" Target="https://podminky.urs.cz/item/CS_URS_2024_02/162751139" TargetMode="External"/><Relationship Id="rId11" Type="http://schemas.openxmlformats.org/officeDocument/2006/relationships/hyperlink" Target="https://podminky.urs.cz/item/CS_URS_2024_02/273351121" TargetMode="External"/><Relationship Id="rId24" Type="http://schemas.openxmlformats.org/officeDocument/2006/relationships/hyperlink" Target="https://podminky.urs.cz/item/CS_URS_2024_01/631319012" TargetMode="External"/><Relationship Id="rId32" Type="http://schemas.openxmlformats.org/officeDocument/2006/relationships/hyperlink" Target="https://podminky.urs.cz/item/CS_URS_2024_01/764518621" TargetMode="External"/><Relationship Id="rId37" Type="http://schemas.openxmlformats.org/officeDocument/2006/relationships/hyperlink" Target="https://podminky.urs.cz/item/CS_URS_2024_02/045303000" TargetMode="External"/><Relationship Id="rId5" Type="http://schemas.openxmlformats.org/officeDocument/2006/relationships/hyperlink" Target="https://podminky.urs.cz/item/CS_URS_2024_02/162751137" TargetMode="External"/><Relationship Id="rId15" Type="http://schemas.openxmlformats.org/officeDocument/2006/relationships/hyperlink" Target="https://podminky.urs.cz/item/CS_URS_2024_01/311361821" TargetMode="External"/><Relationship Id="rId23" Type="http://schemas.openxmlformats.org/officeDocument/2006/relationships/hyperlink" Target="https://podminky.urs.cz/item/CS_URS_2024_01/631311125" TargetMode="External"/><Relationship Id="rId28" Type="http://schemas.openxmlformats.org/officeDocument/2006/relationships/hyperlink" Target="https://podminky.urs.cz/item/CS_URS_2024_01/998712113" TargetMode="External"/><Relationship Id="rId36" Type="http://schemas.openxmlformats.org/officeDocument/2006/relationships/hyperlink" Target="https://podminky.urs.cz/item/CS_URS_2024_02/045203000" TargetMode="External"/><Relationship Id="rId10" Type="http://schemas.openxmlformats.org/officeDocument/2006/relationships/hyperlink" Target="https://podminky.urs.cz/item/CS_URS_2024_02/273313711" TargetMode="External"/><Relationship Id="rId19" Type="http://schemas.openxmlformats.org/officeDocument/2006/relationships/hyperlink" Target="https://podminky.urs.cz/item/CS_URS_2024_02/411354311" TargetMode="External"/><Relationship Id="rId31" Type="http://schemas.openxmlformats.org/officeDocument/2006/relationships/hyperlink" Target="https://podminky.urs.cz/item/CS_URS_2024_01/764511641" TargetMode="External"/><Relationship Id="rId4" Type="http://schemas.openxmlformats.org/officeDocument/2006/relationships/hyperlink" Target="https://podminky.urs.cz/item/CS_URS_2024_02/162211329" TargetMode="External"/><Relationship Id="rId9" Type="http://schemas.openxmlformats.org/officeDocument/2006/relationships/hyperlink" Target="https://podminky.urs.cz/item/CS_URS_2024_01/271532212" TargetMode="External"/><Relationship Id="rId14" Type="http://schemas.openxmlformats.org/officeDocument/2006/relationships/hyperlink" Target="https://podminky.urs.cz/item/CS_URS_2024_01/311113142" TargetMode="External"/><Relationship Id="rId22" Type="http://schemas.openxmlformats.org/officeDocument/2006/relationships/hyperlink" Target="https://podminky.urs.cz/item/CS_URS_2024_02/411362021" TargetMode="External"/><Relationship Id="rId27" Type="http://schemas.openxmlformats.org/officeDocument/2006/relationships/hyperlink" Target="https://podminky.urs.cz/item/CS_URS_2024_01/712361703" TargetMode="External"/><Relationship Id="rId30" Type="http://schemas.openxmlformats.org/officeDocument/2006/relationships/hyperlink" Target="https://podminky.urs.cz/item/CS_URS_2024_01/764511601" TargetMode="External"/><Relationship Id="rId35" Type="http://schemas.openxmlformats.org/officeDocument/2006/relationships/hyperlink" Target="https://podminky.urs.cz/item/CS_URS_2024_02/031303000"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podminky.urs.cz/item/CS_URS_2024_01/275313711" TargetMode="External"/><Relationship Id="rId13" Type="http://schemas.openxmlformats.org/officeDocument/2006/relationships/hyperlink" Target="https://podminky.urs.cz/item/CS_URS_2024_02/031303000" TargetMode="External"/><Relationship Id="rId3" Type="http://schemas.openxmlformats.org/officeDocument/2006/relationships/hyperlink" Target="https://podminky.urs.cz/item/CS_URS_2024_02/162211329" TargetMode="External"/><Relationship Id="rId7" Type="http://schemas.openxmlformats.org/officeDocument/2006/relationships/hyperlink" Target="https://podminky.urs.cz/item/CS_URS_2024_02/171201221" TargetMode="External"/><Relationship Id="rId12" Type="http://schemas.openxmlformats.org/officeDocument/2006/relationships/hyperlink" Target="https://podminky.urs.cz/item/CS_URS_2024_02/030001000" TargetMode="External"/><Relationship Id="rId2" Type="http://schemas.openxmlformats.org/officeDocument/2006/relationships/hyperlink" Target="https://podminky.urs.cz/item/CS_URS_2024_02/162211321" TargetMode="External"/><Relationship Id="rId16" Type="http://schemas.openxmlformats.org/officeDocument/2006/relationships/drawing" Target="../drawings/drawing4.xml"/><Relationship Id="rId1" Type="http://schemas.openxmlformats.org/officeDocument/2006/relationships/hyperlink" Target="https://podminky.urs.cz/item/CS_URS_2024_01/131313701" TargetMode="External"/><Relationship Id="rId6" Type="http://schemas.openxmlformats.org/officeDocument/2006/relationships/hyperlink" Target="https://podminky.urs.cz/item/CS_URS_2024_02/171151103" TargetMode="External"/><Relationship Id="rId11" Type="http://schemas.openxmlformats.org/officeDocument/2006/relationships/hyperlink" Target="https://podminky.urs.cz/item/CS_URS_2024_01/789411121" TargetMode="External"/><Relationship Id="rId5" Type="http://schemas.openxmlformats.org/officeDocument/2006/relationships/hyperlink" Target="https://podminky.urs.cz/item/CS_URS_2024_02/162751139" TargetMode="External"/><Relationship Id="rId15" Type="http://schemas.openxmlformats.org/officeDocument/2006/relationships/hyperlink" Target="https://podminky.urs.cz/item/CS_URS_2024_02/045303000" TargetMode="External"/><Relationship Id="rId10" Type="http://schemas.openxmlformats.org/officeDocument/2006/relationships/hyperlink" Target="https://podminky.urs.cz/item/CS_URS_2024_02/998011010" TargetMode="External"/><Relationship Id="rId4" Type="http://schemas.openxmlformats.org/officeDocument/2006/relationships/hyperlink" Target="https://podminky.urs.cz/item/CS_URS_2024_02/162751137" TargetMode="External"/><Relationship Id="rId9" Type="http://schemas.openxmlformats.org/officeDocument/2006/relationships/hyperlink" Target="https://podminky.urs.cz/item/CS_URS_2024_01/338171124" TargetMode="External"/><Relationship Id="rId14" Type="http://schemas.openxmlformats.org/officeDocument/2006/relationships/hyperlink" Target="https://podminky.urs.cz/item/CS_URS_2024_02/045203000"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podminky.urs.cz/item/CS_URS_2024_02/162211321" TargetMode="External"/><Relationship Id="rId13" Type="http://schemas.openxmlformats.org/officeDocument/2006/relationships/hyperlink" Target="https://podminky.urs.cz/item/CS_URS_2024_02/171201221" TargetMode="External"/><Relationship Id="rId18" Type="http://schemas.openxmlformats.org/officeDocument/2006/relationships/hyperlink" Target="https://podminky.urs.cz/item/CS_URS_2024_01/311351121" TargetMode="External"/><Relationship Id="rId26" Type="http://schemas.openxmlformats.org/officeDocument/2006/relationships/hyperlink" Target="https://podminky.urs.cz/item/CS_URS_2024_01/631319175" TargetMode="External"/><Relationship Id="rId3" Type="http://schemas.openxmlformats.org/officeDocument/2006/relationships/hyperlink" Target="https://podminky.urs.cz/item/CS_URS_2024_01/151712111" TargetMode="External"/><Relationship Id="rId21" Type="http://schemas.openxmlformats.org/officeDocument/2006/relationships/hyperlink" Target="https://podminky.urs.cz/item/CS_URS_2024_01/332351111" TargetMode="External"/><Relationship Id="rId7" Type="http://schemas.openxmlformats.org/officeDocument/2006/relationships/hyperlink" Target="https://podminky.urs.cz/item/CS_URS_2024_01/151721111" TargetMode="External"/><Relationship Id="rId12" Type="http://schemas.openxmlformats.org/officeDocument/2006/relationships/hyperlink" Target="https://podminky.urs.cz/item/CS_URS_2024_02/171151103" TargetMode="External"/><Relationship Id="rId17" Type="http://schemas.openxmlformats.org/officeDocument/2006/relationships/hyperlink" Target="https://podminky.urs.cz/item/CS_URS_2024_01/311311911" TargetMode="External"/><Relationship Id="rId25" Type="http://schemas.openxmlformats.org/officeDocument/2006/relationships/hyperlink" Target="https://podminky.urs.cz/item/CS_URS_2024_01/631319013" TargetMode="External"/><Relationship Id="rId33" Type="http://schemas.openxmlformats.org/officeDocument/2006/relationships/drawing" Target="../drawings/drawing5.xml"/><Relationship Id="rId2" Type="http://schemas.openxmlformats.org/officeDocument/2006/relationships/hyperlink" Target="https://podminky.urs.cz/item/CS_URS_2024_01/131313711" TargetMode="External"/><Relationship Id="rId16" Type="http://schemas.openxmlformats.org/officeDocument/2006/relationships/hyperlink" Target="https://podminky.urs.cz/item/CS_URS_2024_01/273361116" TargetMode="External"/><Relationship Id="rId20" Type="http://schemas.openxmlformats.org/officeDocument/2006/relationships/hyperlink" Target="https://podminky.urs.cz/item/CS_URS_2024_01/330311711" TargetMode="External"/><Relationship Id="rId29" Type="http://schemas.openxmlformats.org/officeDocument/2006/relationships/hyperlink" Target="https://podminky.urs.cz/item/CS_URS_2024_02/030001000" TargetMode="External"/><Relationship Id="rId1" Type="http://schemas.openxmlformats.org/officeDocument/2006/relationships/hyperlink" Target="https://podminky.urs.cz/item/CS_URS_2024_01/121112003" TargetMode="External"/><Relationship Id="rId6" Type="http://schemas.openxmlformats.org/officeDocument/2006/relationships/hyperlink" Target="https://podminky.urs.cz/item/CS_URS_2024_01/151713112" TargetMode="External"/><Relationship Id="rId11" Type="http://schemas.openxmlformats.org/officeDocument/2006/relationships/hyperlink" Target="https://podminky.urs.cz/item/CS_URS_2024_02/162751139" TargetMode="External"/><Relationship Id="rId24" Type="http://schemas.openxmlformats.org/officeDocument/2006/relationships/hyperlink" Target="https://podminky.urs.cz/item/CS_URS_2024_01/631311135" TargetMode="External"/><Relationship Id="rId32" Type="http://schemas.openxmlformats.org/officeDocument/2006/relationships/hyperlink" Target="https://podminky.urs.cz/item/CS_URS_2024_02/045303000" TargetMode="External"/><Relationship Id="rId5" Type="http://schemas.openxmlformats.org/officeDocument/2006/relationships/hyperlink" Target="https://podminky.urs.cz/item/CS_URS_2024_01/151713111" TargetMode="External"/><Relationship Id="rId15" Type="http://schemas.openxmlformats.org/officeDocument/2006/relationships/hyperlink" Target="https://podminky.urs.cz/item/CS_URS_2024_01/273313611" TargetMode="External"/><Relationship Id="rId23" Type="http://schemas.openxmlformats.org/officeDocument/2006/relationships/hyperlink" Target="https://podminky.urs.cz/item/CS_URS_2024_01/332361821" TargetMode="External"/><Relationship Id="rId28" Type="http://schemas.openxmlformats.org/officeDocument/2006/relationships/hyperlink" Target="https://podminky.urs.cz/item/CS_URS_2024_02/998011010" TargetMode="External"/><Relationship Id="rId10" Type="http://schemas.openxmlformats.org/officeDocument/2006/relationships/hyperlink" Target="https://podminky.urs.cz/item/CS_URS_2024_02/162751137" TargetMode="External"/><Relationship Id="rId19" Type="http://schemas.openxmlformats.org/officeDocument/2006/relationships/hyperlink" Target="https://podminky.urs.cz/item/CS_URS_2024_01/311351122" TargetMode="External"/><Relationship Id="rId31" Type="http://schemas.openxmlformats.org/officeDocument/2006/relationships/hyperlink" Target="https://podminky.urs.cz/item/CS_URS_2024_02/045203000" TargetMode="External"/><Relationship Id="rId4" Type="http://schemas.openxmlformats.org/officeDocument/2006/relationships/hyperlink" Target="https://podminky.urs.cz/item/CS_URS_2024_01/151712121" TargetMode="External"/><Relationship Id="rId9" Type="http://schemas.openxmlformats.org/officeDocument/2006/relationships/hyperlink" Target="https://podminky.urs.cz/item/CS_URS_2024_02/162211329" TargetMode="External"/><Relationship Id="rId14" Type="http://schemas.openxmlformats.org/officeDocument/2006/relationships/hyperlink" Target="https://podminky.urs.cz/item/CS_URS_2024_01/174111101" TargetMode="External"/><Relationship Id="rId22" Type="http://schemas.openxmlformats.org/officeDocument/2006/relationships/hyperlink" Target="https://podminky.urs.cz/item/CS_URS_2024_01/332351112" TargetMode="External"/><Relationship Id="rId27" Type="http://schemas.openxmlformats.org/officeDocument/2006/relationships/hyperlink" Target="https://podminky.urs.cz/item/CS_URS_2024_01/631362021" TargetMode="External"/><Relationship Id="rId30" Type="http://schemas.openxmlformats.org/officeDocument/2006/relationships/hyperlink" Target="https://podminky.urs.cz/item/CS_URS_2024_02/031303000"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podminky.urs.cz/item/CS_URS_2024_01/171111104" TargetMode="External"/><Relationship Id="rId13" Type="http://schemas.openxmlformats.org/officeDocument/2006/relationships/hyperlink" Target="https://podminky.urs.cz/item/CS_URS_2024_02/274351122" TargetMode="External"/><Relationship Id="rId18" Type="http://schemas.openxmlformats.org/officeDocument/2006/relationships/hyperlink" Target="https://podminky.urs.cz/item/CS_URS_2024_01/338171121" TargetMode="External"/><Relationship Id="rId26" Type="http://schemas.openxmlformats.org/officeDocument/2006/relationships/hyperlink" Target="https://podminky.urs.cz/item/CS_URS_2024_01/622531002" TargetMode="External"/><Relationship Id="rId39" Type="http://schemas.openxmlformats.org/officeDocument/2006/relationships/hyperlink" Target="https://podminky.urs.cz/item/CS_URS_2024_01/767995112" TargetMode="External"/><Relationship Id="rId3" Type="http://schemas.openxmlformats.org/officeDocument/2006/relationships/hyperlink" Target="https://podminky.urs.cz/item/CS_URS_2024_01/132312131" TargetMode="External"/><Relationship Id="rId21" Type="http://schemas.openxmlformats.org/officeDocument/2006/relationships/hyperlink" Target="https://podminky.urs.cz/item/CS_URS_2024_02/417351115" TargetMode="External"/><Relationship Id="rId34" Type="http://schemas.openxmlformats.org/officeDocument/2006/relationships/hyperlink" Target="https://podminky.urs.cz/item/CS_URS_2024_02/997013501" TargetMode="External"/><Relationship Id="rId42" Type="http://schemas.openxmlformats.org/officeDocument/2006/relationships/hyperlink" Target="https://podminky.urs.cz/item/CS_URS_2024_02/031303000" TargetMode="External"/><Relationship Id="rId7" Type="http://schemas.openxmlformats.org/officeDocument/2006/relationships/hyperlink" Target="https://podminky.urs.cz/item/CS_URS_2024_02/162751139" TargetMode="External"/><Relationship Id="rId12" Type="http://schemas.openxmlformats.org/officeDocument/2006/relationships/hyperlink" Target="https://podminky.urs.cz/item/CS_URS_2024_02/274351121" TargetMode="External"/><Relationship Id="rId17" Type="http://schemas.openxmlformats.org/officeDocument/2006/relationships/hyperlink" Target="https://podminky.urs.cz/item/CS_URS_2024_01/311213122" TargetMode="External"/><Relationship Id="rId25" Type="http://schemas.openxmlformats.org/officeDocument/2006/relationships/hyperlink" Target="https://podminky.urs.cz/item/CS_URS_2024_01/622325203" TargetMode="External"/><Relationship Id="rId33" Type="http://schemas.openxmlformats.org/officeDocument/2006/relationships/hyperlink" Target="https://podminky.urs.cz/item/CS_URS_2024_02/997013214" TargetMode="External"/><Relationship Id="rId38" Type="http://schemas.openxmlformats.org/officeDocument/2006/relationships/hyperlink" Target="https://podminky.urs.cz/item/CS_URS_2024_02/998011010" TargetMode="External"/><Relationship Id="rId2" Type="http://schemas.openxmlformats.org/officeDocument/2006/relationships/hyperlink" Target="https://podminky.urs.cz/item/CS_URS_2024_01/131111333" TargetMode="External"/><Relationship Id="rId16" Type="http://schemas.openxmlformats.org/officeDocument/2006/relationships/hyperlink" Target="https://podminky.urs.cz/item/CS_URS_2024_01/275362021" TargetMode="External"/><Relationship Id="rId20" Type="http://schemas.openxmlformats.org/officeDocument/2006/relationships/hyperlink" Target="https://podminky.urs.cz/item/CS_URS_2024_01/417321414" TargetMode="External"/><Relationship Id="rId29" Type="http://schemas.openxmlformats.org/officeDocument/2006/relationships/hyperlink" Target="https://podminky.urs.cz/item/CS_URS_2024_01/966071711" TargetMode="External"/><Relationship Id="rId41" Type="http://schemas.openxmlformats.org/officeDocument/2006/relationships/hyperlink" Target="https://podminky.urs.cz/item/CS_URS_2024_02/030001000" TargetMode="External"/><Relationship Id="rId1" Type="http://schemas.openxmlformats.org/officeDocument/2006/relationships/hyperlink" Target="https://podminky.urs.cz/item/CS_URS_2024_01/111211101" TargetMode="External"/><Relationship Id="rId6" Type="http://schemas.openxmlformats.org/officeDocument/2006/relationships/hyperlink" Target="https://podminky.urs.cz/item/CS_URS_2024_02/162751137" TargetMode="External"/><Relationship Id="rId11" Type="http://schemas.openxmlformats.org/officeDocument/2006/relationships/hyperlink" Target="https://podminky.urs.cz/item/CS_URS_2024_02/274321411" TargetMode="External"/><Relationship Id="rId24" Type="http://schemas.openxmlformats.org/officeDocument/2006/relationships/hyperlink" Target="https://podminky.urs.cz/item/CS_URS_2024_01/622151011" TargetMode="External"/><Relationship Id="rId32" Type="http://schemas.openxmlformats.org/officeDocument/2006/relationships/hyperlink" Target="https://podminky.urs.cz/item/CS_URS_2024_01/985231112" TargetMode="External"/><Relationship Id="rId37" Type="http://schemas.openxmlformats.org/officeDocument/2006/relationships/hyperlink" Target="https://podminky.urs.cz/item/CS_URS_2024_01/997013655" TargetMode="External"/><Relationship Id="rId40" Type="http://schemas.openxmlformats.org/officeDocument/2006/relationships/hyperlink" Target="https://podminky.urs.cz/item/CS_URS_2024_01/789411121" TargetMode="External"/><Relationship Id="rId45" Type="http://schemas.openxmlformats.org/officeDocument/2006/relationships/drawing" Target="../drawings/drawing6.xml"/><Relationship Id="rId5" Type="http://schemas.openxmlformats.org/officeDocument/2006/relationships/hyperlink" Target="https://podminky.urs.cz/item/CS_URS_2024_02/162211329" TargetMode="External"/><Relationship Id="rId15" Type="http://schemas.openxmlformats.org/officeDocument/2006/relationships/hyperlink" Target="https://podminky.urs.cz/item/CS_URS_2024_01/275313711" TargetMode="External"/><Relationship Id="rId23" Type="http://schemas.openxmlformats.org/officeDocument/2006/relationships/hyperlink" Target="https://podminky.urs.cz/item/CS_URS_2024_01/417362021" TargetMode="External"/><Relationship Id="rId28" Type="http://schemas.openxmlformats.org/officeDocument/2006/relationships/hyperlink" Target="https://podminky.urs.cz/item/CS_URS_2024_01/962022391" TargetMode="External"/><Relationship Id="rId36" Type="http://schemas.openxmlformats.org/officeDocument/2006/relationships/hyperlink" Target="https://podminky.urs.cz/item/CS_URS_2024_01/997013631" TargetMode="External"/><Relationship Id="rId10" Type="http://schemas.openxmlformats.org/officeDocument/2006/relationships/hyperlink" Target="https://podminky.urs.cz/item/CS_URS_2024_01/174111101" TargetMode="External"/><Relationship Id="rId19" Type="http://schemas.openxmlformats.org/officeDocument/2006/relationships/hyperlink" Target="https://podminky.urs.cz/item/CS_URS_2024_01/348171152" TargetMode="External"/><Relationship Id="rId31" Type="http://schemas.openxmlformats.org/officeDocument/2006/relationships/hyperlink" Target="https://podminky.urs.cz/item/CS_URS_2024_01/985142112" TargetMode="External"/><Relationship Id="rId44" Type="http://schemas.openxmlformats.org/officeDocument/2006/relationships/hyperlink" Target="https://podminky.urs.cz/item/CS_URS_2024_02/045303000" TargetMode="External"/><Relationship Id="rId4" Type="http://schemas.openxmlformats.org/officeDocument/2006/relationships/hyperlink" Target="https://podminky.urs.cz/item/CS_URS_2024_02/162211321" TargetMode="External"/><Relationship Id="rId9" Type="http://schemas.openxmlformats.org/officeDocument/2006/relationships/hyperlink" Target="https://podminky.urs.cz/item/CS_URS_2024_02/171201221" TargetMode="External"/><Relationship Id="rId14" Type="http://schemas.openxmlformats.org/officeDocument/2006/relationships/hyperlink" Target="https://podminky.urs.cz/item/CS_URS_2024_01/274362021" TargetMode="External"/><Relationship Id="rId22" Type="http://schemas.openxmlformats.org/officeDocument/2006/relationships/hyperlink" Target="https://podminky.urs.cz/item/CS_URS_2024_02/417351116" TargetMode="External"/><Relationship Id="rId27" Type="http://schemas.openxmlformats.org/officeDocument/2006/relationships/hyperlink" Target="https://podminky.urs.cz/item/CS_URS_2024_01/949101112" TargetMode="External"/><Relationship Id="rId30" Type="http://schemas.openxmlformats.org/officeDocument/2006/relationships/hyperlink" Target="https://podminky.urs.cz/item/CS_URS_2024_01/966071821" TargetMode="External"/><Relationship Id="rId35" Type="http://schemas.openxmlformats.org/officeDocument/2006/relationships/hyperlink" Target="https://podminky.urs.cz/item/CS_URS_2024_02/997013509" TargetMode="External"/><Relationship Id="rId43" Type="http://schemas.openxmlformats.org/officeDocument/2006/relationships/hyperlink" Target="https://podminky.urs.cz/item/CS_URS_2024_02/045203000"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podminky.urs.cz/item/CS_URS_2024_01/451571222" TargetMode="External"/><Relationship Id="rId13" Type="http://schemas.openxmlformats.org/officeDocument/2006/relationships/hyperlink" Target="https://podminky.urs.cz/item/CS_URS_2024_01/919726122" TargetMode="External"/><Relationship Id="rId18" Type="http://schemas.openxmlformats.org/officeDocument/2006/relationships/hyperlink" Target="https://podminky.urs.cz/item/CS_URS_2024_02/045303000" TargetMode="External"/><Relationship Id="rId3" Type="http://schemas.openxmlformats.org/officeDocument/2006/relationships/hyperlink" Target="https://podminky.urs.cz/item/CS_URS_2024_02/162211329" TargetMode="External"/><Relationship Id="rId7" Type="http://schemas.openxmlformats.org/officeDocument/2006/relationships/hyperlink" Target="https://podminky.urs.cz/item/CS_URS_2024_02/171201221" TargetMode="External"/><Relationship Id="rId12" Type="http://schemas.openxmlformats.org/officeDocument/2006/relationships/hyperlink" Target="https://podminky.urs.cz/item/CS_URS_2024_01/916231213" TargetMode="External"/><Relationship Id="rId17" Type="http://schemas.openxmlformats.org/officeDocument/2006/relationships/hyperlink" Target="https://podminky.urs.cz/item/CS_URS_2024_02/045203000" TargetMode="External"/><Relationship Id="rId2" Type="http://schemas.openxmlformats.org/officeDocument/2006/relationships/hyperlink" Target="https://podminky.urs.cz/item/CS_URS_2024_02/162211321" TargetMode="External"/><Relationship Id="rId16" Type="http://schemas.openxmlformats.org/officeDocument/2006/relationships/hyperlink" Target="https://podminky.urs.cz/item/CS_URS_2024_02/031303000" TargetMode="External"/><Relationship Id="rId1" Type="http://schemas.openxmlformats.org/officeDocument/2006/relationships/hyperlink" Target="https://podminky.urs.cz/item/CS_URS_2024_02/121112007" TargetMode="External"/><Relationship Id="rId6" Type="http://schemas.openxmlformats.org/officeDocument/2006/relationships/hyperlink" Target="https://podminky.urs.cz/item/CS_URS_2024_02/171151103" TargetMode="External"/><Relationship Id="rId11" Type="http://schemas.openxmlformats.org/officeDocument/2006/relationships/hyperlink" Target="https://podminky.urs.cz/item/CS_URS_2024_01/591111111" TargetMode="External"/><Relationship Id="rId5" Type="http://schemas.openxmlformats.org/officeDocument/2006/relationships/hyperlink" Target="https://podminky.urs.cz/item/CS_URS_2024_02/162751139" TargetMode="External"/><Relationship Id="rId15" Type="http://schemas.openxmlformats.org/officeDocument/2006/relationships/hyperlink" Target="https://podminky.urs.cz/item/CS_URS_2024_02/030001000" TargetMode="External"/><Relationship Id="rId10" Type="http://schemas.openxmlformats.org/officeDocument/2006/relationships/hyperlink" Target="https://podminky.urs.cz/item/CS_URS_2024_01/564750001" TargetMode="External"/><Relationship Id="rId19" Type="http://schemas.openxmlformats.org/officeDocument/2006/relationships/drawing" Target="../drawings/drawing7.xml"/><Relationship Id="rId4" Type="http://schemas.openxmlformats.org/officeDocument/2006/relationships/hyperlink" Target="https://podminky.urs.cz/item/CS_URS_2024_02/162751137" TargetMode="External"/><Relationship Id="rId9" Type="http://schemas.openxmlformats.org/officeDocument/2006/relationships/hyperlink" Target="https://podminky.urs.cz/item/CS_URS_2024_01/564231011" TargetMode="External"/><Relationship Id="rId14" Type="http://schemas.openxmlformats.org/officeDocument/2006/relationships/hyperlink" Target="https://podminky.urs.cz/item/CS_URS_2024_02/998011010"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podminky.urs.cz/item/CS_URS_2024_02/162211329" TargetMode="External"/><Relationship Id="rId13" Type="http://schemas.openxmlformats.org/officeDocument/2006/relationships/hyperlink" Target="https://podminky.urs.cz/item/CS_URS_2024_02/030001000" TargetMode="External"/><Relationship Id="rId3" Type="http://schemas.openxmlformats.org/officeDocument/2006/relationships/hyperlink" Target="https://podminky.urs.cz/item/CS_URS_2024_01/112101122" TargetMode="External"/><Relationship Id="rId7" Type="http://schemas.openxmlformats.org/officeDocument/2006/relationships/hyperlink" Target="https://podminky.urs.cz/item/CS_URS_2024_02/162211321" TargetMode="External"/><Relationship Id="rId12" Type="http://schemas.openxmlformats.org/officeDocument/2006/relationships/hyperlink" Target="https://podminky.urs.cz/item/CS_URS_2024_02/171201221" TargetMode="External"/><Relationship Id="rId17" Type="http://schemas.openxmlformats.org/officeDocument/2006/relationships/drawing" Target="../drawings/drawing8.xml"/><Relationship Id="rId2" Type="http://schemas.openxmlformats.org/officeDocument/2006/relationships/hyperlink" Target="https://podminky.urs.cz/item/CS_URS_2024_01/112101101" TargetMode="External"/><Relationship Id="rId16" Type="http://schemas.openxmlformats.org/officeDocument/2006/relationships/hyperlink" Target="https://podminky.urs.cz/item/CS_URS_2024_02/045303000" TargetMode="External"/><Relationship Id="rId1" Type="http://schemas.openxmlformats.org/officeDocument/2006/relationships/hyperlink" Target="https://podminky.urs.cz/item/CS_URS_2024_01/111211101" TargetMode="External"/><Relationship Id="rId6" Type="http://schemas.openxmlformats.org/officeDocument/2006/relationships/hyperlink" Target="https://podminky.urs.cz/item/CS_URS_2024_01/121112003" TargetMode="External"/><Relationship Id="rId11" Type="http://schemas.openxmlformats.org/officeDocument/2006/relationships/hyperlink" Target="https://podminky.urs.cz/item/CS_URS_2024_02/171151103" TargetMode="External"/><Relationship Id="rId5" Type="http://schemas.openxmlformats.org/officeDocument/2006/relationships/hyperlink" Target="https://podminky.urs.cz/item/CS_URS_2024_01/112211214" TargetMode="External"/><Relationship Id="rId15" Type="http://schemas.openxmlformats.org/officeDocument/2006/relationships/hyperlink" Target="https://podminky.urs.cz/item/CS_URS_2024_02/045203000" TargetMode="External"/><Relationship Id="rId10" Type="http://schemas.openxmlformats.org/officeDocument/2006/relationships/hyperlink" Target="https://podminky.urs.cz/item/CS_URS_2024_02/162751139" TargetMode="External"/><Relationship Id="rId4" Type="http://schemas.openxmlformats.org/officeDocument/2006/relationships/hyperlink" Target="https://podminky.urs.cz/item/CS_URS_2024_01/112211211" TargetMode="External"/><Relationship Id="rId9" Type="http://schemas.openxmlformats.org/officeDocument/2006/relationships/hyperlink" Target="https://podminky.urs.cz/item/CS_URS_2024_02/162751137" TargetMode="External"/><Relationship Id="rId14" Type="http://schemas.openxmlformats.org/officeDocument/2006/relationships/hyperlink" Target="https://podminky.urs.cz/item/CS_URS_2024_02/031303000"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podminky.urs.cz/item/CS_URS_2024_01/174111101" TargetMode="External"/><Relationship Id="rId13" Type="http://schemas.openxmlformats.org/officeDocument/2006/relationships/hyperlink" Target="https://podminky.urs.cz/item/CS_URS_2024_02/045303000" TargetMode="External"/><Relationship Id="rId3" Type="http://schemas.openxmlformats.org/officeDocument/2006/relationships/hyperlink" Target="https://podminky.urs.cz/item/CS_URS_2024_02/162211329" TargetMode="External"/><Relationship Id="rId7" Type="http://schemas.openxmlformats.org/officeDocument/2006/relationships/hyperlink" Target="https://podminky.urs.cz/item/CS_URS_2024_02/171201221" TargetMode="External"/><Relationship Id="rId12" Type="http://schemas.openxmlformats.org/officeDocument/2006/relationships/hyperlink" Target="https://podminky.urs.cz/item/CS_URS_2024_02/045203000" TargetMode="External"/><Relationship Id="rId2" Type="http://schemas.openxmlformats.org/officeDocument/2006/relationships/hyperlink" Target="https://podminky.urs.cz/item/CS_URS_2024_02/162211321" TargetMode="External"/><Relationship Id="rId1" Type="http://schemas.openxmlformats.org/officeDocument/2006/relationships/hyperlink" Target="https://podminky.urs.cz/item/CS_URS_2024_01/132312131" TargetMode="External"/><Relationship Id="rId6" Type="http://schemas.openxmlformats.org/officeDocument/2006/relationships/hyperlink" Target="https://podminky.urs.cz/item/CS_URS_2024_01/171111104" TargetMode="External"/><Relationship Id="rId11" Type="http://schemas.openxmlformats.org/officeDocument/2006/relationships/hyperlink" Target="https://podminky.urs.cz/item/CS_URS_2024_02/031303000" TargetMode="External"/><Relationship Id="rId5" Type="http://schemas.openxmlformats.org/officeDocument/2006/relationships/hyperlink" Target="https://podminky.urs.cz/item/CS_URS_2024_02/162751139" TargetMode="External"/><Relationship Id="rId10" Type="http://schemas.openxmlformats.org/officeDocument/2006/relationships/hyperlink" Target="https://podminky.urs.cz/item/CS_URS_2024_02/030001000" TargetMode="External"/><Relationship Id="rId4" Type="http://schemas.openxmlformats.org/officeDocument/2006/relationships/hyperlink" Target="https://podminky.urs.cz/item/CS_URS_2024_02/162751137" TargetMode="External"/><Relationship Id="rId9" Type="http://schemas.openxmlformats.org/officeDocument/2006/relationships/hyperlink" Target="https://podminky.urs.cz/item/CS_URS_2024_02/451572111" TargetMode="External"/><Relationship Id="rId1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8" Type="http://schemas.openxmlformats.org/officeDocument/2006/relationships/hyperlink" Target="https://podminky.urs.cz/item/CS_URS_2024_01/174111101" TargetMode="External"/><Relationship Id="rId13" Type="http://schemas.openxmlformats.org/officeDocument/2006/relationships/hyperlink" Target="https://podminky.urs.cz/item/CS_URS_2024_02/045303000" TargetMode="External"/><Relationship Id="rId3" Type="http://schemas.openxmlformats.org/officeDocument/2006/relationships/hyperlink" Target="https://podminky.urs.cz/item/CS_URS_2024_02/162211329" TargetMode="External"/><Relationship Id="rId7" Type="http://schemas.openxmlformats.org/officeDocument/2006/relationships/hyperlink" Target="https://podminky.urs.cz/item/CS_URS_2024_02/171201221" TargetMode="External"/><Relationship Id="rId12" Type="http://schemas.openxmlformats.org/officeDocument/2006/relationships/hyperlink" Target="https://podminky.urs.cz/item/CS_URS_2024_02/045203000" TargetMode="External"/><Relationship Id="rId2" Type="http://schemas.openxmlformats.org/officeDocument/2006/relationships/hyperlink" Target="https://podminky.urs.cz/item/CS_URS_2024_02/162211321" TargetMode="External"/><Relationship Id="rId1" Type="http://schemas.openxmlformats.org/officeDocument/2006/relationships/hyperlink" Target="https://podminky.urs.cz/item/CS_URS_2024_01/132312131" TargetMode="External"/><Relationship Id="rId6" Type="http://schemas.openxmlformats.org/officeDocument/2006/relationships/hyperlink" Target="https://podminky.urs.cz/item/CS_URS_2024_01/171111104" TargetMode="External"/><Relationship Id="rId11" Type="http://schemas.openxmlformats.org/officeDocument/2006/relationships/hyperlink" Target="https://podminky.urs.cz/item/CS_URS_2024_02/031303000" TargetMode="External"/><Relationship Id="rId5" Type="http://schemas.openxmlformats.org/officeDocument/2006/relationships/hyperlink" Target="https://podminky.urs.cz/item/CS_URS_2024_02/162751139" TargetMode="External"/><Relationship Id="rId10" Type="http://schemas.openxmlformats.org/officeDocument/2006/relationships/hyperlink" Target="https://podminky.urs.cz/item/CS_URS_2024_02/030001000" TargetMode="External"/><Relationship Id="rId4" Type="http://schemas.openxmlformats.org/officeDocument/2006/relationships/hyperlink" Target="https://podminky.urs.cz/item/CS_URS_2024_02/162751137" TargetMode="External"/><Relationship Id="rId9" Type="http://schemas.openxmlformats.org/officeDocument/2006/relationships/hyperlink" Target="https://podminky.urs.cz/item/CS_URS_2024_02/451572111" TargetMode="External"/><Relationship Id="rId1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8" Type="http://schemas.openxmlformats.org/officeDocument/2006/relationships/hyperlink" Target="https://podminky.urs.cz/item/CS_URS_2024_02/031303000" TargetMode="External"/><Relationship Id="rId3" Type="http://schemas.openxmlformats.org/officeDocument/2006/relationships/hyperlink" Target="https://podminky.urs.cz/item/CS_URS_2024_02/162751139" TargetMode="External"/><Relationship Id="rId7" Type="http://schemas.openxmlformats.org/officeDocument/2006/relationships/hyperlink" Target="https://podminky.urs.cz/item/CS_URS_2024_02/030001000" TargetMode="External"/><Relationship Id="rId2" Type="http://schemas.openxmlformats.org/officeDocument/2006/relationships/hyperlink" Target="https://podminky.urs.cz/item/CS_URS_2024_02/162211321" TargetMode="External"/><Relationship Id="rId1" Type="http://schemas.openxmlformats.org/officeDocument/2006/relationships/hyperlink" Target="https://podminky.urs.cz/item/CS_URS_2024_01/132312131" TargetMode="External"/><Relationship Id="rId6" Type="http://schemas.openxmlformats.org/officeDocument/2006/relationships/hyperlink" Target="https://podminky.urs.cz/item/CS_URS_2024_01/174111101" TargetMode="External"/><Relationship Id="rId11" Type="http://schemas.openxmlformats.org/officeDocument/2006/relationships/drawing" Target="../drawings/drawing11.xml"/><Relationship Id="rId5" Type="http://schemas.openxmlformats.org/officeDocument/2006/relationships/hyperlink" Target="https://podminky.urs.cz/item/CS_URS_2024_02/171201221" TargetMode="External"/><Relationship Id="rId10" Type="http://schemas.openxmlformats.org/officeDocument/2006/relationships/hyperlink" Target="https://podminky.urs.cz/item/CS_URS_2024_02/045303000" TargetMode="External"/><Relationship Id="rId4" Type="http://schemas.openxmlformats.org/officeDocument/2006/relationships/hyperlink" Target="https://podminky.urs.cz/item/CS_URS_2024_01/171111104" TargetMode="External"/><Relationship Id="rId9" Type="http://schemas.openxmlformats.org/officeDocument/2006/relationships/hyperlink" Target="https://podminky.urs.cz/item/CS_URS_2024_02/045203000"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67"/>
  <sheetViews>
    <sheetView showGridLines="0" topLeftCell="B1" workbookViewId="0">
      <selection activeCell="E23" sqref="E23:AN23"/>
    </sheetView>
  </sheetViews>
  <sheetFormatPr defaultRowHeight="11.25" x14ac:dyDescent="0.2"/>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x14ac:dyDescent="0.2">
      <c r="A1" s="15" t="s">
        <v>0</v>
      </c>
      <c r="AZ1" s="15" t="s">
        <v>1</v>
      </c>
      <c r="BA1" s="15" t="s">
        <v>2</v>
      </c>
      <c r="BB1" s="15" t="s">
        <v>3</v>
      </c>
      <c r="BT1" s="15" t="s">
        <v>4</v>
      </c>
      <c r="BU1" s="15" t="s">
        <v>4</v>
      </c>
      <c r="BV1" s="15" t="s">
        <v>5</v>
      </c>
    </row>
    <row r="2" spans="1:74" ht="36.950000000000003" customHeight="1" x14ac:dyDescent="0.2">
      <c r="AR2" s="290" t="s">
        <v>6</v>
      </c>
      <c r="AS2" s="273"/>
      <c r="AT2" s="273"/>
      <c r="AU2" s="273"/>
      <c r="AV2" s="273"/>
      <c r="AW2" s="273"/>
      <c r="AX2" s="273"/>
      <c r="AY2" s="273"/>
      <c r="AZ2" s="273"/>
      <c r="BA2" s="273"/>
      <c r="BB2" s="273"/>
      <c r="BC2" s="273"/>
      <c r="BD2" s="273"/>
      <c r="BE2" s="273"/>
      <c r="BS2" s="16" t="s">
        <v>7</v>
      </c>
      <c r="BT2" s="16" t="s">
        <v>8</v>
      </c>
    </row>
    <row r="3" spans="1:74" ht="6.95" customHeight="1" x14ac:dyDescent="0.2">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7</v>
      </c>
      <c r="BT3" s="16" t="s">
        <v>9</v>
      </c>
    </row>
    <row r="4" spans="1:74" ht="24.95" customHeight="1" x14ac:dyDescent="0.2">
      <c r="B4" s="19"/>
      <c r="D4" s="20" t="s">
        <v>10</v>
      </c>
      <c r="AR4" s="19"/>
      <c r="AS4" s="21" t="s">
        <v>11</v>
      </c>
      <c r="BE4" s="22" t="s">
        <v>12</v>
      </c>
      <c r="BS4" s="16" t="s">
        <v>13</v>
      </c>
    </row>
    <row r="5" spans="1:74" ht="12" customHeight="1" x14ac:dyDescent="0.2">
      <c r="B5" s="19"/>
      <c r="D5" s="23" t="s">
        <v>14</v>
      </c>
      <c r="K5" s="272" t="s">
        <v>15</v>
      </c>
      <c r="L5" s="273"/>
      <c r="M5" s="273"/>
      <c r="N5" s="273"/>
      <c r="O5" s="273"/>
      <c r="P5" s="273"/>
      <c r="Q5" s="273"/>
      <c r="R5" s="273"/>
      <c r="S5" s="273"/>
      <c r="T5" s="273"/>
      <c r="U5" s="273"/>
      <c r="V5" s="273"/>
      <c r="W5" s="273"/>
      <c r="X5" s="273"/>
      <c r="Y5" s="273"/>
      <c r="Z5" s="273"/>
      <c r="AA5" s="273"/>
      <c r="AB5" s="273"/>
      <c r="AC5" s="273"/>
      <c r="AD5" s="273"/>
      <c r="AE5" s="273"/>
      <c r="AF5" s="273"/>
      <c r="AG5" s="273"/>
      <c r="AH5" s="273"/>
      <c r="AI5" s="273"/>
      <c r="AJ5" s="273"/>
      <c r="AK5" s="273"/>
      <c r="AL5" s="273"/>
      <c r="AM5" s="273"/>
      <c r="AN5" s="273"/>
      <c r="AO5" s="273"/>
      <c r="AR5" s="19"/>
      <c r="BE5" s="269" t="s">
        <v>16</v>
      </c>
      <c r="BS5" s="16" t="s">
        <v>7</v>
      </c>
    </row>
    <row r="6" spans="1:74" ht="36.950000000000003" customHeight="1" x14ac:dyDescent="0.2">
      <c r="B6" s="19"/>
      <c r="D6" s="25" t="s">
        <v>17</v>
      </c>
      <c r="K6" s="274" t="s">
        <v>18</v>
      </c>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Q6" t="s">
        <v>6006</v>
      </c>
      <c r="AR6" s="19"/>
      <c r="BE6" s="270"/>
      <c r="BS6" s="16" t="s">
        <v>7</v>
      </c>
    </row>
    <row r="7" spans="1:74" ht="12" customHeight="1" x14ac:dyDescent="0.2">
      <c r="B7" s="19"/>
      <c r="D7" s="26" t="s">
        <v>19</v>
      </c>
      <c r="K7" s="24" t="s">
        <v>3</v>
      </c>
      <c r="AK7" s="26" t="s">
        <v>20</v>
      </c>
      <c r="AN7" s="24" t="s">
        <v>6004</v>
      </c>
      <c r="AR7" s="19"/>
      <c r="BE7" s="270"/>
      <c r="BS7" s="16" t="s">
        <v>7</v>
      </c>
    </row>
    <row r="8" spans="1:74" ht="12" customHeight="1" x14ac:dyDescent="0.2">
      <c r="B8" s="19"/>
      <c r="D8" s="26" t="s">
        <v>21</v>
      </c>
      <c r="K8" s="24" t="s">
        <v>22</v>
      </c>
      <c r="AK8" s="26" t="s">
        <v>23</v>
      </c>
      <c r="AN8" s="27" t="s">
        <v>24</v>
      </c>
      <c r="AR8" s="19"/>
      <c r="BE8" s="270"/>
      <c r="BS8" s="16" t="s">
        <v>7</v>
      </c>
    </row>
    <row r="9" spans="1:74" ht="14.45" customHeight="1" x14ac:dyDescent="0.2">
      <c r="B9" s="19"/>
      <c r="AR9" s="19"/>
      <c r="BE9" s="270"/>
      <c r="BS9" s="16" t="s">
        <v>7</v>
      </c>
    </row>
    <row r="10" spans="1:74" ht="12" customHeight="1" x14ac:dyDescent="0.2">
      <c r="B10" s="19"/>
      <c r="D10" s="26" t="s">
        <v>25</v>
      </c>
      <c r="AK10" s="26" t="s">
        <v>26</v>
      </c>
      <c r="AN10" s="24" t="s">
        <v>3</v>
      </c>
      <c r="AR10" s="19"/>
      <c r="BE10" s="270"/>
      <c r="BS10" s="16" t="s">
        <v>7</v>
      </c>
    </row>
    <row r="11" spans="1:74" ht="18.399999999999999" customHeight="1" x14ac:dyDescent="0.2">
      <c r="B11" s="19"/>
      <c r="E11" s="24" t="s">
        <v>27</v>
      </c>
      <c r="AK11" s="26" t="s">
        <v>28</v>
      </c>
      <c r="AN11" s="24" t="s">
        <v>3</v>
      </c>
      <c r="AR11" s="19"/>
      <c r="BE11" s="270"/>
      <c r="BS11" s="16" t="s">
        <v>7</v>
      </c>
    </row>
    <row r="12" spans="1:74" ht="6.95" customHeight="1" x14ac:dyDescent="0.2">
      <c r="B12" s="19"/>
      <c r="AR12" s="19"/>
      <c r="BE12" s="270"/>
      <c r="BS12" s="16" t="s">
        <v>7</v>
      </c>
    </row>
    <row r="13" spans="1:74" ht="12" customHeight="1" x14ac:dyDescent="0.2">
      <c r="B13" s="19"/>
      <c r="D13" s="26" t="s">
        <v>29</v>
      </c>
      <c r="AK13" s="26" t="s">
        <v>26</v>
      </c>
      <c r="AN13" s="28" t="s">
        <v>30</v>
      </c>
      <c r="AR13" s="19"/>
      <c r="BE13" s="270"/>
      <c r="BS13" s="16" t="s">
        <v>7</v>
      </c>
    </row>
    <row r="14" spans="1:74" ht="12.75" x14ac:dyDescent="0.2">
      <c r="B14" s="19"/>
      <c r="E14" s="275" t="s">
        <v>30</v>
      </c>
      <c r="F14" s="276"/>
      <c r="G14" s="276"/>
      <c r="H14" s="276"/>
      <c r="I14" s="276"/>
      <c r="J14" s="276"/>
      <c r="K14" s="276"/>
      <c r="L14" s="276"/>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26" t="s">
        <v>28</v>
      </c>
      <c r="AN14" s="28" t="s">
        <v>30</v>
      </c>
      <c r="AR14" s="19"/>
      <c r="BE14" s="270"/>
      <c r="BS14" s="16" t="s">
        <v>7</v>
      </c>
    </row>
    <row r="15" spans="1:74" ht="6.95" customHeight="1" x14ac:dyDescent="0.2">
      <c r="B15" s="19"/>
      <c r="AR15" s="19"/>
      <c r="BE15" s="270"/>
      <c r="BS15" s="16" t="s">
        <v>4</v>
      </c>
    </row>
    <row r="16" spans="1:74" ht="12" customHeight="1" x14ac:dyDescent="0.2">
      <c r="B16" s="19"/>
      <c r="D16" s="26" t="s">
        <v>31</v>
      </c>
      <c r="AK16" s="26" t="s">
        <v>26</v>
      </c>
      <c r="AN16" s="24" t="s">
        <v>32</v>
      </c>
      <c r="AR16" s="19"/>
      <c r="BE16" s="270"/>
      <c r="BS16" s="16" t="s">
        <v>4</v>
      </c>
    </row>
    <row r="17" spans="2:71" ht="18.399999999999999" customHeight="1" x14ac:dyDescent="0.2">
      <c r="B17" s="19"/>
      <c r="E17" s="24" t="s">
        <v>33</v>
      </c>
      <c r="AK17" s="26" t="s">
        <v>28</v>
      </c>
      <c r="AN17" s="24" t="s">
        <v>34</v>
      </c>
      <c r="AR17" s="19"/>
      <c r="BE17" s="270"/>
      <c r="BS17" s="16" t="s">
        <v>35</v>
      </c>
    </row>
    <row r="18" spans="2:71" ht="6.95" customHeight="1" x14ac:dyDescent="0.2">
      <c r="B18" s="19"/>
      <c r="AR18" s="19"/>
      <c r="BE18" s="270"/>
      <c r="BS18" s="16" t="s">
        <v>7</v>
      </c>
    </row>
    <row r="19" spans="2:71" ht="12" customHeight="1" x14ac:dyDescent="0.2">
      <c r="B19" s="19"/>
      <c r="D19" s="26" t="s">
        <v>36</v>
      </c>
      <c r="AK19" s="26" t="s">
        <v>26</v>
      </c>
      <c r="AN19" s="24" t="s">
        <v>32</v>
      </c>
      <c r="AR19" s="19"/>
      <c r="BE19" s="270"/>
      <c r="BS19" s="16" t="s">
        <v>7</v>
      </c>
    </row>
    <row r="20" spans="2:71" ht="18.399999999999999" customHeight="1" x14ac:dyDescent="0.2">
      <c r="B20" s="19"/>
      <c r="E20" s="24" t="s">
        <v>33</v>
      </c>
      <c r="AK20" s="26" t="s">
        <v>28</v>
      </c>
      <c r="AN20" s="24" t="s">
        <v>34</v>
      </c>
      <c r="AR20" s="19"/>
      <c r="BE20" s="270"/>
      <c r="BS20" s="16" t="s">
        <v>4</v>
      </c>
    </row>
    <row r="21" spans="2:71" ht="6.95" customHeight="1" x14ac:dyDescent="0.2">
      <c r="B21" s="19"/>
      <c r="AR21" s="19"/>
      <c r="BE21" s="270"/>
    </row>
    <row r="22" spans="2:71" ht="12" customHeight="1" x14ac:dyDescent="0.2">
      <c r="B22" s="19"/>
      <c r="D22" s="26" t="s">
        <v>37</v>
      </c>
      <c r="AR22" s="19"/>
      <c r="BE22" s="270"/>
    </row>
    <row r="23" spans="2:71" ht="47.25" customHeight="1" x14ac:dyDescent="0.2">
      <c r="B23" s="19"/>
      <c r="E23" s="277" t="s">
        <v>38</v>
      </c>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R23" s="19"/>
      <c r="BE23" s="270"/>
    </row>
    <row r="24" spans="2:71" ht="6.95" customHeight="1" x14ac:dyDescent="0.2">
      <c r="B24" s="19"/>
      <c r="AR24" s="19"/>
      <c r="BE24" s="270"/>
    </row>
    <row r="25" spans="2:71" ht="6.95" customHeight="1" x14ac:dyDescent="0.2">
      <c r="B25" s="19"/>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R25" s="19"/>
      <c r="BE25" s="270"/>
    </row>
    <row r="26" spans="2:71" s="1" customFormat="1" ht="25.9" customHeight="1" x14ac:dyDescent="0.2">
      <c r="B26" s="31"/>
      <c r="D26" s="32" t="s">
        <v>39</v>
      </c>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278">
        <f>ROUND(AG54,2)</f>
        <v>0</v>
      </c>
      <c r="AL26" s="279"/>
      <c r="AM26" s="279"/>
      <c r="AN26" s="279"/>
      <c r="AO26" s="279"/>
      <c r="AR26" s="31"/>
      <c r="BE26" s="270"/>
    </row>
    <row r="27" spans="2:71" s="1" customFormat="1" ht="6.95" customHeight="1" x14ac:dyDescent="0.2">
      <c r="B27" s="31"/>
      <c r="AR27" s="31"/>
      <c r="BE27" s="270"/>
    </row>
    <row r="28" spans="2:71" s="1" customFormat="1" ht="12.75" x14ac:dyDescent="0.2">
      <c r="B28" s="31"/>
      <c r="L28" s="280" t="s">
        <v>40</v>
      </c>
      <c r="M28" s="280"/>
      <c r="N28" s="280"/>
      <c r="O28" s="280"/>
      <c r="P28" s="280"/>
      <c r="W28" s="280" t="s">
        <v>41</v>
      </c>
      <c r="X28" s="280"/>
      <c r="Y28" s="280"/>
      <c r="Z28" s="280"/>
      <c r="AA28" s="280"/>
      <c r="AB28" s="280"/>
      <c r="AC28" s="280"/>
      <c r="AD28" s="280"/>
      <c r="AE28" s="280"/>
      <c r="AK28" s="280" t="s">
        <v>42</v>
      </c>
      <c r="AL28" s="280"/>
      <c r="AM28" s="280"/>
      <c r="AN28" s="280"/>
      <c r="AO28" s="280"/>
      <c r="AR28" s="31"/>
      <c r="BE28" s="270"/>
    </row>
    <row r="29" spans="2:71" s="2" customFormat="1" ht="14.45" customHeight="1" x14ac:dyDescent="0.2">
      <c r="B29" s="35"/>
      <c r="D29" s="26" t="s">
        <v>43</v>
      </c>
      <c r="F29" s="26" t="s">
        <v>44</v>
      </c>
      <c r="L29" s="283">
        <v>0.21</v>
      </c>
      <c r="M29" s="282"/>
      <c r="N29" s="282"/>
      <c r="O29" s="282"/>
      <c r="P29" s="282"/>
      <c r="W29" s="281">
        <f>ROUND(AZ54, 2)</f>
        <v>0</v>
      </c>
      <c r="X29" s="282"/>
      <c r="Y29" s="282"/>
      <c r="Z29" s="282"/>
      <c r="AA29" s="282"/>
      <c r="AB29" s="282"/>
      <c r="AC29" s="282"/>
      <c r="AD29" s="282"/>
      <c r="AE29" s="282"/>
      <c r="AK29" s="281">
        <f>ROUND(AV54, 2)</f>
        <v>0</v>
      </c>
      <c r="AL29" s="282"/>
      <c r="AM29" s="282"/>
      <c r="AN29" s="282"/>
      <c r="AO29" s="282"/>
      <c r="AR29" s="35"/>
      <c r="BE29" s="271"/>
    </row>
    <row r="30" spans="2:71" s="2" customFormat="1" ht="14.45" customHeight="1" x14ac:dyDescent="0.2">
      <c r="B30" s="35"/>
      <c r="F30" s="26" t="s">
        <v>45</v>
      </c>
      <c r="L30" s="283">
        <v>0.12</v>
      </c>
      <c r="M30" s="282"/>
      <c r="N30" s="282"/>
      <c r="O30" s="282"/>
      <c r="P30" s="282"/>
      <c r="W30" s="281">
        <f>ROUND(BA54, 2)</f>
        <v>0</v>
      </c>
      <c r="X30" s="282"/>
      <c r="Y30" s="282"/>
      <c r="Z30" s="282"/>
      <c r="AA30" s="282"/>
      <c r="AB30" s="282"/>
      <c r="AC30" s="282"/>
      <c r="AD30" s="282"/>
      <c r="AE30" s="282"/>
      <c r="AK30" s="281">
        <f>ROUND(AW54, 2)</f>
        <v>0</v>
      </c>
      <c r="AL30" s="282"/>
      <c r="AM30" s="282"/>
      <c r="AN30" s="282"/>
      <c r="AO30" s="282"/>
      <c r="AR30" s="35"/>
      <c r="BE30" s="271"/>
    </row>
    <row r="31" spans="2:71" s="2" customFormat="1" ht="14.45" hidden="1" customHeight="1" x14ac:dyDescent="0.2">
      <c r="B31" s="35"/>
      <c r="F31" s="26" t="s">
        <v>46</v>
      </c>
      <c r="L31" s="283">
        <v>0.21</v>
      </c>
      <c r="M31" s="282"/>
      <c r="N31" s="282"/>
      <c r="O31" s="282"/>
      <c r="P31" s="282"/>
      <c r="W31" s="281">
        <f>ROUND(BB54, 2)</f>
        <v>0</v>
      </c>
      <c r="X31" s="282"/>
      <c r="Y31" s="282"/>
      <c r="Z31" s="282"/>
      <c r="AA31" s="282"/>
      <c r="AB31" s="282"/>
      <c r="AC31" s="282"/>
      <c r="AD31" s="282"/>
      <c r="AE31" s="282"/>
      <c r="AK31" s="281">
        <v>0</v>
      </c>
      <c r="AL31" s="282"/>
      <c r="AM31" s="282"/>
      <c r="AN31" s="282"/>
      <c r="AO31" s="282"/>
      <c r="AR31" s="35"/>
      <c r="BE31" s="271"/>
    </row>
    <row r="32" spans="2:71" s="2" customFormat="1" ht="14.45" hidden="1" customHeight="1" x14ac:dyDescent="0.2">
      <c r="B32" s="35"/>
      <c r="F32" s="26" t="s">
        <v>47</v>
      </c>
      <c r="L32" s="283">
        <v>0.12</v>
      </c>
      <c r="M32" s="282"/>
      <c r="N32" s="282"/>
      <c r="O32" s="282"/>
      <c r="P32" s="282"/>
      <c r="W32" s="281">
        <f>ROUND(BC54, 2)</f>
        <v>0</v>
      </c>
      <c r="X32" s="282"/>
      <c r="Y32" s="282"/>
      <c r="Z32" s="282"/>
      <c r="AA32" s="282"/>
      <c r="AB32" s="282"/>
      <c r="AC32" s="282"/>
      <c r="AD32" s="282"/>
      <c r="AE32" s="282"/>
      <c r="AK32" s="281">
        <v>0</v>
      </c>
      <c r="AL32" s="282"/>
      <c r="AM32" s="282"/>
      <c r="AN32" s="282"/>
      <c r="AO32" s="282"/>
      <c r="AR32" s="35"/>
      <c r="BE32" s="271"/>
    </row>
    <row r="33" spans="2:44" s="2" customFormat="1" ht="14.45" hidden="1" customHeight="1" x14ac:dyDescent="0.2">
      <c r="B33" s="35"/>
      <c r="F33" s="26" t="s">
        <v>48</v>
      </c>
      <c r="L33" s="283">
        <v>0</v>
      </c>
      <c r="M33" s="282"/>
      <c r="N33" s="282"/>
      <c r="O33" s="282"/>
      <c r="P33" s="282"/>
      <c r="W33" s="281">
        <f>ROUND(BD54, 2)</f>
        <v>0</v>
      </c>
      <c r="X33" s="282"/>
      <c r="Y33" s="282"/>
      <c r="Z33" s="282"/>
      <c r="AA33" s="282"/>
      <c r="AB33" s="282"/>
      <c r="AC33" s="282"/>
      <c r="AD33" s="282"/>
      <c r="AE33" s="282"/>
      <c r="AK33" s="281">
        <v>0</v>
      </c>
      <c r="AL33" s="282"/>
      <c r="AM33" s="282"/>
      <c r="AN33" s="282"/>
      <c r="AO33" s="282"/>
      <c r="AR33" s="35"/>
    </row>
    <row r="34" spans="2:44" s="1" customFormat="1" ht="6.95" customHeight="1" x14ac:dyDescent="0.2">
      <c r="B34" s="31"/>
      <c r="AR34" s="31"/>
    </row>
    <row r="35" spans="2:44" s="1" customFormat="1" ht="25.9" customHeight="1" x14ac:dyDescent="0.2">
      <c r="B35" s="31"/>
      <c r="C35" s="36"/>
      <c r="D35" s="37" t="s">
        <v>49</v>
      </c>
      <c r="E35" s="38"/>
      <c r="F35" s="38"/>
      <c r="G35" s="38"/>
      <c r="H35" s="38"/>
      <c r="I35" s="38"/>
      <c r="J35" s="38"/>
      <c r="K35" s="38"/>
      <c r="L35" s="38"/>
      <c r="M35" s="38"/>
      <c r="N35" s="38"/>
      <c r="O35" s="38"/>
      <c r="P35" s="38"/>
      <c r="Q35" s="38"/>
      <c r="R35" s="38"/>
      <c r="S35" s="38"/>
      <c r="T35" s="39" t="s">
        <v>50</v>
      </c>
      <c r="U35" s="38"/>
      <c r="V35" s="38"/>
      <c r="W35" s="38"/>
      <c r="X35" s="289" t="s">
        <v>51</v>
      </c>
      <c r="Y35" s="287"/>
      <c r="Z35" s="287"/>
      <c r="AA35" s="287"/>
      <c r="AB35" s="287"/>
      <c r="AC35" s="38"/>
      <c r="AD35" s="38"/>
      <c r="AE35" s="38"/>
      <c r="AF35" s="38"/>
      <c r="AG35" s="38"/>
      <c r="AH35" s="38"/>
      <c r="AI35" s="38"/>
      <c r="AJ35" s="38"/>
      <c r="AK35" s="286">
        <f>SUM(AK26:AK33)</f>
        <v>0</v>
      </c>
      <c r="AL35" s="287"/>
      <c r="AM35" s="287"/>
      <c r="AN35" s="287"/>
      <c r="AO35" s="288"/>
      <c r="AP35" s="36"/>
      <c r="AQ35" s="36"/>
      <c r="AR35" s="31"/>
    </row>
    <row r="36" spans="2:44" s="1" customFormat="1" ht="6.95" customHeight="1" x14ac:dyDescent="0.2">
      <c r="B36" s="31"/>
      <c r="AR36" s="31"/>
    </row>
    <row r="37" spans="2:44" s="1" customFormat="1" ht="6.95" customHeight="1" x14ac:dyDescent="0.2">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31"/>
    </row>
    <row r="41" spans="2:44" s="1" customFormat="1" ht="6.95" customHeight="1" x14ac:dyDescent="0.2">
      <c r="B41" s="42"/>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31"/>
    </row>
    <row r="42" spans="2:44" s="1" customFormat="1" ht="24.95" customHeight="1" x14ac:dyDescent="0.2">
      <c r="B42" s="31"/>
      <c r="C42" s="20" t="s">
        <v>52</v>
      </c>
      <c r="AR42" s="31"/>
    </row>
    <row r="43" spans="2:44" s="1" customFormat="1" ht="6.95" customHeight="1" x14ac:dyDescent="0.2">
      <c r="B43" s="31"/>
      <c r="AR43" s="31"/>
    </row>
    <row r="44" spans="2:44" s="3" customFormat="1" ht="12" customHeight="1" x14ac:dyDescent="0.2">
      <c r="B44" s="44"/>
      <c r="C44" s="26" t="s">
        <v>14</v>
      </c>
      <c r="L44" s="3" t="str">
        <f>K5</f>
        <v>24039</v>
      </c>
      <c r="AQ44" s="3" t="s">
        <v>6006</v>
      </c>
      <c r="AR44" s="44"/>
    </row>
    <row r="45" spans="2:44" s="4" customFormat="1" ht="36.950000000000003" customHeight="1" x14ac:dyDescent="0.2">
      <c r="B45" s="45"/>
      <c r="C45" s="46" t="s">
        <v>17</v>
      </c>
      <c r="L45" s="284" t="str">
        <f>K6</f>
        <v>REKONSTRUKCE KMOCHOVA DOMU, KUTNOHORSKÁ ULICE ČP. 50</v>
      </c>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R45" s="45"/>
    </row>
    <row r="46" spans="2:44" s="1" customFormat="1" ht="6.95" customHeight="1" x14ac:dyDescent="0.2">
      <c r="B46" s="31"/>
      <c r="AR46" s="31"/>
    </row>
    <row r="47" spans="2:44" s="1" customFormat="1" ht="12" customHeight="1" x14ac:dyDescent="0.2">
      <c r="B47" s="31"/>
      <c r="C47" s="26" t="s">
        <v>21</v>
      </c>
      <c r="L47" s="47" t="str">
        <f>IF(K8="","",K8)</f>
        <v>Kolín IV, Kutnohorská 50</v>
      </c>
      <c r="AI47" s="26" t="s">
        <v>23</v>
      </c>
      <c r="AM47" s="296" t="str">
        <f>IF(AN8= "","",AN8)</f>
        <v>30. 10. 2024</v>
      </c>
      <c r="AN47" s="296"/>
      <c r="AR47" s="31"/>
    </row>
    <row r="48" spans="2:44" s="1" customFormat="1" ht="6.95" customHeight="1" x14ac:dyDescent="0.2">
      <c r="B48" s="31"/>
      <c r="AR48" s="31"/>
    </row>
    <row r="49" spans="1:91" s="1" customFormat="1" ht="25.7" customHeight="1" x14ac:dyDescent="0.2">
      <c r="B49" s="31"/>
      <c r="C49" s="26" t="s">
        <v>25</v>
      </c>
      <c r="L49" s="3" t="str">
        <f>IF(E11= "","",E11)</f>
        <v>Město Kolín, Karlovo nám. 78, Kolín I</v>
      </c>
      <c r="AI49" s="26" t="s">
        <v>31</v>
      </c>
      <c r="AM49" s="297" t="str">
        <f>IF(E17="","",E17)</f>
        <v>AZ PROJECT spol. s r.o., Plynárenská 830, Kolín IV</v>
      </c>
      <c r="AN49" s="298"/>
      <c r="AO49" s="298"/>
      <c r="AP49" s="298"/>
      <c r="AR49" s="31"/>
      <c r="AS49" s="299" t="s">
        <v>53</v>
      </c>
      <c r="AT49" s="300"/>
      <c r="AU49" s="49"/>
      <c r="AV49" s="49"/>
      <c r="AW49" s="49"/>
      <c r="AX49" s="49"/>
      <c r="AY49" s="49"/>
      <c r="AZ49" s="49"/>
      <c r="BA49" s="49"/>
      <c r="BB49" s="49"/>
      <c r="BC49" s="49"/>
      <c r="BD49" s="50"/>
    </row>
    <row r="50" spans="1:91" s="1" customFormat="1" ht="25.7" customHeight="1" x14ac:dyDescent="0.2">
      <c r="B50" s="31"/>
      <c r="C50" s="26" t="s">
        <v>29</v>
      </c>
      <c r="L50" s="3" t="str">
        <f>IF(E14= "Vyplň údaj","",E14)</f>
        <v/>
      </c>
      <c r="AI50" s="26" t="s">
        <v>36</v>
      </c>
      <c r="AM50" s="297" t="str">
        <f>IF(E20="","",E20)</f>
        <v>AZ PROJECT spol. s r.o., Plynárenská 830, Kolín IV</v>
      </c>
      <c r="AN50" s="298"/>
      <c r="AO50" s="298"/>
      <c r="AP50" s="298"/>
      <c r="AR50" s="31"/>
      <c r="AS50" s="301"/>
      <c r="AT50" s="302"/>
      <c r="BD50" s="52"/>
    </row>
    <row r="51" spans="1:91" s="1" customFormat="1" ht="10.9" customHeight="1" x14ac:dyDescent="0.2">
      <c r="B51" s="31"/>
      <c r="AR51" s="31"/>
      <c r="AS51" s="301"/>
      <c r="AT51" s="302"/>
      <c r="BD51" s="52"/>
    </row>
    <row r="52" spans="1:91" s="1" customFormat="1" ht="29.25" customHeight="1" x14ac:dyDescent="0.2">
      <c r="B52" s="31"/>
      <c r="C52" s="263" t="s">
        <v>54</v>
      </c>
      <c r="D52" s="264"/>
      <c r="E52" s="264"/>
      <c r="F52" s="264"/>
      <c r="G52" s="264"/>
      <c r="H52" s="53"/>
      <c r="I52" s="267" t="s">
        <v>55</v>
      </c>
      <c r="J52" s="264"/>
      <c r="K52" s="264"/>
      <c r="L52" s="264"/>
      <c r="M52" s="264"/>
      <c r="N52" s="264"/>
      <c r="O52" s="264"/>
      <c r="P52" s="264"/>
      <c r="Q52" s="264"/>
      <c r="R52" s="264"/>
      <c r="S52" s="264"/>
      <c r="T52" s="264"/>
      <c r="U52" s="264"/>
      <c r="V52" s="264"/>
      <c r="W52" s="264"/>
      <c r="X52" s="264"/>
      <c r="Y52" s="264"/>
      <c r="Z52" s="264"/>
      <c r="AA52" s="264"/>
      <c r="AB52" s="264"/>
      <c r="AC52" s="264"/>
      <c r="AD52" s="264"/>
      <c r="AE52" s="264"/>
      <c r="AF52" s="264"/>
      <c r="AG52" s="293" t="s">
        <v>56</v>
      </c>
      <c r="AH52" s="264"/>
      <c r="AI52" s="264"/>
      <c r="AJ52" s="264"/>
      <c r="AK52" s="264"/>
      <c r="AL52" s="264"/>
      <c r="AM52" s="264"/>
      <c r="AN52" s="267" t="s">
        <v>57</v>
      </c>
      <c r="AO52" s="264"/>
      <c r="AP52" s="264"/>
      <c r="AQ52" s="54" t="s">
        <v>58</v>
      </c>
      <c r="AR52" s="31"/>
      <c r="AS52" s="55" t="s">
        <v>59</v>
      </c>
      <c r="AT52" s="56" t="s">
        <v>60</v>
      </c>
      <c r="AU52" s="56" t="s">
        <v>61</v>
      </c>
      <c r="AV52" s="56" t="s">
        <v>62</v>
      </c>
      <c r="AW52" s="56" t="s">
        <v>63</v>
      </c>
      <c r="AX52" s="56" t="s">
        <v>64</v>
      </c>
      <c r="AY52" s="56" t="s">
        <v>65</v>
      </c>
      <c r="AZ52" s="56" t="s">
        <v>66</v>
      </c>
      <c r="BA52" s="56" t="s">
        <v>67</v>
      </c>
      <c r="BB52" s="56" t="s">
        <v>68</v>
      </c>
      <c r="BC52" s="56" t="s">
        <v>69</v>
      </c>
      <c r="BD52" s="57" t="s">
        <v>70</v>
      </c>
    </row>
    <row r="53" spans="1:91" s="1" customFormat="1" ht="10.9" customHeight="1" x14ac:dyDescent="0.2">
      <c r="B53" s="31"/>
      <c r="AR53" s="31"/>
      <c r="AS53" s="58"/>
      <c r="AT53" s="49"/>
      <c r="AU53" s="49"/>
      <c r="AV53" s="49"/>
      <c r="AW53" s="49"/>
      <c r="AX53" s="49"/>
      <c r="AY53" s="49"/>
      <c r="AZ53" s="49"/>
      <c r="BA53" s="49"/>
      <c r="BB53" s="49"/>
      <c r="BC53" s="49"/>
      <c r="BD53" s="50"/>
    </row>
    <row r="54" spans="1:91" s="5" customFormat="1" ht="32.450000000000003" customHeight="1" x14ac:dyDescent="0.2">
      <c r="B54" s="59"/>
      <c r="C54" s="60" t="s">
        <v>71</v>
      </c>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268">
        <f>ROUND(AG55,2)</f>
        <v>0</v>
      </c>
      <c r="AH54" s="268"/>
      <c r="AI54" s="268"/>
      <c r="AJ54" s="268"/>
      <c r="AK54" s="268"/>
      <c r="AL54" s="268"/>
      <c r="AM54" s="268"/>
      <c r="AN54" s="304">
        <f t="shared" ref="AN54:AN65" si="0">SUM(AG54,AT54)</f>
        <v>0</v>
      </c>
      <c r="AO54" s="304"/>
      <c r="AP54" s="304"/>
      <c r="AQ54" s="63" t="s">
        <v>3</v>
      </c>
      <c r="AR54" s="59"/>
      <c r="AS54" s="64">
        <f>ROUND(AS55,2)</f>
        <v>0</v>
      </c>
      <c r="AT54" s="65">
        <f t="shared" ref="AT54:AT65" si="1">ROUND(SUM(AV54:AW54),2)</f>
        <v>0</v>
      </c>
      <c r="AU54" s="66">
        <f>ROUND(AU55,5)</f>
        <v>0</v>
      </c>
      <c r="AV54" s="65">
        <f>ROUND(AZ54*L29,2)</f>
        <v>0</v>
      </c>
      <c r="AW54" s="65">
        <f>ROUND(BA54*L30,2)</f>
        <v>0</v>
      </c>
      <c r="AX54" s="65">
        <f>ROUND(BB54*L29,2)</f>
        <v>0</v>
      </c>
      <c r="AY54" s="65">
        <f>ROUND(BC54*L30,2)</f>
        <v>0</v>
      </c>
      <c r="AZ54" s="65">
        <f>ROUND(AZ55,2)</f>
        <v>0</v>
      </c>
      <c r="BA54" s="65">
        <f>ROUND(BA55,2)</f>
        <v>0</v>
      </c>
      <c r="BB54" s="65">
        <f>ROUND(BB55,2)</f>
        <v>0</v>
      </c>
      <c r="BC54" s="65">
        <f>ROUND(BC55,2)</f>
        <v>0</v>
      </c>
      <c r="BD54" s="67">
        <f>ROUND(BD55,2)</f>
        <v>0</v>
      </c>
      <c r="BS54" s="68" t="s">
        <v>72</v>
      </c>
      <c r="BT54" s="68" t="s">
        <v>73</v>
      </c>
      <c r="BU54" s="69" t="s">
        <v>74</v>
      </c>
      <c r="BV54" s="68" t="s">
        <v>75</v>
      </c>
      <c r="BW54" s="68" t="s">
        <v>5</v>
      </c>
      <c r="BX54" s="68" t="s">
        <v>76</v>
      </c>
      <c r="CL54" s="68" t="s">
        <v>3</v>
      </c>
    </row>
    <row r="55" spans="1:91" s="6" customFormat="1" ht="24.75" customHeight="1" x14ac:dyDescent="0.2">
      <c r="B55" s="70"/>
      <c r="C55" s="71"/>
      <c r="D55" s="265" t="s">
        <v>15</v>
      </c>
      <c r="E55" s="265"/>
      <c r="F55" s="265"/>
      <c r="G55" s="265"/>
      <c r="H55" s="265"/>
      <c r="I55" s="72"/>
      <c r="J55" s="265" t="s">
        <v>18</v>
      </c>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94">
        <f>ROUND(SUM(AG56:AG65),2)</f>
        <v>0</v>
      </c>
      <c r="AH55" s="295"/>
      <c r="AI55" s="295"/>
      <c r="AJ55" s="295"/>
      <c r="AK55" s="295"/>
      <c r="AL55" s="295"/>
      <c r="AM55" s="295"/>
      <c r="AN55" s="303">
        <f t="shared" si="0"/>
        <v>0</v>
      </c>
      <c r="AO55" s="295"/>
      <c r="AP55" s="295"/>
      <c r="AQ55" s="73" t="s">
        <v>77</v>
      </c>
      <c r="AR55" s="70"/>
      <c r="AS55" s="74">
        <f>ROUND(SUM(AS56:AS65),2)</f>
        <v>0</v>
      </c>
      <c r="AT55" s="75">
        <f t="shared" si="1"/>
        <v>0</v>
      </c>
      <c r="AU55" s="76">
        <f>ROUND(SUM(AU56:AU65),5)</f>
        <v>0</v>
      </c>
      <c r="AV55" s="75">
        <f>ROUND(AZ55*L29,2)</f>
        <v>0</v>
      </c>
      <c r="AW55" s="75">
        <f>ROUND(BA55*L30,2)</f>
        <v>0</v>
      </c>
      <c r="AX55" s="75">
        <f>ROUND(BB55*L29,2)</f>
        <v>0</v>
      </c>
      <c r="AY55" s="75">
        <f>ROUND(BC55*L30,2)</f>
        <v>0</v>
      </c>
      <c r="AZ55" s="75">
        <f>ROUND(SUM(AZ56:AZ65),2)</f>
        <v>0</v>
      </c>
      <c r="BA55" s="75">
        <f>ROUND(SUM(BA56:BA65),2)</f>
        <v>0</v>
      </c>
      <c r="BB55" s="75">
        <f>ROUND(SUM(BB56:BB65),2)</f>
        <v>0</v>
      </c>
      <c r="BC55" s="75">
        <f>ROUND(SUM(BC56:BC65),2)</f>
        <v>0</v>
      </c>
      <c r="BD55" s="77">
        <f>ROUND(SUM(BD56:BD65),2)</f>
        <v>0</v>
      </c>
      <c r="BS55" s="78" t="s">
        <v>72</v>
      </c>
      <c r="BT55" s="78" t="s">
        <v>78</v>
      </c>
      <c r="BU55" s="78" t="s">
        <v>74</v>
      </c>
      <c r="BV55" s="78" t="s">
        <v>75</v>
      </c>
      <c r="BW55" s="78" t="s">
        <v>79</v>
      </c>
      <c r="BX55" s="78" t="s">
        <v>5</v>
      </c>
      <c r="CL55" s="78" t="s">
        <v>3</v>
      </c>
      <c r="CM55" s="78" t="s">
        <v>80</v>
      </c>
    </row>
    <row r="56" spans="1:91" s="3" customFormat="1" ht="16.5" customHeight="1" x14ac:dyDescent="0.2">
      <c r="A56" s="79" t="s">
        <v>81</v>
      </c>
      <c r="B56" s="44"/>
      <c r="C56" s="9"/>
      <c r="D56" s="9"/>
      <c r="E56" s="266" t="s">
        <v>82</v>
      </c>
      <c r="F56" s="266"/>
      <c r="G56" s="266"/>
      <c r="H56" s="266"/>
      <c r="I56" s="266"/>
      <c r="J56" s="9"/>
      <c r="K56" s="266" t="s">
        <v>83</v>
      </c>
      <c r="L56" s="266"/>
      <c r="M56" s="266"/>
      <c r="N56" s="266"/>
      <c r="O56" s="266"/>
      <c r="P56" s="266"/>
      <c r="Q56" s="266"/>
      <c r="R56" s="266"/>
      <c r="S56" s="266"/>
      <c r="T56" s="266"/>
      <c r="U56" s="266"/>
      <c r="V56" s="266"/>
      <c r="W56" s="266"/>
      <c r="X56" s="266"/>
      <c r="Y56" s="266"/>
      <c r="Z56" s="266"/>
      <c r="AA56" s="266"/>
      <c r="AB56" s="266"/>
      <c r="AC56" s="266"/>
      <c r="AD56" s="266"/>
      <c r="AE56" s="266"/>
      <c r="AF56" s="266"/>
      <c r="AG56" s="291">
        <f>'24039a - SO - 01 Objekt č...'!J32</f>
        <v>0</v>
      </c>
      <c r="AH56" s="292"/>
      <c r="AI56" s="292"/>
      <c r="AJ56" s="292"/>
      <c r="AK56" s="292"/>
      <c r="AL56" s="292"/>
      <c r="AM56" s="292"/>
      <c r="AN56" s="291">
        <f t="shared" si="0"/>
        <v>0</v>
      </c>
      <c r="AO56" s="292"/>
      <c r="AP56" s="292"/>
      <c r="AQ56" s="80" t="s">
        <v>84</v>
      </c>
      <c r="AR56" s="44"/>
      <c r="AS56" s="81">
        <v>0</v>
      </c>
      <c r="AT56" s="82">
        <f t="shared" si="1"/>
        <v>0</v>
      </c>
      <c r="AU56" s="83">
        <f>'24039a - SO - 01 Objekt č...'!P129</f>
        <v>0</v>
      </c>
      <c r="AV56" s="82">
        <f>'24039a - SO - 01 Objekt č...'!J35</f>
        <v>0</v>
      </c>
      <c r="AW56" s="82">
        <f>'24039a - SO - 01 Objekt č...'!J36</f>
        <v>0</v>
      </c>
      <c r="AX56" s="82">
        <f>'24039a - SO - 01 Objekt č...'!J37</f>
        <v>0</v>
      </c>
      <c r="AY56" s="82">
        <f>'24039a - SO - 01 Objekt č...'!J38</f>
        <v>0</v>
      </c>
      <c r="AZ56" s="82">
        <f>'24039a - SO - 01 Objekt č...'!F35</f>
        <v>0</v>
      </c>
      <c r="BA56" s="82">
        <f>'24039a - SO - 01 Objekt č...'!F36</f>
        <v>0</v>
      </c>
      <c r="BB56" s="82">
        <f>'24039a - SO - 01 Objekt č...'!F37</f>
        <v>0</v>
      </c>
      <c r="BC56" s="82">
        <f>'24039a - SO - 01 Objekt č...'!F38</f>
        <v>0</v>
      </c>
      <c r="BD56" s="84">
        <f>'24039a - SO - 01 Objekt č...'!F39</f>
        <v>0</v>
      </c>
      <c r="BT56" s="24" t="s">
        <v>80</v>
      </c>
      <c r="BV56" s="24" t="s">
        <v>75</v>
      </c>
      <c r="BW56" s="24" t="s">
        <v>85</v>
      </c>
      <c r="BX56" s="24" t="s">
        <v>79</v>
      </c>
      <c r="CL56" s="24" t="s">
        <v>3</v>
      </c>
    </row>
    <row r="57" spans="1:91" s="3" customFormat="1" ht="16.5" customHeight="1" x14ac:dyDescent="0.2">
      <c r="A57" s="79" t="s">
        <v>81</v>
      </c>
      <c r="B57" s="44"/>
      <c r="C57" s="9"/>
      <c r="D57" s="9"/>
      <c r="E57" s="266" t="s">
        <v>86</v>
      </c>
      <c r="F57" s="266"/>
      <c r="G57" s="266"/>
      <c r="H57" s="266"/>
      <c r="I57" s="266"/>
      <c r="J57" s="9"/>
      <c r="K57" s="266" t="s">
        <v>87</v>
      </c>
      <c r="L57" s="266"/>
      <c r="M57" s="266"/>
      <c r="N57" s="266"/>
      <c r="O57" s="266"/>
      <c r="P57" s="266"/>
      <c r="Q57" s="266"/>
      <c r="R57" s="266"/>
      <c r="S57" s="266"/>
      <c r="T57" s="266"/>
      <c r="U57" s="266"/>
      <c r="V57" s="266"/>
      <c r="W57" s="266"/>
      <c r="X57" s="266"/>
      <c r="Y57" s="266"/>
      <c r="Z57" s="266"/>
      <c r="AA57" s="266"/>
      <c r="AB57" s="266"/>
      <c r="AC57" s="266"/>
      <c r="AD57" s="266"/>
      <c r="AE57" s="266"/>
      <c r="AF57" s="266"/>
      <c r="AG57" s="291">
        <f>'24039b - SO - 02 Přístřeš...'!J32</f>
        <v>0</v>
      </c>
      <c r="AH57" s="292"/>
      <c r="AI57" s="292"/>
      <c r="AJ57" s="292"/>
      <c r="AK57" s="292"/>
      <c r="AL57" s="292"/>
      <c r="AM57" s="292"/>
      <c r="AN57" s="291">
        <f t="shared" si="0"/>
        <v>0</v>
      </c>
      <c r="AO57" s="292"/>
      <c r="AP57" s="292"/>
      <c r="AQ57" s="80" t="s">
        <v>84</v>
      </c>
      <c r="AR57" s="44"/>
      <c r="AS57" s="81">
        <v>0</v>
      </c>
      <c r="AT57" s="82">
        <f t="shared" si="1"/>
        <v>0</v>
      </c>
      <c r="AU57" s="83">
        <f>'24039b - SO - 02 Přístřeš...'!P98</f>
        <v>0</v>
      </c>
      <c r="AV57" s="82">
        <f>'24039b - SO - 02 Přístřeš...'!J35</f>
        <v>0</v>
      </c>
      <c r="AW57" s="82">
        <f>'24039b - SO - 02 Přístřeš...'!J36</f>
        <v>0</v>
      </c>
      <c r="AX57" s="82">
        <f>'24039b - SO - 02 Přístřeš...'!J37</f>
        <v>0</v>
      </c>
      <c r="AY57" s="82">
        <f>'24039b - SO - 02 Přístřeš...'!J38</f>
        <v>0</v>
      </c>
      <c r="AZ57" s="82">
        <f>'24039b - SO - 02 Přístřeš...'!F35</f>
        <v>0</v>
      </c>
      <c r="BA57" s="82">
        <f>'24039b - SO - 02 Přístřeš...'!F36</f>
        <v>0</v>
      </c>
      <c r="BB57" s="82">
        <f>'24039b - SO - 02 Přístřeš...'!F37</f>
        <v>0</v>
      </c>
      <c r="BC57" s="82">
        <f>'24039b - SO - 02 Přístřeš...'!F38</f>
        <v>0</v>
      </c>
      <c r="BD57" s="84">
        <f>'24039b - SO - 02 Přístřeš...'!F39</f>
        <v>0</v>
      </c>
      <c r="BT57" s="24" t="s">
        <v>80</v>
      </c>
      <c r="BV57" s="24" t="s">
        <v>75</v>
      </c>
      <c r="BW57" s="24" t="s">
        <v>88</v>
      </c>
      <c r="BX57" s="24" t="s">
        <v>79</v>
      </c>
      <c r="CL57" s="24" t="s">
        <v>3</v>
      </c>
    </row>
    <row r="58" spans="1:91" s="3" customFormat="1" ht="16.5" customHeight="1" x14ac:dyDescent="0.2">
      <c r="A58" s="79" t="s">
        <v>81</v>
      </c>
      <c r="B58" s="44"/>
      <c r="C58" s="9"/>
      <c r="D58" s="9"/>
      <c r="E58" s="266" t="s">
        <v>89</v>
      </c>
      <c r="F58" s="266"/>
      <c r="G58" s="266"/>
      <c r="H58" s="266"/>
      <c r="I58" s="266"/>
      <c r="J58" s="9"/>
      <c r="K58" s="266" t="s">
        <v>90</v>
      </c>
      <c r="L58" s="266"/>
      <c r="M58" s="266"/>
      <c r="N58" s="266"/>
      <c r="O58" s="266"/>
      <c r="P58" s="266"/>
      <c r="Q58" s="266"/>
      <c r="R58" s="266"/>
      <c r="S58" s="266"/>
      <c r="T58" s="266"/>
      <c r="U58" s="266"/>
      <c r="V58" s="266"/>
      <c r="W58" s="266"/>
      <c r="X58" s="266"/>
      <c r="Y58" s="266"/>
      <c r="Z58" s="266"/>
      <c r="AA58" s="266"/>
      <c r="AB58" s="266"/>
      <c r="AC58" s="266"/>
      <c r="AD58" s="266"/>
      <c r="AE58" s="266"/>
      <c r="AF58" s="266"/>
      <c r="AG58" s="291">
        <f>'24039c - SO - 03 Protihlu...'!J32</f>
        <v>0</v>
      </c>
      <c r="AH58" s="292"/>
      <c r="AI58" s="292"/>
      <c r="AJ58" s="292"/>
      <c r="AK58" s="292"/>
      <c r="AL58" s="292"/>
      <c r="AM58" s="292"/>
      <c r="AN58" s="291">
        <f t="shared" si="0"/>
        <v>0</v>
      </c>
      <c r="AO58" s="292"/>
      <c r="AP58" s="292"/>
      <c r="AQ58" s="80" t="s">
        <v>84</v>
      </c>
      <c r="AR58" s="44"/>
      <c r="AS58" s="81">
        <v>0</v>
      </c>
      <c r="AT58" s="82">
        <f t="shared" si="1"/>
        <v>0</v>
      </c>
      <c r="AU58" s="83">
        <f>'24039c - SO - 03 Protihlu...'!P95</f>
        <v>0</v>
      </c>
      <c r="AV58" s="82">
        <f>'24039c - SO - 03 Protihlu...'!J35</f>
        <v>0</v>
      </c>
      <c r="AW58" s="82">
        <f>'24039c - SO - 03 Protihlu...'!J36</f>
        <v>0</v>
      </c>
      <c r="AX58" s="82">
        <f>'24039c - SO - 03 Protihlu...'!J37</f>
        <v>0</v>
      </c>
      <c r="AY58" s="82">
        <f>'24039c - SO - 03 Protihlu...'!J38</f>
        <v>0</v>
      </c>
      <c r="AZ58" s="82">
        <f>'24039c - SO - 03 Protihlu...'!F35</f>
        <v>0</v>
      </c>
      <c r="BA58" s="82">
        <f>'24039c - SO - 03 Protihlu...'!F36</f>
        <v>0</v>
      </c>
      <c r="BB58" s="82">
        <f>'24039c - SO - 03 Protihlu...'!F37</f>
        <v>0</v>
      </c>
      <c r="BC58" s="82">
        <f>'24039c - SO - 03 Protihlu...'!F38</f>
        <v>0</v>
      </c>
      <c r="BD58" s="84">
        <f>'24039c - SO - 03 Protihlu...'!F39</f>
        <v>0</v>
      </c>
      <c r="BT58" s="24" t="s">
        <v>80</v>
      </c>
      <c r="BV58" s="24" t="s">
        <v>75</v>
      </c>
      <c r="BW58" s="24" t="s">
        <v>91</v>
      </c>
      <c r="BX58" s="24" t="s">
        <v>79</v>
      </c>
      <c r="CL58" s="24" t="s">
        <v>3</v>
      </c>
    </row>
    <row r="59" spans="1:91" s="3" customFormat="1" ht="16.5" customHeight="1" x14ac:dyDescent="0.2">
      <c r="A59" s="79" t="s">
        <v>81</v>
      </c>
      <c r="B59" s="44"/>
      <c r="C59" s="9"/>
      <c r="D59" s="9"/>
      <c r="E59" s="266" t="s">
        <v>92</v>
      </c>
      <c r="F59" s="266"/>
      <c r="G59" s="266"/>
      <c r="H59" s="266"/>
      <c r="I59" s="266"/>
      <c r="J59" s="9"/>
      <c r="K59" s="266" t="s">
        <v>93</v>
      </c>
      <c r="L59" s="266"/>
      <c r="M59" s="266"/>
      <c r="N59" s="266"/>
      <c r="O59" s="266"/>
      <c r="P59" s="266"/>
      <c r="Q59" s="266"/>
      <c r="R59" s="266"/>
      <c r="S59" s="266"/>
      <c r="T59" s="266"/>
      <c r="U59" s="266"/>
      <c r="V59" s="266"/>
      <c r="W59" s="266"/>
      <c r="X59" s="266"/>
      <c r="Y59" s="266"/>
      <c r="Z59" s="266"/>
      <c r="AA59" s="266"/>
      <c r="AB59" s="266"/>
      <c r="AC59" s="266"/>
      <c r="AD59" s="266"/>
      <c r="AE59" s="266"/>
      <c r="AF59" s="266"/>
      <c r="AG59" s="291">
        <f>'24039d - SO - 04 Akumulač...'!J32</f>
        <v>0</v>
      </c>
      <c r="AH59" s="292"/>
      <c r="AI59" s="292"/>
      <c r="AJ59" s="292"/>
      <c r="AK59" s="292"/>
      <c r="AL59" s="292"/>
      <c r="AM59" s="292"/>
      <c r="AN59" s="291">
        <f t="shared" si="0"/>
        <v>0</v>
      </c>
      <c r="AO59" s="292"/>
      <c r="AP59" s="292"/>
      <c r="AQ59" s="80" t="s">
        <v>84</v>
      </c>
      <c r="AR59" s="44"/>
      <c r="AS59" s="81">
        <v>0</v>
      </c>
      <c r="AT59" s="82">
        <f t="shared" si="1"/>
        <v>0</v>
      </c>
      <c r="AU59" s="83">
        <f>'24039d - SO - 04 Akumulač...'!P95</f>
        <v>0</v>
      </c>
      <c r="AV59" s="82">
        <f>'24039d - SO - 04 Akumulač...'!J35</f>
        <v>0</v>
      </c>
      <c r="AW59" s="82">
        <f>'24039d - SO - 04 Akumulač...'!J36</f>
        <v>0</v>
      </c>
      <c r="AX59" s="82">
        <f>'24039d - SO - 04 Akumulač...'!J37</f>
        <v>0</v>
      </c>
      <c r="AY59" s="82">
        <f>'24039d - SO - 04 Akumulač...'!J38</f>
        <v>0</v>
      </c>
      <c r="AZ59" s="82">
        <f>'24039d - SO - 04 Akumulač...'!F35</f>
        <v>0</v>
      </c>
      <c r="BA59" s="82">
        <f>'24039d - SO - 04 Akumulač...'!F36</f>
        <v>0</v>
      </c>
      <c r="BB59" s="82">
        <f>'24039d - SO - 04 Akumulač...'!F37</f>
        <v>0</v>
      </c>
      <c r="BC59" s="82">
        <f>'24039d - SO - 04 Akumulač...'!F38</f>
        <v>0</v>
      </c>
      <c r="BD59" s="84">
        <f>'24039d - SO - 04 Akumulač...'!F39</f>
        <v>0</v>
      </c>
      <c r="BT59" s="24" t="s">
        <v>80</v>
      </c>
      <c r="BV59" s="24" t="s">
        <v>75</v>
      </c>
      <c r="BW59" s="24" t="s">
        <v>94</v>
      </c>
      <c r="BX59" s="24" t="s">
        <v>79</v>
      </c>
      <c r="CL59" s="24" t="s">
        <v>3</v>
      </c>
    </row>
    <row r="60" spans="1:91" s="3" customFormat="1" ht="16.5" customHeight="1" x14ac:dyDescent="0.2">
      <c r="A60" s="79" t="s">
        <v>81</v>
      </c>
      <c r="B60" s="44"/>
      <c r="C60" s="9"/>
      <c r="D60" s="9"/>
      <c r="E60" s="266" t="s">
        <v>95</v>
      </c>
      <c r="F60" s="266"/>
      <c r="G60" s="266"/>
      <c r="H60" s="266"/>
      <c r="I60" s="266"/>
      <c r="J60" s="9"/>
      <c r="K60" s="266" t="s">
        <v>96</v>
      </c>
      <c r="L60" s="266"/>
      <c r="M60" s="266"/>
      <c r="N60" s="266"/>
      <c r="O60" s="266"/>
      <c r="P60" s="266"/>
      <c r="Q60" s="266"/>
      <c r="R60" s="266"/>
      <c r="S60" s="266"/>
      <c r="T60" s="266"/>
      <c r="U60" s="266"/>
      <c r="V60" s="266"/>
      <c r="W60" s="266"/>
      <c r="X60" s="266"/>
      <c r="Y60" s="266"/>
      <c r="Z60" s="266"/>
      <c r="AA60" s="266"/>
      <c r="AB60" s="266"/>
      <c r="AC60" s="266"/>
      <c r="AD60" s="266"/>
      <c r="AE60" s="266"/>
      <c r="AF60" s="266"/>
      <c r="AG60" s="291">
        <f>'24039e - SO - 05 Oplocení...'!J32</f>
        <v>0</v>
      </c>
      <c r="AH60" s="292"/>
      <c r="AI60" s="292"/>
      <c r="AJ60" s="292"/>
      <c r="AK60" s="292"/>
      <c r="AL60" s="292"/>
      <c r="AM60" s="292"/>
      <c r="AN60" s="291">
        <f t="shared" si="0"/>
        <v>0</v>
      </c>
      <c r="AO60" s="292"/>
      <c r="AP60" s="292"/>
      <c r="AQ60" s="80" t="s">
        <v>84</v>
      </c>
      <c r="AR60" s="44"/>
      <c r="AS60" s="81">
        <v>0</v>
      </c>
      <c r="AT60" s="82">
        <f t="shared" si="1"/>
        <v>0</v>
      </c>
      <c r="AU60" s="83">
        <f>'24039e - SO - 05 Oplocení...'!P100</f>
        <v>0</v>
      </c>
      <c r="AV60" s="82">
        <f>'24039e - SO - 05 Oplocení...'!J35</f>
        <v>0</v>
      </c>
      <c r="AW60" s="82">
        <f>'24039e - SO - 05 Oplocení...'!J36</f>
        <v>0</v>
      </c>
      <c r="AX60" s="82">
        <f>'24039e - SO - 05 Oplocení...'!J37</f>
        <v>0</v>
      </c>
      <c r="AY60" s="82">
        <f>'24039e - SO - 05 Oplocení...'!J38</f>
        <v>0</v>
      </c>
      <c r="AZ60" s="82">
        <f>'24039e - SO - 05 Oplocení...'!F35</f>
        <v>0</v>
      </c>
      <c r="BA60" s="82">
        <f>'24039e - SO - 05 Oplocení...'!F36</f>
        <v>0</v>
      </c>
      <c r="BB60" s="82">
        <f>'24039e - SO - 05 Oplocení...'!F37</f>
        <v>0</v>
      </c>
      <c r="BC60" s="82">
        <f>'24039e - SO - 05 Oplocení...'!F38</f>
        <v>0</v>
      </c>
      <c r="BD60" s="84">
        <f>'24039e - SO - 05 Oplocení...'!F39</f>
        <v>0</v>
      </c>
      <c r="BT60" s="24" t="s">
        <v>80</v>
      </c>
      <c r="BV60" s="24" t="s">
        <v>75</v>
      </c>
      <c r="BW60" s="24" t="s">
        <v>97</v>
      </c>
      <c r="BX60" s="24" t="s">
        <v>79</v>
      </c>
      <c r="CL60" s="24" t="s">
        <v>3</v>
      </c>
    </row>
    <row r="61" spans="1:91" s="3" customFormat="1" ht="16.5" customHeight="1" x14ac:dyDescent="0.2">
      <c r="A61" s="79" t="s">
        <v>81</v>
      </c>
      <c r="B61" s="44"/>
      <c r="C61" s="9"/>
      <c r="D61" s="9"/>
      <c r="E61" s="266" t="s">
        <v>98</v>
      </c>
      <c r="F61" s="266"/>
      <c r="G61" s="266"/>
      <c r="H61" s="266"/>
      <c r="I61" s="266"/>
      <c r="J61" s="9"/>
      <c r="K61" s="266" t="s">
        <v>99</v>
      </c>
      <c r="L61" s="266"/>
      <c r="M61" s="266"/>
      <c r="N61" s="266"/>
      <c r="O61" s="266"/>
      <c r="P61" s="266"/>
      <c r="Q61" s="266"/>
      <c r="R61" s="266"/>
      <c r="S61" s="266"/>
      <c r="T61" s="266"/>
      <c r="U61" s="266"/>
      <c r="V61" s="266"/>
      <c r="W61" s="266"/>
      <c r="X61" s="266"/>
      <c r="Y61" s="266"/>
      <c r="Z61" s="266"/>
      <c r="AA61" s="266"/>
      <c r="AB61" s="266"/>
      <c r="AC61" s="266"/>
      <c r="AD61" s="266"/>
      <c r="AE61" s="266"/>
      <c r="AF61" s="266"/>
      <c r="AG61" s="291">
        <f>'24039f - SO - 06 Zpevněné...'!J32</f>
        <v>0</v>
      </c>
      <c r="AH61" s="292"/>
      <c r="AI61" s="292"/>
      <c r="AJ61" s="292"/>
      <c r="AK61" s="292"/>
      <c r="AL61" s="292"/>
      <c r="AM61" s="292"/>
      <c r="AN61" s="291">
        <f t="shared" si="0"/>
        <v>0</v>
      </c>
      <c r="AO61" s="292"/>
      <c r="AP61" s="292"/>
      <c r="AQ61" s="80" t="s">
        <v>84</v>
      </c>
      <c r="AR61" s="44"/>
      <c r="AS61" s="81">
        <v>0</v>
      </c>
      <c r="AT61" s="82">
        <f t="shared" si="1"/>
        <v>0</v>
      </c>
      <c r="AU61" s="83">
        <f>'24039f - SO - 06 Zpevněné...'!P94</f>
        <v>0</v>
      </c>
      <c r="AV61" s="82">
        <f>'24039f - SO - 06 Zpevněné...'!J35</f>
        <v>0</v>
      </c>
      <c r="AW61" s="82">
        <f>'24039f - SO - 06 Zpevněné...'!J36</f>
        <v>0</v>
      </c>
      <c r="AX61" s="82">
        <f>'24039f - SO - 06 Zpevněné...'!J37</f>
        <v>0</v>
      </c>
      <c r="AY61" s="82">
        <f>'24039f - SO - 06 Zpevněné...'!J38</f>
        <v>0</v>
      </c>
      <c r="AZ61" s="82">
        <f>'24039f - SO - 06 Zpevněné...'!F35</f>
        <v>0</v>
      </c>
      <c r="BA61" s="82">
        <f>'24039f - SO - 06 Zpevněné...'!F36</f>
        <v>0</v>
      </c>
      <c r="BB61" s="82">
        <f>'24039f - SO - 06 Zpevněné...'!F37</f>
        <v>0</v>
      </c>
      <c r="BC61" s="82">
        <f>'24039f - SO - 06 Zpevněné...'!F38</f>
        <v>0</v>
      </c>
      <c r="BD61" s="84">
        <f>'24039f - SO - 06 Zpevněné...'!F39</f>
        <v>0</v>
      </c>
      <c r="BT61" s="24" t="s">
        <v>80</v>
      </c>
      <c r="BV61" s="24" t="s">
        <v>75</v>
      </c>
      <c r="BW61" s="24" t="s">
        <v>100</v>
      </c>
      <c r="BX61" s="24" t="s">
        <v>79</v>
      </c>
      <c r="CL61" s="24" t="s">
        <v>3</v>
      </c>
    </row>
    <row r="62" spans="1:91" s="3" customFormat="1" ht="16.5" customHeight="1" x14ac:dyDescent="0.2">
      <c r="A62" s="79" t="s">
        <v>81</v>
      </c>
      <c r="B62" s="44"/>
      <c r="C62" s="9"/>
      <c r="D62" s="9"/>
      <c r="E62" s="266" t="s">
        <v>101</v>
      </c>
      <c r="F62" s="266"/>
      <c r="G62" s="266"/>
      <c r="H62" s="266"/>
      <c r="I62" s="266"/>
      <c r="J62" s="9"/>
      <c r="K62" s="266" t="s">
        <v>102</v>
      </c>
      <c r="L62" s="266"/>
      <c r="M62" s="266"/>
      <c r="N62" s="266"/>
      <c r="O62" s="266"/>
      <c r="P62" s="266"/>
      <c r="Q62" s="266"/>
      <c r="R62" s="266"/>
      <c r="S62" s="266"/>
      <c r="T62" s="266"/>
      <c r="U62" s="266"/>
      <c r="V62" s="266"/>
      <c r="W62" s="266"/>
      <c r="X62" s="266"/>
      <c r="Y62" s="266"/>
      <c r="Z62" s="266"/>
      <c r="AA62" s="266"/>
      <c r="AB62" s="266"/>
      <c r="AC62" s="266"/>
      <c r="AD62" s="266"/>
      <c r="AE62" s="266"/>
      <c r="AF62" s="266"/>
      <c r="AG62" s="291">
        <f>'24039g - SO - 07 Sadové ú...'!J32</f>
        <v>0</v>
      </c>
      <c r="AH62" s="292"/>
      <c r="AI62" s="292"/>
      <c r="AJ62" s="292"/>
      <c r="AK62" s="292"/>
      <c r="AL62" s="292"/>
      <c r="AM62" s="292"/>
      <c r="AN62" s="291">
        <f t="shared" si="0"/>
        <v>0</v>
      </c>
      <c r="AO62" s="292"/>
      <c r="AP62" s="292"/>
      <c r="AQ62" s="80" t="s">
        <v>84</v>
      </c>
      <c r="AR62" s="44"/>
      <c r="AS62" s="81">
        <v>0</v>
      </c>
      <c r="AT62" s="82">
        <f t="shared" si="1"/>
        <v>0</v>
      </c>
      <c r="AU62" s="83">
        <f>'24039g - SO - 07 Sadové ú...'!P101</f>
        <v>0</v>
      </c>
      <c r="AV62" s="82">
        <f>'24039g - SO - 07 Sadové ú...'!J35</f>
        <v>0</v>
      </c>
      <c r="AW62" s="82">
        <f>'24039g - SO - 07 Sadové ú...'!J36</f>
        <v>0</v>
      </c>
      <c r="AX62" s="82">
        <f>'24039g - SO - 07 Sadové ú...'!J37</f>
        <v>0</v>
      </c>
      <c r="AY62" s="82">
        <f>'24039g - SO - 07 Sadové ú...'!J38</f>
        <v>0</v>
      </c>
      <c r="AZ62" s="82">
        <f>'24039g - SO - 07 Sadové ú...'!F35</f>
        <v>0</v>
      </c>
      <c r="BA62" s="82">
        <f>'24039g - SO - 07 Sadové ú...'!F36</f>
        <v>0</v>
      </c>
      <c r="BB62" s="82">
        <f>'24039g - SO - 07 Sadové ú...'!F37</f>
        <v>0</v>
      </c>
      <c r="BC62" s="82">
        <f>'24039g - SO - 07 Sadové ú...'!F38</f>
        <v>0</v>
      </c>
      <c r="BD62" s="84">
        <f>'24039g - SO - 07 Sadové ú...'!F39</f>
        <v>0</v>
      </c>
      <c r="BT62" s="24" t="s">
        <v>80</v>
      </c>
      <c r="BV62" s="24" t="s">
        <v>75</v>
      </c>
      <c r="BW62" s="24" t="s">
        <v>103</v>
      </c>
      <c r="BX62" s="24" t="s">
        <v>79</v>
      </c>
      <c r="CL62" s="24" t="s">
        <v>3</v>
      </c>
    </row>
    <row r="63" spans="1:91" s="3" customFormat="1" ht="16.5" customHeight="1" x14ac:dyDescent="0.2">
      <c r="A63" s="79" t="s">
        <v>81</v>
      </c>
      <c r="B63" s="44"/>
      <c r="C63" s="9"/>
      <c r="D63" s="9"/>
      <c r="E63" s="266" t="s">
        <v>104</v>
      </c>
      <c r="F63" s="266"/>
      <c r="G63" s="266"/>
      <c r="H63" s="266"/>
      <c r="I63" s="266"/>
      <c r="J63" s="9"/>
      <c r="K63" s="266" t="s">
        <v>105</v>
      </c>
      <c r="L63" s="266"/>
      <c r="M63" s="266"/>
      <c r="N63" s="266"/>
      <c r="O63" s="266"/>
      <c r="P63" s="266"/>
      <c r="Q63" s="266"/>
      <c r="R63" s="266"/>
      <c r="S63" s="266"/>
      <c r="T63" s="266"/>
      <c r="U63" s="266"/>
      <c r="V63" s="266"/>
      <c r="W63" s="266"/>
      <c r="X63" s="266"/>
      <c r="Y63" s="266"/>
      <c r="Z63" s="266"/>
      <c r="AA63" s="266"/>
      <c r="AB63" s="266"/>
      <c r="AC63" s="266"/>
      <c r="AD63" s="266"/>
      <c r="AE63" s="266"/>
      <c r="AF63" s="266"/>
      <c r="AG63" s="291">
        <f>'24039h - IO - 01 Areálová...'!J32</f>
        <v>0</v>
      </c>
      <c r="AH63" s="292"/>
      <c r="AI63" s="292"/>
      <c r="AJ63" s="292"/>
      <c r="AK63" s="292"/>
      <c r="AL63" s="292"/>
      <c r="AM63" s="292"/>
      <c r="AN63" s="291">
        <f t="shared" si="0"/>
        <v>0</v>
      </c>
      <c r="AO63" s="292"/>
      <c r="AP63" s="292"/>
      <c r="AQ63" s="80" t="s">
        <v>84</v>
      </c>
      <c r="AR63" s="44"/>
      <c r="AS63" s="81">
        <v>0</v>
      </c>
      <c r="AT63" s="82">
        <f t="shared" si="1"/>
        <v>0</v>
      </c>
      <c r="AU63" s="83">
        <f>'24039h - IO - 01 Areálová...'!P91</f>
        <v>0</v>
      </c>
      <c r="AV63" s="82">
        <f>'24039h - IO - 01 Areálová...'!J35</f>
        <v>0</v>
      </c>
      <c r="AW63" s="82">
        <f>'24039h - IO - 01 Areálová...'!J36</f>
        <v>0</v>
      </c>
      <c r="AX63" s="82">
        <f>'24039h - IO - 01 Areálová...'!J37</f>
        <v>0</v>
      </c>
      <c r="AY63" s="82">
        <f>'24039h - IO - 01 Areálová...'!J38</f>
        <v>0</v>
      </c>
      <c r="AZ63" s="82">
        <f>'24039h - IO - 01 Areálová...'!F35</f>
        <v>0</v>
      </c>
      <c r="BA63" s="82">
        <f>'24039h - IO - 01 Areálová...'!F36</f>
        <v>0</v>
      </c>
      <c r="BB63" s="82">
        <f>'24039h - IO - 01 Areálová...'!F37</f>
        <v>0</v>
      </c>
      <c r="BC63" s="82">
        <f>'24039h - IO - 01 Areálová...'!F38</f>
        <v>0</v>
      </c>
      <c r="BD63" s="84">
        <f>'24039h - IO - 01 Areálová...'!F39</f>
        <v>0</v>
      </c>
      <c r="BT63" s="24" t="s">
        <v>80</v>
      </c>
      <c r="BV63" s="24" t="s">
        <v>75</v>
      </c>
      <c r="BW63" s="24" t="s">
        <v>106</v>
      </c>
      <c r="BX63" s="24" t="s">
        <v>79</v>
      </c>
      <c r="CL63" s="24" t="s">
        <v>3</v>
      </c>
    </row>
    <row r="64" spans="1:91" s="3" customFormat="1" ht="16.5" customHeight="1" x14ac:dyDescent="0.2">
      <c r="A64" s="79" t="s">
        <v>81</v>
      </c>
      <c r="B64" s="44"/>
      <c r="C64" s="9"/>
      <c r="D64" s="9"/>
      <c r="E64" s="266" t="s">
        <v>107</v>
      </c>
      <c r="F64" s="266"/>
      <c r="G64" s="266"/>
      <c r="H64" s="266"/>
      <c r="I64" s="266"/>
      <c r="J64" s="9"/>
      <c r="K64" s="266" t="s">
        <v>108</v>
      </c>
      <c r="L64" s="266"/>
      <c r="M64" s="266"/>
      <c r="N64" s="266"/>
      <c r="O64" s="266"/>
      <c r="P64" s="266"/>
      <c r="Q64" s="266"/>
      <c r="R64" s="266"/>
      <c r="S64" s="266"/>
      <c r="T64" s="266"/>
      <c r="U64" s="266"/>
      <c r="V64" s="266"/>
      <c r="W64" s="266"/>
      <c r="X64" s="266"/>
      <c r="Y64" s="266"/>
      <c r="Z64" s="266"/>
      <c r="AA64" s="266"/>
      <c r="AB64" s="266"/>
      <c r="AC64" s="266"/>
      <c r="AD64" s="266"/>
      <c r="AE64" s="266"/>
      <c r="AF64" s="266"/>
      <c r="AG64" s="291">
        <f>'24039i - IO - 02 Areálové...'!J32</f>
        <v>0</v>
      </c>
      <c r="AH64" s="292"/>
      <c r="AI64" s="292"/>
      <c r="AJ64" s="292"/>
      <c r="AK64" s="292"/>
      <c r="AL64" s="292"/>
      <c r="AM64" s="292"/>
      <c r="AN64" s="291">
        <f t="shared" si="0"/>
        <v>0</v>
      </c>
      <c r="AO64" s="292"/>
      <c r="AP64" s="292"/>
      <c r="AQ64" s="80" t="s">
        <v>84</v>
      </c>
      <c r="AR64" s="44"/>
      <c r="AS64" s="81">
        <v>0</v>
      </c>
      <c r="AT64" s="82">
        <f t="shared" si="1"/>
        <v>0</v>
      </c>
      <c r="AU64" s="83">
        <f>'24039i - IO - 02 Areálové...'!P91</f>
        <v>0</v>
      </c>
      <c r="AV64" s="82">
        <f>'24039i - IO - 02 Areálové...'!J35</f>
        <v>0</v>
      </c>
      <c r="AW64" s="82">
        <f>'24039i - IO - 02 Areálové...'!J36</f>
        <v>0</v>
      </c>
      <c r="AX64" s="82">
        <f>'24039i - IO - 02 Areálové...'!J37</f>
        <v>0</v>
      </c>
      <c r="AY64" s="82">
        <f>'24039i - IO - 02 Areálové...'!J38</f>
        <v>0</v>
      </c>
      <c r="AZ64" s="82">
        <f>'24039i - IO - 02 Areálové...'!F35</f>
        <v>0</v>
      </c>
      <c r="BA64" s="82">
        <f>'24039i - IO - 02 Areálové...'!F36</f>
        <v>0</v>
      </c>
      <c r="BB64" s="82">
        <f>'24039i - IO - 02 Areálové...'!F37</f>
        <v>0</v>
      </c>
      <c r="BC64" s="82">
        <f>'24039i - IO - 02 Areálové...'!F38</f>
        <v>0</v>
      </c>
      <c r="BD64" s="84">
        <f>'24039i - IO - 02 Areálové...'!F39</f>
        <v>0</v>
      </c>
      <c r="BT64" s="24" t="s">
        <v>80</v>
      </c>
      <c r="BV64" s="24" t="s">
        <v>75</v>
      </c>
      <c r="BW64" s="24" t="s">
        <v>109</v>
      </c>
      <c r="BX64" s="24" t="s">
        <v>79</v>
      </c>
      <c r="CL64" s="24" t="s">
        <v>3</v>
      </c>
    </row>
    <row r="65" spans="1:90" s="3" customFormat="1" ht="16.5" customHeight="1" x14ac:dyDescent="0.2">
      <c r="A65" s="79" t="s">
        <v>81</v>
      </c>
      <c r="B65" s="44"/>
      <c r="C65" s="9"/>
      <c r="D65" s="9"/>
      <c r="E65" s="266" t="s">
        <v>110</v>
      </c>
      <c r="F65" s="266"/>
      <c r="G65" s="266"/>
      <c r="H65" s="266"/>
      <c r="I65" s="266"/>
      <c r="J65" s="9"/>
      <c r="K65" s="266" t="s">
        <v>111</v>
      </c>
      <c r="L65" s="266"/>
      <c r="M65" s="266"/>
      <c r="N65" s="266"/>
      <c r="O65" s="266"/>
      <c r="P65" s="266"/>
      <c r="Q65" s="266"/>
      <c r="R65" s="266"/>
      <c r="S65" s="266"/>
      <c r="T65" s="266"/>
      <c r="U65" s="266"/>
      <c r="V65" s="266"/>
      <c r="W65" s="266"/>
      <c r="X65" s="266"/>
      <c r="Y65" s="266"/>
      <c r="Z65" s="266"/>
      <c r="AA65" s="266"/>
      <c r="AB65" s="266"/>
      <c r="AC65" s="266"/>
      <c r="AD65" s="266"/>
      <c r="AE65" s="266"/>
      <c r="AF65" s="266"/>
      <c r="AG65" s="291">
        <f>'24039j - IO - 03 Areálové...'!J32</f>
        <v>0</v>
      </c>
      <c r="AH65" s="292"/>
      <c r="AI65" s="292"/>
      <c r="AJ65" s="292"/>
      <c r="AK65" s="292"/>
      <c r="AL65" s="292"/>
      <c r="AM65" s="292"/>
      <c r="AN65" s="291">
        <f t="shared" si="0"/>
        <v>0</v>
      </c>
      <c r="AO65" s="292"/>
      <c r="AP65" s="292"/>
      <c r="AQ65" s="80" t="s">
        <v>84</v>
      </c>
      <c r="AR65" s="44"/>
      <c r="AS65" s="85">
        <v>0</v>
      </c>
      <c r="AT65" s="86">
        <f t="shared" si="1"/>
        <v>0</v>
      </c>
      <c r="AU65" s="87">
        <f>'24039j - IO - 03 Areálové...'!P92</f>
        <v>0</v>
      </c>
      <c r="AV65" s="86">
        <f>'24039j - IO - 03 Areálové...'!J35</f>
        <v>0</v>
      </c>
      <c r="AW65" s="86">
        <f>'24039j - IO - 03 Areálové...'!J36</f>
        <v>0</v>
      </c>
      <c r="AX65" s="86">
        <f>'24039j - IO - 03 Areálové...'!J37</f>
        <v>0</v>
      </c>
      <c r="AY65" s="86">
        <f>'24039j - IO - 03 Areálové...'!J38</f>
        <v>0</v>
      </c>
      <c r="AZ65" s="86">
        <f>'24039j - IO - 03 Areálové...'!F35</f>
        <v>0</v>
      </c>
      <c r="BA65" s="86">
        <f>'24039j - IO - 03 Areálové...'!F36</f>
        <v>0</v>
      </c>
      <c r="BB65" s="86">
        <f>'24039j - IO - 03 Areálové...'!F37</f>
        <v>0</v>
      </c>
      <c r="BC65" s="86">
        <f>'24039j - IO - 03 Areálové...'!F38</f>
        <v>0</v>
      </c>
      <c r="BD65" s="88">
        <f>'24039j - IO - 03 Areálové...'!F39</f>
        <v>0</v>
      </c>
      <c r="BT65" s="24" t="s">
        <v>80</v>
      </c>
      <c r="BV65" s="24" t="s">
        <v>75</v>
      </c>
      <c r="BW65" s="24" t="s">
        <v>112</v>
      </c>
      <c r="BX65" s="24" t="s">
        <v>79</v>
      </c>
      <c r="CL65" s="24" t="s">
        <v>3</v>
      </c>
    </row>
    <row r="66" spans="1:90" s="1" customFormat="1" ht="30" customHeight="1" x14ac:dyDescent="0.2">
      <c r="B66" s="31"/>
      <c r="AR66" s="31"/>
    </row>
    <row r="67" spans="1:90" s="1" customFormat="1" ht="6.95" customHeight="1" x14ac:dyDescent="0.2">
      <c r="B67" s="40"/>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31"/>
    </row>
  </sheetData>
  <mergeCells count="82">
    <mergeCell ref="AN54:AP54"/>
    <mergeCell ref="AN64:AP64"/>
    <mergeCell ref="AN63:AP63"/>
    <mergeCell ref="AN56:AP56"/>
    <mergeCell ref="AN62:AP62"/>
    <mergeCell ref="AN60:AP60"/>
    <mergeCell ref="AN55:AP55"/>
    <mergeCell ref="AN58:AP58"/>
    <mergeCell ref="AN65:AP65"/>
    <mergeCell ref="AG65:AM65"/>
    <mergeCell ref="AG64:AM64"/>
    <mergeCell ref="AG59:AM59"/>
    <mergeCell ref="AG56:AM56"/>
    <mergeCell ref="AG57:AM57"/>
    <mergeCell ref="AG58:AM58"/>
    <mergeCell ref="AR2:BE2"/>
    <mergeCell ref="AG61:AM61"/>
    <mergeCell ref="AG63:AM63"/>
    <mergeCell ref="AG62:AM62"/>
    <mergeCell ref="AG52:AM52"/>
    <mergeCell ref="AG60:AM60"/>
    <mergeCell ref="AG55:AM55"/>
    <mergeCell ref="AM47:AN47"/>
    <mergeCell ref="AM49:AP49"/>
    <mergeCell ref="AM50:AP50"/>
    <mergeCell ref="AN59:AP59"/>
    <mergeCell ref="AS49:AT51"/>
    <mergeCell ref="AK30:AO30"/>
    <mergeCell ref="AN52:AP52"/>
    <mergeCell ref="AN61:AP61"/>
    <mergeCell ref="AN57:AP57"/>
    <mergeCell ref="L30:P30"/>
    <mergeCell ref="AK31:AO31"/>
    <mergeCell ref="W31:AE31"/>
    <mergeCell ref="L31:P31"/>
    <mergeCell ref="L45:AO45"/>
    <mergeCell ref="L32:P32"/>
    <mergeCell ref="W32:AE32"/>
    <mergeCell ref="AK32:AO32"/>
    <mergeCell ref="L33:P33"/>
    <mergeCell ref="AK33:AO33"/>
    <mergeCell ref="W33:AE33"/>
    <mergeCell ref="AK35:AO35"/>
    <mergeCell ref="X35:AB35"/>
    <mergeCell ref="W30:AE30"/>
    <mergeCell ref="E65:I65"/>
    <mergeCell ref="K65:AF65"/>
    <mergeCell ref="AG54:AM54"/>
    <mergeCell ref="BE5:BE32"/>
    <mergeCell ref="K5:AO5"/>
    <mergeCell ref="K6:AO6"/>
    <mergeCell ref="E14:AJ14"/>
    <mergeCell ref="E23:AN23"/>
    <mergeCell ref="AK26:AO26"/>
    <mergeCell ref="L28:P28"/>
    <mergeCell ref="W28:AE28"/>
    <mergeCell ref="AK28:AO28"/>
    <mergeCell ref="AK29:AO29"/>
    <mergeCell ref="L29:P29"/>
    <mergeCell ref="W29:AE29"/>
    <mergeCell ref="K57:AF57"/>
    <mergeCell ref="K61:AF61"/>
    <mergeCell ref="K62:AF62"/>
    <mergeCell ref="K63:AF63"/>
    <mergeCell ref="K59:AF59"/>
    <mergeCell ref="K58:AF58"/>
    <mergeCell ref="C52:G52"/>
    <mergeCell ref="D55:H55"/>
    <mergeCell ref="E57:I57"/>
    <mergeCell ref="E64:I64"/>
    <mergeCell ref="E58:I58"/>
    <mergeCell ref="E63:I63"/>
    <mergeCell ref="E62:I62"/>
    <mergeCell ref="E61:I61"/>
    <mergeCell ref="E59:I59"/>
    <mergeCell ref="E60:I60"/>
    <mergeCell ref="E56:I56"/>
    <mergeCell ref="I52:AF52"/>
    <mergeCell ref="J55:AF55"/>
    <mergeCell ref="K56:AF56"/>
    <mergeCell ref="K64:AF64"/>
    <mergeCell ref="K60:AF60"/>
  </mergeCells>
  <hyperlinks>
    <hyperlink ref="A56" location="'24039a - SO - 01 Objekt č...'!C2" display="/" xr:uid="{00000000-0004-0000-0000-000000000000}"/>
    <hyperlink ref="A57" location="'24039b - SO - 02 Přístřeš...'!C2" display="/" xr:uid="{00000000-0004-0000-0000-000001000000}"/>
    <hyperlink ref="A58" location="'24039c - SO - 03 Protihlu...'!C2" display="/" xr:uid="{00000000-0004-0000-0000-000002000000}"/>
    <hyperlink ref="A59" location="'24039d - SO - 04 Akumulač...'!C2" display="/" xr:uid="{00000000-0004-0000-0000-000003000000}"/>
    <hyperlink ref="A60" location="'24039e - SO - 05 Oplocení...'!C2" display="/" xr:uid="{00000000-0004-0000-0000-000004000000}"/>
    <hyperlink ref="A61" location="'24039f - SO - 06 Zpevněné...'!C2" display="/" xr:uid="{00000000-0004-0000-0000-000005000000}"/>
    <hyperlink ref="A62" location="'24039g - SO - 07 Sadové ú...'!C2" display="/" xr:uid="{00000000-0004-0000-0000-000006000000}"/>
    <hyperlink ref="A63" location="'24039h - IO - 01 Areálová...'!C2" display="/" xr:uid="{00000000-0004-0000-0000-000007000000}"/>
    <hyperlink ref="A64" location="'24039i - IO - 02 Areálové...'!C2" display="/" xr:uid="{00000000-0004-0000-0000-000008000000}"/>
    <hyperlink ref="A65" location="'24039j - IO - 03 Areálové...'!C2" display="/" xr:uid="{00000000-0004-0000-0000-000009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2178"/>
  <sheetViews>
    <sheetView showGridLines="0" tabSelected="1" topLeftCell="A1867" workbookViewId="0">
      <selection activeCell="F1872" sqref="F1872"/>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90" t="s">
        <v>6</v>
      </c>
      <c r="M2" s="273"/>
      <c r="N2" s="273"/>
      <c r="O2" s="273"/>
      <c r="P2" s="273"/>
      <c r="Q2" s="273"/>
      <c r="R2" s="273"/>
      <c r="S2" s="273"/>
      <c r="T2" s="273"/>
      <c r="U2" s="273"/>
      <c r="V2" s="273"/>
      <c r="AT2" s="16" t="s">
        <v>85</v>
      </c>
    </row>
    <row r="3" spans="2:46" ht="6.95" customHeight="1" x14ac:dyDescent="0.2">
      <c r="B3" s="17"/>
      <c r="C3" s="18"/>
      <c r="D3" s="18"/>
      <c r="E3" s="18"/>
      <c r="F3" s="18"/>
      <c r="G3" s="18"/>
      <c r="H3" s="18"/>
      <c r="I3" s="18"/>
      <c r="J3" s="18"/>
      <c r="K3" s="18"/>
      <c r="L3" s="19"/>
      <c r="AT3" s="16" t="s">
        <v>80</v>
      </c>
    </row>
    <row r="4" spans="2:46" ht="24.95" customHeight="1" x14ac:dyDescent="0.2">
      <c r="B4" s="19"/>
      <c r="D4" s="20" t="s">
        <v>113</v>
      </c>
      <c r="L4" s="19"/>
      <c r="M4" s="89" t="s">
        <v>11</v>
      </c>
      <c r="AT4" s="16" t="s">
        <v>4</v>
      </c>
    </row>
    <row r="5" spans="2:46" ht="6.95" customHeight="1" x14ac:dyDescent="0.2">
      <c r="B5" s="19"/>
      <c r="L5" s="19"/>
    </row>
    <row r="6" spans="2:46" ht="12" customHeight="1" x14ac:dyDescent="0.2">
      <c r="B6" s="19"/>
      <c r="D6" s="26" t="s">
        <v>17</v>
      </c>
      <c r="L6" s="19"/>
    </row>
    <row r="7" spans="2:46" ht="26.25" customHeight="1" x14ac:dyDescent="0.2">
      <c r="B7" s="19"/>
      <c r="E7" s="306" t="str">
        <f>'Rekapitulace stavby'!K6</f>
        <v>REKONSTRUKCE KMOCHOVA DOMU, KUTNOHORSKÁ ULICE ČP. 50</v>
      </c>
      <c r="F7" s="307"/>
      <c r="G7" s="307"/>
      <c r="H7" s="307"/>
      <c r="L7" s="19"/>
    </row>
    <row r="8" spans="2:46" ht="12" customHeight="1" x14ac:dyDescent="0.2">
      <c r="B8" s="19"/>
      <c r="D8" s="26" t="s">
        <v>114</v>
      </c>
      <c r="J8" t="s">
        <v>6005</v>
      </c>
      <c r="L8" s="19"/>
    </row>
    <row r="9" spans="2:46" s="1" customFormat="1" ht="23.25" customHeight="1" x14ac:dyDescent="0.2">
      <c r="B9" s="31"/>
      <c r="E9" s="306" t="s">
        <v>115</v>
      </c>
      <c r="F9" s="305"/>
      <c r="G9" s="305"/>
      <c r="H9" s="305"/>
      <c r="L9" s="31"/>
    </row>
    <row r="10" spans="2:46" s="1" customFormat="1" ht="12" customHeight="1" x14ac:dyDescent="0.2">
      <c r="B10" s="31"/>
      <c r="D10" s="26" t="s">
        <v>116</v>
      </c>
      <c r="L10" s="31"/>
    </row>
    <row r="11" spans="2:46" s="1" customFormat="1" ht="16.5" customHeight="1" x14ac:dyDescent="0.2">
      <c r="B11" s="31"/>
      <c r="E11" s="284" t="s">
        <v>117</v>
      </c>
      <c r="F11" s="305"/>
      <c r="G11" s="305"/>
      <c r="H11" s="305"/>
      <c r="L11" s="31"/>
    </row>
    <row r="12" spans="2:46" s="1" customFormat="1" x14ac:dyDescent="0.2">
      <c r="B12" s="31"/>
      <c r="L12" s="31"/>
    </row>
    <row r="13" spans="2:46" s="1" customFormat="1" ht="12" customHeight="1" x14ac:dyDescent="0.2">
      <c r="B13" s="31"/>
      <c r="D13" s="26" t="s">
        <v>19</v>
      </c>
      <c r="F13" s="24" t="s">
        <v>3</v>
      </c>
      <c r="I13" s="26" t="s">
        <v>20</v>
      </c>
      <c r="J13" s="24" t="s">
        <v>3</v>
      </c>
      <c r="L13" s="31"/>
    </row>
    <row r="14" spans="2:46" s="1" customFormat="1" ht="12" customHeight="1" x14ac:dyDescent="0.2">
      <c r="B14" s="31"/>
      <c r="D14" s="26" t="s">
        <v>21</v>
      </c>
      <c r="F14" s="24" t="s">
        <v>22</v>
      </c>
      <c r="I14" s="26" t="s">
        <v>23</v>
      </c>
      <c r="J14" s="48" t="s">
        <v>6004</v>
      </c>
      <c r="L14" s="31"/>
    </row>
    <row r="15" spans="2:46" s="1" customFormat="1" ht="10.9" customHeight="1" x14ac:dyDescent="0.2">
      <c r="B15" s="31"/>
      <c r="L15" s="31"/>
    </row>
    <row r="16" spans="2:46" s="1" customFormat="1" ht="12" customHeight="1" x14ac:dyDescent="0.2">
      <c r="B16" s="31"/>
      <c r="D16" s="26" t="s">
        <v>25</v>
      </c>
      <c r="I16" s="26" t="s">
        <v>26</v>
      </c>
      <c r="J16" s="24" t="s">
        <v>3</v>
      </c>
      <c r="L16" s="31"/>
    </row>
    <row r="17" spans="2:12" s="1" customFormat="1" ht="18" customHeight="1" x14ac:dyDescent="0.2">
      <c r="B17" s="31"/>
      <c r="E17" s="24" t="s">
        <v>27</v>
      </c>
      <c r="I17" s="26" t="s">
        <v>28</v>
      </c>
      <c r="J17" s="24" t="s">
        <v>3</v>
      </c>
      <c r="L17" s="31"/>
    </row>
    <row r="18" spans="2:12" s="1" customFormat="1" ht="6.95" customHeight="1" x14ac:dyDescent="0.2">
      <c r="B18" s="31"/>
      <c r="L18" s="31"/>
    </row>
    <row r="19" spans="2:12" s="1" customFormat="1" ht="12" customHeight="1" x14ac:dyDescent="0.2">
      <c r="B19" s="31"/>
      <c r="D19" s="26" t="s">
        <v>29</v>
      </c>
      <c r="I19" s="26" t="s">
        <v>26</v>
      </c>
      <c r="J19" s="27" t="str">
        <f>'Rekapitulace stavby'!AN13</f>
        <v>Vyplň údaj</v>
      </c>
      <c r="L19" s="31"/>
    </row>
    <row r="20" spans="2:12" s="1" customFormat="1" ht="18" customHeight="1" x14ac:dyDescent="0.2">
      <c r="B20" s="31"/>
      <c r="E20" s="308" t="str">
        <f>'Rekapitulace stavby'!E14</f>
        <v>Vyplň údaj</v>
      </c>
      <c r="F20" s="272"/>
      <c r="G20" s="272"/>
      <c r="H20" s="272"/>
      <c r="I20" s="26" t="s">
        <v>28</v>
      </c>
      <c r="J20" s="27" t="str">
        <f>'Rekapitulace stavby'!AN14</f>
        <v>Vyplň údaj</v>
      </c>
      <c r="L20" s="31"/>
    </row>
    <row r="21" spans="2:12" s="1" customFormat="1" ht="6.95" customHeight="1" x14ac:dyDescent="0.2">
      <c r="B21" s="31"/>
      <c r="L21" s="31"/>
    </row>
    <row r="22" spans="2:12" s="1" customFormat="1" ht="12" customHeight="1" x14ac:dyDescent="0.2">
      <c r="B22" s="31"/>
      <c r="D22" s="26" t="s">
        <v>31</v>
      </c>
      <c r="I22" s="26" t="s">
        <v>26</v>
      </c>
      <c r="J22" s="24" t="s">
        <v>32</v>
      </c>
      <c r="L22" s="31"/>
    </row>
    <row r="23" spans="2:12" s="1" customFormat="1" ht="18" customHeight="1" x14ac:dyDescent="0.2">
      <c r="B23" s="31"/>
      <c r="E23" s="24" t="s">
        <v>33</v>
      </c>
      <c r="I23" s="26" t="s">
        <v>28</v>
      </c>
      <c r="J23" s="24" t="s">
        <v>34</v>
      </c>
      <c r="L23" s="31"/>
    </row>
    <row r="24" spans="2:12" s="1" customFormat="1" ht="6.95" customHeight="1" x14ac:dyDescent="0.2">
      <c r="B24" s="31"/>
      <c r="L24" s="31"/>
    </row>
    <row r="25" spans="2:12" s="1" customFormat="1" ht="12" customHeight="1" x14ac:dyDescent="0.2">
      <c r="B25" s="31"/>
      <c r="D25" s="26" t="s">
        <v>36</v>
      </c>
      <c r="I25" s="26" t="s">
        <v>26</v>
      </c>
      <c r="J25" s="24" t="s">
        <v>32</v>
      </c>
      <c r="L25" s="31"/>
    </row>
    <row r="26" spans="2:12" s="1" customFormat="1" ht="18" customHeight="1" x14ac:dyDescent="0.2">
      <c r="B26" s="31"/>
      <c r="E26" s="24" t="s">
        <v>33</v>
      </c>
      <c r="I26" s="26" t="s">
        <v>28</v>
      </c>
      <c r="J26" s="24" t="s">
        <v>34</v>
      </c>
      <c r="L26" s="31"/>
    </row>
    <row r="27" spans="2:12" s="1" customFormat="1" ht="6.95" customHeight="1" x14ac:dyDescent="0.2">
      <c r="B27" s="31"/>
      <c r="L27" s="31"/>
    </row>
    <row r="28" spans="2:12" s="1" customFormat="1" ht="12" customHeight="1" x14ac:dyDescent="0.2">
      <c r="B28" s="31"/>
      <c r="D28" s="26" t="s">
        <v>37</v>
      </c>
      <c r="L28" s="31"/>
    </row>
    <row r="29" spans="2:12" s="7" customFormat="1" ht="16.5" customHeight="1" x14ac:dyDescent="0.2">
      <c r="B29" s="90"/>
      <c r="E29" s="277" t="s">
        <v>3</v>
      </c>
      <c r="F29" s="277"/>
      <c r="G29" s="277"/>
      <c r="H29" s="277"/>
      <c r="L29" s="90"/>
    </row>
    <row r="30" spans="2:12" s="1" customFormat="1" ht="6.95" customHeight="1" x14ac:dyDescent="0.2">
      <c r="B30" s="31"/>
      <c r="L30" s="31"/>
    </row>
    <row r="31" spans="2:12" s="1" customFormat="1" ht="6.95" customHeight="1" x14ac:dyDescent="0.2">
      <c r="B31" s="31"/>
      <c r="D31" s="49"/>
      <c r="E31" s="49"/>
      <c r="F31" s="49"/>
      <c r="G31" s="49"/>
      <c r="H31" s="49"/>
      <c r="I31" s="49"/>
      <c r="J31" s="49"/>
      <c r="K31" s="49"/>
      <c r="L31" s="31"/>
    </row>
    <row r="32" spans="2:12" s="1" customFormat="1" ht="25.35" customHeight="1" x14ac:dyDescent="0.2">
      <c r="B32" s="31"/>
      <c r="D32" s="91" t="s">
        <v>39</v>
      </c>
      <c r="J32" s="62">
        <f>ROUND(J129, 2)</f>
        <v>0</v>
      </c>
      <c r="L32" s="31"/>
    </row>
    <row r="33" spans="2:12" s="1" customFormat="1" ht="6.95" customHeight="1" x14ac:dyDescent="0.2">
      <c r="B33" s="31"/>
      <c r="D33" s="49"/>
      <c r="E33" s="49"/>
      <c r="F33" s="49"/>
      <c r="G33" s="49"/>
      <c r="H33" s="49"/>
      <c r="I33" s="49"/>
      <c r="J33" s="49"/>
      <c r="K33" s="49"/>
      <c r="L33" s="31"/>
    </row>
    <row r="34" spans="2:12" s="1" customFormat="1" ht="14.45" customHeight="1" x14ac:dyDescent="0.2">
      <c r="B34" s="31"/>
      <c r="F34" s="34" t="s">
        <v>41</v>
      </c>
      <c r="I34" s="34" t="s">
        <v>40</v>
      </c>
      <c r="J34" s="34" t="s">
        <v>42</v>
      </c>
      <c r="L34" s="31"/>
    </row>
    <row r="35" spans="2:12" s="1" customFormat="1" ht="14.45" customHeight="1" x14ac:dyDescent="0.2">
      <c r="B35" s="31"/>
      <c r="D35" s="51" t="s">
        <v>43</v>
      </c>
      <c r="E35" s="26" t="s">
        <v>44</v>
      </c>
      <c r="F35" s="82">
        <f>ROUND((SUM(BE129:BE2177)),  2)</f>
        <v>0</v>
      </c>
      <c r="I35" s="92">
        <v>0.21</v>
      </c>
      <c r="J35" s="82">
        <f>ROUND(((SUM(BE129:BE2177))*I35),  2)</f>
        <v>0</v>
      </c>
      <c r="L35" s="31"/>
    </row>
    <row r="36" spans="2:12" s="1" customFormat="1" ht="14.45" customHeight="1" x14ac:dyDescent="0.2">
      <c r="B36" s="31"/>
      <c r="E36" s="26" t="s">
        <v>45</v>
      </c>
      <c r="F36" s="82">
        <f>ROUND((SUM(BF129:BF2177)),  2)</f>
        <v>0</v>
      </c>
      <c r="I36" s="92">
        <v>0.12</v>
      </c>
      <c r="J36" s="82">
        <f>ROUND(((SUM(BF129:BF2177))*I36),  2)</f>
        <v>0</v>
      </c>
      <c r="L36" s="31"/>
    </row>
    <row r="37" spans="2:12" s="1" customFormat="1" ht="14.45" hidden="1" customHeight="1" x14ac:dyDescent="0.2">
      <c r="B37" s="31"/>
      <c r="E37" s="26" t="s">
        <v>46</v>
      </c>
      <c r="F37" s="82">
        <f>ROUND((SUM(BG129:BG2177)),  2)</f>
        <v>0</v>
      </c>
      <c r="I37" s="92">
        <v>0.21</v>
      </c>
      <c r="J37" s="82">
        <f>0</f>
        <v>0</v>
      </c>
      <c r="L37" s="31"/>
    </row>
    <row r="38" spans="2:12" s="1" customFormat="1" ht="14.45" hidden="1" customHeight="1" x14ac:dyDescent="0.2">
      <c r="B38" s="31"/>
      <c r="E38" s="26" t="s">
        <v>47</v>
      </c>
      <c r="F38" s="82">
        <f>ROUND((SUM(BH129:BH2177)),  2)</f>
        <v>0</v>
      </c>
      <c r="I38" s="92">
        <v>0.12</v>
      </c>
      <c r="J38" s="82">
        <f>0</f>
        <v>0</v>
      </c>
      <c r="L38" s="31"/>
    </row>
    <row r="39" spans="2:12" s="1" customFormat="1" ht="14.45" hidden="1" customHeight="1" x14ac:dyDescent="0.2">
      <c r="B39" s="31"/>
      <c r="E39" s="26" t="s">
        <v>48</v>
      </c>
      <c r="F39" s="82">
        <f>ROUND((SUM(BI129:BI2177)),  2)</f>
        <v>0</v>
      </c>
      <c r="I39" s="92">
        <v>0</v>
      </c>
      <c r="J39" s="82">
        <f>0</f>
        <v>0</v>
      </c>
      <c r="L39" s="31"/>
    </row>
    <row r="40" spans="2:12" s="1" customFormat="1" ht="6.95" customHeight="1" x14ac:dyDescent="0.2">
      <c r="B40" s="31"/>
      <c r="L40" s="31"/>
    </row>
    <row r="41" spans="2:12" s="1" customFormat="1" ht="25.35" customHeight="1" x14ac:dyDescent="0.2">
      <c r="B41" s="31"/>
      <c r="C41" s="93"/>
      <c r="D41" s="94" t="s">
        <v>49</v>
      </c>
      <c r="E41" s="53"/>
      <c r="F41" s="53"/>
      <c r="G41" s="95" t="s">
        <v>50</v>
      </c>
      <c r="H41" s="96" t="s">
        <v>51</v>
      </c>
      <c r="I41" s="53"/>
      <c r="J41" s="97">
        <f>SUM(J32:J39)</f>
        <v>0</v>
      </c>
      <c r="K41" s="98"/>
      <c r="L41" s="31"/>
    </row>
    <row r="42" spans="2:12" s="1" customFormat="1" ht="14.45" customHeight="1" x14ac:dyDescent="0.2">
      <c r="B42" s="40"/>
      <c r="C42" s="41"/>
      <c r="D42" s="41"/>
      <c r="E42" s="41"/>
      <c r="F42" s="41"/>
      <c r="G42" s="41"/>
      <c r="H42" s="41"/>
      <c r="I42" s="41"/>
      <c r="J42" s="41"/>
      <c r="K42" s="41"/>
      <c r="L42" s="31"/>
    </row>
    <row r="46" spans="2:12" s="1" customFormat="1" ht="6.95" customHeight="1" x14ac:dyDescent="0.2">
      <c r="B46" s="42"/>
      <c r="C46" s="43"/>
      <c r="D46" s="43"/>
      <c r="E46" s="43"/>
      <c r="F46" s="43"/>
      <c r="G46" s="43"/>
      <c r="H46" s="43"/>
      <c r="I46" s="43"/>
      <c r="J46" s="43"/>
      <c r="K46" s="43"/>
      <c r="L46" s="31"/>
    </row>
    <row r="47" spans="2:12" s="1" customFormat="1" ht="24.95" customHeight="1" x14ac:dyDescent="0.2">
      <c r="B47" s="31"/>
      <c r="C47" s="20" t="s">
        <v>118</v>
      </c>
      <c r="L47" s="31"/>
    </row>
    <row r="48" spans="2:12" s="1" customFormat="1" ht="6.95" customHeight="1" x14ac:dyDescent="0.2">
      <c r="B48" s="31"/>
      <c r="L48" s="31"/>
    </row>
    <row r="49" spans="2:47" s="1" customFormat="1" ht="12" customHeight="1" x14ac:dyDescent="0.2">
      <c r="B49" s="31"/>
      <c r="C49" s="26" t="s">
        <v>17</v>
      </c>
      <c r="L49" s="31"/>
    </row>
    <row r="50" spans="2:47" s="1" customFormat="1" ht="26.25" customHeight="1" x14ac:dyDescent="0.2">
      <c r="B50" s="31"/>
      <c r="E50" s="306" t="str">
        <f>E7</f>
        <v>REKONSTRUKCE KMOCHOVA DOMU, KUTNOHORSKÁ ULICE ČP. 50</v>
      </c>
      <c r="F50" s="307"/>
      <c r="G50" s="307"/>
      <c r="H50" s="307"/>
      <c r="J50" s="1" t="s">
        <v>6006</v>
      </c>
      <c r="L50" s="31"/>
    </row>
    <row r="51" spans="2:47" ht="12" customHeight="1" x14ac:dyDescent="0.2">
      <c r="B51" s="19"/>
      <c r="C51" s="26" t="s">
        <v>114</v>
      </c>
      <c r="L51" s="19"/>
    </row>
    <row r="52" spans="2:47" s="1" customFormat="1" ht="23.25" customHeight="1" x14ac:dyDescent="0.2">
      <c r="B52" s="31"/>
      <c r="E52" s="306" t="s">
        <v>115</v>
      </c>
      <c r="F52" s="305"/>
      <c r="G52" s="305"/>
      <c r="H52" s="305"/>
      <c r="L52" s="31"/>
    </row>
    <row r="53" spans="2:47" s="1" customFormat="1" ht="12" customHeight="1" x14ac:dyDescent="0.2">
      <c r="B53" s="31"/>
      <c r="C53" s="26" t="s">
        <v>116</v>
      </c>
      <c r="L53" s="31"/>
    </row>
    <row r="54" spans="2:47" s="1" customFormat="1" ht="16.5" customHeight="1" x14ac:dyDescent="0.2">
      <c r="B54" s="31"/>
      <c r="E54" s="284" t="str">
        <f>E11</f>
        <v>24039a - SO - 01 Objekt č.p. 50</v>
      </c>
      <c r="F54" s="305"/>
      <c r="G54" s="305"/>
      <c r="H54" s="305"/>
      <c r="L54" s="31"/>
    </row>
    <row r="55" spans="2:47" s="1" customFormat="1" ht="6.95" customHeight="1" x14ac:dyDescent="0.2">
      <c r="B55" s="31"/>
      <c r="L55" s="31"/>
    </row>
    <row r="56" spans="2:47" s="1" customFormat="1" ht="12" customHeight="1" x14ac:dyDescent="0.2">
      <c r="B56" s="31"/>
      <c r="C56" s="26" t="s">
        <v>21</v>
      </c>
      <c r="F56" s="24" t="str">
        <f>F14</f>
        <v>Kolín IV, Kutnohorská 50</v>
      </c>
      <c r="I56" s="26" t="s">
        <v>23</v>
      </c>
      <c r="J56" s="48" t="str">
        <f>IF(J14="","",J14)</f>
        <v>2025/01</v>
      </c>
      <c r="L56" s="31"/>
    </row>
    <row r="57" spans="2:47" s="1" customFormat="1" ht="6.95" customHeight="1" x14ac:dyDescent="0.2">
      <c r="B57" s="31"/>
      <c r="L57" s="31"/>
    </row>
    <row r="58" spans="2:47" s="1" customFormat="1" ht="40.15" customHeight="1" x14ac:dyDescent="0.2">
      <c r="B58" s="31"/>
      <c r="C58" s="26" t="s">
        <v>25</v>
      </c>
      <c r="F58" s="24" t="str">
        <f>E17</f>
        <v>Město Kolín, Karlovo nám. 78, Kolín I</v>
      </c>
      <c r="I58" s="26" t="s">
        <v>31</v>
      </c>
      <c r="J58" s="29" t="str">
        <f>E23</f>
        <v>AZ PROJECT spol. s r.o., Plynárenská 830, Kolín IV</v>
      </c>
      <c r="L58" s="31"/>
    </row>
    <row r="59" spans="2:47" s="1" customFormat="1" ht="40.15" customHeight="1" x14ac:dyDescent="0.2">
      <c r="B59" s="31"/>
      <c r="C59" s="26" t="s">
        <v>29</v>
      </c>
      <c r="F59" s="24" t="str">
        <f>IF(E20="","",E20)</f>
        <v>Vyplň údaj</v>
      </c>
      <c r="I59" s="26" t="s">
        <v>36</v>
      </c>
      <c r="J59" s="29" t="str">
        <f>E26</f>
        <v>AZ PROJECT spol. s r.o., Plynárenská 830, Kolín IV</v>
      </c>
      <c r="L59" s="31"/>
    </row>
    <row r="60" spans="2:47" s="1" customFormat="1" ht="10.35" customHeight="1" x14ac:dyDescent="0.2">
      <c r="B60" s="31"/>
      <c r="L60" s="31"/>
    </row>
    <row r="61" spans="2:47" s="1" customFormat="1" ht="29.25" customHeight="1" x14ac:dyDescent="0.2">
      <c r="B61" s="31"/>
      <c r="C61" s="99" t="s">
        <v>119</v>
      </c>
      <c r="D61" s="93"/>
      <c r="E61" s="93"/>
      <c r="F61" s="93"/>
      <c r="G61" s="93"/>
      <c r="H61" s="93"/>
      <c r="I61" s="93"/>
      <c r="J61" s="100" t="s">
        <v>120</v>
      </c>
      <c r="K61" s="93"/>
      <c r="L61" s="31"/>
    </row>
    <row r="62" spans="2:47" s="1" customFormat="1" ht="10.35" customHeight="1" x14ac:dyDescent="0.2">
      <c r="B62" s="31"/>
      <c r="L62" s="31"/>
    </row>
    <row r="63" spans="2:47" s="1" customFormat="1" ht="22.9" customHeight="1" x14ac:dyDescent="0.2">
      <c r="B63" s="31"/>
      <c r="C63" s="101" t="s">
        <v>71</v>
      </c>
      <c r="J63" s="62">
        <f>J129</f>
        <v>0</v>
      </c>
      <c r="L63" s="31"/>
      <c r="AU63" s="16" t="s">
        <v>121</v>
      </c>
    </row>
    <row r="64" spans="2:47" s="8" customFormat="1" ht="24.95" customHeight="1" x14ac:dyDescent="0.2">
      <c r="B64" s="102"/>
      <c r="D64" s="103" t="s">
        <v>122</v>
      </c>
      <c r="E64" s="104"/>
      <c r="F64" s="104"/>
      <c r="G64" s="104"/>
      <c r="H64" s="104"/>
      <c r="I64" s="104"/>
      <c r="J64" s="105">
        <f>J130</f>
        <v>0</v>
      </c>
      <c r="L64" s="102"/>
    </row>
    <row r="65" spans="2:12" s="8" customFormat="1" ht="24.95" customHeight="1" x14ac:dyDescent="0.2">
      <c r="B65" s="102"/>
      <c r="D65" s="103" t="s">
        <v>123</v>
      </c>
      <c r="E65" s="104"/>
      <c r="F65" s="104"/>
      <c r="G65" s="104"/>
      <c r="H65" s="104"/>
      <c r="I65" s="104"/>
      <c r="J65" s="105">
        <f>J279</f>
        <v>0</v>
      </c>
      <c r="L65" s="102"/>
    </row>
    <row r="66" spans="2:12" s="8" customFormat="1" ht="24.95" customHeight="1" x14ac:dyDescent="0.2">
      <c r="B66" s="102"/>
      <c r="D66" s="103" t="s">
        <v>124</v>
      </c>
      <c r="E66" s="104"/>
      <c r="F66" s="104"/>
      <c r="G66" s="104"/>
      <c r="H66" s="104"/>
      <c r="I66" s="104"/>
      <c r="J66" s="105">
        <f>J336</f>
        <v>0</v>
      </c>
      <c r="L66" s="102"/>
    </row>
    <row r="67" spans="2:12" s="8" customFormat="1" ht="24.95" customHeight="1" x14ac:dyDescent="0.2">
      <c r="B67" s="102"/>
      <c r="D67" s="103" t="s">
        <v>125</v>
      </c>
      <c r="E67" s="104"/>
      <c r="F67" s="104"/>
      <c r="G67" s="104"/>
      <c r="H67" s="104"/>
      <c r="I67" s="104"/>
      <c r="J67" s="105">
        <f>J361</f>
        <v>0</v>
      </c>
      <c r="L67" s="102"/>
    </row>
    <row r="68" spans="2:12" s="8" customFormat="1" ht="24.95" customHeight="1" x14ac:dyDescent="0.2">
      <c r="B68" s="102"/>
      <c r="D68" s="103" t="s">
        <v>126</v>
      </c>
      <c r="E68" s="104"/>
      <c r="F68" s="104"/>
      <c r="G68" s="104"/>
      <c r="H68" s="104"/>
      <c r="I68" s="104"/>
      <c r="J68" s="105">
        <f>J366</f>
        <v>0</v>
      </c>
      <c r="L68" s="102"/>
    </row>
    <row r="69" spans="2:12" s="8" customFormat="1" ht="24.95" customHeight="1" x14ac:dyDescent="0.2">
      <c r="B69" s="102"/>
      <c r="D69" s="103" t="s">
        <v>127</v>
      </c>
      <c r="E69" s="104"/>
      <c r="F69" s="104"/>
      <c r="G69" s="104"/>
      <c r="H69" s="104"/>
      <c r="I69" s="104"/>
      <c r="J69" s="105">
        <f>J377</f>
        <v>0</v>
      </c>
      <c r="L69" s="102"/>
    </row>
    <row r="70" spans="2:12" s="9" customFormat="1" ht="19.899999999999999" customHeight="1" x14ac:dyDescent="0.2">
      <c r="B70" s="106"/>
      <c r="D70" s="107" t="s">
        <v>128</v>
      </c>
      <c r="E70" s="108"/>
      <c r="F70" s="108"/>
      <c r="G70" s="108"/>
      <c r="H70" s="108"/>
      <c r="I70" s="108"/>
      <c r="J70" s="109">
        <f>J378</f>
        <v>0</v>
      </c>
      <c r="L70" s="106"/>
    </row>
    <row r="71" spans="2:12" s="9" customFormat="1" ht="19.899999999999999" customHeight="1" x14ac:dyDescent="0.2">
      <c r="B71" s="106"/>
      <c r="D71" s="107" t="s">
        <v>129</v>
      </c>
      <c r="E71" s="108"/>
      <c r="F71" s="108"/>
      <c r="G71" s="108"/>
      <c r="H71" s="108"/>
      <c r="I71" s="108"/>
      <c r="J71" s="109">
        <f>J418</f>
        <v>0</v>
      </c>
      <c r="L71" s="106"/>
    </row>
    <row r="72" spans="2:12" s="9" customFormat="1" ht="19.899999999999999" customHeight="1" x14ac:dyDescent="0.2">
      <c r="B72" s="106"/>
      <c r="D72" s="107" t="s">
        <v>130</v>
      </c>
      <c r="E72" s="108"/>
      <c r="F72" s="108"/>
      <c r="G72" s="108"/>
      <c r="H72" s="108"/>
      <c r="I72" s="108"/>
      <c r="J72" s="109">
        <f>J473</f>
        <v>0</v>
      </c>
      <c r="L72" s="106"/>
    </row>
    <row r="73" spans="2:12" s="9" customFormat="1" ht="19.899999999999999" customHeight="1" x14ac:dyDescent="0.2">
      <c r="B73" s="106"/>
      <c r="D73" s="107" t="s">
        <v>131</v>
      </c>
      <c r="E73" s="108"/>
      <c r="F73" s="108"/>
      <c r="G73" s="108"/>
      <c r="H73" s="108"/>
      <c r="I73" s="108"/>
      <c r="J73" s="109">
        <f>J607</f>
        <v>0</v>
      </c>
      <c r="L73" s="106"/>
    </row>
    <row r="74" spans="2:12" s="9" customFormat="1" ht="19.899999999999999" customHeight="1" x14ac:dyDescent="0.2">
      <c r="B74" s="106"/>
      <c r="D74" s="107" t="s">
        <v>132</v>
      </c>
      <c r="E74" s="108"/>
      <c r="F74" s="108"/>
      <c r="G74" s="108"/>
      <c r="H74" s="108"/>
      <c r="I74" s="108"/>
      <c r="J74" s="109">
        <f>J698</f>
        <v>0</v>
      </c>
      <c r="L74" s="106"/>
    </row>
    <row r="75" spans="2:12" s="9" customFormat="1" ht="19.899999999999999" customHeight="1" x14ac:dyDescent="0.2">
      <c r="B75" s="106"/>
      <c r="D75" s="107" t="s">
        <v>133</v>
      </c>
      <c r="E75" s="108"/>
      <c r="F75" s="108"/>
      <c r="G75" s="108"/>
      <c r="H75" s="108"/>
      <c r="I75" s="108"/>
      <c r="J75" s="109">
        <f>J701</f>
        <v>0</v>
      </c>
      <c r="L75" s="106"/>
    </row>
    <row r="76" spans="2:12" s="9" customFormat="1" ht="19.899999999999999" customHeight="1" x14ac:dyDescent="0.2">
      <c r="B76" s="106"/>
      <c r="D76" s="107" t="s">
        <v>134</v>
      </c>
      <c r="E76" s="108"/>
      <c r="F76" s="108"/>
      <c r="G76" s="108"/>
      <c r="H76" s="108"/>
      <c r="I76" s="108"/>
      <c r="J76" s="109">
        <f>J845</f>
        <v>0</v>
      </c>
      <c r="L76" s="106"/>
    </row>
    <row r="77" spans="2:12" s="9" customFormat="1" ht="19.899999999999999" customHeight="1" x14ac:dyDescent="0.2">
      <c r="B77" s="106"/>
      <c r="D77" s="107" t="s">
        <v>135</v>
      </c>
      <c r="E77" s="108"/>
      <c r="F77" s="108"/>
      <c r="G77" s="108"/>
      <c r="H77" s="108"/>
      <c r="I77" s="108"/>
      <c r="J77" s="109">
        <f>J1066</f>
        <v>0</v>
      </c>
      <c r="L77" s="106"/>
    </row>
    <row r="78" spans="2:12" s="9" customFormat="1" ht="19.899999999999999" customHeight="1" x14ac:dyDescent="0.2">
      <c r="B78" s="106"/>
      <c r="D78" s="107" t="s">
        <v>136</v>
      </c>
      <c r="E78" s="108"/>
      <c r="F78" s="108"/>
      <c r="G78" s="108"/>
      <c r="H78" s="108"/>
      <c r="I78" s="108"/>
      <c r="J78" s="109">
        <f>J1093</f>
        <v>0</v>
      </c>
      <c r="L78" s="106"/>
    </row>
    <row r="79" spans="2:12" s="8" customFormat="1" ht="24.95" customHeight="1" x14ac:dyDescent="0.2">
      <c r="B79" s="102"/>
      <c r="D79" s="103" t="s">
        <v>137</v>
      </c>
      <c r="E79" s="104"/>
      <c r="F79" s="104"/>
      <c r="G79" s="104"/>
      <c r="H79" s="104"/>
      <c r="I79" s="104"/>
      <c r="J79" s="105">
        <f>J1096</f>
        <v>0</v>
      </c>
      <c r="L79" s="102"/>
    </row>
    <row r="80" spans="2:12" s="9" customFormat="1" ht="19.899999999999999" customHeight="1" x14ac:dyDescent="0.2">
      <c r="B80" s="106"/>
      <c r="D80" s="107" t="s">
        <v>138</v>
      </c>
      <c r="E80" s="108"/>
      <c r="F80" s="108"/>
      <c r="G80" s="108"/>
      <c r="H80" s="108"/>
      <c r="I80" s="108"/>
      <c r="J80" s="109">
        <f>J1097</f>
        <v>0</v>
      </c>
      <c r="L80" s="106"/>
    </row>
    <row r="81" spans="2:12" s="9" customFormat="1" ht="19.899999999999999" customHeight="1" x14ac:dyDescent="0.2">
      <c r="B81" s="106"/>
      <c r="D81" s="107" t="s">
        <v>139</v>
      </c>
      <c r="E81" s="108"/>
      <c r="F81" s="108"/>
      <c r="G81" s="108"/>
      <c r="H81" s="108"/>
      <c r="I81" s="108"/>
      <c r="J81" s="109">
        <f>J1151</f>
        <v>0</v>
      </c>
      <c r="L81" s="106"/>
    </row>
    <row r="82" spans="2:12" s="9" customFormat="1" ht="19.899999999999999" customHeight="1" x14ac:dyDescent="0.2">
      <c r="B82" s="106"/>
      <c r="D82" s="107" t="s">
        <v>140</v>
      </c>
      <c r="E82" s="108"/>
      <c r="F82" s="108"/>
      <c r="G82" s="108"/>
      <c r="H82" s="108"/>
      <c r="I82" s="108"/>
      <c r="J82" s="109">
        <f>J1154</f>
        <v>0</v>
      </c>
      <c r="L82" s="106"/>
    </row>
    <row r="83" spans="2:12" s="9" customFormat="1" ht="19.899999999999999" customHeight="1" x14ac:dyDescent="0.2">
      <c r="B83" s="106"/>
      <c r="D83" s="107" t="s">
        <v>141</v>
      </c>
      <c r="E83" s="108"/>
      <c r="F83" s="108"/>
      <c r="G83" s="108"/>
      <c r="H83" s="108"/>
      <c r="I83" s="108"/>
      <c r="J83" s="109">
        <f>J1266</f>
        <v>0</v>
      </c>
      <c r="L83" s="106"/>
    </row>
    <row r="84" spans="2:12" s="9" customFormat="1" ht="19.899999999999999" customHeight="1" x14ac:dyDescent="0.2">
      <c r="B84" s="106"/>
      <c r="D84" s="107" t="s">
        <v>142</v>
      </c>
      <c r="E84" s="108"/>
      <c r="F84" s="108"/>
      <c r="G84" s="108"/>
      <c r="H84" s="108"/>
      <c r="I84" s="108"/>
      <c r="J84" s="109">
        <f>J1296</f>
        <v>0</v>
      </c>
      <c r="L84" s="106"/>
    </row>
    <row r="85" spans="2:12" s="9" customFormat="1" ht="19.899999999999999" customHeight="1" x14ac:dyDescent="0.2">
      <c r="B85" s="106"/>
      <c r="D85" s="107" t="s">
        <v>143</v>
      </c>
      <c r="E85" s="108"/>
      <c r="F85" s="108"/>
      <c r="G85" s="108"/>
      <c r="H85" s="108"/>
      <c r="I85" s="108"/>
      <c r="J85" s="109">
        <f>J1379</f>
        <v>0</v>
      </c>
      <c r="L85" s="106"/>
    </row>
    <row r="86" spans="2:12" s="9" customFormat="1" ht="19.899999999999999" customHeight="1" x14ac:dyDescent="0.2">
      <c r="B86" s="106"/>
      <c r="D86" s="107" t="s">
        <v>144</v>
      </c>
      <c r="E86" s="108"/>
      <c r="F86" s="108"/>
      <c r="G86" s="108"/>
      <c r="H86" s="108"/>
      <c r="I86" s="108"/>
      <c r="J86" s="109">
        <f>J1410</f>
        <v>0</v>
      </c>
      <c r="L86" s="106"/>
    </row>
    <row r="87" spans="2:12" s="9" customFormat="1" ht="19.899999999999999" customHeight="1" x14ac:dyDescent="0.2">
      <c r="B87" s="106"/>
      <c r="D87" s="107" t="s">
        <v>145</v>
      </c>
      <c r="E87" s="108"/>
      <c r="F87" s="108"/>
      <c r="G87" s="108"/>
      <c r="H87" s="108"/>
      <c r="I87" s="108"/>
      <c r="J87" s="109">
        <f>J1422</f>
        <v>0</v>
      </c>
      <c r="L87" s="106"/>
    </row>
    <row r="88" spans="2:12" s="9" customFormat="1" ht="19.899999999999999" customHeight="1" x14ac:dyDescent="0.2">
      <c r="B88" s="106"/>
      <c r="D88" s="107" t="s">
        <v>146</v>
      </c>
      <c r="E88" s="108"/>
      <c r="F88" s="108"/>
      <c r="G88" s="108"/>
      <c r="H88" s="108"/>
      <c r="I88" s="108"/>
      <c r="J88" s="109">
        <f>J1433</f>
        <v>0</v>
      </c>
      <c r="L88" s="106"/>
    </row>
    <row r="89" spans="2:12" s="9" customFormat="1" ht="19.899999999999999" customHeight="1" x14ac:dyDescent="0.2">
      <c r="B89" s="106"/>
      <c r="D89" s="107" t="s">
        <v>147</v>
      </c>
      <c r="E89" s="108"/>
      <c r="F89" s="108"/>
      <c r="G89" s="108"/>
      <c r="H89" s="108"/>
      <c r="I89" s="108"/>
      <c r="J89" s="109">
        <f>J1436</f>
        <v>0</v>
      </c>
      <c r="L89" s="106"/>
    </row>
    <row r="90" spans="2:12" s="9" customFormat="1" ht="19.899999999999999" customHeight="1" x14ac:dyDescent="0.2">
      <c r="B90" s="106"/>
      <c r="D90" s="107" t="s">
        <v>148</v>
      </c>
      <c r="E90" s="108"/>
      <c r="F90" s="108"/>
      <c r="G90" s="108"/>
      <c r="H90" s="108"/>
      <c r="I90" s="108"/>
      <c r="J90" s="109">
        <f>J1479</f>
        <v>0</v>
      </c>
      <c r="L90" s="106"/>
    </row>
    <row r="91" spans="2:12" s="9" customFormat="1" ht="19.899999999999999" customHeight="1" x14ac:dyDescent="0.2">
      <c r="B91" s="106"/>
      <c r="D91" s="107" t="s">
        <v>149</v>
      </c>
      <c r="E91" s="108"/>
      <c r="F91" s="108"/>
      <c r="G91" s="108"/>
      <c r="H91" s="108"/>
      <c r="I91" s="108"/>
      <c r="J91" s="109">
        <f>J1634</f>
        <v>0</v>
      </c>
      <c r="L91" s="106"/>
    </row>
    <row r="92" spans="2:12" s="9" customFormat="1" ht="19.899999999999999" customHeight="1" x14ac:dyDescent="0.2">
      <c r="B92" s="106"/>
      <c r="D92" s="107" t="s">
        <v>150</v>
      </c>
      <c r="E92" s="108"/>
      <c r="F92" s="108"/>
      <c r="G92" s="108"/>
      <c r="H92" s="108"/>
      <c r="I92" s="108"/>
      <c r="J92" s="109">
        <f>J1640</f>
        <v>0</v>
      </c>
      <c r="L92" s="106"/>
    </row>
    <row r="93" spans="2:12" s="9" customFormat="1" ht="19.899999999999999" customHeight="1" x14ac:dyDescent="0.2">
      <c r="B93" s="106"/>
      <c r="D93" s="107" t="s">
        <v>151</v>
      </c>
      <c r="E93" s="108"/>
      <c r="F93" s="108"/>
      <c r="G93" s="108"/>
      <c r="H93" s="108"/>
      <c r="I93" s="108"/>
      <c r="J93" s="109">
        <f>J1719</f>
        <v>0</v>
      </c>
      <c r="L93" s="106"/>
    </row>
    <row r="94" spans="2:12" s="9" customFormat="1" ht="19.899999999999999" customHeight="1" x14ac:dyDescent="0.2">
      <c r="B94" s="106"/>
      <c r="D94" s="107" t="s">
        <v>152</v>
      </c>
      <c r="E94" s="108"/>
      <c r="F94" s="108"/>
      <c r="G94" s="108"/>
      <c r="H94" s="108"/>
      <c r="I94" s="108"/>
      <c r="J94" s="109">
        <f>J1806</f>
        <v>0</v>
      </c>
      <c r="L94" s="106"/>
    </row>
    <row r="95" spans="2:12" s="9" customFormat="1" ht="19.899999999999999" customHeight="1" x14ac:dyDescent="0.2">
      <c r="B95" s="106"/>
      <c r="D95" s="107" t="s">
        <v>153</v>
      </c>
      <c r="E95" s="108"/>
      <c r="F95" s="108"/>
      <c r="G95" s="108"/>
      <c r="H95" s="108"/>
      <c r="I95" s="108"/>
      <c r="J95" s="109">
        <f>J1837</f>
        <v>0</v>
      </c>
      <c r="L95" s="106"/>
    </row>
    <row r="96" spans="2:12" s="9" customFormat="1" ht="19.899999999999999" customHeight="1" x14ac:dyDescent="0.2">
      <c r="B96" s="106"/>
      <c r="D96" s="107" t="s">
        <v>154</v>
      </c>
      <c r="E96" s="108"/>
      <c r="F96" s="108"/>
      <c r="G96" s="108"/>
      <c r="H96" s="108"/>
      <c r="I96" s="108"/>
      <c r="J96" s="109">
        <f>J1848</f>
        <v>0</v>
      </c>
      <c r="L96" s="106"/>
    </row>
    <row r="97" spans="2:12" s="9" customFormat="1" ht="19.899999999999999" customHeight="1" x14ac:dyDescent="0.2">
      <c r="B97" s="106"/>
      <c r="D97" s="107" t="s">
        <v>155</v>
      </c>
      <c r="E97" s="108"/>
      <c r="F97" s="108"/>
      <c r="G97" s="108"/>
      <c r="H97" s="108"/>
      <c r="I97" s="108"/>
      <c r="J97" s="109">
        <f>J1900</f>
        <v>0</v>
      </c>
      <c r="L97" s="106"/>
    </row>
    <row r="98" spans="2:12" s="9" customFormat="1" ht="19.899999999999999" customHeight="1" x14ac:dyDescent="0.2">
      <c r="B98" s="106"/>
      <c r="D98" s="107" t="s">
        <v>156</v>
      </c>
      <c r="E98" s="108"/>
      <c r="F98" s="108"/>
      <c r="G98" s="108"/>
      <c r="H98" s="108"/>
      <c r="I98" s="108"/>
      <c r="J98" s="109">
        <f>J1961</f>
        <v>0</v>
      </c>
      <c r="L98" s="106"/>
    </row>
    <row r="99" spans="2:12" s="9" customFormat="1" ht="19.899999999999999" customHeight="1" x14ac:dyDescent="0.2">
      <c r="B99" s="106"/>
      <c r="D99" s="107" t="s">
        <v>157</v>
      </c>
      <c r="E99" s="108"/>
      <c r="F99" s="108"/>
      <c r="G99" s="108"/>
      <c r="H99" s="108"/>
      <c r="I99" s="108"/>
      <c r="J99" s="109">
        <f>J2004</f>
        <v>0</v>
      </c>
      <c r="L99" s="106"/>
    </row>
    <row r="100" spans="2:12" s="9" customFormat="1" ht="19.899999999999999" customHeight="1" x14ac:dyDescent="0.2">
      <c r="B100" s="106"/>
      <c r="D100" s="107" t="s">
        <v>158</v>
      </c>
      <c r="E100" s="108"/>
      <c r="F100" s="108"/>
      <c r="G100" s="108"/>
      <c r="H100" s="108"/>
      <c r="I100" s="108"/>
      <c r="J100" s="109">
        <f>J2030</f>
        <v>0</v>
      </c>
      <c r="L100" s="106"/>
    </row>
    <row r="101" spans="2:12" s="9" customFormat="1" ht="19.899999999999999" customHeight="1" x14ac:dyDescent="0.2">
      <c r="B101" s="106"/>
      <c r="D101" s="107" t="s">
        <v>159</v>
      </c>
      <c r="E101" s="108"/>
      <c r="F101" s="108"/>
      <c r="G101" s="108"/>
      <c r="H101" s="108"/>
      <c r="I101" s="108"/>
      <c r="J101" s="109">
        <f>J2092</f>
        <v>0</v>
      </c>
      <c r="L101" s="106"/>
    </row>
    <row r="102" spans="2:12" s="9" customFormat="1" ht="19.899999999999999" customHeight="1" x14ac:dyDescent="0.2">
      <c r="B102" s="106"/>
      <c r="D102" s="107" t="s">
        <v>160</v>
      </c>
      <c r="E102" s="108"/>
      <c r="F102" s="108"/>
      <c r="G102" s="108"/>
      <c r="H102" s="108"/>
      <c r="I102" s="108"/>
      <c r="J102" s="109">
        <f>J2100</f>
        <v>0</v>
      </c>
      <c r="L102" s="106"/>
    </row>
    <row r="103" spans="2:12" s="9" customFormat="1" ht="19.899999999999999" customHeight="1" x14ac:dyDescent="0.2">
      <c r="B103" s="106"/>
      <c r="D103" s="107" t="s">
        <v>161</v>
      </c>
      <c r="E103" s="108"/>
      <c r="F103" s="108"/>
      <c r="G103" s="108"/>
      <c r="H103" s="108"/>
      <c r="I103" s="108"/>
      <c r="J103" s="109">
        <f>J2133</f>
        <v>0</v>
      </c>
      <c r="L103" s="106"/>
    </row>
    <row r="104" spans="2:12" s="9" customFormat="1" ht="19.899999999999999" customHeight="1" x14ac:dyDescent="0.2">
      <c r="B104" s="106"/>
      <c r="D104" s="107" t="s">
        <v>162</v>
      </c>
      <c r="E104" s="108"/>
      <c r="F104" s="108"/>
      <c r="G104" s="108"/>
      <c r="H104" s="108"/>
      <c r="I104" s="108"/>
      <c r="J104" s="109">
        <f>J2163</f>
        <v>0</v>
      </c>
      <c r="L104" s="106"/>
    </row>
    <row r="105" spans="2:12" s="8" customFormat="1" ht="24.95" customHeight="1" x14ac:dyDescent="0.2">
      <c r="B105" s="102"/>
      <c r="D105" s="103" t="s">
        <v>163</v>
      </c>
      <c r="E105" s="104"/>
      <c r="F105" s="104"/>
      <c r="G105" s="104"/>
      <c r="H105" s="104"/>
      <c r="I105" s="104"/>
      <c r="J105" s="105">
        <f>J2165</f>
        <v>0</v>
      </c>
      <c r="L105" s="102"/>
    </row>
    <row r="106" spans="2:12" s="9" customFormat="1" ht="19.899999999999999" customHeight="1" x14ac:dyDescent="0.2">
      <c r="B106" s="106"/>
      <c r="D106" s="107" t="s">
        <v>164</v>
      </c>
      <c r="E106" s="108"/>
      <c r="F106" s="108"/>
      <c r="G106" s="108"/>
      <c r="H106" s="108"/>
      <c r="I106" s="108"/>
      <c r="J106" s="109">
        <f>J2166</f>
        <v>0</v>
      </c>
      <c r="L106" s="106"/>
    </row>
    <row r="107" spans="2:12" s="9" customFormat="1" ht="19.899999999999999" customHeight="1" x14ac:dyDescent="0.2">
      <c r="B107" s="106"/>
      <c r="D107" s="107" t="s">
        <v>165</v>
      </c>
      <c r="E107" s="108"/>
      <c r="F107" s="108"/>
      <c r="G107" s="108"/>
      <c r="H107" s="108"/>
      <c r="I107" s="108"/>
      <c r="J107" s="109">
        <f>J2171</f>
        <v>0</v>
      </c>
      <c r="L107" s="106"/>
    </row>
    <row r="108" spans="2:12" s="1" customFormat="1" ht="21.75" customHeight="1" x14ac:dyDescent="0.2">
      <c r="B108" s="31"/>
      <c r="L108" s="31"/>
    </row>
    <row r="109" spans="2:12" s="1" customFormat="1" ht="6.95" customHeight="1" x14ac:dyDescent="0.2">
      <c r="B109" s="40"/>
      <c r="C109" s="41"/>
      <c r="D109" s="41"/>
      <c r="E109" s="41"/>
      <c r="F109" s="41"/>
      <c r="G109" s="41"/>
      <c r="H109" s="41"/>
      <c r="I109" s="41"/>
      <c r="J109" s="41"/>
      <c r="K109" s="41"/>
      <c r="L109" s="31"/>
    </row>
    <row r="113" spans="2:20" s="1" customFormat="1" ht="6.95" customHeight="1" x14ac:dyDescent="0.2">
      <c r="B113" s="42"/>
      <c r="C113" s="43"/>
      <c r="D113" s="43"/>
      <c r="E113" s="43"/>
      <c r="F113" s="43"/>
      <c r="G113" s="43"/>
      <c r="H113" s="43"/>
      <c r="I113" s="43"/>
      <c r="J113" s="43"/>
      <c r="K113" s="43"/>
      <c r="L113" s="31"/>
    </row>
    <row r="114" spans="2:20" s="1" customFormat="1" ht="24.95" customHeight="1" x14ac:dyDescent="0.2">
      <c r="B114" s="31"/>
      <c r="C114" s="20" t="s">
        <v>166</v>
      </c>
      <c r="L114" s="31"/>
    </row>
    <row r="115" spans="2:20" s="1" customFormat="1" ht="6.95" customHeight="1" x14ac:dyDescent="0.2">
      <c r="B115" s="31"/>
      <c r="L115" s="31"/>
    </row>
    <row r="116" spans="2:20" s="1" customFormat="1" ht="12" customHeight="1" x14ac:dyDescent="0.2">
      <c r="B116" s="31"/>
      <c r="C116" s="26" t="s">
        <v>17</v>
      </c>
      <c r="L116" s="31"/>
    </row>
    <row r="117" spans="2:20" s="1" customFormat="1" ht="26.25" customHeight="1" x14ac:dyDescent="0.2">
      <c r="B117" s="31"/>
      <c r="E117" s="306" t="str">
        <f>E7</f>
        <v>REKONSTRUKCE KMOCHOVA DOMU, KUTNOHORSKÁ ULICE ČP. 50</v>
      </c>
      <c r="F117" s="307"/>
      <c r="G117" s="307"/>
      <c r="H117" s="307"/>
      <c r="K117" s="1" t="s">
        <v>6006</v>
      </c>
      <c r="L117" s="31"/>
    </row>
    <row r="118" spans="2:20" ht="12" customHeight="1" x14ac:dyDescent="0.2">
      <c r="B118" s="19"/>
      <c r="C118" s="26" t="s">
        <v>114</v>
      </c>
      <c r="L118" s="19"/>
    </row>
    <row r="119" spans="2:20" s="1" customFormat="1" ht="23.25" customHeight="1" x14ac:dyDescent="0.2">
      <c r="B119" s="31"/>
      <c r="E119" s="306" t="s">
        <v>115</v>
      </c>
      <c r="F119" s="305"/>
      <c r="G119" s="305"/>
      <c r="H119" s="305"/>
      <c r="L119" s="31"/>
    </row>
    <row r="120" spans="2:20" s="1" customFormat="1" ht="12" customHeight="1" x14ac:dyDescent="0.2">
      <c r="B120" s="31"/>
      <c r="C120" s="26" t="s">
        <v>116</v>
      </c>
      <c r="L120" s="31"/>
    </row>
    <row r="121" spans="2:20" s="1" customFormat="1" ht="16.5" customHeight="1" x14ac:dyDescent="0.2">
      <c r="B121" s="31"/>
      <c r="E121" s="284" t="str">
        <f>E11</f>
        <v>24039a - SO - 01 Objekt č.p. 50</v>
      </c>
      <c r="F121" s="305"/>
      <c r="G121" s="305"/>
      <c r="H121" s="305"/>
      <c r="L121" s="31"/>
    </row>
    <row r="122" spans="2:20" s="1" customFormat="1" ht="6.95" customHeight="1" x14ac:dyDescent="0.2">
      <c r="B122" s="31"/>
      <c r="L122" s="31"/>
    </row>
    <row r="123" spans="2:20" s="1" customFormat="1" ht="12" customHeight="1" x14ac:dyDescent="0.2">
      <c r="B123" s="31"/>
      <c r="C123" s="26" t="s">
        <v>21</v>
      </c>
      <c r="F123" s="24" t="str">
        <f>F14</f>
        <v>Kolín IV, Kutnohorská 50</v>
      </c>
      <c r="I123" s="26" t="s">
        <v>23</v>
      </c>
      <c r="J123" s="48" t="str">
        <f>IF(J14="","",J14)</f>
        <v>2025/01</v>
      </c>
      <c r="L123" s="31"/>
    </row>
    <row r="124" spans="2:20" s="1" customFormat="1" ht="6.95" customHeight="1" x14ac:dyDescent="0.2">
      <c r="B124" s="31"/>
      <c r="L124" s="31"/>
    </row>
    <row r="125" spans="2:20" s="1" customFormat="1" ht="40.15" customHeight="1" x14ac:dyDescent="0.2">
      <c r="B125" s="31"/>
      <c r="C125" s="26" t="s">
        <v>25</v>
      </c>
      <c r="F125" s="24" t="str">
        <f>E17</f>
        <v>Město Kolín, Karlovo nám. 78, Kolín I</v>
      </c>
      <c r="I125" s="26" t="s">
        <v>31</v>
      </c>
      <c r="J125" s="29" t="str">
        <f>E23</f>
        <v>AZ PROJECT spol. s r.o., Plynárenská 830, Kolín IV</v>
      </c>
      <c r="L125" s="31"/>
    </row>
    <row r="126" spans="2:20" s="1" customFormat="1" ht="40.15" customHeight="1" x14ac:dyDescent="0.2">
      <c r="B126" s="31"/>
      <c r="C126" s="26" t="s">
        <v>29</v>
      </c>
      <c r="F126" s="24" t="str">
        <f>IF(E20="","",E20)</f>
        <v>Vyplň údaj</v>
      </c>
      <c r="I126" s="26" t="s">
        <v>36</v>
      </c>
      <c r="J126" s="29" t="str">
        <f>E26</f>
        <v>AZ PROJECT spol. s r.o., Plynárenská 830, Kolín IV</v>
      </c>
      <c r="L126" s="31"/>
    </row>
    <row r="127" spans="2:20" s="1" customFormat="1" ht="10.35" customHeight="1" x14ac:dyDescent="0.2">
      <c r="B127" s="31"/>
      <c r="L127" s="31"/>
    </row>
    <row r="128" spans="2:20" s="10" customFormat="1" ht="29.25" customHeight="1" x14ac:dyDescent="0.2">
      <c r="B128" s="110"/>
      <c r="C128" s="111" t="s">
        <v>167</v>
      </c>
      <c r="D128" s="112" t="s">
        <v>58</v>
      </c>
      <c r="E128" s="112" t="s">
        <v>54</v>
      </c>
      <c r="F128" s="112" t="s">
        <v>55</v>
      </c>
      <c r="G128" s="112" t="s">
        <v>168</v>
      </c>
      <c r="H128" s="112" t="s">
        <v>169</v>
      </c>
      <c r="I128" s="112" t="s">
        <v>170</v>
      </c>
      <c r="J128" s="112" t="s">
        <v>120</v>
      </c>
      <c r="K128" s="113" t="s">
        <v>171</v>
      </c>
      <c r="L128" s="110"/>
      <c r="M128" s="55" t="s">
        <v>3</v>
      </c>
      <c r="N128" s="56" t="s">
        <v>43</v>
      </c>
      <c r="O128" s="56" t="s">
        <v>172</v>
      </c>
      <c r="P128" s="56" t="s">
        <v>173</v>
      </c>
      <c r="Q128" s="56" t="s">
        <v>174</v>
      </c>
      <c r="R128" s="56" t="s">
        <v>175</v>
      </c>
      <c r="S128" s="56" t="s">
        <v>176</v>
      </c>
      <c r="T128" s="57" t="s">
        <v>177</v>
      </c>
    </row>
    <row r="129" spans="2:65" s="1" customFormat="1" ht="22.9" customHeight="1" x14ac:dyDescent="0.25">
      <c r="B129" s="31"/>
      <c r="C129" s="60" t="s">
        <v>178</v>
      </c>
      <c r="J129" s="114">
        <f>BK129</f>
        <v>0</v>
      </c>
      <c r="L129" s="31"/>
      <c r="M129" s="58"/>
      <c r="N129" s="49"/>
      <c r="O129" s="49"/>
      <c r="P129" s="115">
        <f>P130+P279+P336+P361+P366+P377+P1096+P2165</f>
        <v>0</v>
      </c>
      <c r="Q129" s="49"/>
      <c r="R129" s="115">
        <f>R130+R279+R336+R361+R366+R377+R1096+R2165</f>
        <v>553.8321196899999</v>
      </c>
      <c r="S129" s="49"/>
      <c r="T129" s="116">
        <f>T130+T279+T336+T361+T366+T377+T1096+T2165</f>
        <v>554.65133699</v>
      </c>
      <c r="AT129" s="16" t="s">
        <v>72</v>
      </c>
      <c r="AU129" s="16" t="s">
        <v>121</v>
      </c>
      <c r="BK129" s="117">
        <f>BK130+BK279+BK336+BK361+BK366+BK377+BK1096+BK2165</f>
        <v>0</v>
      </c>
    </row>
    <row r="130" spans="2:65" s="11" customFormat="1" ht="25.9" customHeight="1" x14ac:dyDescent="0.2">
      <c r="B130" s="118"/>
      <c r="D130" s="119" t="s">
        <v>72</v>
      </c>
      <c r="E130" s="120" t="s">
        <v>179</v>
      </c>
      <c r="F130" s="120" t="s">
        <v>180</v>
      </c>
      <c r="I130" s="121"/>
      <c r="J130" s="122">
        <f>BK130</f>
        <v>0</v>
      </c>
      <c r="L130" s="118"/>
      <c r="M130" s="123"/>
      <c r="P130" s="124">
        <f>SUM(P131:P278)</f>
        <v>0</v>
      </c>
      <c r="R130" s="124">
        <f>SUM(R131:R278)</f>
        <v>0</v>
      </c>
      <c r="T130" s="125">
        <f>SUM(T131:T278)</f>
        <v>0</v>
      </c>
      <c r="AR130" s="119" t="s">
        <v>78</v>
      </c>
      <c r="AT130" s="126" t="s">
        <v>72</v>
      </c>
      <c r="AU130" s="126" t="s">
        <v>73</v>
      </c>
      <c r="AY130" s="119" t="s">
        <v>181</v>
      </c>
      <c r="BK130" s="127">
        <f>SUM(BK131:BK278)</f>
        <v>0</v>
      </c>
    </row>
    <row r="131" spans="2:65" s="1" customFormat="1" ht="24.2" customHeight="1" x14ac:dyDescent="0.2">
      <c r="B131" s="128"/>
      <c r="C131" s="129" t="s">
        <v>78</v>
      </c>
      <c r="D131" s="129" t="s">
        <v>182</v>
      </c>
      <c r="E131" s="130" t="s">
        <v>183</v>
      </c>
      <c r="F131" s="131" t="s">
        <v>184</v>
      </c>
      <c r="G131" s="132" t="s">
        <v>185</v>
      </c>
      <c r="H131" s="133">
        <v>1</v>
      </c>
      <c r="I131" s="134"/>
      <c r="J131" s="135">
        <f t="shared" ref="J131:J162" si="0">ROUND(I131*H131,2)</f>
        <v>0</v>
      </c>
      <c r="K131" s="131" t="s">
        <v>3</v>
      </c>
      <c r="L131" s="31"/>
      <c r="M131" s="136" t="s">
        <v>3</v>
      </c>
      <c r="N131" s="137" t="s">
        <v>44</v>
      </c>
      <c r="P131" s="138">
        <f t="shared" ref="P131:P162" si="1">O131*H131</f>
        <v>0</v>
      </c>
      <c r="Q131" s="138">
        <v>0</v>
      </c>
      <c r="R131" s="138">
        <f t="shared" ref="R131:R162" si="2">Q131*H131</f>
        <v>0</v>
      </c>
      <c r="S131" s="138">
        <v>0</v>
      </c>
      <c r="T131" s="139">
        <f t="shared" ref="T131:T162" si="3">S131*H131</f>
        <v>0</v>
      </c>
      <c r="AR131" s="140" t="s">
        <v>186</v>
      </c>
      <c r="AT131" s="140" t="s">
        <v>182</v>
      </c>
      <c r="AU131" s="140" t="s">
        <v>78</v>
      </c>
      <c r="AY131" s="16" t="s">
        <v>181</v>
      </c>
      <c r="BE131" s="141">
        <f t="shared" ref="BE131:BE162" si="4">IF(N131="základní",J131,0)</f>
        <v>0</v>
      </c>
      <c r="BF131" s="141">
        <f t="shared" ref="BF131:BF162" si="5">IF(N131="snížená",J131,0)</f>
        <v>0</v>
      </c>
      <c r="BG131" s="141">
        <f t="shared" ref="BG131:BG162" si="6">IF(N131="zákl. přenesená",J131,0)</f>
        <v>0</v>
      </c>
      <c r="BH131" s="141">
        <f t="shared" ref="BH131:BH162" si="7">IF(N131="sníž. přenesená",J131,0)</f>
        <v>0</v>
      </c>
      <c r="BI131" s="141">
        <f t="shared" ref="BI131:BI162" si="8">IF(N131="nulová",J131,0)</f>
        <v>0</v>
      </c>
      <c r="BJ131" s="16" t="s">
        <v>78</v>
      </c>
      <c r="BK131" s="141">
        <f t="shared" ref="BK131:BK162" si="9">ROUND(I131*H131,2)</f>
        <v>0</v>
      </c>
      <c r="BL131" s="16" t="s">
        <v>186</v>
      </c>
      <c r="BM131" s="140" t="s">
        <v>187</v>
      </c>
    </row>
    <row r="132" spans="2:65" s="1" customFormat="1" ht="284.45" customHeight="1" x14ac:dyDescent="0.2">
      <c r="B132" s="128"/>
      <c r="C132" s="129" t="s">
        <v>80</v>
      </c>
      <c r="D132" s="129" t="s">
        <v>182</v>
      </c>
      <c r="E132" s="130" t="s">
        <v>188</v>
      </c>
      <c r="F132" s="131" t="s">
        <v>189</v>
      </c>
      <c r="G132" s="132" t="s">
        <v>185</v>
      </c>
      <c r="H132" s="133">
        <v>1</v>
      </c>
      <c r="I132" s="134"/>
      <c r="J132" s="135">
        <f t="shared" si="0"/>
        <v>0</v>
      </c>
      <c r="K132" s="131" t="s">
        <v>3</v>
      </c>
      <c r="L132" s="31"/>
      <c r="M132" s="136" t="s">
        <v>3</v>
      </c>
      <c r="N132" s="137" t="s">
        <v>44</v>
      </c>
      <c r="P132" s="138">
        <f t="shared" si="1"/>
        <v>0</v>
      </c>
      <c r="Q132" s="138">
        <v>0</v>
      </c>
      <c r="R132" s="138">
        <f t="shared" si="2"/>
        <v>0</v>
      </c>
      <c r="S132" s="138">
        <v>0</v>
      </c>
      <c r="T132" s="139">
        <f t="shared" si="3"/>
        <v>0</v>
      </c>
      <c r="AR132" s="140" t="s">
        <v>186</v>
      </c>
      <c r="AT132" s="140" t="s">
        <v>182</v>
      </c>
      <c r="AU132" s="140" t="s">
        <v>78</v>
      </c>
      <c r="AY132" s="16" t="s">
        <v>181</v>
      </c>
      <c r="BE132" s="141">
        <f t="shared" si="4"/>
        <v>0</v>
      </c>
      <c r="BF132" s="141">
        <f t="shared" si="5"/>
        <v>0</v>
      </c>
      <c r="BG132" s="141">
        <f t="shared" si="6"/>
        <v>0</v>
      </c>
      <c r="BH132" s="141">
        <f t="shared" si="7"/>
        <v>0</v>
      </c>
      <c r="BI132" s="141">
        <f t="shared" si="8"/>
        <v>0</v>
      </c>
      <c r="BJ132" s="16" t="s">
        <v>78</v>
      </c>
      <c r="BK132" s="141">
        <f t="shared" si="9"/>
        <v>0</v>
      </c>
      <c r="BL132" s="16" t="s">
        <v>186</v>
      </c>
      <c r="BM132" s="140" t="s">
        <v>190</v>
      </c>
    </row>
    <row r="133" spans="2:65" s="1" customFormat="1" ht="24.2" customHeight="1" x14ac:dyDescent="0.2">
      <c r="B133" s="128"/>
      <c r="C133" s="129" t="s">
        <v>191</v>
      </c>
      <c r="D133" s="129" t="s">
        <v>182</v>
      </c>
      <c r="E133" s="130" t="s">
        <v>192</v>
      </c>
      <c r="F133" s="131" t="s">
        <v>193</v>
      </c>
      <c r="G133" s="132" t="s">
        <v>185</v>
      </c>
      <c r="H133" s="133">
        <v>4</v>
      </c>
      <c r="I133" s="134"/>
      <c r="J133" s="135">
        <f t="shared" si="0"/>
        <v>0</v>
      </c>
      <c r="K133" s="131" t="s">
        <v>3</v>
      </c>
      <c r="L133" s="31"/>
      <c r="M133" s="136" t="s">
        <v>3</v>
      </c>
      <c r="N133" s="137" t="s">
        <v>44</v>
      </c>
      <c r="P133" s="138">
        <f t="shared" si="1"/>
        <v>0</v>
      </c>
      <c r="Q133" s="138">
        <v>0</v>
      </c>
      <c r="R133" s="138">
        <f t="shared" si="2"/>
        <v>0</v>
      </c>
      <c r="S133" s="138">
        <v>0</v>
      </c>
      <c r="T133" s="139">
        <f t="shared" si="3"/>
        <v>0</v>
      </c>
      <c r="AR133" s="140" t="s">
        <v>186</v>
      </c>
      <c r="AT133" s="140" t="s">
        <v>182</v>
      </c>
      <c r="AU133" s="140" t="s">
        <v>78</v>
      </c>
      <c r="AY133" s="16" t="s">
        <v>181</v>
      </c>
      <c r="BE133" s="141">
        <f t="shared" si="4"/>
        <v>0</v>
      </c>
      <c r="BF133" s="141">
        <f t="shared" si="5"/>
        <v>0</v>
      </c>
      <c r="BG133" s="141">
        <f t="shared" si="6"/>
        <v>0</v>
      </c>
      <c r="BH133" s="141">
        <f t="shared" si="7"/>
        <v>0</v>
      </c>
      <c r="BI133" s="141">
        <f t="shared" si="8"/>
        <v>0</v>
      </c>
      <c r="BJ133" s="16" t="s">
        <v>78</v>
      </c>
      <c r="BK133" s="141">
        <f t="shared" si="9"/>
        <v>0</v>
      </c>
      <c r="BL133" s="16" t="s">
        <v>186</v>
      </c>
      <c r="BM133" s="140" t="s">
        <v>194</v>
      </c>
    </row>
    <row r="134" spans="2:65" s="1" customFormat="1" ht="44.25" customHeight="1" x14ac:dyDescent="0.2">
      <c r="B134" s="128"/>
      <c r="C134" s="129" t="s">
        <v>186</v>
      </c>
      <c r="D134" s="129" t="s">
        <v>182</v>
      </c>
      <c r="E134" s="130" t="s">
        <v>195</v>
      </c>
      <c r="F134" s="131" t="s">
        <v>196</v>
      </c>
      <c r="G134" s="132" t="s">
        <v>185</v>
      </c>
      <c r="H134" s="133">
        <v>4</v>
      </c>
      <c r="I134" s="134"/>
      <c r="J134" s="135">
        <f t="shared" si="0"/>
        <v>0</v>
      </c>
      <c r="K134" s="131" t="s">
        <v>3</v>
      </c>
      <c r="L134" s="31"/>
      <c r="M134" s="136" t="s">
        <v>3</v>
      </c>
      <c r="N134" s="137" t="s">
        <v>44</v>
      </c>
      <c r="P134" s="138">
        <f t="shared" si="1"/>
        <v>0</v>
      </c>
      <c r="Q134" s="138">
        <v>0</v>
      </c>
      <c r="R134" s="138">
        <f t="shared" si="2"/>
        <v>0</v>
      </c>
      <c r="S134" s="138">
        <v>0</v>
      </c>
      <c r="T134" s="139">
        <f t="shared" si="3"/>
        <v>0</v>
      </c>
      <c r="AR134" s="140" t="s">
        <v>186</v>
      </c>
      <c r="AT134" s="140" t="s">
        <v>182</v>
      </c>
      <c r="AU134" s="140" t="s">
        <v>78</v>
      </c>
      <c r="AY134" s="16" t="s">
        <v>181</v>
      </c>
      <c r="BE134" s="141">
        <f t="shared" si="4"/>
        <v>0</v>
      </c>
      <c r="BF134" s="141">
        <f t="shared" si="5"/>
        <v>0</v>
      </c>
      <c r="BG134" s="141">
        <f t="shared" si="6"/>
        <v>0</v>
      </c>
      <c r="BH134" s="141">
        <f t="shared" si="7"/>
        <v>0</v>
      </c>
      <c r="BI134" s="141">
        <f t="shared" si="8"/>
        <v>0</v>
      </c>
      <c r="BJ134" s="16" t="s">
        <v>78</v>
      </c>
      <c r="BK134" s="141">
        <f t="shared" si="9"/>
        <v>0</v>
      </c>
      <c r="BL134" s="16" t="s">
        <v>186</v>
      </c>
      <c r="BM134" s="140" t="s">
        <v>197</v>
      </c>
    </row>
    <row r="135" spans="2:65" s="1" customFormat="1" ht="24.2" customHeight="1" x14ac:dyDescent="0.2">
      <c r="B135" s="128"/>
      <c r="C135" s="129" t="s">
        <v>198</v>
      </c>
      <c r="D135" s="129" t="s">
        <v>182</v>
      </c>
      <c r="E135" s="130" t="s">
        <v>199</v>
      </c>
      <c r="F135" s="131" t="s">
        <v>193</v>
      </c>
      <c r="G135" s="132" t="s">
        <v>185</v>
      </c>
      <c r="H135" s="133">
        <v>1</v>
      </c>
      <c r="I135" s="134"/>
      <c r="J135" s="135">
        <f t="shared" si="0"/>
        <v>0</v>
      </c>
      <c r="K135" s="131" t="s">
        <v>3</v>
      </c>
      <c r="L135" s="31"/>
      <c r="M135" s="136" t="s">
        <v>3</v>
      </c>
      <c r="N135" s="137" t="s">
        <v>44</v>
      </c>
      <c r="P135" s="138">
        <f t="shared" si="1"/>
        <v>0</v>
      </c>
      <c r="Q135" s="138">
        <v>0</v>
      </c>
      <c r="R135" s="138">
        <f t="shared" si="2"/>
        <v>0</v>
      </c>
      <c r="S135" s="138">
        <v>0</v>
      </c>
      <c r="T135" s="139">
        <f t="shared" si="3"/>
        <v>0</v>
      </c>
      <c r="AR135" s="140" t="s">
        <v>186</v>
      </c>
      <c r="AT135" s="140" t="s">
        <v>182</v>
      </c>
      <c r="AU135" s="140" t="s">
        <v>78</v>
      </c>
      <c r="AY135" s="16" t="s">
        <v>181</v>
      </c>
      <c r="BE135" s="141">
        <f t="shared" si="4"/>
        <v>0</v>
      </c>
      <c r="BF135" s="141">
        <f t="shared" si="5"/>
        <v>0</v>
      </c>
      <c r="BG135" s="141">
        <f t="shared" si="6"/>
        <v>0</v>
      </c>
      <c r="BH135" s="141">
        <f t="shared" si="7"/>
        <v>0</v>
      </c>
      <c r="BI135" s="141">
        <f t="shared" si="8"/>
        <v>0</v>
      </c>
      <c r="BJ135" s="16" t="s">
        <v>78</v>
      </c>
      <c r="BK135" s="141">
        <f t="shared" si="9"/>
        <v>0</v>
      </c>
      <c r="BL135" s="16" t="s">
        <v>186</v>
      </c>
      <c r="BM135" s="140" t="s">
        <v>200</v>
      </c>
    </row>
    <row r="136" spans="2:65" s="1" customFormat="1" ht="21.75" customHeight="1" x14ac:dyDescent="0.2">
      <c r="B136" s="128"/>
      <c r="C136" s="129" t="s">
        <v>201</v>
      </c>
      <c r="D136" s="129" t="s">
        <v>182</v>
      </c>
      <c r="E136" s="130" t="s">
        <v>202</v>
      </c>
      <c r="F136" s="131" t="s">
        <v>203</v>
      </c>
      <c r="G136" s="132" t="s">
        <v>185</v>
      </c>
      <c r="H136" s="133">
        <v>2</v>
      </c>
      <c r="I136" s="134"/>
      <c r="J136" s="135">
        <f t="shared" si="0"/>
        <v>0</v>
      </c>
      <c r="K136" s="131" t="s">
        <v>3</v>
      </c>
      <c r="L136" s="31"/>
      <c r="M136" s="136" t="s">
        <v>3</v>
      </c>
      <c r="N136" s="137" t="s">
        <v>44</v>
      </c>
      <c r="P136" s="138">
        <f t="shared" si="1"/>
        <v>0</v>
      </c>
      <c r="Q136" s="138">
        <v>0</v>
      </c>
      <c r="R136" s="138">
        <f t="shared" si="2"/>
        <v>0</v>
      </c>
      <c r="S136" s="138">
        <v>0</v>
      </c>
      <c r="T136" s="139">
        <f t="shared" si="3"/>
        <v>0</v>
      </c>
      <c r="AR136" s="140" t="s">
        <v>186</v>
      </c>
      <c r="AT136" s="140" t="s">
        <v>182</v>
      </c>
      <c r="AU136" s="140" t="s">
        <v>78</v>
      </c>
      <c r="AY136" s="16" t="s">
        <v>181</v>
      </c>
      <c r="BE136" s="141">
        <f t="shared" si="4"/>
        <v>0</v>
      </c>
      <c r="BF136" s="141">
        <f t="shared" si="5"/>
        <v>0</v>
      </c>
      <c r="BG136" s="141">
        <f t="shared" si="6"/>
        <v>0</v>
      </c>
      <c r="BH136" s="141">
        <f t="shared" si="7"/>
        <v>0</v>
      </c>
      <c r="BI136" s="141">
        <f t="shared" si="8"/>
        <v>0</v>
      </c>
      <c r="BJ136" s="16" t="s">
        <v>78</v>
      </c>
      <c r="BK136" s="141">
        <f t="shared" si="9"/>
        <v>0</v>
      </c>
      <c r="BL136" s="16" t="s">
        <v>186</v>
      </c>
      <c r="BM136" s="140" t="s">
        <v>204</v>
      </c>
    </row>
    <row r="137" spans="2:65" s="1" customFormat="1" ht="44.25" customHeight="1" x14ac:dyDescent="0.2">
      <c r="B137" s="128"/>
      <c r="C137" s="129" t="s">
        <v>205</v>
      </c>
      <c r="D137" s="129" t="s">
        <v>182</v>
      </c>
      <c r="E137" s="130" t="s">
        <v>206</v>
      </c>
      <c r="F137" s="131" t="s">
        <v>207</v>
      </c>
      <c r="G137" s="132" t="s">
        <v>185</v>
      </c>
      <c r="H137" s="133">
        <v>2</v>
      </c>
      <c r="I137" s="134"/>
      <c r="J137" s="135">
        <f t="shared" si="0"/>
        <v>0</v>
      </c>
      <c r="K137" s="131" t="s">
        <v>3</v>
      </c>
      <c r="L137" s="31"/>
      <c r="M137" s="136" t="s">
        <v>3</v>
      </c>
      <c r="N137" s="137" t="s">
        <v>44</v>
      </c>
      <c r="P137" s="138">
        <f t="shared" si="1"/>
        <v>0</v>
      </c>
      <c r="Q137" s="138">
        <v>0</v>
      </c>
      <c r="R137" s="138">
        <f t="shared" si="2"/>
        <v>0</v>
      </c>
      <c r="S137" s="138">
        <v>0</v>
      </c>
      <c r="T137" s="139">
        <f t="shared" si="3"/>
        <v>0</v>
      </c>
      <c r="AR137" s="140" t="s">
        <v>186</v>
      </c>
      <c r="AT137" s="140" t="s">
        <v>182</v>
      </c>
      <c r="AU137" s="140" t="s">
        <v>78</v>
      </c>
      <c r="AY137" s="16" t="s">
        <v>181</v>
      </c>
      <c r="BE137" s="141">
        <f t="shared" si="4"/>
        <v>0</v>
      </c>
      <c r="BF137" s="141">
        <f t="shared" si="5"/>
        <v>0</v>
      </c>
      <c r="BG137" s="141">
        <f t="shared" si="6"/>
        <v>0</v>
      </c>
      <c r="BH137" s="141">
        <f t="shared" si="7"/>
        <v>0</v>
      </c>
      <c r="BI137" s="141">
        <f t="shared" si="8"/>
        <v>0</v>
      </c>
      <c r="BJ137" s="16" t="s">
        <v>78</v>
      </c>
      <c r="BK137" s="141">
        <f t="shared" si="9"/>
        <v>0</v>
      </c>
      <c r="BL137" s="16" t="s">
        <v>186</v>
      </c>
      <c r="BM137" s="140" t="s">
        <v>208</v>
      </c>
    </row>
    <row r="138" spans="2:65" s="1" customFormat="1" ht="21.75" customHeight="1" x14ac:dyDescent="0.2">
      <c r="B138" s="128"/>
      <c r="C138" s="129" t="s">
        <v>209</v>
      </c>
      <c r="D138" s="129" t="s">
        <v>182</v>
      </c>
      <c r="E138" s="130" t="s">
        <v>210</v>
      </c>
      <c r="F138" s="131" t="s">
        <v>203</v>
      </c>
      <c r="G138" s="132" t="s">
        <v>185</v>
      </c>
      <c r="H138" s="133">
        <v>1</v>
      </c>
      <c r="I138" s="134"/>
      <c r="J138" s="135">
        <f t="shared" si="0"/>
        <v>0</v>
      </c>
      <c r="K138" s="131" t="s">
        <v>3</v>
      </c>
      <c r="L138" s="31"/>
      <c r="M138" s="136" t="s">
        <v>3</v>
      </c>
      <c r="N138" s="137" t="s">
        <v>44</v>
      </c>
      <c r="P138" s="138">
        <f t="shared" si="1"/>
        <v>0</v>
      </c>
      <c r="Q138" s="138">
        <v>0</v>
      </c>
      <c r="R138" s="138">
        <f t="shared" si="2"/>
        <v>0</v>
      </c>
      <c r="S138" s="138">
        <v>0</v>
      </c>
      <c r="T138" s="139">
        <f t="shared" si="3"/>
        <v>0</v>
      </c>
      <c r="AR138" s="140" t="s">
        <v>186</v>
      </c>
      <c r="AT138" s="140" t="s">
        <v>182</v>
      </c>
      <c r="AU138" s="140" t="s">
        <v>78</v>
      </c>
      <c r="AY138" s="16" t="s">
        <v>181</v>
      </c>
      <c r="BE138" s="141">
        <f t="shared" si="4"/>
        <v>0</v>
      </c>
      <c r="BF138" s="141">
        <f t="shared" si="5"/>
        <v>0</v>
      </c>
      <c r="BG138" s="141">
        <f t="shared" si="6"/>
        <v>0</v>
      </c>
      <c r="BH138" s="141">
        <f t="shared" si="7"/>
        <v>0</v>
      </c>
      <c r="BI138" s="141">
        <f t="shared" si="8"/>
        <v>0</v>
      </c>
      <c r="BJ138" s="16" t="s">
        <v>78</v>
      </c>
      <c r="BK138" s="141">
        <f t="shared" si="9"/>
        <v>0</v>
      </c>
      <c r="BL138" s="16" t="s">
        <v>186</v>
      </c>
      <c r="BM138" s="140" t="s">
        <v>211</v>
      </c>
    </row>
    <row r="139" spans="2:65" s="1" customFormat="1" ht="33" customHeight="1" x14ac:dyDescent="0.2">
      <c r="B139" s="128"/>
      <c r="C139" s="129" t="s">
        <v>212</v>
      </c>
      <c r="D139" s="129" t="s">
        <v>182</v>
      </c>
      <c r="E139" s="130" t="s">
        <v>213</v>
      </c>
      <c r="F139" s="131" t="s">
        <v>214</v>
      </c>
      <c r="G139" s="132" t="s">
        <v>185</v>
      </c>
      <c r="H139" s="133">
        <v>11</v>
      </c>
      <c r="I139" s="134"/>
      <c r="J139" s="135">
        <f t="shared" si="0"/>
        <v>0</v>
      </c>
      <c r="K139" s="131" t="s">
        <v>3</v>
      </c>
      <c r="L139" s="31"/>
      <c r="M139" s="136" t="s">
        <v>3</v>
      </c>
      <c r="N139" s="137" t="s">
        <v>44</v>
      </c>
      <c r="P139" s="138">
        <f t="shared" si="1"/>
        <v>0</v>
      </c>
      <c r="Q139" s="138">
        <v>0</v>
      </c>
      <c r="R139" s="138">
        <f t="shared" si="2"/>
        <v>0</v>
      </c>
      <c r="S139" s="138">
        <v>0</v>
      </c>
      <c r="T139" s="139">
        <f t="shared" si="3"/>
        <v>0</v>
      </c>
      <c r="AR139" s="140" t="s">
        <v>186</v>
      </c>
      <c r="AT139" s="140" t="s">
        <v>182</v>
      </c>
      <c r="AU139" s="140" t="s">
        <v>78</v>
      </c>
      <c r="AY139" s="16" t="s">
        <v>181</v>
      </c>
      <c r="BE139" s="141">
        <f t="shared" si="4"/>
        <v>0</v>
      </c>
      <c r="BF139" s="141">
        <f t="shared" si="5"/>
        <v>0</v>
      </c>
      <c r="BG139" s="141">
        <f t="shared" si="6"/>
        <v>0</v>
      </c>
      <c r="BH139" s="141">
        <f t="shared" si="7"/>
        <v>0</v>
      </c>
      <c r="BI139" s="141">
        <f t="shared" si="8"/>
        <v>0</v>
      </c>
      <c r="BJ139" s="16" t="s">
        <v>78</v>
      </c>
      <c r="BK139" s="141">
        <f t="shared" si="9"/>
        <v>0</v>
      </c>
      <c r="BL139" s="16" t="s">
        <v>186</v>
      </c>
      <c r="BM139" s="140" t="s">
        <v>215</v>
      </c>
    </row>
    <row r="140" spans="2:65" s="1" customFormat="1" ht="90" customHeight="1" x14ac:dyDescent="0.2">
      <c r="B140" s="128"/>
      <c r="C140" s="129" t="s">
        <v>216</v>
      </c>
      <c r="D140" s="129" t="s">
        <v>182</v>
      </c>
      <c r="E140" s="130" t="s">
        <v>217</v>
      </c>
      <c r="F140" s="131" t="s">
        <v>218</v>
      </c>
      <c r="G140" s="132" t="s">
        <v>185</v>
      </c>
      <c r="H140" s="133">
        <v>11</v>
      </c>
      <c r="I140" s="134"/>
      <c r="J140" s="135">
        <f t="shared" si="0"/>
        <v>0</v>
      </c>
      <c r="K140" s="131" t="s">
        <v>3</v>
      </c>
      <c r="L140" s="31"/>
      <c r="M140" s="136" t="s">
        <v>3</v>
      </c>
      <c r="N140" s="137" t="s">
        <v>44</v>
      </c>
      <c r="P140" s="138">
        <f t="shared" si="1"/>
        <v>0</v>
      </c>
      <c r="Q140" s="138">
        <v>0</v>
      </c>
      <c r="R140" s="138">
        <f t="shared" si="2"/>
        <v>0</v>
      </c>
      <c r="S140" s="138">
        <v>0</v>
      </c>
      <c r="T140" s="139">
        <f t="shared" si="3"/>
        <v>0</v>
      </c>
      <c r="AR140" s="140" t="s">
        <v>186</v>
      </c>
      <c r="AT140" s="140" t="s">
        <v>182</v>
      </c>
      <c r="AU140" s="140" t="s">
        <v>78</v>
      </c>
      <c r="AY140" s="16" t="s">
        <v>181</v>
      </c>
      <c r="BE140" s="141">
        <f t="shared" si="4"/>
        <v>0</v>
      </c>
      <c r="BF140" s="141">
        <f t="shared" si="5"/>
        <v>0</v>
      </c>
      <c r="BG140" s="141">
        <f t="shared" si="6"/>
        <v>0</v>
      </c>
      <c r="BH140" s="141">
        <f t="shared" si="7"/>
        <v>0</v>
      </c>
      <c r="BI140" s="141">
        <f t="shared" si="8"/>
        <v>0</v>
      </c>
      <c r="BJ140" s="16" t="s">
        <v>78</v>
      </c>
      <c r="BK140" s="141">
        <f t="shared" si="9"/>
        <v>0</v>
      </c>
      <c r="BL140" s="16" t="s">
        <v>186</v>
      </c>
      <c r="BM140" s="140" t="s">
        <v>219</v>
      </c>
    </row>
    <row r="141" spans="2:65" s="1" customFormat="1" ht="33" customHeight="1" x14ac:dyDescent="0.2">
      <c r="B141" s="128"/>
      <c r="C141" s="129" t="s">
        <v>220</v>
      </c>
      <c r="D141" s="129" t="s">
        <v>182</v>
      </c>
      <c r="E141" s="130" t="s">
        <v>221</v>
      </c>
      <c r="F141" s="131" t="s">
        <v>214</v>
      </c>
      <c r="G141" s="132" t="s">
        <v>185</v>
      </c>
      <c r="H141" s="133">
        <v>1</v>
      </c>
      <c r="I141" s="134"/>
      <c r="J141" s="135">
        <f t="shared" si="0"/>
        <v>0</v>
      </c>
      <c r="K141" s="131" t="s">
        <v>3</v>
      </c>
      <c r="L141" s="31"/>
      <c r="M141" s="136" t="s">
        <v>3</v>
      </c>
      <c r="N141" s="137" t="s">
        <v>44</v>
      </c>
      <c r="P141" s="138">
        <f t="shared" si="1"/>
        <v>0</v>
      </c>
      <c r="Q141" s="138">
        <v>0</v>
      </c>
      <c r="R141" s="138">
        <f t="shared" si="2"/>
        <v>0</v>
      </c>
      <c r="S141" s="138">
        <v>0</v>
      </c>
      <c r="T141" s="139">
        <f t="shared" si="3"/>
        <v>0</v>
      </c>
      <c r="AR141" s="140" t="s">
        <v>186</v>
      </c>
      <c r="AT141" s="140" t="s">
        <v>182</v>
      </c>
      <c r="AU141" s="140" t="s">
        <v>78</v>
      </c>
      <c r="AY141" s="16" t="s">
        <v>181</v>
      </c>
      <c r="BE141" s="141">
        <f t="shared" si="4"/>
        <v>0</v>
      </c>
      <c r="BF141" s="141">
        <f t="shared" si="5"/>
        <v>0</v>
      </c>
      <c r="BG141" s="141">
        <f t="shared" si="6"/>
        <v>0</v>
      </c>
      <c r="BH141" s="141">
        <f t="shared" si="7"/>
        <v>0</v>
      </c>
      <c r="BI141" s="141">
        <f t="shared" si="8"/>
        <v>0</v>
      </c>
      <c r="BJ141" s="16" t="s">
        <v>78</v>
      </c>
      <c r="BK141" s="141">
        <f t="shared" si="9"/>
        <v>0</v>
      </c>
      <c r="BL141" s="16" t="s">
        <v>186</v>
      </c>
      <c r="BM141" s="140" t="s">
        <v>222</v>
      </c>
    </row>
    <row r="142" spans="2:65" s="1" customFormat="1" ht="24.2" customHeight="1" x14ac:dyDescent="0.2">
      <c r="B142" s="128"/>
      <c r="C142" s="129" t="s">
        <v>9</v>
      </c>
      <c r="D142" s="129" t="s">
        <v>182</v>
      </c>
      <c r="E142" s="130" t="s">
        <v>223</v>
      </c>
      <c r="F142" s="131" t="s">
        <v>224</v>
      </c>
      <c r="G142" s="132" t="s">
        <v>185</v>
      </c>
      <c r="H142" s="133">
        <v>4</v>
      </c>
      <c r="I142" s="134"/>
      <c r="J142" s="135">
        <f t="shared" si="0"/>
        <v>0</v>
      </c>
      <c r="K142" s="131" t="s">
        <v>3</v>
      </c>
      <c r="L142" s="31"/>
      <c r="M142" s="136" t="s">
        <v>3</v>
      </c>
      <c r="N142" s="137" t="s">
        <v>44</v>
      </c>
      <c r="P142" s="138">
        <f t="shared" si="1"/>
        <v>0</v>
      </c>
      <c r="Q142" s="138">
        <v>0</v>
      </c>
      <c r="R142" s="138">
        <f t="shared" si="2"/>
        <v>0</v>
      </c>
      <c r="S142" s="138">
        <v>0</v>
      </c>
      <c r="T142" s="139">
        <f t="shared" si="3"/>
        <v>0</v>
      </c>
      <c r="AR142" s="140" t="s">
        <v>186</v>
      </c>
      <c r="AT142" s="140" t="s">
        <v>182</v>
      </c>
      <c r="AU142" s="140" t="s">
        <v>78</v>
      </c>
      <c r="AY142" s="16" t="s">
        <v>181</v>
      </c>
      <c r="BE142" s="141">
        <f t="shared" si="4"/>
        <v>0</v>
      </c>
      <c r="BF142" s="141">
        <f t="shared" si="5"/>
        <v>0</v>
      </c>
      <c r="BG142" s="141">
        <f t="shared" si="6"/>
        <v>0</v>
      </c>
      <c r="BH142" s="141">
        <f t="shared" si="7"/>
        <v>0</v>
      </c>
      <c r="BI142" s="141">
        <f t="shared" si="8"/>
        <v>0</v>
      </c>
      <c r="BJ142" s="16" t="s">
        <v>78</v>
      </c>
      <c r="BK142" s="141">
        <f t="shared" si="9"/>
        <v>0</v>
      </c>
      <c r="BL142" s="16" t="s">
        <v>186</v>
      </c>
      <c r="BM142" s="140" t="s">
        <v>225</v>
      </c>
    </row>
    <row r="143" spans="2:65" s="1" customFormat="1" ht="90" customHeight="1" x14ac:dyDescent="0.2">
      <c r="B143" s="128"/>
      <c r="C143" s="129" t="s">
        <v>226</v>
      </c>
      <c r="D143" s="129" t="s">
        <v>182</v>
      </c>
      <c r="E143" s="130" t="s">
        <v>227</v>
      </c>
      <c r="F143" s="131" t="s">
        <v>228</v>
      </c>
      <c r="G143" s="132" t="s">
        <v>185</v>
      </c>
      <c r="H143" s="133">
        <v>4</v>
      </c>
      <c r="I143" s="134"/>
      <c r="J143" s="135">
        <f t="shared" si="0"/>
        <v>0</v>
      </c>
      <c r="K143" s="131" t="s">
        <v>3</v>
      </c>
      <c r="L143" s="31"/>
      <c r="M143" s="136" t="s">
        <v>3</v>
      </c>
      <c r="N143" s="137" t="s">
        <v>44</v>
      </c>
      <c r="P143" s="138">
        <f t="shared" si="1"/>
        <v>0</v>
      </c>
      <c r="Q143" s="138">
        <v>0</v>
      </c>
      <c r="R143" s="138">
        <f t="shared" si="2"/>
        <v>0</v>
      </c>
      <c r="S143" s="138">
        <v>0</v>
      </c>
      <c r="T143" s="139">
        <f t="shared" si="3"/>
        <v>0</v>
      </c>
      <c r="AR143" s="140" t="s">
        <v>186</v>
      </c>
      <c r="AT143" s="140" t="s">
        <v>182</v>
      </c>
      <c r="AU143" s="140" t="s">
        <v>78</v>
      </c>
      <c r="AY143" s="16" t="s">
        <v>181</v>
      </c>
      <c r="BE143" s="141">
        <f t="shared" si="4"/>
        <v>0</v>
      </c>
      <c r="BF143" s="141">
        <f t="shared" si="5"/>
        <v>0</v>
      </c>
      <c r="BG143" s="141">
        <f t="shared" si="6"/>
        <v>0</v>
      </c>
      <c r="BH143" s="141">
        <f t="shared" si="7"/>
        <v>0</v>
      </c>
      <c r="BI143" s="141">
        <f t="shared" si="8"/>
        <v>0</v>
      </c>
      <c r="BJ143" s="16" t="s">
        <v>78</v>
      </c>
      <c r="BK143" s="141">
        <f t="shared" si="9"/>
        <v>0</v>
      </c>
      <c r="BL143" s="16" t="s">
        <v>186</v>
      </c>
      <c r="BM143" s="140" t="s">
        <v>229</v>
      </c>
    </row>
    <row r="144" spans="2:65" s="1" customFormat="1" ht="24.2" customHeight="1" x14ac:dyDescent="0.2">
      <c r="B144" s="128"/>
      <c r="C144" s="129" t="s">
        <v>230</v>
      </c>
      <c r="D144" s="129" t="s">
        <v>182</v>
      </c>
      <c r="E144" s="130" t="s">
        <v>231</v>
      </c>
      <c r="F144" s="131" t="s">
        <v>224</v>
      </c>
      <c r="G144" s="132" t="s">
        <v>185</v>
      </c>
      <c r="H144" s="133">
        <v>1</v>
      </c>
      <c r="I144" s="134"/>
      <c r="J144" s="135">
        <f t="shared" si="0"/>
        <v>0</v>
      </c>
      <c r="K144" s="131" t="s">
        <v>3</v>
      </c>
      <c r="L144" s="31"/>
      <c r="M144" s="136" t="s">
        <v>3</v>
      </c>
      <c r="N144" s="137" t="s">
        <v>44</v>
      </c>
      <c r="P144" s="138">
        <f t="shared" si="1"/>
        <v>0</v>
      </c>
      <c r="Q144" s="138">
        <v>0</v>
      </c>
      <c r="R144" s="138">
        <f t="shared" si="2"/>
        <v>0</v>
      </c>
      <c r="S144" s="138">
        <v>0</v>
      </c>
      <c r="T144" s="139">
        <f t="shared" si="3"/>
        <v>0</v>
      </c>
      <c r="AR144" s="140" t="s">
        <v>186</v>
      </c>
      <c r="AT144" s="140" t="s">
        <v>182</v>
      </c>
      <c r="AU144" s="140" t="s">
        <v>78</v>
      </c>
      <c r="AY144" s="16" t="s">
        <v>181</v>
      </c>
      <c r="BE144" s="141">
        <f t="shared" si="4"/>
        <v>0</v>
      </c>
      <c r="BF144" s="141">
        <f t="shared" si="5"/>
        <v>0</v>
      </c>
      <c r="BG144" s="141">
        <f t="shared" si="6"/>
        <v>0</v>
      </c>
      <c r="BH144" s="141">
        <f t="shared" si="7"/>
        <v>0</v>
      </c>
      <c r="BI144" s="141">
        <f t="shared" si="8"/>
        <v>0</v>
      </c>
      <c r="BJ144" s="16" t="s">
        <v>78</v>
      </c>
      <c r="BK144" s="141">
        <f t="shared" si="9"/>
        <v>0</v>
      </c>
      <c r="BL144" s="16" t="s">
        <v>186</v>
      </c>
      <c r="BM144" s="140" t="s">
        <v>232</v>
      </c>
    </row>
    <row r="145" spans="2:65" s="1" customFormat="1" ht="24.2" customHeight="1" x14ac:dyDescent="0.2">
      <c r="B145" s="128"/>
      <c r="C145" s="129" t="s">
        <v>233</v>
      </c>
      <c r="D145" s="129" t="s">
        <v>182</v>
      </c>
      <c r="E145" s="130" t="s">
        <v>234</v>
      </c>
      <c r="F145" s="131" t="s">
        <v>235</v>
      </c>
      <c r="G145" s="132" t="s">
        <v>185</v>
      </c>
      <c r="H145" s="133">
        <v>1</v>
      </c>
      <c r="I145" s="134"/>
      <c r="J145" s="135">
        <f t="shared" si="0"/>
        <v>0</v>
      </c>
      <c r="K145" s="131" t="s">
        <v>3</v>
      </c>
      <c r="L145" s="31"/>
      <c r="M145" s="136" t="s">
        <v>3</v>
      </c>
      <c r="N145" s="137" t="s">
        <v>44</v>
      </c>
      <c r="P145" s="138">
        <f t="shared" si="1"/>
        <v>0</v>
      </c>
      <c r="Q145" s="138">
        <v>0</v>
      </c>
      <c r="R145" s="138">
        <f t="shared" si="2"/>
        <v>0</v>
      </c>
      <c r="S145" s="138">
        <v>0</v>
      </c>
      <c r="T145" s="139">
        <f t="shared" si="3"/>
        <v>0</v>
      </c>
      <c r="AR145" s="140" t="s">
        <v>186</v>
      </c>
      <c r="AT145" s="140" t="s">
        <v>182</v>
      </c>
      <c r="AU145" s="140" t="s">
        <v>78</v>
      </c>
      <c r="AY145" s="16" t="s">
        <v>181</v>
      </c>
      <c r="BE145" s="141">
        <f t="shared" si="4"/>
        <v>0</v>
      </c>
      <c r="BF145" s="141">
        <f t="shared" si="5"/>
        <v>0</v>
      </c>
      <c r="BG145" s="141">
        <f t="shared" si="6"/>
        <v>0</v>
      </c>
      <c r="BH145" s="141">
        <f t="shared" si="7"/>
        <v>0</v>
      </c>
      <c r="BI145" s="141">
        <f t="shared" si="8"/>
        <v>0</v>
      </c>
      <c r="BJ145" s="16" t="s">
        <v>78</v>
      </c>
      <c r="BK145" s="141">
        <f t="shared" si="9"/>
        <v>0</v>
      </c>
      <c r="BL145" s="16" t="s">
        <v>186</v>
      </c>
      <c r="BM145" s="140" t="s">
        <v>236</v>
      </c>
    </row>
    <row r="146" spans="2:65" s="1" customFormat="1" ht="90" customHeight="1" x14ac:dyDescent="0.2">
      <c r="B146" s="128"/>
      <c r="C146" s="129" t="s">
        <v>237</v>
      </c>
      <c r="D146" s="129" t="s">
        <v>182</v>
      </c>
      <c r="E146" s="130" t="s">
        <v>238</v>
      </c>
      <c r="F146" s="131" t="s">
        <v>239</v>
      </c>
      <c r="G146" s="132" t="s">
        <v>185</v>
      </c>
      <c r="H146" s="133">
        <v>1</v>
      </c>
      <c r="I146" s="134"/>
      <c r="J146" s="135">
        <f t="shared" si="0"/>
        <v>0</v>
      </c>
      <c r="K146" s="131" t="s">
        <v>3</v>
      </c>
      <c r="L146" s="31"/>
      <c r="M146" s="136" t="s">
        <v>3</v>
      </c>
      <c r="N146" s="137" t="s">
        <v>44</v>
      </c>
      <c r="P146" s="138">
        <f t="shared" si="1"/>
        <v>0</v>
      </c>
      <c r="Q146" s="138">
        <v>0</v>
      </c>
      <c r="R146" s="138">
        <f t="shared" si="2"/>
        <v>0</v>
      </c>
      <c r="S146" s="138">
        <v>0</v>
      </c>
      <c r="T146" s="139">
        <f t="shared" si="3"/>
        <v>0</v>
      </c>
      <c r="AR146" s="140" t="s">
        <v>186</v>
      </c>
      <c r="AT146" s="140" t="s">
        <v>182</v>
      </c>
      <c r="AU146" s="140" t="s">
        <v>78</v>
      </c>
      <c r="AY146" s="16" t="s">
        <v>181</v>
      </c>
      <c r="BE146" s="141">
        <f t="shared" si="4"/>
        <v>0</v>
      </c>
      <c r="BF146" s="141">
        <f t="shared" si="5"/>
        <v>0</v>
      </c>
      <c r="BG146" s="141">
        <f t="shared" si="6"/>
        <v>0</v>
      </c>
      <c r="BH146" s="141">
        <f t="shared" si="7"/>
        <v>0</v>
      </c>
      <c r="BI146" s="141">
        <f t="shared" si="8"/>
        <v>0</v>
      </c>
      <c r="BJ146" s="16" t="s">
        <v>78</v>
      </c>
      <c r="BK146" s="141">
        <f t="shared" si="9"/>
        <v>0</v>
      </c>
      <c r="BL146" s="16" t="s">
        <v>186</v>
      </c>
      <c r="BM146" s="140" t="s">
        <v>240</v>
      </c>
    </row>
    <row r="147" spans="2:65" s="1" customFormat="1" ht="24.2" customHeight="1" x14ac:dyDescent="0.2">
      <c r="B147" s="128"/>
      <c r="C147" s="129" t="s">
        <v>241</v>
      </c>
      <c r="D147" s="129" t="s">
        <v>182</v>
      </c>
      <c r="E147" s="130" t="s">
        <v>242</v>
      </c>
      <c r="F147" s="131" t="s">
        <v>235</v>
      </c>
      <c r="G147" s="132" t="s">
        <v>185</v>
      </c>
      <c r="H147" s="133">
        <v>1</v>
      </c>
      <c r="I147" s="134"/>
      <c r="J147" s="135">
        <f t="shared" si="0"/>
        <v>0</v>
      </c>
      <c r="K147" s="131" t="s">
        <v>3</v>
      </c>
      <c r="L147" s="31"/>
      <c r="M147" s="136" t="s">
        <v>3</v>
      </c>
      <c r="N147" s="137" t="s">
        <v>44</v>
      </c>
      <c r="P147" s="138">
        <f t="shared" si="1"/>
        <v>0</v>
      </c>
      <c r="Q147" s="138">
        <v>0</v>
      </c>
      <c r="R147" s="138">
        <f t="shared" si="2"/>
        <v>0</v>
      </c>
      <c r="S147" s="138">
        <v>0</v>
      </c>
      <c r="T147" s="139">
        <f t="shared" si="3"/>
        <v>0</v>
      </c>
      <c r="AR147" s="140" t="s">
        <v>186</v>
      </c>
      <c r="AT147" s="140" t="s">
        <v>182</v>
      </c>
      <c r="AU147" s="140" t="s">
        <v>78</v>
      </c>
      <c r="AY147" s="16" t="s">
        <v>181</v>
      </c>
      <c r="BE147" s="141">
        <f t="shared" si="4"/>
        <v>0</v>
      </c>
      <c r="BF147" s="141">
        <f t="shared" si="5"/>
        <v>0</v>
      </c>
      <c r="BG147" s="141">
        <f t="shared" si="6"/>
        <v>0</v>
      </c>
      <c r="BH147" s="141">
        <f t="shared" si="7"/>
        <v>0</v>
      </c>
      <c r="BI147" s="141">
        <f t="shared" si="8"/>
        <v>0</v>
      </c>
      <c r="BJ147" s="16" t="s">
        <v>78</v>
      </c>
      <c r="BK147" s="141">
        <f t="shared" si="9"/>
        <v>0</v>
      </c>
      <c r="BL147" s="16" t="s">
        <v>186</v>
      </c>
      <c r="BM147" s="140" t="s">
        <v>243</v>
      </c>
    </row>
    <row r="148" spans="2:65" s="1" customFormat="1" ht="24.2" customHeight="1" x14ac:dyDescent="0.2">
      <c r="B148" s="128"/>
      <c r="C148" s="129" t="s">
        <v>244</v>
      </c>
      <c r="D148" s="129" t="s">
        <v>182</v>
      </c>
      <c r="E148" s="130" t="s">
        <v>245</v>
      </c>
      <c r="F148" s="131" t="s">
        <v>246</v>
      </c>
      <c r="G148" s="132" t="s">
        <v>185</v>
      </c>
      <c r="H148" s="133">
        <v>6</v>
      </c>
      <c r="I148" s="134"/>
      <c r="J148" s="135">
        <f t="shared" si="0"/>
        <v>0</v>
      </c>
      <c r="K148" s="131" t="s">
        <v>3</v>
      </c>
      <c r="L148" s="31"/>
      <c r="M148" s="136" t="s">
        <v>3</v>
      </c>
      <c r="N148" s="137" t="s">
        <v>44</v>
      </c>
      <c r="P148" s="138">
        <f t="shared" si="1"/>
        <v>0</v>
      </c>
      <c r="Q148" s="138">
        <v>0</v>
      </c>
      <c r="R148" s="138">
        <f t="shared" si="2"/>
        <v>0</v>
      </c>
      <c r="S148" s="138">
        <v>0</v>
      </c>
      <c r="T148" s="139">
        <f t="shared" si="3"/>
        <v>0</v>
      </c>
      <c r="AR148" s="140" t="s">
        <v>186</v>
      </c>
      <c r="AT148" s="140" t="s">
        <v>182</v>
      </c>
      <c r="AU148" s="140" t="s">
        <v>78</v>
      </c>
      <c r="AY148" s="16" t="s">
        <v>181</v>
      </c>
      <c r="BE148" s="141">
        <f t="shared" si="4"/>
        <v>0</v>
      </c>
      <c r="BF148" s="141">
        <f t="shared" si="5"/>
        <v>0</v>
      </c>
      <c r="BG148" s="141">
        <f t="shared" si="6"/>
        <v>0</v>
      </c>
      <c r="BH148" s="141">
        <f t="shared" si="7"/>
        <v>0</v>
      </c>
      <c r="BI148" s="141">
        <f t="shared" si="8"/>
        <v>0</v>
      </c>
      <c r="BJ148" s="16" t="s">
        <v>78</v>
      </c>
      <c r="BK148" s="141">
        <f t="shared" si="9"/>
        <v>0</v>
      </c>
      <c r="BL148" s="16" t="s">
        <v>186</v>
      </c>
      <c r="BM148" s="140" t="s">
        <v>247</v>
      </c>
    </row>
    <row r="149" spans="2:65" s="1" customFormat="1" ht="49.15" customHeight="1" x14ac:dyDescent="0.2">
      <c r="B149" s="128"/>
      <c r="C149" s="129" t="s">
        <v>248</v>
      </c>
      <c r="D149" s="129" t="s">
        <v>182</v>
      </c>
      <c r="E149" s="130" t="s">
        <v>249</v>
      </c>
      <c r="F149" s="131" t="s">
        <v>250</v>
      </c>
      <c r="G149" s="132" t="s">
        <v>185</v>
      </c>
      <c r="H149" s="133">
        <v>6</v>
      </c>
      <c r="I149" s="134"/>
      <c r="J149" s="135">
        <f t="shared" si="0"/>
        <v>0</v>
      </c>
      <c r="K149" s="131" t="s">
        <v>3</v>
      </c>
      <c r="L149" s="31"/>
      <c r="M149" s="136" t="s">
        <v>3</v>
      </c>
      <c r="N149" s="137" t="s">
        <v>44</v>
      </c>
      <c r="P149" s="138">
        <f t="shared" si="1"/>
        <v>0</v>
      </c>
      <c r="Q149" s="138">
        <v>0</v>
      </c>
      <c r="R149" s="138">
        <f t="shared" si="2"/>
        <v>0</v>
      </c>
      <c r="S149" s="138">
        <v>0</v>
      </c>
      <c r="T149" s="139">
        <f t="shared" si="3"/>
        <v>0</v>
      </c>
      <c r="AR149" s="140" t="s">
        <v>186</v>
      </c>
      <c r="AT149" s="140" t="s">
        <v>182</v>
      </c>
      <c r="AU149" s="140" t="s">
        <v>78</v>
      </c>
      <c r="AY149" s="16" t="s">
        <v>181</v>
      </c>
      <c r="BE149" s="141">
        <f t="shared" si="4"/>
        <v>0</v>
      </c>
      <c r="BF149" s="141">
        <f t="shared" si="5"/>
        <v>0</v>
      </c>
      <c r="BG149" s="141">
        <f t="shared" si="6"/>
        <v>0</v>
      </c>
      <c r="BH149" s="141">
        <f t="shared" si="7"/>
        <v>0</v>
      </c>
      <c r="BI149" s="141">
        <f t="shared" si="8"/>
        <v>0</v>
      </c>
      <c r="BJ149" s="16" t="s">
        <v>78</v>
      </c>
      <c r="BK149" s="141">
        <f t="shared" si="9"/>
        <v>0</v>
      </c>
      <c r="BL149" s="16" t="s">
        <v>186</v>
      </c>
      <c r="BM149" s="140" t="s">
        <v>251</v>
      </c>
    </row>
    <row r="150" spans="2:65" s="1" customFormat="1" ht="128.65" customHeight="1" x14ac:dyDescent="0.2">
      <c r="B150" s="128"/>
      <c r="C150" s="129" t="s">
        <v>252</v>
      </c>
      <c r="D150" s="129" t="s">
        <v>182</v>
      </c>
      <c r="E150" s="130" t="s">
        <v>253</v>
      </c>
      <c r="F150" s="131" t="s">
        <v>254</v>
      </c>
      <c r="G150" s="132" t="s">
        <v>185</v>
      </c>
      <c r="H150" s="133">
        <v>22</v>
      </c>
      <c r="I150" s="134"/>
      <c r="J150" s="135">
        <f t="shared" si="0"/>
        <v>0</v>
      </c>
      <c r="K150" s="131" t="s">
        <v>3</v>
      </c>
      <c r="L150" s="31"/>
      <c r="M150" s="136" t="s">
        <v>3</v>
      </c>
      <c r="N150" s="137" t="s">
        <v>44</v>
      </c>
      <c r="P150" s="138">
        <f t="shared" si="1"/>
        <v>0</v>
      </c>
      <c r="Q150" s="138">
        <v>0</v>
      </c>
      <c r="R150" s="138">
        <f t="shared" si="2"/>
        <v>0</v>
      </c>
      <c r="S150" s="138">
        <v>0</v>
      </c>
      <c r="T150" s="139">
        <f t="shared" si="3"/>
        <v>0</v>
      </c>
      <c r="AR150" s="140" t="s">
        <v>186</v>
      </c>
      <c r="AT150" s="140" t="s">
        <v>182</v>
      </c>
      <c r="AU150" s="140" t="s">
        <v>78</v>
      </c>
      <c r="AY150" s="16" t="s">
        <v>181</v>
      </c>
      <c r="BE150" s="141">
        <f t="shared" si="4"/>
        <v>0</v>
      </c>
      <c r="BF150" s="141">
        <f t="shared" si="5"/>
        <v>0</v>
      </c>
      <c r="BG150" s="141">
        <f t="shared" si="6"/>
        <v>0</v>
      </c>
      <c r="BH150" s="141">
        <f t="shared" si="7"/>
        <v>0</v>
      </c>
      <c r="BI150" s="141">
        <f t="shared" si="8"/>
        <v>0</v>
      </c>
      <c r="BJ150" s="16" t="s">
        <v>78</v>
      </c>
      <c r="BK150" s="141">
        <f t="shared" si="9"/>
        <v>0</v>
      </c>
      <c r="BL150" s="16" t="s">
        <v>186</v>
      </c>
      <c r="BM150" s="140" t="s">
        <v>255</v>
      </c>
    </row>
    <row r="151" spans="2:65" s="1" customFormat="1" ht="49.15" customHeight="1" x14ac:dyDescent="0.2">
      <c r="B151" s="128"/>
      <c r="C151" s="129" t="s">
        <v>8</v>
      </c>
      <c r="D151" s="129" t="s">
        <v>182</v>
      </c>
      <c r="E151" s="130" t="s">
        <v>256</v>
      </c>
      <c r="F151" s="131" t="s">
        <v>257</v>
      </c>
      <c r="G151" s="132" t="s">
        <v>185</v>
      </c>
      <c r="H151" s="133">
        <v>22</v>
      </c>
      <c r="I151" s="134"/>
      <c r="J151" s="135">
        <f t="shared" si="0"/>
        <v>0</v>
      </c>
      <c r="K151" s="131" t="s">
        <v>3</v>
      </c>
      <c r="L151" s="31"/>
      <c r="M151" s="136" t="s">
        <v>3</v>
      </c>
      <c r="N151" s="137" t="s">
        <v>44</v>
      </c>
      <c r="P151" s="138">
        <f t="shared" si="1"/>
        <v>0</v>
      </c>
      <c r="Q151" s="138">
        <v>0</v>
      </c>
      <c r="R151" s="138">
        <f t="shared" si="2"/>
        <v>0</v>
      </c>
      <c r="S151" s="138">
        <v>0</v>
      </c>
      <c r="T151" s="139">
        <f t="shared" si="3"/>
        <v>0</v>
      </c>
      <c r="AR151" s="140" t="s">
        <v>186</v>
      </c>
      <c r="AT151" s="140" t="s">
        <v>182</v>
      </c>
      <c r="AU151" s="140" t="s">
        <v>78</v>
      </c>
      <c r="AY151" s="16" t="s">
        <v>181</v>
      </c>
      <c r="BE151" s="141">
        <f t="shared" si="4"/>
        <v>0</v>
      </c>
      <c r="BF151" s="141">
        <f t="shared" si="5"/>
        <v>0</v>
      </c>
      <c r="BG151" s="141">
        <f t="shared" si="6"/>
        <v>0</v>
      </c>
      <c r="BH151" s="141">
        <f t="shared" si="7"/>
        <v>0</v>
      </c>
      <c r="BI151" s="141">
        <f t="shared" si="8"/>
        <v>0</v>
      </c>
      <c r="BJ151" s="16" t="s">
        <v>78</v>
      </c>
      <c r="BK151" s="141">
        <f t="shared" si="9"/>
        <v>0</v>
      </c>
      <c r="BL151" s="16" t="s">
        <v>186</v>
      </c>
      <c r="BM151" s="140" t="s">
        <v>258</v>
      </c>
    </row>
    <row r="152" spans="2:65" s="1" customFormat="1" ht="49.15" customHeight="1" x14ac:dyDescent="0.2">
      <c r="B152" s="128"/>
      <c r="C152" s="129" t="s">
        <v>259</v>
      </c>
      <c r="D152" s="129" t="s">
        <v>182</v>
      </c>
      <c r="E152" s="130" t="s">
        <v>260</v>
      </c>
      <c r="F152" s="131" t="s">
        <v>261</v>
      </c>
      <c r="G152" s="132" t="s">
        <v>185</v>
      </c>
      <c r="H152" s="133">
        <v>2</v>
      </c>
      <c r="I152" s="134"/>
      <c r="J152" s="135">
        <f t="shared" si="0"/>
        <v>0</v>
      </c>
      <c r="K152" s="131" t="s">
        <v>3</v>
      </c>
      <c r="L152" s="31"/>
      <c r="M152" s="136" t="s">
        <v>3</v>
      </c>
      <c r="N152" s="137" t="s">
        <v>44</v>
      </c>
      <c r="P152" s="138">
        <f t="shared" si="1"/>
        <v>0</v>
      </c>
      <c r="Q152" s="138">
        <v>0</v>
      </c>
      <c r="R152" s="138">
        <f t="shared" si="2"/>
        <v>0</v>
      </c>
      <c r="S152" s="138">
        <v>0</v>
      </c>
      <c r="T152" s="139">
        <f t="shared" si="3"/>
        <v>0</v>
      </c>
      <c r="AR152" s="140" t="s">
        <v>186</v>
      </c>
      <c r="AT152" s="140" t="s">
        <v>182</v>
      </c>
      <c r="AU152" s="140" t="s">
        <v>78</v>
      </c>
      <c r="AY152" s="16" t="s">
        <v>181</v>
      </c>
      <c r="BE152" s="141">
        <f t="shared" si="4"/>
        <v>0</v>
      </c>
      <c r="BF152" s="141">
        <f t="shared" si="5"/>
        <v>0</v>
      </c>
      <c r="BG152" s="141">
        <f t="shared" si="6"/>
        <v>0</v>
      </c>
      <c r="BH152" s="141">
        <f t="shared" si="7"/>
        <v>0</v>
      </c>
      <c r="BI152" s="141">
        <f t="shared" si="8"/>
        <v>0</v>
      </c>
      <c r="BJ152" s="16" t="s">
        <v>78</v>
      </c>
      <c r="BK152" s="141">
        <f t="shared" si="9"/>
        <v>0</v>
      </c>
      <c r="BL152" s="16" t="s">
        <v>186</v>
      </c>
      <c r="BM152" s="140" t="s">
        <v>262</v>
      </c>
    </row>
    <row r="153" spans="2:65" s="1" customFormat="1" ht="24.2" customHeight="1" x14ac:dyDescent="0.2">
      <c r="B153" s="128"/>
      <c r="C153" s="129" t="s">
        <v>263</v>
      </c>
      <c r="D153" s="129" t="s">
        <v>182</v>
      </c>
      <c r="E153" s="130" t="s">
        <v>264</v>
      </c>
      <c r="F153" s="131" t="s">
        <v>265</v>
      </c>
      <c r="G153" s="132" t="s">
        <v>185</v>
      </c>
      <c r="H153" s="133">
        <v>2</v>
      </c>
      <c r="I153" s="134"/>
      <c r="J153" s="135">
        <f t="shared" si="0"/>
        <v>0</v>
      </c>
      <c r="K153" s="131" t="s">
        <v>3</v>
      </c>
      <c r="L153" s="31"/>
      <c r="M153" s="136" t="s">
        <v>3</v>
      </c>
      <c r="N153" s="137" t="s">
        <v>44</v>
      </c>
      <c r="P153" s="138">
        <f t="shared" si="1"/>
        <v>0</v>
      </c>
      <c r="Q153" s="138">
        <v>0</v>
      </c>
      <c r="R153" s="138">
        <f t="shared" si="2"/>
        <v>0</v>
      </c>
      <c r="S153" s="138">
        <v>0</v>
      </c>
      <c r="T153" s="139">
        <f t="shared" si="3"/>
        <v>0</v>
      </c>
      <c r="AR153" s="140" t="s">
        <v>186</v>
      </c>
      <c r="AT153" s="140" t="s">
        <v>182</v>
      </c>
      <c r="AU153" s="140" t="s">
        <v>78</v>
      </c>
      <c r="AY153" s="16" t="s">
        <v>181</v>
      </c>
      <c r="BE153" s="141">
        <f t="shared" si="4"/>
        <v>0</v>
      </c>
      <c r="BF153" s="141">
        <f t="shared" si="5"/>
        <v>0</v>
      </c>
      <c r="BG153" s="141">
        <f t="shared" si="6"/>
        <v>0</v>
      </c>
      <c r="BH153" s="141">
        <f t="shared" si="7"/>
        <v>0</v>
      </c>
      <c r="BI153" s="141">
        <f t="shared" si="8"/>
        <v>0</v>
      </c>
      <c r="BJ153" s="16" t="s">
        <v>78</v>
      </c>
      <c r="BK153" s="141">
        <f t="shared" si="9"/>
        <v>0</v>
      </c>
      <c r="BL153" s="16" t="s">
        <v>186</v>
      </c>
      <c r="BM153" s="140" t="s">
        <v>266</v>
      </c>
    </row>
    <row r="154" spans="2:65" s="1" customFormat="1" ht="24.2" customHeight="1" x14ac:dyDescent="0.2">
      <c r="B154" s="128"/>
      <c r="C154" s="129" t="s">
        <v>267</v>
      </c>
      <c r="D154" s="129" t="s">
        <v>182</v>
      </c>
      <c r="E154" s="130" t="s">
        <v>268</v>
      </c>
      <c r="F154" s="131" t="s">
        <v>269</v>
      </c>
      <c r="G154" s="132" t="s">
        <v>185</v>
      </c>
      <c r="H154" s="133">
        <v>2</v>
      </c>
      <c r="I154" s="134"/>
      <c r="J154" s="135">
        <f t="shared" si="0"/>
        <v>0</v>
      </c>
      <c r="K154" s="131" t="s">
        <v>3</v>
      </c>
      <c r="L154" s="31"/>
      <c r="M154" s="136" t="s">
        <v>3</v>
      </c>
      <c r="N154" s="137" t="s">
        <v>44</v>
      </c>
      <c r="P154" s="138">
        <f t="shared" si="1"/>
        <v>0</v>
      </c>
      <c r="Q154" s="138">
        <v>0</v>
      </c>
      <c r="R154" s="138">
        <f t="shared" si="2"/>
        <v>0</v>
      </c>
      <c r="S154" s="138">
        <v>0</v>
      </c>
      <c r="T154" s="139">
        <f t="shared" si="3"/>
        <v>0</v>
      </c>
      <c r="AR154" s="140" t="s">
        <v>186</v>
      </c>
      <c r="AT154" s="140" t="s">
        <v>182</v>
      </c>
      <c r="AU154" s="140" t="s">
        <v>78</v>
      </c>
      <c r="AY154" s="16" t="s">
        <v>181</v>
      </c>
      <c r="BE154" s="141">
        <f t="shared" si="4"/>
        <v>0</v>
      </c>
      <c r="BF154" s="141">
        <f t="shared" si="5"/>
        <v>0</v>
      </c>
      <c r="BG154" s="141">
        <f t="shared" si="6"/>
        <v>0</v>
      </c>
      <c r="BH154" s="141">
        <f t="shared" si="7"/>
        <v>0</v>
      </c>
      <c r="BI154" s="141">
        <f t="shared" si="8"/>
        <v>0</v>
      </c>
      <c r="BJ154" s="16" t="s">
        <v>78</v>
      </c>
      <c r="BK154" s="141">
        <f t="shared" si="9"/>
        <v>0</v>
      </c>
      <c r="BL154" s="16" t="s">
        <v>186</v>
      </c>
      <c r="BM154" s="140" t="s">
        <v>270</v>
      </c>
    </row>
    <row r="155" spans="2:65" s="1" customFormat="1" ht="24.2" customHeight="1" x14ac:dyDescent="0.2">
      <c r="B155" s="128"/>
      <c r="C155" s="129" t="s">
        <v>271</v>
      </c>
      <c r="D155" s="129" t="s">
        <v>182</v>
      </c>
      <c r="E155" s="130" t="s">
        <v>272</v>
      </c>
      <c r="F155" s="131" t="s">
        <v>273</v>
      </c>
      <c r="G155" s="132" t="s">
        <v>185</v>
      </c>
      <c r="H155" s="133">
        <v>2</v>
      </c>
      <c r="I155" s="134"/>
      <c r="J155" s="135">
        <f t="shared" si="0"/>
        <v>0</v>
      </c>
      <c r="K155" s="131" t="s">
        <v>3</v>
      </c>
      <c r="L155" s="31"/>
      <c r="M155" s="136" t="s">
        <v>3</v>
      </c>
      <c r="N155" s="137" t="s">
        <v>44</v>
      </c>
      <c r="P155" s="138">
        <f t="shared" si="1"/>
        <v>0</v>
      </c>
      <c r="Q155" s="138">
        <v>0</v>
      </c>
      <c r="R155" s="138">
        <f t="shared" si="2"/>
        <v>0</v>
      </c>
      <c r="S155" s="138">
        <v>0</v>
      </c>
      <c r="T155" s="139">
        <f t="shared" si="3"/>
        <v>0</v>
      </c>
      <c r="AR155" s="140" t="s">
        <v>186</v>
      </c>
      <c r="AT155" s="140" t="s">
        <v>182</v>
      </c>
      <c r="AU155" s="140" t="s">
        <v>78</v>
      </c>
      <c r="AY155" s="16" t="s">
        <v>181</v>
      </c>
      <c r="BE155" s="141">
        <f t="shared" si="4"/>
        <v>0</v>
      </c>
      <c r="BF155" s="141">
        <f t="shared" si="5"/>
        <v>0</v>
      </c>
      <c r="BG155" s="141">
        <f t="shared" si="6"/>
        <v>0</v>
      </c>
      <c r="BH155" s="141">
        <f t="shared" si="7"/>
        <v>0</v>
      </c>
      <c r="BI155" s="141">
        <f t="shared" si="8"/>
        <v>0</v>
      </c>
      <c r="BJ155" s="16" t="s">
        <v>78</v>
      </c>
      <c r="BK155" s="141">
        <f t="shared" si="9"/>
        <v>0</v>
      </c>
      <c r="BL155" s="16" t="s">
        <v>186</v>
      </c>
      <c r="BM155" s="140" t="s">
        <v>274</v>
      </c>
    </row>
    <row r="156" spans="2:65" s="1" customFormat="1" ht="90" customHeight="1" x14ac:dyDescent="0.2">
      <c r="B156" s="128"/>
      <c r="C156" s="129" t="s">
        <v>275</v>
      </c>
      <c r="D156" s="129" t="s">
        <v>182</v>
      </c>
      <c r="E156" s="130" t="s">
        <v>276</v>
      </c>
      <c r="F156" s="131" t="s">
        <v>277</v>
      </c>
      <c r="G156" s="132" t="s">
        <v>185</v>
      </c>
      <c r="H156" s="133">
        <v>2</v>
      </c>
      <c r="I156" s="134"/>
      <c r="J156" s="135">
        <f t="shared" si="0"/>
        <v>0</v>
      </c>
      <c r="K156" s="131" t="s">
        <v>3</v>
      </c>
      <c r="L156" s="31"/>
      <c r="M156" s="136" t="s">
        <v>3</v>
      </c>
      <c r="N156" s="137" t="s">
        <v>44</v>
      </c>
      <c r="P156" s="138">
        <f t="shared" si="1"/>
        <v>0</v>
      </c>
      <c r="Q156" s="138">
        <v>0</v>
      </c>
      <c r="R156" s="138">
        <f t="shared" si="2"/>
        <v>0</v>
      </c>
      <c r="S156" s="138">
        <v>0</v>
      </c>
      <c r="T156" s="139">
        <f t="shared" si="3"/>
        <v>0</v>
      </c>
      <c r="AR156" s="140" t="s">
        <v>186</v>
      </c>
      <c r="AT156" s="140" t="s">
        <v>182</v>
      </c>
      <c r="AU156" s="140" t="s">
        <v>78</v>
      </c>
      <c r="AY156" s="16" t="s">
        <v>181</v>
      </c>
      <c r="BE156" s="141">
        <f t="shared" si="4"/>
        <v>0</v>
      </c>
      <c r="BF156" s="141">
        <f t="shared" si="5"/>
        <v>0</v>
      </c>
      <c r="BG156" s="141">
        <f t="shared" si="6"/>
        <v>0</v>
      </c>
      <c r="BH156" s="141">
        <f t="shared" si="7"/>
        <v>0</v>
      </c>
      <c r="BI156" s="141">
        <f t="shared" si="8"/>
        <v>0</v>
      </c>
      <c r="BJ156" s="16" t="s">
        <v>78</v>
      </c>
      <c r="BK156" s="141">
        <f t="shared" si="9"/>
        <v>0</v>
      </c>
      <c r="BL156" s="16" t="s">
        <v>186</v>
      </c>
      <c r="BM156" s="140" t="s">
        <v>278</v>
      </c>
    </row>
    <row r="157" spans="2:65" s="1" customFormat="1" ht="24.2" customHeight="1" x14ac:dyDescent="0.2">
      <c r="B157" s="128"/>
      <c r="C157" s="129" t="s">
        <v>279</v>
      </c>
      <c r="D157" s="129" t="s">
        <v>182</v>
      </c>
      <c r="E157" s="130" t="s">
        <v>280</v>
      </c>
      <c r="F157" s="131" t="s">
        <v>281</v>
      </c>
      <c r="G157" s="132" t="s">
        <v>185</v>
      </c>
      <c r="H157" s="133">
        <v>2</v>
      </c>
      <c r="I157" s="134"/>
      <c r="J157" s="135">
        <f t="shared" si="0"/>
        <v>0</v>
      </c>
      <c r="K157" s="131" t="s">
        <v>3</v>
      </c>
      <c r="L157" s="31"/>
      <c r="M157" s="136" t="s">
        <v>3</v>
      </c>
      <c r="N157" s="137" t="s">
        <v>44</v>
      </c>
      <c r="P157" s="138">
        <f t="shared" si="1"/>
        <v>0</v>
      </c>
      <c r="Q157" s="138">
        <v>0</v>
      </c>
      <c r="R157" s="138">
        <f t="shared" si="2"/>
        <v>0</v>
      </c>
      <c r="S157" s="138">
        <v>0</v>
      </c>
      <c r="T157" s="139">
        <f t="shared" si="3"/>
        <v>0</v>
      </c>
      <c r="AR157" s="140" t="s">
        <v>186</v>
      </c>
      <c r="AT157" s="140" t="s">
        <v>182</v>
      </c>
      <c r="AU157" s="140" t="s">
        <v>78</v>
      </c>
      <c r="AY157" s="16" t="s">
        <v>181</v>
      </c>
      <c r="BE157" s="141">
        <f t="shared" si="4"/>
        <v>0</v>
      </c>
      <c r="BF157" s="141">
        <f t="shared" si="5"/>
        <v>0</v>
      </c>
      <c r="BG157" s="141">
        <f t="shared" si="6"/>
        <v>0</v>
      </c>
      <c r="BH157" s="141">
        <f t="shared" si="7"/>
        <v>0</v>
      </c>
      <c r="BI157" s="141">
        <f t="shared" si="8"/>
        <v>0</v>
      </c>
      <c r="BJ157" s="16" t="s">
        <v>78</v>
      </c>
      <c r="BK157" s="141">
        <f t="shared" si="9"/>
        <v>0</v>
      </c>
      <c r="BL157" s="16" t="s">
        <v>186</v>
      </c>
      <c r="BM157" s="140" t="s">
        <v>282</v>
      </c>
    </row>
    <row r="158" spans="2:65" s="1" customFormat="1" ht="90" customHeight="1" x14ac:dyDescent="0.2">
      <c r="B158" s="128"/>
      <c r="C158" s="129" t="s">
        <v>283</v>
      </c>
      <c r="D158" s="129" t="s">
        <v>182</v>
      </c>
      <c r="E158" s="130" t="s">
        <v>284</v>
      </c>
      <c r="F158" s="131" t="s">
        <v>277</v>
      </c>
      <c r="G158" s="132" t="s">
        <v>185</v>
      </c>
      <c r="H158" s="133">
        <v>1</v>
      </c>
      <c r="I158" s="134"/>
      <c r="J158" s="135">
        <f t="shared" si="0"/>
        <v>0</v>
      </c>
      <c r="K158" s="131" t="s">
        <v>3</v>
      </c>
      <c r="L158" s="31"/>
      <c r="M158" s="136" t="s">
        <v>3</v>
      </c>
      <c r="N158" s="137" t="s">
        <v>44</v>
      </c>
      <c r="P158" s="138">
        <f t="shared" si="1"/>
        <v>0</v>
      </c>
      <c r="Q158" s="138">
        <v>0</v>
      </c>
      <c r="R158" s="138">
        <f t="shared" si="2"/>
        <v>0</v>
      </c>
      <c r="S158" s="138">
        <v>0</v>
      </c>
      <c r="T158" s="139">
        <f t="shared" si="3"/>
        <v>0</v>
      </c>
      <c r="AR158" s="140" t="s">
        <v>186</v>
      </c>
      <c r="AT158" s="140" t="s">
        <v>182</v>
      </c>
      <c r="AU158" s="140" t="s">
        <v>78</v>
      </c>
      <c r="AY158" s="16" t="s">
        <v>181</v>
      </c>
      <c r="BE158" s="141">
        <f t="shared" si="4"/>
        <v>0</v>
      </c>
      <c r="BF158" s="141">
        <f t="shared" si="5"/>
        <v>0</v>
      </c>
      <c r="BG158" s="141">
        <f t="shared" si="6"/>
        <v>0</v>
      </c>
      <c r="BH158" s="141">
        <f t="shared" si="7"/>
        <v>0</v>
      </c>
      <c r="BI158" s="141">
        <f t="shared" si="8"/>
        <v>0</v>
      </c>
      <c r="BJ158" s="16" t="s">
        <v>78</v>
      </c>
      <c r="BK158" s="141">
        <f t="shared" si="9"/>
        <v>0</v>
      </c>
      <c r="BL158" s="16" t="s">
        <v>186</v>
      </c>
      <c r="BM158" s="140" t="s">
        <v>285</v>
      </c>
    </row>
    <row r="159" spans="2:65" s="1" customFormat="1" ht="16.5" customHeight="1" x14ac:dyDescent="0.2">
      <c r="B159" s="128"/>
      <c r="C159" s="129" t="s">
        <v>286</v>
      </c>
      <c r="D159" s="129" t="s">
        <v>182</v>
      </c>
      <c r="E159" s="130" t="s">
        <v>287</v>
      </c>
      <c r="F159" s="131" t="s">
        <v>288</v>
      </c>
      <c r="G159" s="132" t="s">
        <v>185</v>
      </c>
      <c r="H159" s="133">
        <v>1</v>
      </c>
      <c r="I159" s="134"/>
      <c r="J159" s="135">
        <f t="shared" si="0"/>
        <v>0</v>
      </c>
      <c r="K159" s="131" t="s">
        <v>3</v>
      </c>
      <c r="L159" s="31"/>
      <c r="M159" s="136" t="s">
        <v>3</v>
      </c>
      <c r="N159" s="137" t="s">
        <v>44</v>
      </c>
      <c r="P159" s="138">
        <f t="shared" si="1"/>
        <v>0</v>
      </c>
      <c r="Q159" s="138">
        <v>0</v>
      </c>
      <c r="R159" s="138">
        <f t="shared" si="2"/>
        <v>0</v>
      </c>
      <c r="S159" s="138">
        <v>0</v>
      </c>
      <c r="T159" s="139">
        <f t="shared" si="3"/>
        <v>0</v>
      </c>
      <c r="AR159" s="140" t="s">
        <v>186</v>
      </c>
      <c r="AT159" s="140" t="s">
        <v>182</v>
      </c>
      <c r="AU159" s="140" t="s">
        <v>78</v>
      </c>
      <c r="AY159" s="16" t="s">
        <v>181</v>
      </c>
      <c r="BE159" s="141">
        <f t="shared" si="4"/>
        <v>0</v>
      </c>
      <c r="BF159" s="141">
        <f t="shared" si="5"/>
        <v>0</v>
      </c>
      <c r="BG159" s="141">
        <f t="shared" si="6"/>
        <v>0</v>
      </c>
      <c r="BH159" s="141">
        <f t="shared" si="7"/>
        <v>0</v>
      </c>
      <c r="BI159" s="141">
        <f t="shared" si="8"/>
        <v>0</v>
      </c>
      <c r="BJ159" s="16" t="s">
        <v>78</v>
      </c>
      <c r="BK159" s="141">
        <f t="shared" si="9"/>
        <v>0</v>
      </c>
      <c r="BL159" s="16" t="s">
        <v>186</v>
      </c>
      <c r="BM159" s="140" t="s">
        <v>289</v>
      </c>
    </row>
    <row r="160" spans="2:65" s="1" customFormat="1" ht="55.5" customHeight="1" x14ac:dyDescent="0.2">
      <c r="B160" s="128"/>
      <c r="C160" s="129" t="s">
        <v>290</v>
      </c>
      <c r="D160" s="129" t="s">
        <v>182</v>
      </c>
      <c r="E160" s="130" t="s">
        <v>291</v>
      </c>
      <c r="F160" s="131" t="s">
        <v>292</v>
      </c>
      <c r="G160" s="132" t="s">
        <v>185</v>
      </c>
      <c r="H160" s="133">
        <v>1</v>
      </c>
      <c r="I160" s="134"/>
      <c r="J160" s="135">
        <f t="shared" si="0"/>
        <v>0</v>
      </c>
      <c r="K160" s="131" t="s">
        <v>3</v>
      </c>
      <c r="L160" s="31"/>
      <c r="M160" s="136" t="s">
        <v>3</v>
      </c>
      <c r="N160" s="137" t="s">
        <v>44</v>
      </c>
      <c r="P160" s="138">
        <f t="shared" si="1"/>
        <v>0</v>
      </c>
      <c r="Q160" s="138">
        <v>0</v>
      </c>
      <c r="R160" s="138">
        <f t="shared" si="2"/>
        <v>0</v>
      </c>
      <c r="S160" s="138">
        <v>0</v>
      </c>
      <c r="T160" s="139">
        <f t="shared" si="3"/>
        <v>0</v>
      </c>
      <c r="AR160" s="140" t="s">
        <v>186</v>
      </c>
      <c r="AT160" s="140" t="s">
        <v>182</v>
      </c>
      <c r="AU160" s="140" t="s">
        <v>78</v>
      </c>
      <c r="AY160" s="16" t="s">
        <v>181</v>
      </c>
      <c r="BE160" s="141">
        <f t="shared" si="4"/>
        <v>0</v>
      </c>
      <c r="BF160" s="141">
        <f t="shared" si="5"/>
        <v>0</v>
      </c>
      <c r="BG160" s="141">
        <f t="shared" si="6"/>
        <v>0</v>
      </c>
      <c r="BH160" s="141">
        <f t="shared" si="7"/>
        <v>0</v>
      </c>
      <c r="BI160" s="141">
        <f t="shared" si="8"/>
        <v>0</v>
      </c>
      <c r="BJ160" s="16" t="s">
        <v>78</v>
      </c>
      <c r="BK160" s="141">
        <f t="shared" si="9"/>
        <v>0</v>
      </c>
      <c r="BL160" s="16" t="s">
        <v>186</v>
      </c>
      <c r="BM160" s="140" t="s">
        <v>293</v>
      </c>
    </row>
    <row r="161" spans="2:65" s="1" customFormat="1" ht="55.5" customHeight="1" x14ac:dyDescent="0.2">
      <c r="B161" s="128"/>
      <c r="C161" s="129" t="s">
        <v>294</v>
      </c>
      <c r="D161" s="129" t="s">
        <v>182</v>
      </c>
      <c r="E161" s="130" t="s">
        <v>295</v>
      </c>
      <c r="F161" s="131" t="s">
        <v>292</v>
      </c>
      <c r="G161" s="132" t="s">
        <v>185</v>
      </c>
      <c r="H161" s="133">
        <v>1</v>
      </c>
      <c r="I161" s="134"/>
      <c r="J161" s="135">
        <f t="shared" si="0"/>
        <v>0</v>
      </c>
      <c r="K161" s="131" t="s">
        <v>3</v>
      </c>
      <c r="L161" s="31"/>
      <c r="M161" s="136" t="s">
        <v>3</v>
      </c>
      <c r="N161" s="137" t="s">
        <v>44</v>
      </c>
      <c r="P161" s="138">
        <f t="shared" si="1"/>
        <v>0</v>
      </c>
      <c r="Q161" s="138">
        <v>0</v>
      </c>
      <c r="R161" s="138">
        <f t="shared" si="2"/>
        <v>0</v>
      </c>
      <c r="S161" s="138">
        <v>0</v>
      </c>
      <c r="T161" s="139">
        <f t="shared" si="3"/>
        <v>0</v>
      </c>
      <c r="AR161" s="140" t="s">
        <v>186</v>
      </c>
      <c r="AT161" s="140" t="s">
        <v>182</v>
      </c>
      <c r="AU161" s="140" t="s">
        <v>78</v>
      </c>
      <c r="AY161" s="16" t="s">
        <v>181</v>
      </c>
      <c r="BE161" s="141">
        <f t="shared" si="4"/>
        <v>0</v>
      </c>
      <c r="BF161" s="141">
        <f t="shared" si="5"/>
        <v>0</v>
      </c>
      <c r="BG161" s="141">
        <f t="shared" si="6"/>
        <v>0</v>
      </c>
      <c r="BH161" s="141">
        <f t="shared" si="7"/>
        <v>0</v>
      </c>
      <c r="BI161" s="141">
        <f t="shared" si="8"/>
        <v>0</v>
      </c>
      <c r="BJ161" s="16" t="s">
        <v>78</v>
      </c>
      <c r="BK161" s="141">
        <f t="shared" si="9"/>
        <v>0</v>
      </c>
      <c r="BL161" s="16" t="s">
        <v>186</v>
      </c>
      <c r="BM161" s="140" t="s">
        <v>296</v>
      </c>
    </row>
    <row r="162" spans="2:65" s="1" customFormat="1" ht="55.5" customHeight="1" x14ac:dyDescent="0.2">
      <c r="B162" s="128"/>
      <c r="C162" s="129" t="s">
        <v>297</v>
      </c>
      <c r="D162" s="129" t="s">
        <v>182</v>
      </c>
      <c r="E162" s="130" t="s">
        <v>298</v>
      </c>
      <c r="F162" s="131" t="s">
        <v>292</v>
      </c>
      <c r="G162" s="132" t="s">
        <v>185</v>
      </c>
      <c r="H162" s="133">
        <v>1</v>
      </c>
      <c r="I162" s="134"/>
      <c r="J162" s="135">
        <f t="shared" si="0"/>
        <v>0</v>
      </c>
      <c r="K162" s="131" t="s">
        <v>3</v>
      </c>
      <c r="L162" s="31"/>
      <c r="M162" s="136" t="s">
        <v>3</v>
      </c>
      <c r="N162" s="137" t="s">
        <v>44</v>
      </c>
      <c r="P162" s="138">
        <f t="shared" si="1"/>
        <v>0</v>
      </c>
      <c r="Q162" s="138">
        <v>0</v>
      </c>
      <c r="R162" s="138">
        <f t="shared" si="2"/>
        <v>0</v>
      </c>
      <c r="S162" s="138">
        <v>0</v>
      </c>
      <c r="T162" s="139">
        <f t="shared" si="3"/>
        <v>0</v>
      </c>
      <c r="AR162" s="140" t="s">
        <v>186</v>
      </c>
      <c r="AT162" s="140" t="s">
        <v>182</v>
      </c>
      <c r="AU162" s="140" t="s">
        <v>78</v>
      </c>
      <c r="AY162" s="16" t="s">
        <v>181</v>
      </c>
      <c r="BE162" s="141">
        <f t="shared" si="4"/>
        <v>0</v>
      </c>
      <c r="BF162" s="141">
        <f t="shared" si="5"/>
        <v>0</v>
      </c>
      <c r="BG162" s="141">
        <f t="shared" si="6"/>
        <v>0</v>
      </c>
      <c r="BH162" s="141">
        <f t="shared" si="7"/>
        <v>0</v>
      </c>
      <c r="BI162" s="141">
        <f t="shared" si="8"/>
        <v>0</v>
      </c>
      <c r="BJ162" s="16" t="s">
        <v>78</v>
      </c>
      <c r="BK162" s="141">
        <f t="shared" si="9"/>
        <v>0</v>
      </c>
      <c r="BL162" s="16" t="s">
        <v>186</v>
      </c>
      <c r="BM162" s="140" t="s">
        <v>299</v>
      </c>
    </row>
    <row r="163" spans="2:65" s="1" customFormat="1" ht="55.5" customHeight="1" x14ac:dyDescent="0.2">
      <c r="B163" s="128"/>
      <c r="C163" s="129" t="s">
        <v>300</v>
      </c>
      <c r="D163" s="129" t="s">
        <v>182</v>
      </c>
      <c r="E163" s="130" t="s">
        <v>301</v>
      </c>
      <c r="F163" s="131" t="s">
        <v>292</v>
      </c>
      <c r="G163" s="132" t="s">
        <v>185</v>
      </c>
      <c r="H163" s="133">
        <v>1</v>
      </c>
      <c r="I163" s="134"/>
      <c r="J163" s="135">
        <f t="shared" ref="J163:J180" si="10">ROUND(I163*H163,2)</f>
        <v>0</v>
      </c>
      <c r="K163" s="131" t="s">
        <v>3</v>
      </c>
      <c r="L163" s="31"/>
      <c r="M163" s="136" t="s">
        <v>3</v>
      </c>
      <c r="N163" s="137" t="s">
        <v>44</v>
      </c>
      <c r="P163" s="138">
        <f t="shared" ref="P163:P180" si="11">O163*H163</f>
        <v>0</v>
      </c>
      <c r="Q163" s="138">
        <v>0</v>
      </c>
      <c r="R163" s="138">
        <f t="shared" ref="R163:R180" si="12">Q163*H163</f>
        <v>0</v>
      </c>
      <c r="S163" s="138">
        <v>0</v>
      </c>
      <c r="T163" s="139">
        <f t="shared" ref="T163:T180" si="13">S163*H163</f>
        <v>0</v>
      </c>
      <c r="AR163" s="140" t="s">
        <v>186</v>
      </c>
      <c r="AT163" s="140" t="s">
        <v>182</v>
      </c>
      <c r="AU163" s="140" t="s">
        <v>78</v>
      </c>
      <c r="AY163" s="16" t="s">
        <v>181</v>
      </c>
      <c r="BE163" s="141">
        <f t="shared" ref="BE163:BE180" si="14">IF(N163="základní",J163,0)</f>
        <v>0</v>
      </c>
      <c r="BF163" s="141">
        <f t="shared" ref="BF163:BF180" si="15">IF(N163="snížená",J163,0)</f>
        <v>0</v>
      </c>
      <c r="BG163" s="141">
        <f t="shared" ref="BG163:BG180" si="16">IF(N163="zákl. přenesená",J163,0)</f>
        <v>0</v>
      </c>
      <c r="BH163" s="141">
        <f t="shared" ref="BH163:BH180" si="17">IF(N163="sníž. přenesená",J163,0)</f>
        <v>0</v>
      </c>
      <c r="BI163" s="141">
        <f t="shared" ref="BI163:BI180" si="18">IF(N163="nulová",J163,0)</f>
        <v>0</v>
      </c>
      <c r="BJ163" s="16" t="s">
        <v>78</v>
      </c>
      <c r="BK163" s="141">
        <f t="shared" ref="BK163:BK180" si="19">ROUND(I163*H163,2)</f>
        <v>0</v>
      </c>
      <c r="BL163" s="16" t="s">
        <v>186</v>
      </c>
      <c r="BM163" s="140" t="s">
        <v>302</v>
      </c>
    </row>
    <row r="164" spans="2:65" s="1" customFormat="1" ht="55.5" customHeight="1" x14ac:dyDescent="0.2">
      <c r="B164" s="128"/>
      <c r="C164" s="129" t="s">
        <v>303</v>
      </c>
      <c r="D164" s="129" t="s">
        <v>182</v>
      </c>
      <c r="E164" s="130" t="s">
        <v>304</v>
      </c>
      <c r="F164" s="131" t="s">
        <v>292</v>
      </c>
      <c r="G164" s="132" t="s">
        <v>185</v>
      </c>
      <c r="H164" s="133">
        <v>1</v>
      </c>
      <c r="I164" s="134"/>
      <c r="J164" s="135">
        <f t="shared" si="10"/>
        <v>0</v>
      </c>
      <c r="K164" s="131" t="s">
        <v>3</v>
      </c>
      <c r="L164" s="31"/>
      <c r="M164" s="136" t="s">
        <v>3</v>
      </c>
      <c r="N164" s="137" t="s">
        <v>44</v>
      </c>
      <c r="P164" s="138">
        <f t="shared" si="11"/>
        <v>0</v>
      </c>
      <c r="Q164" s="138">
        <v>0</v>
      </c>
      <c r="R164" s="138">
        <f t="shared" si="12"/>
        <v>0</v>
      </c>
      <c r="S164" s="138">
        <v>0</v>
      </c>
      <c r="T164" s="139">
        <f t="shared" si="13"/>
        <v>0</v>
      </c>
      <c r="AR164" s="140" t="s">
        <v>186</v>
      </c>
      <c r="AT164" s="140" t="s">
        <v>182</v>
      </c>
      <c r="AU164" s="140" t="s">
        <v>78</v>
      </c>
      <c r="AY164" s="16" t="s">
        <v>181</v>
      </c>
      <c r="BE164" s="141">
        <f t="shared" si="14"/>
        <v>0</v>
      </c>
      <c r="BF164" s="141">
        <f t="shared" si="15"/>
        <v>0</v>
      </c>
      <c r="BG164" s="141">
        <f t="shared" si="16"/>
        <v>0</v>
      </c>
      <c r="BH164" s="141">
        <f t="shared" si="17"/>
        <v>0</v>
      </c>
      <c r="BI164" s="141">
        <f t="shared" si="18"/>
        <v>0</v>
      </c>
      <c r="BJ164" s="16" t="s">
        <v>78</v>
      </c>
      <c r="BK164" s="141">
        <f t="shared" si="19"/>
        <v>0</v>
      </c>
      <c r="BL164" s="16" t="s">
        <v>186</v>
      </c>
      <c r="BM164" s="140" t="s">
        <v>305</v>
      </c>
    </row>
    <row r="165" spans="2:65" s="1" customFormat="1" ht="66.75" customHeight="1" x14ac:dyDescent="0.2">
      <c r="B165" s="128"/>
      <c r="C165" s="129" t="s">
        <v>306</v>
      </c>
      <c r="D165" s="129" t="s">
        <v>182</v>
      </c>
      <c r="E165" s="130" t="s">
        <v>307</v>
      </c>
      <c r="F165" s="131" t="s">
        <v>308</v>
      </c>
      <c r="G165" s="132" t="s">
        <v>185</v>
      </c>
      <c r="H165" s="133">
        <v>4</v>
      </c>
      <c r="I165" s="134"/>
      <c r="J165" s="135">
        <f t="shared" si="10"/>
        <v>0</v>
      </c>
      <c r="K165" s="131" t="s">
        <v>3</v>
      </c>
      <c r="L165" s="31"/>
      <c r="M165" s="136" t="s">
        <v>3</v>
      </c>
      <c r="N165" s="137" t="s">
        <v>44</v>
      </c>
      <c r="P165" s="138">
        <f t="shared" si="11"/>
        <v>0</v>
      </c>
      <c r="Q165" s="138">
        <v>0</v>
      </c>
      <c r="R165" s="138">
        <f t="shared" si="12"/>
        <v>0</v>
      </c>
      <c r="S165" s="138">
        <v>0</v>
      </c>
      <c r="T165" s="139">
        <f t="shared" si="13"/>
        <v>0</v>
      </c>
      <c r="AR165" s="140" t="s">
        <v>186</v>
      </c>
      <c r="AT165" s="140" t="s">
        <v>182</v>
      </c>
      <c r="AU165" s="140" t="s">
        <v>78</v>
      </c>
      <c r="AY165" s="16" t="s">
        <v>181</v>
      </c>
      <c r="BE165" s="141">
        <f t="shared" si="14"/>
        <v>0</v>
      </c>
      <c r="BF165" s="141">
        <f t="shared" si="15"/>
        <v>0</v>
      </c>
      <c r="BG165" s="141">
        <f t="shared" si="16"/>
        <v>0</v>
      </c>
      <c r="BH165" s="141">
        <f t="shared" si="17"/>
        <v>0</v>
      </c>
      <c r="BI165" s="141">
        <f t="shared" si="18"/>
        <v>0</v>
      </c>
      <c r="BJ165" s="16" t="s">
        <v>78</v>
      </c>
      <c r="BK165" s="141">
        <f t="shared" si="19"/>
        <v>0</v>
      </c>
      <c r="BL165" s="16" t="s">
        <v>186</v>
      </c>
      <c r="BM165" s="140" t="s">
        <v>309</v>
      </c>
    </row>
    <row r="166" spans="2:65" s="1" customFormat="1" ht="24.2" customHeight="1" x14ac:dyDescent="0.2">
      <c r="B166" s="128"/>
      <c r="C166" s="129" t="s">
        <v>310</v>
      </c>
      <c r="D166" s="129" t="s">
        <v>182</v>
      </c>
      <c r="E166" s="130" t="s">
        <v>311</v>
      </c>
      <c r="F166" s="131" t="s">
        <v>312</v>
      </c>
      <c r="G166" s="132" t="s">
        <v>185</v>
      </c>
      <c r="H166" s="133">
        <v>4</v>
      </c>
      <c r="I166" s="134"/>
      <c r="J166" s="135">
        <f t="shared" si="10"/>
        <v>0</v>
      </c>
      <c r="K166" s="131" t="s">
        <v>3</v>
      </c>
      <c r="L166" s="31"/>
      <c r="M166" s="136" t="s">
        <v>3</v>
      </c>
      <c r="N166" s="137" t="s">
        <v>44</v>
      </c>
      <c r="P166" s="138">
        <f t="shared" si="11"/>
        <v>0</v>
      </c>
      <c r="Q166" s="138">
        <v>0</v>
      </c>
      <c r="R166" s="138">
        <f t="shared" si="12"/>
        <v>0</v>
      </c>
      <c r="S166" s="138">
        <v>0</v>
      </c>
      <c r="T166" s="139">
        <f t="shared" si="13"/>
        <v>0</v>
      </c>
      <c r="AR166" s="140" t="s">
        <v>186</v>
      </c>
      <c r="AT166" s="140" t="s">
        <v>182</v>
      </c>
      <c r="AU166" s="140" t="s">
        <v>78</v>
      </c>
      <c r="AY166" s="16" t="s">
        <v>181</v>
      </c>
      <c r="BE166" s="141">
        <f t="shared" si="14"/>
        <v>0</v>
      </c>
      <c r="BF166" s="141">
        <f t="shared" si="15"/>
        <v>0</v>
      </c>
      <c r="BG166" s="141">
        <f t="shared" si="16"/>
        <v>0</v>
      </c>
      <c r="BH166" s="141">
        <f t="shared" si="17"/>
        <v>0</v>
      </c>
      <c r="BI166" s="141">
        <f t="shared" si="18"/>
        <v>0</v>
      </c>
      <c r="BJ166" s="16" t="s">
        <v>78</v>
      </c>
      <c r="BK166" s="141">
        <f t="shared" si="19"/>
        <v>0</v>
      </c>
      <c r="BL166" s="16" t="s">
        <v>186</v>
      </c>
      <c r="BM166" s="140" t="s">
        <v>313</v>
      </c>
    </row>
    <row r="167" spans="2:65" s="1" customFormat="1" ht="24.2" customHeight="1" x14ac:dyDescent="0.2">
      <c r="B167" s="128"/>
      <c r="C167" s="129" t="s">
        <v>314</v>
      </c>
      <c r="D167" s="129" t="s">
        <v>182</v>
      </c>
      <c r="E167" s="130" t="s">
        <v>315</v>
      </c>
      <c r="F167" s="131" t="s">
        <v>316</v>
      </c>
      <c r="G167" s="132" t="s">
        <v>185</v>
      </c>
      <c r="H167" s="133">
        <v>4</v>
      </c>
      <c r="I167" s="134"/>
      <c r="J167" s="135">
        <f t="shared" si="10"/>
        <v>0</v>
      </c>
      <c r="K167" s="131" t="s">
        <v>3</v>
      </c>
      <c r="L167" s="31"/>
      <c r="M167" s="136" t="s">
        <v>3</v>
      </c>
      <c r="N167" s="137" t="s">
        <v>44</v>
      </c>
      <c r="P167" s="138">
        <f t="shared" si="11"/>
        <v>0</v>
      </c>
      <c r="Q167" s="138">
        <v>0</v>
      </c>
      <c r="R167" s="138">
        <f t="shared" si="12"/>
        <v>0</v>
      </c>
      <c r="S167" s="138">
        <v>0</v>
      </c>
      <c r="T167" s="139">
        <f t="shared" si="13"/>
        <v>0</v>
      </c>
      <c r="AR167" s="140" t="s">
        <v>186</v>
      </c>
      <c r="AT167" s="140" t="s">
        <v>182</v>
      </c>
      <c r="AU167" s="140" t="s">
        <v>78</v>
      </c>
      <c r="AY167" s="16" t="s">
        <v>181</v>
      </c>
      <c r="BE167" s="141">
        <f t="shared" si="14"/>
        <v>0</v>
      </c>
      <c r="BF167" s="141">
        <f t="shared" si="15"/>
        <v>0</v>
      </c>
      <c r="BG167" s="141">
        <f t="shared" si="16"/>
        <v>0</v>
      </c>
      <c r="BH167" s="141">
        <f t="shared" si="17"/>
        <v>0</v>
      </c>
      <c r="BI167" s="141">
        <f t="shared" si="18"/>
        <v>0</v>
      </c>
      <c r="BJ167" s="16" t="s">
        <v>78</v>
      </c>
      <c r="BK167" s="141">
        <f t="shared" si="19"/>
        <v>0</v>
      </c>
      <c r="BL167" s="16" t="s">
        <v>186</v>
      </c>
      <c r="BM167" s="140" t="s">
        <v>317</v>
      </c>
    </row>
    <row r="168" spans="2:65" s="1" customFormat="1" ht="24.2" customHeight="1" x14ac:dyDescent="0.2">
      <c r="B168" s="128"/>
      <c r="C168" s="129" t="s">
        <v>318</v>
      </c>
      <c r="D168" s="129" t="s">
        <v>182</v>
      </c>
      <c r="E168" s="130" t="s">
        <v>319</v>
      </c>
      <c r="F168" s="131" t="s">
        <v>320</v>
      </c>
      <c r="G168" s="132" t="s">
        <v>185</v>
      </c>
      <c r="H168" s="133">
        <v>4</v>
      </c>
      <c r="I168" s="134"/>
      <c r="J168" s="135">
        <f t="shared" si="10"/>
        <v>0</v>
      </c>
      <c r="K168" s="131" t="s">
        <v>3</v>
      </c>
      <c r="L168" s="31"/>
      <c r="M168" s="136" t="s">
        <v>3</v>
      </c>
      <c r="N168" s="137" t="s">
        <v>44</v>
      </c>
      <c r="P168" s="138">
        <f t="shared" si="11"/>
        <v>0</v>
      </c>
      <c r="Q168" s="138">
        <v>0</v>
      </c>
      <c r="R168" s="138">
        <f t="shared" si="12"/>
        <v>0</v>
      </c>
      <c r="S168" s="138">
        <v>0</v>
      </c>
      <c r="T168" s="139">
        <f t="shared" si="13"/>
        <v>0</v>
      </c>
      <c r="AR168" s="140" t="s">
        <v>186</v>
      </c>
      <c r="AT168" s="140" t="s">
        <v>182</v>
      </c>
      <c r="AU168" s="140" t="s">
        <v>78</v>
      </c>
      <c r="AY168" s="16" t="s">
        <v>181</v>
      </c>
      <c r="BE168" s="141">
        <f t="shared" si="14"/>
        <v>0</v>
      </c>
      <c r="BF168" s="141">
        <f t="shared" si="15"/>
        <v>0</v>
      </c>
      <c r="BG168" s="141">
        <f t="shared" si="16"/>
        <v>0</v>
      </c>
      <c r="BH168" s="141">
        <f t="shared" si="17"/>
        <v>0</v>
      </c>
      <c r="BI168" s="141">
        <f t="shared" si="18"/>
        <v>0</v>
      </c>
      <c r="BJ168" s="16" t="s">
        <v>78</v>
      </c>
      <c r="BK168" s="141">
        <f t="shared" si="19"/>
        <v>0</v>
      </c>
      <c r="BL168" s="16" t="s">
        <v>186</v>
      </c>
      <c r="BM168" s="140" t="s">
        <v>321</v>
      </c>
    </row>
    <row r="169" spans="2:65" s="1" customFormat="1" ht="24.2" customHeight="1" x14ac:dyDescent="0.2">
      <c r="B169" s="128"/>
      <c r="C169" s="129" t="s">
        <v>322</v>
      </c>
      <c r="D169" s="129" t="s">
        <v>182</v>
      </c>
      <c r="E169" s="130" t="s">
        <v>323</v>
      </c>
      <c r="F169" s="131" t="s">
        <v>324</v>
      </c>
      <c r="G169" s="132" t="s">
        <v>185</v>
      </c>
      <c r="H169" s="133">
        <v>2</v>
      </c>
      <c r="I169" s="134"/>
      <c r="J169" s="135">
        <f t="shared" si="10"/>
        <v>0</v>
      </c>
      <c r="K169" s="131" t="s">
        <v>3</v>
      </c>
      <c r="L169" s="31"/>
      <c r="M169" s="136" t="s">
        <v>3</v>
      </c>
      <c r="N169" s="137" t="s">
        <v>44</v>
      </c>
      <c r="P169" s="138">
        <f t="shared" si="11"/>
        <v>0</v>
      </c>
      <c r="Q169" s="138">
        <v>0</v>
      </c>
      <c r="R169" s="138">
        <f t="shared" si="12"/>
        <v>0</v>
      </c>
      <c r="S169" s="138">
        <v>0</v>
      </c>
      <c r="T169" s="139">
        <f t="shared" si="13"/>
        <v>0</v>
      </c>
      <c r="AR169" s="140" t="s">
        <v>186</v>
      </c>
      <c r="AT169" s="140" t="s">
        <v>182</v>
      </c>
      <c r="AU169" s="140" t="s">
        <v>78</v>
      </c>
      <c r="AY169" s="16" t="s">
        <v>181</v>
      </c>
      <c r="BE169" s="141">
        <f t="shared" si="14"/>
        <v>0</v>
      </c>
      <c r="BF169" s="141">
        <f t="shared" si="15"/>
        <v>0</v>
      </c>
      <c r="BG169" s="141">
        <f t="shared" si="16"/>
        <v>0</v>
      </c>
      <c r="BH169" s="141">
        <f t="shared" si="17"/>
        <v>0</v>
      </c>
      <c r="BI169" s="141">
        <f t="shared" si="18"/>
        <v>0</v>
      </c>
      <c r="BJ169" s="16" t="s">
        <v>78</v>
      </c>
      <c r="BK169" s="141">
        <f t="shared" si="19"/>
        <v>0</v>
      </c>
      <c r="BL169" s="16" t="s">
        <v>186</v>
      </c>
      <c r="BM169" s="140" t="s">
        <v>325</v>
      </c>
    </row>
    <row r="170" spans="2:65" s="1" customFormat="1" ht="55.5" customHeight="1" x14ac:dyDescent="0.2">
      <c r="B170" s="128"/>
      <c r="C170" s="129" t="s">
        <v>326</v>
      </c>
      <c r="D170" s="129" t="s">
        <v>182</v>
      </c>
      <c r="E170" s="130" t="s">
        <v>327</v>
      </c>
      <c r="F170" s="131" t="s">
        <v>328</v>
      </c>
      <c r="G170" s="132" t="s">
        <v>185</v>
      </c>
      <c r="H170" s="133">
        <v>2</v>
      </c>
      <c r="I170" s="134"/>
      <c r="J170" s="135">
        <f t="shared" si="10"/>
        <v>0</v>
      </c>
      <c r="K170" s="131" t="s">
        <v>3</v>
      </c>
      <c r="L170" s="31"/>
      <c r="M170" s="136" t="s">
        <v>3</v>
      </c>
      <c r="N170" s="137" t="s">
        <v>44</v>
      </c>
      <c r="P170" s="138">
        <f t="shared" si="11"/>
        <v>0</v>
      </c>
      <c r="Q170" s="138">
        <v>0</v>
      </c>
      <c r="R170" s="138">
        <f t="shared" si="12"/>
        <v>0</v>
      </c>
      <c r="S170" s="138">
        <v>0</v>
      </c>
      <c r="T170" s="139">
        <f t="shared" si="13"/>
        <v>0</v>
      </c>
      <c r="AR170" s="140" t="s">
        <v>186</v>
      </c>
      <c r="AT170" s="140" t="s">
        <v>182</v>
      </c>
      <c r="AU170" s="140" t="s">
        <v>78</v>
      </c>
      <c r="AY170" s="16" t="s">
        <v>181</v>
      </c>
      <c r="BE170" s="141">
        <f t="shared" si="14"/>
        <v>0</v>
      </c>
      <c r="BF170" s="141">
        <f t="shared" si="15"/>
        <v>0</v>
      </c>
      <c r="BG170" s="141">
        <f t="shared" si="16"/>
        <v>0</v>
      </c>
      <c r="BH170" s="141">
        <f t="shared" si="17"/>
        <v>0</v>
      </c>
      <c r="BI170" s="141">
        <f t="shared" si="18"/>
        <v>0</v>
      </c>
      <c r="BJ170" s="16" t="s">
        <v>78</v>
      </c>
      <c r="BK170" s="141">
        <f t="shared" si="19"/>
        <v>0</v>
      </c>
      <c r="BL170" s="16" t="s">
        <v>186</v>
      </c>
      <c r="BM170" s="140" t="s">
        <v>329</v>
      </c>
    </row>
    <row r="171" spans="2:65" s="1" customFormat="1" ht="24.2" customHeight="1" x14ac:dyDescent="0.2">
      <c r="B171" s="128"/>
      <c r="C171" s="129" t="s">
        <v>330</v>
      </c>
      <c r="D171" s="129" t="s">
        <v>182</v>
      </c>
      <c r="E171" s="130" t="s">
        <v>331</v>
      </c>
      <c r="F171" s="131" t="s">
        <v>332</v>
      </c>
      <c r="G171" s="132" t="s">
        <v>185</v>
      </c>
      <c r="H171" s="133">
        <v>1</v>
      </c>
      <c r="I171" s="134"/>
      <c r="J171" s="135">
        <f t="shared" si="10"/>
        <v>0</v>
      </c>
      <c r="K171" s="131" t="s">
        <v>3</v>
      </c>
      <c r="L171" s="31"/>
      <c r="M171" s="136" t="s">
        <v>3</v>
      </c>
      <c r="N171" s="137" t="s">
        <v>44</v>
      </c>
      <c r="P171" s="138">
        <f t="shared" si="11"/>
        <v>0</v>
      </c>
      <c r="Q171" s="138">
        <v>0</v>
      </c>
      <c r="R171" s="138">
        <f t="shared" si="12"/>
        <v>0</v>
      </c>
      <c r="S171" s="138">
        <v>0</v>
      </c>
      <c r="T171" s="139">
        <f t="shared" si="13"/>
        <v>0</v>
      </c>
      <c r="AR171" s="140" t="s">
        <v>186</v>
      </c>
      <c r="AT171" s="140" t="s">
        <v>182</v>
      </c>
      <c r="AU171" s="140" t="s">
        <v>78</v>
      </c>
      <c r="AY171" s="16" t="s">
        <v>181</v>
      </c>
      <c r="BE171" s="141">
        <f t="shared" si="14"/>
        <v>0</v>
      </c>
      <c r="BF171" s="141">
        <f t="shared" si="15"/>
        <v>0</v>
      </c>
      <c r="BG171" s="141">
        <f t="shared" si="16"/>
        <v>0</v>
      </c>
      <c r="BH171" s="141">
        <f t="shared" si="17"/>
        <v>0</v>
      </c>
      <c r="BI171" s="141">
        <f t="shared" si="18"/>
        <v>0</v>
      </c>
      <c r="BJ171" s="16" t="s">
        <v>78</v>
      </c>
      <c r="BK171" s="141">
        <f t="shared" si="19"/>
        <v>0</v>
      </c>
      <c r="BL171" s="16" t="s">
        <v>186</v>
      </c>
      <c r="BM171" s="140" t="s">
        <v>333</v>
      </c>
    </row>
    <row r="172" spans="2:65" s="1" customFormat="1" ht="49.15" customHeight="1" x14ac:dyDescent="0.2">
      <c r="B172" s="128"/>
      <c r="C172" s="129" t="s">
        <v>334</v>
      </c>
      <c r="D172" s="129" t="s">
        <v>182</v>
      </c>
      <c r="E172" s="130" t="s">
        <v>335</v>
      </c>
      <c r="F172" s="131" t="s">
        <v>336</v>
      </c>
      <c r="G172" s="132" t="s">
        <v>185</v>
      </c>
      <c r="H172" s="133">
        <v>1</v>
      </c>
      <c r="I172" s="134"/>
      <c r="J172" s="135">
        <f t="shared" si="10"/>
        <v>0</v>
      </c>
      <c r="K172" s="131" t="s">
        <v>3</v>
      </c>
      <c r="L172" s="31"/>
      <c r="M172" s="136" t="s">
        <v>3</v>
      </c>
      <c r="N172" s="137" t="s">
        <v>44</v>
      </c>
      <c r="P172" s="138">
        <f t="shared" si="11"/>
        <v>0</v>
      </c>
      <c r="Q172" s="138">
        <v>0</v>
      </c>
      <c r="R172" s="138">
        <f t="shared" si="12"/>
        <v>0</v>
      </c>
      <c r="S172" s="138">
        <v>0</v>
      </c>
      <c r="T172" s="139">
        <f t="shared" si="13"/>
        <v>0</v>
      </c>
      <c r="AR172" s="140" t="s">
        <v>186</v>
      </c>
      <c r="AT172" s="140" t="s">
        <v>182</v>
      </c>
      <c r="AU172" s="140" t="s">
        <v>78</v>
      </c>
      <c r="AY172" s="16" t="s">
        <v>181</v>
      </c>
      <c r="BE172" s="141">
        <f t="shared" si="14"/>
        <v>0</v>
      </c>
      <c r="BF172" s="141">
        <f t="shared" si="15"/>
        <v>0</v>
      </c>
      <c r="BG172" s="141">
        <f t="shared" si="16"/>
        <v>0</v>
      </c>
      <c r="BH172" s="141">
        <f t="shared" si="17"/>
        <v>0</v>
      </c>
      <c r="BI172" s="141">
        <f t="shared" si="18"/>
        <v>0</v>
      </c>
      <c r="BJ172" s="16" t="s">
        <v>78</v>
      </c>
      <c r="BK172" s="141">
        <f t="shared" si="19"/>
        <v>0</v>
      </c>
      <c r="BL172" s="16" t="s">
        <v>186</v>
      </c>
      <c r="BM172" s="140" t="s">
        <v>337</v>
      </c>
    </row>
    <row r="173" spans="2:65" s="1" customFormat="1" ht="24.2" customHeight="1" x14ac:dyDescent="0.2">
      <c r="B173" s="128"/>
      <c r="C173" s="129" t="s">
        <v>338</v>
      </c>
      <c r="D173" s="129" t="s">
        <v>182</v>
      </c>
      <c r="E173" s="130" t="s">
        <v>339</v>
      </c>
      <c r="F173" s="131" t="s">
        <v>340</v>
      </c>
      <c r="G173" s="132" t="s">
        <v>185</v>
      </c>
      <c r="H173" s="133">
        <v>8</v>
      </c>
      <c r="I173" s="134"/>
      <c r="J173" s="135">
        <f t="shared" si="10"/>
        <v>0</v>
      </c>
      <c r="K173" s="131" t="s">
        <v>3</v>
      </c>
      <c r="L173" s="31"/>
      <c r="M173" s="136" t="s">
        <v>3</v>
      </c>
      <c r="N173" s="137" t="s">
        <v>44</v>
      </c>
      <c r="P173" s="138">
        <f t="shared" si="11"/>
        <v>0</v>
      </c>
      <c r="Q173" s="138">
        <v>0</v>
      </c>
      <c r="R173" s="138">
        <f t="shared" si="12"/>
        <v>0</v>
      </c>
      <c r="S173" s="138">
        <v>0</v>
      </c>
      <c r="T173" s="139">
        <f t="shared" si="13"/>
        <v>0</v>
      </c>
      <c r="AR173" s="140" t="s">
        <v>186</v>
      </c>
      <c r="AT173" s="140" t="s">
        <v>182</v>
      </c>
      <c r="AU173" s="140" t="s">
        <v>78</v>
      </c>
      <c r="AY173" s="16" t="s">
        <v>181</v>
      </c>
      <c r="BE173" s="141">
        <f t="shared" si="14"/>
        <v>0</v>
      </c>
      <c r="BF173" s="141">
        <f t="shared" si="15"/>
        <v>0</v>
      </c>
      <c r="BG173" s="141">
        <f t="shared" si="16"/>
        <v>0</v>
      </c>
      <c r="BH173" s="141">
        <f t="shared" si="17"/>
        <v>0</v>
      </c>
      <c r="BI173" s="141">
        <f t="shared" si="18"/>
        <v>0</v>
      </c>
      <c r="BJ173" s="16" t="s">
        <v>78</v>
      </c>
      <c r="BK173" s="141">
        <f t="shared" si="19"/>
        <v>0</v>
      </c>
      <c r="BL173" s="16" t="s">
        <v>186</v>
      </c>
      <c r="BM173" s="140" t="s">
        <v>341</v>
      </c>
    </row>
    <row r="174" spans="2:65" s="1" customFormat="1" ht="24.2" customHeight="1" x14ac:dyDescent="0.2">
      <c r="B174" s="128"/>
      <c r="C174" s="129" t="s">
        <v>342</v>
      </c>
      <c r="D174" s="129" t="s">
        <v>182</v>
      </c>
      <c r="E174" s="130" t="s">
        <v>343</v>
      </c>
      <c r="F174" s="131" t="s">
        <v>344</v>
      </c>
      <c r="G174" s="132" t="s">
        <v>185</v>
      </c>
      <c r="H174" s="133">
        <v>8</v>
      </c>
      <c r="I174" s="134"/>
      <c r="J174" s="135">
        <f t="shared" si="10"/>
        <v>0</v>
      </c>
      <c r="K174" s="131" t="s">
        <v>3</v>
      </c>
      <c r="L174" s="31"/>
      <c r="M174" s="136" t="s">
        <v>3</v>
      </c>
      <c r="N174" s="137" t="s">
        <v>44</v>
      </c>
      <c r="P174" s="138">
        <f t="shared" si="11"/>
        <v>0</v>
      </c>
      <c r="Q174" s="138">
        <v>0</v>
      </c>
      <c r="R174" s="138">
        <f t="shared" si="12"/>
        <v>0</v>
      </c>
      <c r="S174" s="138">
        <v>0</v>
      </c>
      <c r="T174" s="139">
        <f t="shared" si="13"/>
        <v>0</v>
      </c>
      <c r="AR174" s="140" t="s">
        <v>186</v>
      </c>
      <c r="AT174" s="140" t="s">
        <v>182</v>
      </c>
      <c r="AU174" s="140" t="s">
        <v>78</v>
      </c>
      <c r="AY174" s="16" t="s">
        <v>181</v>
      </c>
      <c r="BE174" s="141">
        <f t="shared" si="14"/>
        <v>0</v>
      </c>
      <c r="BF174" s="141">
        <f t="shared" si="15"/>
        <v>0</v>
      </c>
      <c r="BG174" s="141">
        <f t="shared" si="16"/>
        <v>0</v>
      </c>
      <c r="BH174" s="141">
        <f t="shared" si="17"/>
        <v>0</v>
      </c>
      <c r="BI174" s="141">
        <f t="shared" si="18"/>
        <v>0</v>
      </c>
      <c r="BJ174" s="16" t="s">
        <v>78</v>
      </c>
      <c r="BK174" s="141">
        <f t="shared" si="19"/>
        <v>0</v>
      </c>
      <c r="BL174" s="16" t="s">
        <v>186</v>
      </c>
      <c r="BM174" s="140" t="s">
        <v>345</v>
      </c>
    </row>
    <row r="175" spans="2:65" s="1" customFormat="1" ht="24.2" customHeight="1" x14ac:dyDescent="0.2">
      <c r="B175" s="128"/>
      <c r="C175" s="129" t="s">
        <v>346</v>
      </c>
      <c r="D175" s="129" t="s">
        <v>182</v>
      </c>
      <c r="E175" s="130" t="s">
        <v>347</v>
      </c>
      <c r="F175" s="131" t="s">
        <v>340</v>
      </c>
      <c r="G175" s="132" t="s">
        <v>185</v>
      </c>
      <c r="H175" s="133">
        <v>1</v>
      </c>
      <c r="I175" s="134"/>
      <c r="J175" s="135">
        <f t="shared" si="10"/>
        <v>0</v>
      </c>
      <c r="K175" s="131" t="s">
        <v>3</v>
      </c>
      <c r="L175" s="31"/>
      <c r="M175" s="136" t="s">
        <v>3</v>
      </c>
      <c r="N175" s="137" t="s">
        <v>44</v>
      </c>
      <c r="P175" s="138">
        <f t="shared" si="11"/>
        <v>0</v>
      </c>
      <c r="Q175" s="138">
        <v>0</v>
      </c>
      <c r="R175" s="138">
        <f t="shared" si="12"/>
        <v>0</v>
      </c>
      <c r="S175" s="138">
        <v>0</v>
      </c>
      <c r="T175" s="139">
        <f t="shared" si="13"/>
        <v>0</v>
      </c>
      <c r="AR175" s="140" t="s">
        <v>186</v>
      </c>
      <c r="AT175" s="140" t="s">
        <v>182</v>
      </c>
      <c r="AU175" s="140" t="s">
        <v>78</v>
      </c>
      <c r="AY175" s="16" t="s">
        <v>181</v>
      </c>
      <c r="BE175" s="141">
        <f t="shared" si="14"/>
        <v>0</v>
      </c>
      <c r="BF175" s="141">
        <f t="shared" si="15"/>
        <v>0</v>
      </c>
      <c r="BG175" s="141">
        <f t="shared" si="16"/>
        <v>0</v>
      </c>
      <c r="BH175" s="141">
        <f t="shared" si="17"/>
        <v>0</v>
      </c>
      <c r="BI175" s="141">
        <f t="shared" si="18"/>
        <v>0</v>
      </c>
      <c r="BJ175" s="16" t="s">
        <v>78</v>
      </c>
      <c r="BK175" s="141">
        <f t="shared" si="19"/>
        <v>0</v>
      </c>
      <c r="BL175" s="16" t="s">
        <v>186</v>
      </c>
      <c r="BM175" s="140" t="s">
        <v>348</v>
      </c>
    </row>
    <row r="176" spans="2:65" s="1" customFormat="1" ht="21.75" customHeight="1" x14ac:dyDescent="0.2">
      <c r="B176" s="128"/>
      <c r="C176" s="129" t="s">
        <v>349</v>
      </c>
      <c r="D176" s="129" t="s">
        <v>182</v>
      </c>
      <c r="E176" s="130" t="s">
        <v>350</v>
      </c>
      <c r="F176" s="131" t="s">
        <v>351</v>
      </c>
      <c r="G176" s="132" t="s">
        <v>185</v>
      </c>
      <c r="H176" s="133">
        <v>4</v>
      </c>
      <c r="I176" s="134"/>
      <c r="J176" s="135">
        <f t="shared" si="10"/>
        <v>0</v>
      </c>
      <c r="K176" s="131" t="s">
        <v>3</v>
      </c>
      <c r="L176" s="31"/>
      <c r="M176" s="136" t="s">
        <v>3</v>
      </c>
      <c r="N176" s="137" t="s">
        <v>44</v>
      </c>
      <c r="P176" s="138">
        <f t="shared" si="11"/>
        <v>0</v>
      </c>
      <c r="Q176" s="138">
        <v>0</v>
      </c>
      <c r="R176" s="138">
        <f t="shared" si="12"/>
        <v>0</v>
      </c>
      <c r="S176" s="138">
        <v>0</v>
      </c>
      <c r="T176" s="139">
        <f t="shared" si="13"/>
        <v>0</v>
      </c>
      <c r="AR176" s="140" t="s">
        <v>186</v>
      </c>
      <c r="AT176" s="140" t="s">
        <v>182</v>
      </c>
      <c r="AU176" s="140" t="s">
        <v>78</v>
      </c>
      <c r="AY176" s="16" t="s">
        <v>181</v>
      </c>
      <c r="BE176" s="141">
        <f t="shared" si="14"/>
        <v>0</v>
      </c>
      <c r="BF176" s="141">
        <f t="shared" si="15"/>
        <v>0</v>
      </c>
      <c r="BG176" s="141">
        <f t="shared" si="16"/>
        <v>0</v>
      </c>
      <c r="BH176" s="141">
        <f t="shared" si="17"/>
        <v>0</v>
      </c>
      <c r="BI176" s="141">
        <f t="shared" si="18"/>
        <v>0</v>
      </c>
      <c r="BJ176" s="16" t="s">
        <v>78</v>
      </c>
      <c r="BK176" s="141">
        <f t="shared" si="19"/>
        <v>0</v>
      </c>
      <c r="BL176" s="16" t="s">
        <v>186</v>
      </c>
      <c r="BM176" s="140" t="s">
        <v>352</v>
      </c>
    </row>
    <row r="177" spans="2:65" s="1" customFormat="1" ht="24.2" customHeight="1" x14ac:dyDescent="0.2">
      <c r="B177" s="128"/>
      <c r="C177" s="129" t="s">
        <v>353</v>
      </c>
      <c r="D177" s="129" t="s">
        <v>182</v>
      </c>
      <c r="E177" s="130" t="s">
        <v>354</v>
      </c>
      <c r="F177" s="131" t="s">
        <v>355</v>
      </c>
      <c r="G177" s="132" t="s">
        <v>185</v>
      </c>
      <c r="H177" s="133">
        <v>4</v>
      </c>
      <c r="I177" s="134"/>
      <c r="J177" s="135">
        <f t="shared" si="10"/>
        <v>0</v>
      </c>
      <c r="K177" s="131" t="s">
        <v>3</v>
      </c>
      <c r="L177" s="31"/>
      <c r="M177" s="136" t="s">
        <v>3</v>
      </c>
      <c r="N177" s="137" t="s">
        <v>44</v>
      </c>
      <c r="P177" s="138">
        <f t="shared" si="11"/>
        <v>0</v>
      </c>
      <c r="Q177" s="138">
        <v>0</v>
      </c>
      <c r="R177" s="138">
        <f t="shared" si="12"/>
        <v>0</v>
      </c>
      <c r="S177" s="138">
        <v>0</v>
      </c>
      <c r="T177" s="139">
        <f t="shared" si="13"/>
        <v>0</v>
      </c>
      <c r="AR177" s="140" t="s">
        <v>186</v>
      </c>
      <c r="AT177" s="140" t="s">
        <v>182</v>
      </c>
      <c r="AU177" s="140" t="s">
        <v>78</v>
      </c>
      <c r="AY177" s="16" t="s">
        <v>181</v>
      </c>
      <c r="BE177" s="141">
        <f t="shared" si="14"/>
        <v>0</v>
      </c>
      <c r="BF177" s="141">
        <f t="shared" si="15"/>
        <v>0</v>
      </c>
      <c r="BG177" s="141">
        <f t="shared" si="16"/>
        <v>0</v>
      </c>
      <c r="BH177" s="141">
        <f t="shared" si="17"/>
        <v>0</v>
      </c>
      <c r="BI177" s="141">
        <f t="shared" si="18"/>
        <v>0</v>
      </c>
      <c r="BJ177" s="16" t="s">
        <v>78</v>
      </c>
      <c r="BK177" s="141">
        <f t="shared" si="19"/>
        <v>0</v>
      </c>
      <c r="BL177" s="16" t="s">
        <v>186</v>
      </c>
      <c r="BM177" s="140" t="s">
        <v>356</v>
      </c>
    </row>
    <row r="178" spans="2:65" s="1" customFormat="1" ht="21.75" customHeight="1" x14ac:dyDescent="0.2">
      <c r="B178" s="128"/>
      <c r="C178" s="129" t="s">
        <v>357</v>
      </c>
      <c r="D178" s="129" t="s">
        <v>182</v>
      </c>
      <c r="E178" s="130" t="s">
        <v>358</v>
      </c>
      <c r="F178" s="131" t="s">
        <v>359</v>
      </c>
      <c r="G178" s="132" t="s">
        <v>185</v>
      </c>
      <c r="H178" s="133">
        <v>18</v>
      </c>
      <c r="I178" s="134"/>
      <c r="J178" s="135">
        <f t="shared" si="10"/>
        <v>0</v>
      </c>
      <c r="K178" s="131" t="s">
        <v>3</v>
      </c>
      <c r="L178" s="31"/>
      <c r="M178" s="136" t="s">
        <v>3</v>
      </c>
      <c r="N178" s="137" t="s">
        <v>44</v>
      </c>
      <c r="P178" s="138">
        <f t="shared" si="11"/>
        <v>0</v>
      </c>
      <c r="Q178" s="138">
        <v>0</v>
      </c>
      <c r="R178" s="138">
        <f t="shared" si="12"/>
        <v>0</v>
      </c>
      <c r="S178" s="138">
        <v>0</v>
      </c>
      <c r="T178" s="139">
        <f t="shared" si="13"/>
        <v>0</v>
      </c>
      <c r="AR178" s="140" t="s">
        <v>186</v>
      </c>
      <c r="AT178" s="140" t="s">
        <v>182</v>
      </c>
      <c r="AU178" s="140" t="s">
        <v>78</v>
      </c>
      <c r="AY178" s="16" t="s">
        <v>181</v>
      </c>
      <c r="BE178" s="141">
        <f t="shared" si="14"/>
        <v>0</v>
      </c>
      <c r="BF178" s="141">
        <f t="shared" si="15"/>
        <v>0</v>
      </c>
      <c r="BG178" s="141">
        <f t="shared" si="16"/>
        <v>0</v>
      </c>
      <c r="BH178" s="141">
        <f t="shared" si="17"/>
        <v>0</v>
      </c>
      <c r="BI178" s="141">
        <f t="shared" si="18"/>
        <v>0</v>
      </c>
      <c r="BJ178" s="16" t="s">
        <v>78</v>
      </c>
      <c r="BK178" s="141">
        <f t="shared" si="19"/>
        <v>0</v>
      </c>
      <c r="BL178" s="16" t="s">
        <v>186</v>
      </c>
      <c r="BM178" s="140" t="s">
        <v>360</v>
      </c>
    </row>
    <row r="179" spans="2:65" s="1" customFormat="1" ht="24.2" customHeight="1" x14ac:dyDescent="0.2">
      <c r="B179" s="128"/>
      <c r="C179" s="129" t="s">
        <v>361</v>
      </c>
      <c r="D179" s="129" t="s">
        <v>182</v>
      </c>
      <c r="E179" s="130" t="s">
        <v>362</v>
      </c>
      <c r="F179" s="131" t="s">
        <v>363</v>
      </c>
      <c r="G179" s="132" t="s">
        <v>185</v>
      </c>
      <c r="H179" s="133">
        <v>18</v>
      </c>
      <c r="I179" s="134"/>
      <c r="J179" s="135">
        <f t="shared" si="10"/>
        <v>0</v>
      </c>
      <c r="K179" s="131" t="s">
        <v>3</v>
      </c>
      <c r="L179" s="31"/>
      <c r="M179" s="136" t="s">
        <v>3</v>
      </c>
      <c r="N179" s="137" t="s">
        <v>44</v>
      </c>
      <c r="P179" s="138">
        <f t="shared" si="11"/>
        <v>0</v>
      </c>
      <c r="Q179" s="138">
        <v>0</v>
      </c>
      <c r="R179" s="138">
        <f t="shared" si="12"/>
        <v>0</v>
      </c>
      <c r="S179" s="138">
        <v>0</v>
      </c>
      <c r="T179" s="139">
        <f t="shared" si="13"/>
        <v>0</v>
      </c>
      <c r="AR179" s="140" t="s">
        <v>186</v>
      </c>
      <c r="AT179" s="140" t="s">
        <v>182</v>
      </c>
      <c r="AU179" s="140" t="s">
        <v>78</v>
      </c>
      <c r="AY179" s="16" t="s">
        <v>181</v>
      </c>
      <c r="BE179" s="141">
        <f t="shared" si="14"/>
        <v>0</v>
      </c>
      <c r="BF179" s="141">
        <f t="shared" si="15"/>
        <v>0</v>
      </c>
      <c r="BG179" s="141">
        <f t="shared" si="16"/>
        <v>0</v>
      </c>
      <c r="BH179" s="141">
        <f t="shared" si="17"/>
        <v>0</v>
      </c>
      <c r="BI179" s="141">
        <f t="shared" si="18"/>
        <v>0</v>
      </c>
      <c r="BJ179" s="16" t="s">
        <v>78</v>
      </c>
      <c r="BK179" s="141">
        <f t="shared" si="19"/>
        <v>0</v>
      </c>
      <c r="BL179" s="16" t="s">
        <v>186</v>
      </c>
      <c r="BM179" s="140" t="s">
        <v>364</v>
      </c>
    </row>
    <row r="180" spans="2:65" s="1" customFormat="1" ht="24.2" customHeight="1" x14ac:dyDescent="0.2">
      <c r="B180" s="128"/>
      <c r="C180" s="129" t="s">
        <v>365</v>
      </c>
      <c r="D180" s="129" t="s">
        <v>182</v>
      </c>
      <c r="E180" s="130" t="s">
        <v>366</v>
      </c>
      <c r="F180" s="131" t="s">
        <v>367</v>
      </c>
      <c r="G180" s="132" t="s">
        <v>185</v>
      </c>
      <c r="H180" s="133">
        <v>6</v>
      </c>
      <c r="I180" s="134"/>
      <c r="J180" s="135">
        <f t="shared" si="10"/>
        <v>0</v>
      </c>
      <c r="K180" s="131" t="s">
        <v>3</v>
      </c>
      <c r="L180" s="31"/>
      <c r="M180" s="136" t="s">
        <v>3</v>
      </c>
      <c r="N180" s="137" t="s">
        <v>44</v>
      </c>
      <c r="P180" s="138">
        <f t="shared" si="11"/>
        <v>0</v>
      </c>
      <c r="Q180" s="138">
        <v>0</v>
      </c>
      <c r="R180" s="138">
        <f t="shared" si="12"/>
        <v>0</v>
      </c>
      <c r="S180" s="138">
        <v>0</v>
      </c>
      <c r="T180" s="139">
        <f t="shared" si="13"/>
        <v>0</v>
      </c>
      <c r="AR180" s="140" t="s">
        <v>186</v>
      </c>
      <c r="AT180" s="140" t="s">
        <v>182</v>
      </c>
      <c r="AU180" s="140" t="s">
        <v>78</v>
      </c>
      <c r="AY180" s="16" t="s">
        <v>181</v>
      </c>
      <c r="BE180" s="141">
        <f t="shared" si="14"/>
        <v>0</v>
      </c>
      <c r="BF180" s="141">
        <f t="shared" si="15"/>
        <v>0</v>
      </c>
      <c r="BG180" s="141">
        <f t="shared" si="16"/>
        <v>0</v>
      </c>
      <c r="BH180" s="141">
        <f t="shared" si="17"/>
        <v>0</v>
      </c>
      <c r="BI180" s="141">
        <f t="shared" si="18"/>
        <v>0</v>
      </c>
      <c r="BJ180" s="16" t="s">
        <v>78</v>
      </c>
      <c r="BK180" s="141">
        <f t="shared" si="19"/>
        <v>0</v>
      </c>
      <c r="BL180" s="16" t="s">
        <v>186</v>
      </c>
      <c r="BM180" s="140" t="s">
        <v>368</v>
      </c>
    </row>
    <row r="181" spans="2:65" s="1" customFormat="1" ht="39" x14ac:dyDescent="0.2">
      <c r="B181" s="31"/>
      <c r="D181" s="142" t="s">
        <v>369</v>
      </c>
      <c r="F181" s="143" t="s">
        <v>370</v>
      </c>
      <c r="I181" s="144"/>
      <c r="L181" s="31"/>
      <c r="M181" s="145"/>
      <c r="T181" s="52"/>
      <c r="AT181" s="16" t="s">
        <v>369</v>
      </c>
      <c r="AU181" s="16" t="s">
        <v>78</v>
      </c>
    </row>
    <row r="182" spans="2:65" s="1" customFormat="1" ht="37.9" customHeight="1" x14ac:dyDescent="0.2">
      <c r="B182" s="128"/>
      <c r="C182" s="129" t="s">
        <v>371</v>
      </c>
      <c r="D182" s="129" t="s">
        <v>182</v>
      </c>
      <c r="E182" s="130" t="s">
        <v>372</v>
      </c>
      <c r="F182" s="131" t="s">
        <v>373</v>
      </c>
      <c r="G182" s="132" t="s">
        <v>185</v>
      </c>
      <c r="H182" s="133">
        <v>6</v>
      </c>
      <c r="I182" s="134"/>
      <c r="J182" s="135">
        <f>ROUND(I182*H182,2)</f>
        <v>0</v>
      </c>
      <c r="K182" s="131" t="s">
        <v>3</v>
      </c>
      <c r="L182" s="31"/>
      <c r="M182" s="136" t="s">
        <v>3</v>
      </c>
      <c r="N182" s="137" t="s">
        <v>44</v>
      </c>
      <c r="P182" s="138">
        <f>O182*H182</f>
        <v>0</v>
      </c>
      <c r="Q182" s="138">
        <v>0</v>
      </c>
      <c r="R182" s="138">
        <f>Q182*H182</f>
        <v>0</v>
      </c>
      <c r="S182" s="138">
        <v>0</v>
      </c>
      <c r="T182" s="139">
        <f>S182*H182</f>
        <v>0</v>
      </c>
      <c r="AR182" s="140" t="s">
        <v>186</v>
      </c>
      <c r="AT182" s="140" t="s">
        <v>182</v>
      </c>
      <c r="AU182" s="140" t="s">
        <v>78</v>
      </c>
      <c r="AY182" s="16" t="s">
        <v>181</v>
      </c>
      <c r="BE182" s="141">
        <f>IF(N182="základní",J182,0)</f>
        <v>0</v>
      </c>
      <c r="BF182" s="141">
        <f>IF(N182="snížená",J182,0)</f>
        <v>0</v>
      </c>
      <c r="BG182" s="141">
        <f>IF(N182="zákl. přenesená",J182,0)</f>
        <v>0</v>
      </c>
      <c r="BH182" s="141">
        <f>IF(N182="sníž. přenesená",J182,0)</f>
        <v>0</v>
      </c>
      <c r="BI182" s="141">
        <f>IF(N182="nulová",J182,0)</f>
        <v>0</v>
      </c>
      <c r="BJ182" s="16" t="s">
        <v>78</v>
      </c>
      <c r="BK182" s="141">
        <f>ROUND(I182*H182,2)</f>
        <v>0</v>
      </c>
      <c r="BL182" s="16" t="s">
        <v>186</v>
      </c>
      <c r="BM182" s="140" t="s">
        <v>374</v>
      </c>
    </row>
    <row r="183" spans="2:65" s="1" customFormat="1" ht="39" x14ac:dyDescent="0.2">
      <c r="B183" s="31"/>
      <c r="D183" s="142" t="s">
        <v>369</v>
      </c>
      <c r="F183" s="143" t="s">
        <v>370</v>
      </c>
      <c r="I183" s="144"/>
      <c r="L183" s="31"/>
      <c r="M183" s="145"/>
      <c r="T183" s="52"/>
      <c r="AT183" s="16" t="s">
        <v>369</v>
      </c>
      <c r="AU183" s="16" t="s">
        <v>78</v>
      </c>
    </row>
    <row r="184" spans="2:65" s="1" customFormat="1" ht="24.2" customHeight="1" x14ac:dyDescent="0.2">
      <c r="B184" s="128"/>
      <c r="C184" s="129" t="s">
        <v>375</v>
      </c>
      <c r="D184" s="129" t="s">
        <v>182</v>
      </c>
      <c r="E184" s="130" t="s">
        <v>376</v>
      </c>
      <c r="F184" s="131" t="s">
        <v>377</v>
      </c>
      <c r="G184" s="132" t="s">
        <v>185</v>
      </c>
      <c r="H184" s="133">
        <v>12</v>
      </c>
      <c r="I184" s="134"/>
      <c r="J184" s="135">
        <f t="shared" ref="J184:J215" si="20">ROUND(I184*H184,2)</f>
        <v>0</v>
      </c>
      <c r="K184" s="131" t="s">
        <v>3</v>
      </c>
      <c r="L184" s="31"/>
      <c r="M184" s="136" t="s">
        <v>3</v>
      </c>
      <c r="N184" s="137" t="s">
        <v>44</v>
      </c>
      <c r="P184" s="138">
        <f t="shared" ref="P184:P215" si="21">O184*H184</f>
        <v>0</v>
      </c>
      <c r="Q184" s="138">
        <v>0</v>
      </c>
      <c r="R184" s="138">
        <f t="shared" ref="R184:R215" si="22">Q184*H184</f>
        <v>0</v>
      </c>
      <c r="S184" s="138">
        <v>0</v>
      </c>
      <c r="T184" s="139">
        <f t="shared" ref="T184:T215" si="23">S184*H184</f>
        <v>0</v>
      </c>
      <c r="AR184" s="140" t="s">
        <v>186</v>
      </c>
      <c r="AT184" s="140" t="s">
        <v>182</v>
      </c>
      <c r="AU184" s="140" t="s">
        <v>78</v>
      </c>
      <c r="AY184" s="16" t="s">
        <v>181</v>
      </c>
      <c r="BE184" s="141">
        <f t="shared" ref="BE184:BE215" si="24">IF(N184="základní",J184,0)</f>
        <v>0</v>
      </c>
      <c r="BF184" s="141">
        <f t="shared" ref="BF184:BF215" si="25">IF(N184="snížená",J184,0)</f>
        <v>0</v>
      </c>
      <c r="BG184" s="141">
        <f t="shared" ref="BG184:BG215" si="26">IF(N184="zákl. přenesená",J184,0)</f>
        <v>0</v>
      </c>
      <c r="BH184" s="141">
        <f t="shared" ref="BH184:BH215" si="27">IF(N184="sníž. přenesená",J184,0)</f>
        <v>0</v>
      </c>
      <c r="BI184" s="141">
        <f t="shared" ref="BI184:BI215" si="28">IF(N184="nulová",J184,0)</f>
        <v>0</v>
      </c>
      <c r="BJ184" s="16" t="s">
        <v>78</v>
      </c>
      <c r="BK184" s="141">
        <f t="shared" ref="BK184:BK215" si="29">ROUND(I184*H184,2)</f>
        <v>0</v>
      </c>
      <c r="BL184" s="16" t="s">
        <v>186</v>
      </c>
      <c r="BM184" s="140" t="s">
        <v>378</v>
      </c>
    </row>
    <row r="185" spans="2:65" s="1" customFormat="1" ht="16.5" customHeight="1" x14ac:dyDescent="0.2">
      <c r="B185" s="128"/>
      <c r="C185" s="129" t="s">
        <v>379</v>
      </c>
      <c r="D185" s="129" t="s">
        <v>182</v>
      </c>
      <c r="E185" s="130" t="s">
        <v>380</v>
      </c>
      <c r="F185" s="131" t="s">
        <v>381</v>
      </c>
      <c r="G185" s="132" t="s">
        <v>382</v>
      </c>
      <c r="H185" s="133">
        <v>12</v>
      </c>
      <c r="I185" s="134"/>
      <c r="J185" s="135">
        <f t="shared" si="20"/>
        <v>0</v>
      </c>
      <c r="K185" s="131" t="s">
        <v>3</v>
      </c>
      <c r="L185" s="31"/>
      <c r="M185" s="136" t="s">
        <v>3</v>
      </c>
      <c r="N185" s="137" t="s">
        <v>44</v>
      </c>
      <c r="P185" s="138">
        <f t="shared" si="21"/>
        <v>0</v>
      </c>
      <c r="Q185" s="138">
        <v>0</v>
      </c>
      <c r="R185" s="138">
        <f t="shared" si="22"/>
        <v>0</v>
      </c>
      <c r="S185" s="138">
        <v>0</v>
      </c>
      <c r="T185" s="139">
        <f t="shared" si="23"/>
        <v>0</v>
      </c>
      <c r="AR185" s="140" t="s">
        <v>186</v>
      </c>
      <c r="AT185" s="140" t="s">
        <v>182</v>
      </c>
      <c r="AU185" s="140" t="s">
        <v>78</v>
      </c>
      <c r="AY185" s="16" t="s">
        <v>181</v>
      </c>
      <c r="BE185" s="141">
        <f t="shared" si="24"/>
        <v>0</v>
      </c>
      <c r="BF185" s="141">
        <f t="shared" si="25"/>
        <v>0</v>
      </c>
      <c r="BG185" s="141">
        <f t="shared" si="26"/>
        <v>0</v>
      </c>
      <c r="BH185" s="141">
        <f t="shared" si="27"/>
        <v>0</v>
      </c>
      <c r="BI185" s="141">
        <f t="shared" si="28"/>
        <v>0</v>
      </c>
      <c r="BJ185" s="16" t="s">
        <v>78</v>
      </c>
      <c r="BK185" s="141">
        <f t="shared" si="29"/>
        <v>0</v>
      </c>
      <c r="BL185" s="16" t="s">
        <v>186</v>
      </c>
      <c r="BM185" s="140" t="s">
        <v>383</v>
      </c>
    </row>
    <row r="186" spans="2:65" s="1" customFormat="1" ht="24.2" customHeight="1" x14ac:dyDescent="0.2">
      <c r="B186" s="128"/>
      <c r="C186" s="129" t="s">
        <v>384</v>
      </c>
      <c r="D186" s="129" t="s">
        <v>182</v>
      </c>
      <c r="E186" s="130" t="s">
        <v>385</v>
      </c>
      <c r="F186" s="131" t="s">
        <v>386</v>
      </c>
      <c r="G186" s="132" t="s">
        <v>185</v>
      </c>
      <c r="H186" s="133">
        <v>9</v>
      </c>
      <c r="I186" s="134"/>
      <c r="J186" s="135">
        <f t="shared" si="20"/>
        <v>0</v>
      </c>
      <c r="K186" s="131" t="s">
        <v>3</v>
      </c>
      <c r="L186" s="31"/>
      <c r="M186" s="136" t="s">
        <v>3</v>
      </c>
      <c r="N186" s="137" t="s">
        <v>44</v>
      </c>
      <c r="P186" s="138">
        <f t="shared" si="21"/>
        <v>0</v>
      </c>
      <c r="Q186" s="138">
        <v>0</v>
      </c>
      <c r="R186" s="138">
        <f t="shared" si="22"/>
        <v>0</v>
      </c>
      <c r="S186" s="138">
        <v>0</v>
      </c>
      <c r="T186" s="139">
        <f t="shared" si="23"/>
        <v>0</v>
      </c>
      <c r="AR186" s="140" t="s">
        <v>186</v>
      </c>
      <c r="AT186" s="140" t="s">
        <v>182</v>
      </c>
      <c r="AU186" s="140" t="s">
        <v>78</v>
      </c>
      <c r="AY186" s="16" t="s">
        <v>181</v>
      </c>
      <c r="BE186" s="141">
        <f t="shared" si="24"/>
        <v>0</v>
      </c>
      <c r="BF186" s="141">
        <f t="shared" si="25"/>
        <v>0</v>
      </c>
      <c r="BG186" s="141">
        <f t="shared" si="26"/>
        <v>0</v>
      </c>
      <c r="BH186" s="141">
        <f t="shared" si="27"/>
        <v>0</v>
      </c>
      <c r="BI186" s="141">
        <f t="shared" si="28"/>
        <v>0</v>
      </c>
      <c r="BJ186" s="16" t="s">
        <v>78</v>
      </c>
      <c r="BK186" s="141">
        <f t="shared" si="29"/>
        <v>0</v>
      </c>
      <c r="BL186" s="16" t="s">
        <v>186</v>
      </c>
      <c r="BM186" s="140" t="s">
        <v>387</v>
      </c>
    </row>
    <row r="187" spans="2:65" s="1" customFormat="1" ht="16.5" customHeight="1" x14ac:dyDescent="0.2">
      <c r="B187" s="128"/>
      <c r="C187" s="129" t="s">
        <v>388</v>
      </c>
      <c r="D187" s="129" t="s">
        <v>182</v>
      </c>
      <c r="E187" s="130" t="s">
        <v>389</v>
      </c>
      <c r="F187" s="131" t="s">
        <v>390</v>
      </c>
      <c r="G187" s="132" t="s">
        <v>185</v>
      </c>
      <c r="H187" s="133">
        <v>9</v>
      </c>
      <c r="I187" s="134"/>
      <c r="J187" s="135">
        <f t="shared" si="20"/>
        <v>0</v>
      </c>
      <c r="K187" s="131" t="s">
        <v>3</v>
      </c>
      <c r="L187" s="31"/>
      <c r="M187" s="136" t="s">
        <v>3</v>
      </c>
      <c r="N187" s="137" t="s">
        <v>44</v>
      </c>
      <c r="P187" s="138">
        <f t="shared" si="21"/>
        <v>0</v>
      </c>
      <c r="Q187" s="138">
        <v>0</v>
      </c>
      <c r="R187" s="138">
        <f t="shared" si="22"/>
        <v>0</v>
      </c>
      <c r="S187" s="138">
        <v>0</v>
      </c>
      <c r="T187" s="139">
        <f t="shared" si="23"/>
        <v>0</v>
      </c>
      <c r="AR187" s="140" t="s">
        <v>186</v>
      </c>
      <c r="AT187" s="140" t="s">
        <v>182</v>
      </c>
      <c r="AU187" s="140" t="s">
        <v>78</v>
      </c>
      <c r="AY187" s="16" t="s">
        <v>181</v>
      </c>
      <c r="BE187" s="141">
        <f t="shared" si="24"/>
        <v>0</v>
      </c>
      <c r="BF187" s="141">
        <f t="shared" si="25"/>
        <v>0</v>
      </c>
      <c r="BG187" s="141">
        <f t="shared" si="26"/>
        <v>0</v>
      </c>
      <c r="BH187" s="141">
        <f t="shared" si="27"/>
        <v>0</v>
      </c>
      <c r="BI187" s="141">
        <f t="shared" si="28"/>
        <v>0</v>
      </c>
      <c r="BJ187" s="16" t="s">
        <v>78</v>
      </c>
      <c r="BK187" s="141">
        <f t="shared" si="29"/>
        <v>0</v>
      </c>
      <c r="BL187" s="16" t="s">
        <v>186</v>
      </c>
      <c r="BM187" s="140" t="s">
        <v>391</v>
      </c>
    </row>
    <row r="188" spans="2:65" s="1" customFormat="1" ht="16.5" customHeight="1" x14ac:dyDescent="0.2">
      <c r="B188" s="128"/>
      <c r="C188" s="129" t="s">
        <v>392</v>
      </c>
      <c r="D188" s="129" t="s">
        <v>182</v>
      </c>
      <c r="E188" s="130" t="s">
        <v>393</v>
      </c>
      <c r="F188" s="131" t="s">
        <v>394</v>
      </c>
      <c r="G188" s="132" t="s">
        <v>185</v>
      </c>
      <c r="H188" s="133">
        <v>1</v>
      </c>
      <c r="I188" s="134"/>
      <c r="J188" s="135">
        <f t="shared" si="20"/>
        <v>0</v>
      </c>
      <c r="K188" s="131" t="s">
        <v>3</v>
      </c>
      <c r="L188" s="31"/>
      <c r="M188" s="136" t="s">
        <v>3</v>
      </c>
      <c r="N188" s="137" t="s">
        <v>44</v>
      </c>
      <c r="P188" s="138">
        <f t="shared" si="21"/>
        <v>0</v>
      </c>
      <c r="Q188" s="138">
        <v>0</v>
      </c>
      <c r="R188" s="138">
        <f t="shared" si="22"/>
        <v>0</v>
      </c>
      <c r="S188" s="138">
        <v>0</v>
      </c>
      <c r="T188" s="139">
        <f t="shared" si="23"/>
        <v>0</v>
      </c>
      <c r="AR188" s="140" t="s">
        <v>186</v>
      </c>
      <c r="AT188" s="140" t="s">
        <v>182</v>
      </c>
      <c r="AU188" s="140" t="s">
        <v>78</v>
      </c>
      <c r="AY188" s="16" t="s">
        <v>181</v>
      </c>
      <c r="BE188" s="141">
        <f t="shared" si="24"/>
        <v>0</v>
      </c>
      <c r="BF188" s="141">
        <f t="shared" si="25"/>
        <v>0</v>
      </c>
      <c r="BG188" s="141">
        <f t="shared" si="26"/>
        <v>0</v>
      </c>
      <c r="BH188" s="141">
        <f t="shared" si="27"/>
        <v>0</v>
      </c>
      <c r="BI188" s="141">
        <f t="shared" si="28"/>
        <v>0</v>
      </c>
      <c r="BJ188" s="16" t="s">
        <v>78</v>
      </c>
      <c r="BK188" s="141">
        <f t="shared" si="29"/>
        <v>0</v>
      </c>
      <c r="BL188" s="16" t="s">
        <v>186</v>
      </c>
      <c r="BM188" s="140" t="s">
        <v>395</v>
      </c>
    </row>
    <row r="189" spans="2:65" s="1" customFormat="1" ht="24.2" customHeight="1" x14ac:dyDescent="0.2">
      <c r="B189" s="128"/>
      <c r="C189" s="129" t="s">
        <v>396</v>
      </c>
      <c r="D189" s="129" t="s">
        <v>182</v>
      </c>
      <c r="E189" s="130" t="s">
        <v>397</v>
      </c>
      <c r="F189" s="131" t="s">
        <v>398</v>
      </c>
      <c r="G189" s="132" t="s">
        <v>185</v>
      </c>
      <c r="H189" s="133">
        <v>1</v>
      </c>
      <c r="I189" s="134"/>
      <c r="J189" s="135">
        <f t="shared" si="20"/>
        <v>0</v>
      </c>
      <c r="K189" s="131" t="s">
        <v>3</v>
      </c>
      <c r="L189" s="31"/>
      <c r="M189" s="136" t="s">
        <v>3</v>
      </c>
      <c r="N189" s="137" t="s">
        <v>44</v>
      </c>
      <c r="P189" s="138">
        <f t="shared" si="21"/>
        <v>0</v>
      </c>
      <c r="Q189" s="138">
        <v>0</v>
      </c>
      <c r="R189" s="138">
        <f t="shared" si="22"/>
        <v>0</v>
      </c>
      <c r="S189" s="138">
        <v>0</v>
      </c>
      <c r="T189" s="139">
        <f t="shared" si="23"/>
        <v>0</v>
      </c>
      <c r="AR189" s="140" t="s">
        <v>186</v>
      </c>
      <c r="AT189" s="140" t="s">
        <v>182</v>
      </c>
      <c r="AU189" s="140" t="s">
        <v>78</v>
      </c>
      <c r="AY189" s="16" t="s">
        <v>181</v>
      </c>
      <c r="BE189" s="141">
        <f t="shared" si="24"/>
        <v>0</v>
      </c>
      <c r="BF189" s="141">
        <f t="shared" si="25"/>
        <v>0</v>
      </c>
      <c r="BG189" s="141">
        <f t="shared" si="26"/>
        <v>0</v>
      </c>
      <c r="BH189" s="141">
        <f t="shared" si="27"/>
        <v>0</v>
      </c>
      <c r="BI189" s="141">
        <f t="shared" si="28"/>
        <v>0</v>
      </c>
      <c r="BJ189" s="16" t="s">
        <v>78</v>
      </c>
      <c r="BK189" s="141">
        <f t="shared" si="29"/>
        <v>0</v>
      </c>
      <c r="BL189" s="16" t="s">
        <v>186</v>
      </c>
      <c r="BM189" s="140" t="s">
        <v>399</v>
      </c>
    </row>
    <row r="190" spans="2:65" s="1" customFormat="1" ht="24.2" customHeight="1" x14ac:dyDescent="0.2">
      <c r="B190" s="128"/>
      <c r="C190" s="129" t="s">
        <v>400</v>
      </c>
      <c r="D190" s="129" t="s">
        <v>182</v>
      </c>
      <c r="E190" s="130" t="s">
        <v>401</v>
      </c>
      <c r="F190" s="131" t="s">
        <v>398</v>
      </c>
      <c r="G190" s="132" t="s">
        <v>185</v>
      </c>
      <c r="H190" s="133">
        <v>1</v>
      </c>
      <c r="I190" s="134"/>
      <c r="J190" s="135">
        <f t="shared" si="20"/>
        <v>0</v>
      </c>
      <c r="K190" s="131" t="s">
        <v>3</v>
      </c>
      <c r="L190" s="31"/>
      <c r="M190" s="136" t="s">
        <v>3</v>
      </c>
      <c r="N190" s="137" t="s">
        <v>44</v>
      </c>
      <c r="P190" s="138">
        <f t="shared" si="21"/>
        <v>0</v>
      </c>
      <c r="Q190" s="138">
        <v>0</v>
      </c>
      <c r="R190" s="138">
        <f t="shared" si="22"/>
        <v>0</v>
      </c>
      <c r="S190" s="138">
        <v>0</v>
      </c>
      <c r="T190" s="139">
        <f t="shared" si="23"/>
        <v>0</v>
      </c>
      <c r="AR190" s="140" t="s">
        <v>186</v>
      </c>
      <c r="AT190" s="140" t="s">
        <v>182</v>
      </c>
      <c r="AU190" s="140" t="s">
        <v>78</v>
      </c>
      <c r="AY190" s="16" t="s">
        <v>181</v>
      </c>
      <c r="BE190" s="141">
        <f t="shared" si="24"/>
        <v>0</v>
      </c>
      <c r="BF190" s="141">
        <f t="shared" si="25"/>
        <v>0</v>
      </c>
      <c r="BG190" s="141">
        <f t="shared" si="26"/>
        <v>0</v>
      </c>
      <c r="BH190" s="141">
        <f t="shared" si="27"/>
        <v>0</v>
      </c>
      <c r="BI190" s="141">
        <f t="shared" si="28"/>
        <v>0</v>
      </c>
      <c r="BJ190" s="16" t="s">
        <v>78</v>
      </c>
      <c r="BK190" s="141">
        <f t="shared" si="29"/>
        <v>0</v>
      </c>
      <c r="BL190" s="16" t="s">
        <v>186</v>
      </c>
      <c r="BM190" s="140" t="s">
        <v>402</v>
      </c>
    </row>
    <row r="191" spans="2:65" s="1" customFormat="1" ht="24.2" customHeight="1" x14ac:dyDescent="0.2">
      <c r="B191" s="128"/>
      <c r="C191" s="129" t="s">
        <v>403</v>
      </c>
      <c r="D191" s="129" t="s">
        <v>182</v>
      </c>
      <c r="E191" s="130" t="s">
        <v>404</v>
      </c>
      <c r="F191" s="131" t="s">
        <v>398</v>
      </c>
      <c r="G191" s="132" t="s">
        <v>185</v>
      </c>
      <c r="H191" s="133">
        <v>1</v>
      </c>
      <c r="I191" s="134"/>
      <c r="J191" s="135">
        <f t="shared" si="20"/>
        <v>0</v>
      </c>
      <c r="K191" s="131" t="s">
        <v>3</v>
      </c>
      <c r="L191" s="31"/>
      <c r="M191" s="136" t="s">
        <v>3</v>
      </c>
      <c r="N191" s="137" t="s">
        <v>44</v>
      </c>
      <c r="P191" s="138">
        <f t="shared" si="21"/>
        <v>0</v>
      </c>
      <c r="Q191" s="138">
        <v>0</v>
      </c>
      <c r="R191" s="138">
        <f t="shared" si="22"/>
        <v>0</v>
      </c>
      <c r="S191" s="138">
        <v>0</v>
      </c>
      <c r="T191" s="139">
        <f t="shared" si="23"/>
        <v>0</v>
      </c>
      <c r="AR191" s="140" t="s">
        <v>186</v>
      </c>
      <c r="AT191" s="140" t="s">
        <v>182</v>
      </c>
      <c r="AU191" s="140" t="s">
        <v>78</v>
      </c>
      <c r="AY191" s="16" t="s">
        <v>181</v>
      </c>
      <c r="BE191" s="141">
        <f t="shared" si="24"/>
        <v>0</v>
      </c>
      <c r="BF191" s="141">
        <f t="shared" si="25"/>
        <v>0</v>
      </c>
      <c r="BG191" s="141">
        <f t="shared" si="26"/>
        <v>0</v>
      </c>
      <c r="BH191" s="141">
        <f t="shared" si="27"/>
        <v>0</v>
      </c>
      <c r="BI191" s="141">
        <f t="shared" si="28"/>
        <v>0</v>
      </c>
      <c r="BJ191" s="16" t="s">
        <v>78</v>
      </c>
      <c r="BK191" s="141">
        <f t="shared" si="29"/>
        <v>0</v>
      </c>
      <c r="BL191" s="16" t="s">
        <v>186</v>
      </c>
      <c r="BM191" s="140" t="s">
        <v>405</v>
      </c>
    </row>
    <row r="192" spans="2:65" s="1" customFormat="1" ht="24.2" customHeight="1" x14ac:dyDescent="0.2">
      <c r="B192" s="128"/>
      <c r="C192" s="129" t="s">
        <v>406</v>
      </c>
      <c r="D192" s="129" t="s">
        <v>182</v>
      </c>
      <c r="E192" s="130" t="s">
        <v>407</v>
      </c>
      <c r="F192" s="131" t="s">
        <v>398</v>
      </c>
      <c r="G192" s="132" t="s">
        <v>185</v>
      </c>
      <c r="H192" s="133">
        <v>1</v>
      </c>
      <c r="I192" s="134"/>
      <c r="J192" s="135">
        <f t="shared" si="20"/>
        <v>0</v>
      </c>
      <c r="K192" s="131" t="s">
        <v>3</v>
      </c>
      <c r="L192" s="31"/>
      <c r="M192" s="136" t="s">
        <v>3</v>
      </c>
      <c r="N192" s="137" t="s">
        <v>44</v>
      </c>
      <c r="P192" s="138">
        <f t="shared" si="21"/>
        <v>0</v>
      </c>
      <c r="Q192" s="138">
        <v>0</v>
      </c>
      <c r="R192" s="138">
        <f t="shared" si="22"/>
        <v>0</v>
      </c>
      <c r="S192" s="138">
        <v>0</v>
      </c>
      <c r="T192" s="139">
        <f t="shared" si="23"/>
        <v>0</v>
      </c>
      <c r="AR192" s="140" t="s">
        <v>186</v>
      </c>
      <c r="AT192" s="140" t="s">
        <v>182</v>
      </c>
      <c r="AU192" s="140" t="s">
        <v>78</v>
      </c>
      <c r="AY192" s="16" t="s">
        <v>181</v>
      </c>
      <c r="BE192" s="141">
        <f t="shared" si="24"/>
        <v>0</v>
      </c>
      <c r="BF192" s="141">
        <f t="shared" si="25"/>
        <v>0</v>
      </c>
      <c r="BG192" s="141">
        <f t="shared" si="26"/>
        <v>0</v>
      </c>
      <c r="BH192" s="141">
        <f t="shared" si="27"/>
        <v>0</v>
      </c>
      <c r="BI192" s="141">
        <f t="shared" si="28"/>
        <v>0</v>
      </c>
      <c r="BJ192" s="16" t="s">
        <v>78</v>
      </c>
      <c r="BK192" s="141">
        <f t="shared" si="29"/>
        <v>0</v>
      </c>
      <c r="BL192" s="16" t="s">
        <v>186</v>
      </c>
      <c r="BM192" s="140" t="s">
        <v>408</v>
      </c>
    </row>
    <row r="193" spans="2:65" s="1" customFormat="1" ht="24.2" customHeight="1" x14ac:dyDescent="0.2">
      <c r="B193" s="128"/>
      <c r="C193" s="129" t="s">
        <v>409</v>
      </c>
      <c r="D193" s="129" t="s">
        <v>182</v>
      </c>
      <c r="E193" s="130" t="s">
        <v>410</v>
      </c>
      <c r="F193" s="131" t="s">
        <v>398</v>
      </c>
      <c r="G193" s="132" t="s">
        <v>185</v>
      </c>
      <c r="H193" s="133">
        <v>1</v>
      </c>
      <c r="I193" s="134"/>
      <c r="J193" s="135">
        <f t="shared" si="20"/>
        <v>0</v>
      </c>
      <c r="K193" s="131" t="s">
        <v>3</v>
      </c>
      <c r="L193" s="31"/>
      <c r="M193" s="136" t="s">
        <v>3</v>
      </c>
      <c r="N193" s="137" t="s">
        <v>44</v>
      </c>
      <c r="P193" s="138">
        <f t="shared" si="21"/>
        <v>0</v>
      </c>
      <c r="Q193" s="138">
        <v>0</v>
      </c>
      <c r="R193" s="138">
        <f t="shared" si="22"/>
        <v>0</v>
      </c>
      <c r="S193" s="138">
        <v>0</v>
      </c>
      <c r="T193" s="139">
        <f t="shared" si="23"/>
        <v>0</v>
      </c>
      <c r="AR193" s="140" t="s">
        <v>186</v>
      </c>
      <c r="AT193" s="140" t="s">
        <v>182</v>
      </c>
      <c r="AU193" s="140" t="s">
        <v>78</v>
      </c>
      <c r="AY193" s="16" t="s">
        <v>181</v>
      </c>
      <c r="BE193" s="141">
        <f t="shared" si="24"/>
        <v>0</v>
      </c>
      <c r="BF193" s="141">
        <f t="shared" si="25"/>
        <v>0</v>
      </c>
      <c r="BG193" s="141">
        <f t="shared" si="26"/>
        <v>0</v>
      </c>
      <c r="BH193" s="141">
        <f t="shared" si="27"/>
        <v>0</v>
      </c>
      <c r="BI193" s="141">
        <f t="shared" si="28"/>
        <v>0</v>
      </c>
      <c r="BJ193" s="16" t="s">
        <v>78</v>
      </c>
      <c r="BK193" s="141">
        <f t="shared" si="29"/>
        <v>0</v>
      </c>
      <c r="BL193" s="16" t="s">
        <v>186</v>
      </c>
      <c r="BM193" s="140" t="s">
        <v>411</v>
      </c>
    </row>
    <row r="194" spans="2:65" s="1" customFormat="1" ht="24.2" customHeight="1" x14ac:dyDescent="0.2">
      <c r="B194" s="128"/>
      <c r="C194" s="129" t="s">
        <v>412</v>
      </c>
      <c r="D194" s="129" t="s">
        <v>182</v>
      </c>
      <c r="E194" s="130" t="s">
        <v>413</v>
      </c>
      <c r="F194" s="131" t="s">
        <v>414</v>
      </c>
      <c r="G194" s="132" t="s">
        <v>185</v>
      </c>
      <c r="H194" s="133">
        <v>8</v>
      </c>
      <c r="I194" s="134"/>
      <c r="J194" s="135">
        <f t="shared" si="20"/>
        <v>0</v>
      </c>
      <c r="K194" s="131" t="s">
        <v>3</v>
      </c>
      <c r="L194" s="31"/>
      <c r="M194" s="136" t="s">
        <v>3</v>
      </c>
      <c r="N194" s="137" t="s">
        <v>44</v>
      </c>
      <c r="P194" s="138">
        <f t="shared" si="21"/>
        <v>0</v>
      </c>
      <c r="Q194" s="138">
        <v>0</v>
      </c>
      <c r="R194" s="138">
        <f t="shared" si="22"/>
        <v>0</v>
      </c>
      <c r="S194" s="138">
        <v>0</v>
      </c>
      <c r="T194" s="139">
        <f t="shared" si="23"/>
        <v>0</v>
      </c>
      <c r="AR194" s="140" t="s">
        <v>186</v>
      </c>
      <c r="AT194" s="140" t="s">
        <v>182</v>
      </c>
      <c r="AU194" s="140" t="s">
        <v>78</v>
      </c>
      <c r="AY194" s="16" t="s">
        <v>181</v>
      </c>
      <c r="BE194" s="141">
        <f t="shared" si="24"/>
        <v>0</v>
      </c>
      <c r="BF194" s="141">
        <f t="shared" si="25"/>
        <v>0</v>
      </c>
      <c r="BG194" s="141">
        <f t="shared" si="26"/>
        <v>0</v>
      </c>
      <c r="BH194" s="141">
        <f t="shared" si="27"/>
        <v>0</v>
      </c>
      <c r="BI194" s="141">
        <f t="shared" si="28"/>
        <v>0</v>
      </c>
      <c r="BJ194" s="16" t="s">
        <v>78</v>
      </c>
      <c r="BK194" s="141">
        <f t="shared" si="29"/>
        <v>0</v>
      </c>
      <c r="BL194" s="16" t="s">
        <v>186</v>
      </c>
      <c r="BM194" s="140" t="s">
        <v>415</v>
      </c>
    </row>
    <row r="195" spans="2:65" s="1" customFormat="1" ht="16.5" customHeight="1" x14ac:dyDescent="0.2">
      <c r="B195" s="128"/>
      <c r="C195" s="129" t="s">
        <v>416</v>
      </c>
      <c r="D195" s="129" t="s">
        <v>182</v>
      </c>
      <c r="E195" s="130" t="s">
        <v>417</v>
      </c>
      <c r="F195" s="131" t="s">
        <v>418</v>
      </c>
      <c r="G195" s="132" t="s">
        <v>382</v>
      </c>
      <c r="H195" s="133">
        <v>8</v>
      </c>
      <c r="I195" s="134"/>
      <c r="J195" s="135">
        <f t="shared" si="20"/>
        <v>0</v>
      </c>
      <c r="K195" s="131" t="s">
        <v>3</v>
      </c>
      <c r="L195" s="31"/>
      <c r="M195" s="136" t="s">
        <v>3</v>
      </c>
      <c r="N195" s="137" t="s">
        <v>44</v>
      </c>
      <c r="P195" s="138">
        <f t="shared" si="21"/>
        <v>0</v>
      </c>
      <c r="Q195" s="138">
        <v>0</v>
      </c>
      <c r="R195" s="138">
        <f t="shared" si="22"/>
        <v>0</v>
      </c>
      <c r="S195" s="138">
        <v>0</v>
      </c>
      <c r="T195" s="139">
        <f t="shared" si="23"/>
        <v>0</v>
      </c>
      <c r="AR195" s="140" t="s">
        <v>186</v>
      </c>
      <c r="AT195" s="140" t="s">
        <v>182</v>
      </c>
      <c r="AU195" s="140" t="s">
        <v>78</v>
      </c>
      <c r="AY195" s="16" t="s">
        <v>181</v>
      </c>
      <c r="BE195" s="141">
        <f t="shared" si="24"/>
        <v>0</v>
      </c>
      <c r="BF195" s="141">
        <f t="shared" si="25"/>
        <v>0</v>
      </c>
      <c r="BG195" s="141">
        <f t="shared" si="26"/>
        <v>0</v>
      </c>
      <c r="BH195" s="141">
        <f t="shared" si="27"/>
        <v>0</v>
      </c>
      <c r="BI195" s="141">
        <f t="shared" si="28"/>
        <v>0</v>
      </c>
      <c r="BJ195" s="16" t="s">
        <v>78</v>
      </c>
      <c r="BK195" s="141">
        <f t="shared" si="29"/>
        <v>0</v>
      </c>
      <c r="BL195" s="16" t="s">
        <v>186</v>
      </c>
      <c r="BM195" s="140" t="s">
        <v>419</v>
      </c>
    </row>
    <row r="196" spans="2:65" s="1" customFormat="1" ht="24.2" customHeight="1" x14ac:dyDescent="0.2">
      <c r="B196" s="128"/>
      <c r="C196" s="129" t="s">
        <v>420</v>
      </c>
      <c r="D196" s="129" t="s">
        <v>182</v>
      </c>
      <c r="E196" s="130" t="s">
        <v>421</v>
      </c>
      <c r="F196" s="131" t="s">
        <v>422</v>
      </c>
      <c r="G196" s="132" t="s">
        <v>185</v>
      </c>
      <c r="H196" s="133">
        <v>6</v>
      </c>
      <c r="I196" s="134"/>
      <c r="J196" s="135">
        <f t="shared" si="20"/>
        <v>0</v>
      </c>
      <c r="K196" s="131" t="s">
        <v>3</v>
      </c>
      <c r="L196" s="31"/>
      <c r="M196" s="136" t="s">
        <v>3</v>
      </c>
      <c r="N196" s="137" t="s">
        <v>44</v>
      </c>
      <c r="P196" s="138">
        <f t="shared" si="21"/>
        <v>0</v>
      </c>
      <c r="Q196" s="138">
        <v>0</v>
      </c>
      <c r="R196" s="138">
        <f t="shared" si="22"/>
        <v>0</v>
      </c>
      <c r="S196" s="138">
        <v>0</v>
      </c>
      <c r="T196" s="139">
        <f t="shared" si="23"/>
        <v>0</v>
      </c>
      <c r="AR196" s="140" t="s">
        <v>186</v>
      </c>
      <c r="AT196" s="140" t="s">
        <v>182</v>
      </c>
      <c r="AU196" s="140" t="s">
        <v>78</v>
      </c>
      <c r="AY196" s="16" t="s">
        <v>181</v>
      </c>
      <c r="BE196" s="141">
        <f t="shared" si="24"/>
        <v>0</v>
      </c>
      <c r="BF196" s="141">
        <f t="shared" si="25"/>
        <v>0</v>
      </c>
      <c r="BG196" s="141">
        <f t="shared" si="26"/>
        <v>0</v>
      </c>
      <c r="BH196" s="141">
        <f t="shared" si="27"/>
        <v>0</v>
      </c>
      <c r="BI196" s="141">
        <f t="shared" si="28"/>
        <v>0</v>
      </c>
      <c r="BJ196" s="16" t="s">
        <v>78</v>
      </c>
      <c r="BK196" s="141">
        <f t="shared" si="29"/>
        <v>0</v>
      </c>
      <c r="BL196" s="16" t="s">
        <v>186</v>
      </c>
      <c r="BM196" s="140" t="s">
        <v>423</v>
      </c>
    </row>
    <row r="197" spans="2:65" s="1" customFormat="1" ht="16.5" customHeight="1" x14ac:dyDescent="0.2">
      <c r="B197" s="128"/>
      <c r="C197" s="129" t="s">
        <v>424</v>
      </c>
      <c r="D197" s="129" t="s">
        <v>182</v>
      </c>
      <c r="E197" s="130" t="s">
        <v>425</v>
      </c>
      <c r="F197" s="131" t="s">
        <v>426</v>
      </c>
      <c r="G197" s="132" t="s">
        <v>185</v>
      </c>
      <c r="H197" s="133">
        <v>6</v>
      </c>
      <c r="I197" s="134"/>
      <c r="J197" s="135">
        <f t="shared" si="20"/>
        <v>0</v>
      </c>
      <c r="K197" s="131" t="s">
        <v>3</v>
      </c>
      <c r="L197" s="31"/>
      <c r="M197" s="136" t="s">
        <v>3</v>
      </c>
      <c r="N197" s="137" t="s">
        <v>44</v>
      </c>
      <c r="P197" s="138">
        <f t="shared" si="21"/>
        <v>0</v>
      </c>
      <c r="Q197" s="138">
        <v>0</v>
      </c>
      <c r="R197" s="138">
        <f t="shared" si="22"/>
        <v>0</v>
      </c>
      <c r="S197" s="138">
        <v>0</v>
      </c>
      <c r="T197" s="139">
        <f t="shared" si="23"/>
        <v>0</v>
      </c>
      <c r="AR197" s="140" t="s">
        <v>186</v>
      </c>
      <c r="AT197" s="140" t="s">
        <v>182</v>
      </c>
      <c r="AU197" s="140" t="s">
        <v>78</v>
      </c>
      <c r="AY197" s="16" t="s">
        <v>181</v>
      </c>
      <c r="BE197" s="141">
        <f t="shared" si="24"/>
        <v>0</v>
      </c>
      <c r="BF197" s="141">
        <f t="shared" si="25"/>
        <v>0</v>
      </c>
      <c r="BG197" s="141">
        <f t="shared" si="26"/>
        <v>0</v>
      </c>
      <c r="BH197" s="141">
        <f t="shared" si="27"/>
        <v>0</v>
      </c>
      <c r="BI197" s="141">
        <f t="shared" si="28"/>
        <v>0</v>
      </c>
      <c r="BJ197" s="16" t="s">
        <v>78</v>
      </c>
      <c r="BK197" s="141">
        <f t="shared" si="29"/>
        <v>0</v>
      </c>
      <c r="BL197" s="16" t="s">
        <v>186</v>
      </c>
      <c r="BM197" s="140" t="s">
        <v>427</v>
      </c>
    </row>
    <row r="198" spans="2:65" s="1" customFormat="1" ht="16.5" customHeight="1" x14ac:dyDescent="0.2">
      <c r="B198" s="128"/>
      <c r="C198" s="129" t="s">
        <v>428</v>
      </c>
      <c r="D198" s="129" t="s">
        <v>182</v>
      </c>
      <c r="E198" s="130" t="s">
        <v>429</v>
      </c>
      <c r="F198" s="131" t="s">
        <v>430</v>
      </c>
      <c r="G198" s="132" t="s">
        <v>185</v>
      </c>
      <c r="H198" s="133">
        <v>39</v>
      </c>
      <c r="I198" s="134"/>
      <c r="J198" s="135">
        <f t="shared" si="20"/>
        <v>0</v>
      </c>
      <c r="K198" s="131" t="s">
        <v>3</v>
      </c>
      <c r="L198" s="31"/>
      <c r="M198" s="136" t="s">
        <v>3</v>
      </c>
      <c r="N198" s="137" t="s">
        <v>44</v>
      </c>
      <c r="P198" s="138">
        <f t="shared" si="21"/>
        <v>0</v>
      </c>
      <c r="Q198" s="138">
        <v>0</v>
      </c>
      <c r="R198" s="138">
        <f t="shared" si="22"/>
        <v>0</v>
      </c>
      <c r="S198" s="138">
        <v>0</v>
      </c>
      <c r="T198" s="139">
        <f t="shared" si="23"/>
        <v>0</v>
      </c>
      <c r="AR198" s="140" t="s">
        <v>186</v>
      </c>
      <c r="AT198" s="140" t="s">
        <v>182</v>
      </c>
      <c r="AU198" s="140" t="s">
        <v>78</v>
      </c>
      <c r="AY198" s="16" t="s">
        <v>181</v>
      </c>
      <c r="BE198" s="141">
        <f t="shared" si="24"/>
        <v>0</v>
      </c>
      <c r="BF198" s="141">
        <f t="shared" si="25"/>
        <v>0</v>
      </c>
      <c r="BG198" s="141">
        <f t="shared" si="26"/>
        <v>0</v>
      </c>
      <c r="BH198" s="141">
        <f t="shared" si="27"/>
        <v>0</v>
      </c>
      <c r="BI198" s="141">
        <f t="shared" si="28"/>
        <v>0</v>
      </c>
      <c r="BJ198" s="16" t="s">
        <v>78</v>
      </c>
      <c r="BK198" s="141">
        <f t="shared" si="29"/>
        <v>0</v>
      </c>
      <c r="BL198" s="16" t="s">
        <v>186</v>
      </c>
      <c r="BM198" s="140" t="s">
        <v>431</v>
      </c>
    </row>
    <row r="199" spans="2:65" s="1" customFormat="1" ht="16.5" customHeight="1" x14ac:dyDescent="0.2">
      <c r="B199" s="128"/>
      <c r="C199" s="129" t="s">
        <v>432</v>
      </c>
      <c r="D199" s="129" t="s">
        <v>182</v>
      </c>
      <c r="E199" s="130" t="s">
        <v>433</v>
      </c>
      <c r="F199" s="131" t="s">
        <v>434</v>
      </c>
      <c r="G199" s="132" t="s">
        <v>382</v>
      </c>
      <c r="H199" s="133">
        <v>39</v>
      </c>
      <c r="I199" s="134"/>
      <c r="J199" s="135">
        <f t="shared" si="20"/>
        <v>0</v>
      </c>
      <c r="K199" s="131" t="s">
        <v>3</v>
      </c>
      <c r="L199" s="31"/>
      <c r="M199" s="136" t="s">
        <v>3</v>
      </c>
      <c r="N199" s="137" t="s">
        <v>44</v>
      </c>
      <c r="P199" s="138">
        <f t="shared" si="21"/>
        <v>0</v>
      </c>
      <c r="Q199" s="138">
        <v>0</v>
      </c>
      <c r="R199" s="138">
        <f t="shared" si="22"/>
        <v>0</v>
      </c>
      <c r="S199" s="138">
        <v>0</v>
      </c>
      <c r="T199" s="139">
        <f t="shared" si="23"/>
        <v>0</v>
      </c>
      <c r="AR199" s="140" t="s">
        <v>186</v>
      </c>
      <c r="AT199" s="140" t="s">
        <v>182</v>
      </c>
      <c r="AU199" s="140" t="s">
        <v>78</v>
      </c>
      <c r="AY199" s="16" t="s">
        <v>181</v>
      </c>
      <c r="BE199" s="141">
        <f t="shared" si="24"/>
        <v>0</v>
      </c>
      <c r="BF199" s="141">
        <f t="shared" si="25"/>
        <v>0</v>
      </c>
      <c r="BG199" s="141">
        <f t="shared" si="26"/>
        <v>0</v>
      </c>
      <c r="BH199" s="141">
        <f t="shared" si="27"/>
        <v>0</v>
      </c>
      <c r="BI199" s="141">
        <f t="shared" si="28"/>
        <v>0</v>
      </c>
      <c r="BJ199" s="16" t="s">
        <v>78</v>
      </c>
      <c r="BK199" s="141">
        <f t="shared" si="29"/>
        <v>0</v>
      </c>
      <c r="BL199" s="16" t="s">
        <v>186</v>
      </c>
      <c r="BM199" s="140" t="s">
        <v>435</v>
      </c>
    </row>
    <row r="200" spans="2:65" s="1" customFormat="1" ht="16.5" customHeight="1" x14ac:dyDescent="0.2">
      <c r="B200" s="128"/>
      <c r="C200" s="129" t="s">
        <v>436</v>
      </c>
      <c r="D200" s="129" t="s">
        <v>182</v>
      </c>
      <c r="E200" s="130" t="s">
        <v>437</v>
      </c>
      <c r="F200" s="131" t="s">
        <v>430</v>
      </c>
      <c r="G200" s="132" t="s">
        <v>185</v>
      </c>
      <c r="H200" s="133">
        <v>1</v>
      </c>
      <c r="I200" s="134"/>
      <c r="J200" s="135">
        <f t="shared" si="20"/>
        <v>0</v>
      </c>
      <c r="K200" s="131" t="s">
        <v>3</v>
      </c>
      <c r="L200" s="31"/>
      <c r="M200" s="136" t="s">
        <v>3</v>
      </c>
      <c r="N200" s="137" t="s">
        <v>44</v>
      </c>
      <c r="P200" s="138">
        <f t="shared" si="21"/>
        <v>0</v>
      </c>
      <c r="Q200" s="138">
        <v>0</v>
      </c>
      <c r="R200" s="138">
        <f t="shared" si="22"/>
        <v>0</v>
      </c>
      <c r="S200" s="138">
        <v>0</v>
      </c>
      <c r="T200" s="139">
        <f t="shared" si="23"/>
        <v>0</v>
      </c>
      <c r="AR200" s="140" t="s">
        <v>186</v>
      </c>
      <c r="AT200" s="140" t="s">
        <v>182</v>
      </c>
      <c r="AU200" s="140" t="s">
        <v>78</v>
      </c>
      <c r="AY200" s="16" t="s">
        <v>181</v>
      </c>
      <c r="BE200" s="141">
        <f t="shared" si="24"/>
        <v>0</v>
      </c>
      <c r="BF200" s="141">
        <f t="shared" si="25"/>
        <v>0</v>
      </c>
      <c r="BG200" s="141">
        <f t="shared" si="26"/>
        <v>0</v>
      </c>
      <c r="BH200" s="141">
        <f t="shared" si="27"/>
        <v>0</v>
      </c>
      <c r="BI200" s="141">
        <f t="shared" si="28"/>
        <v>0</v>
      </c>
      <c r="BJ200" s="16" t="s">
        <v>78</v>
      </c>
      <c r="BK200" s="141">
        <f t="shared" si="29"/>
        <v>0</v>
      </c>
      <c r="BL200" s="16" t="s">
        <v>186</v>
      </c>
      <c r="BM200" s="140" t="s">
        <v>438</v>
      </c>
    </row>
    <row r="201" spans="2:65" s="1" customFormat="1" ht="24.2" customHeight="1" x14ac:dyDescent="0.2">
      <c r="B201" s="128"/>
      <c r="C201" s="129" t="s">
        <v>439</v>
      </c>
      <c r="D201" s="129" t="s">
        <v>182</v>
      </c>
      <c r="E201" s="130" t="s">
        <v>440</v>
      </c>
      <c r="F201" s="131" t="s">
        <v>441</v>
      </c>
      <c r="G201" s="132" t="s">
        <v>185</v>
      </c>
      <c r="H201" s="133">
        <v>22</v>
      </c>
      <c r="I201" s="134"/>
      <c r="J201" s="135">
        <f t="shared" si="20"/>
        <v>0</v>
      </c>
      <c r="K201" s="131" t="s">
        <v>3</v>
      </c>
      <c r="L201" s="31"/>
      <c r="M201" s="136" t="s">
        <v>3</v>
      </c>
      <c r="N201" s="137" t="s">
        <v>44</v>
      </c>
      <c r="P201" s="138">
        <f t="shared" si="21"/>
        <v>0</v>
      </c>
      <c r="Q201" s="138">
        <v>0</v>
      </c>
      <c r="R201" s="138">
        <f t="shared" si="22"/>
        <v>0</v>
      </c>
      <c r="S201" s="138">
        <v>0</v>
      </c>
      <c r="T201" s="139">
        <f t="shared" si="23"/>
        <v>0</v>
      </c>
      <c r="AR201" s="140" t="s">
        <v>186</v>
      </c>
      <c r="AT201" s="140" t="s">
        <v>182</v>
      </c>
      <c r="AU201" s="140" t="s">
        <v>78</v>
      </c>
      <c r="AY201" s="16" t="s">
        <v>181</v>
      </c>
      <c r="BE201" s="141">
        <f t="shared" si="24"/>
        <v>0</v>
      </c>
      <c r="BF201" s="141">
        <f t="shared" si="25"/>
        <v>0</v>
      </c>
      <c r="BG201" s="141">
        <f t="shared" si="26"/>
        <v>0</v>
      </c>
      <c r="BH201" s="141">
        <f t="shared" si="27"/>
        <v>0</v>
      </c>
      <c r="BI201" s="141">
        <f t="shared" si="28"/>
        <v>0</v>
      </c>
      <c r="BJ201" s="16" t="s">
        <v>78</v>
      </c>
      <c r="BK201" s="141">
        <f t="shared" si="29"/>
        <v>0</v>
      </c>
      <c r="BL201" s="16" t="s">
        <v>186</v>
      </c>
      <c r="BM201" s="140" t="s">
        <v>442</v>
      </c>
    </row>
    <row r="202" spans="2:65" s="1" customFormat="1" ht="16.5" customHeight="1" x14ac:dyDescent="0.2">
      <c r="B202" s="128"/>
      <c r="C202" s="129" t="s">
        <v>443</v>
      </c>
      <c r="D202" s="129" t="s">
        <v>182</v>
      </c>
      <c r="E202" s="130" t="s">
        <v>444</v>
      </c>
      <c r="F202" s="131" t="s">
        <v>445</v>
      </c>
      <c r="G202" s="132" t="s">
        <v>185</v>
      </c>
      <c r="H202" s="133">
        <v>22</v>
      </c>
      <c r="I202" s="134"/>
      <c r="J202" s="135">
        <f t="shared" si="20"/>
        <v>0</v>
      </c>
      <c r="K202" s="131" t="s">
        <v>3</v>
      </c>
      <c r="L202" s="31"/>
      <c r="M202" s="136" t="s">
        <v>3</v>
      </c>
      <c r="N202" s="137" t="s">
        <v>44</v>
      </c>
      <c r="P202" s="138">
        <f t="shared" si="21"/>
        <v>0</v>
      </c>
      <c r="Q202" s="138">
        <v>0</v>
      </c>
      <c r="R202" s="138">
        <f t="shared" si="22"/>
        <v>0</v>
      </c>
      <c r="S202" s="138">
        <v>0</v>
      </c>
      <c r="T202" s="139">
        <f t="shared" si="23"/>
        <v>0</v>
      </c>
      <c r="AR202" s="140" t="s">
        <v>186</v>
      </c>
      <c r="AT202" s="140" t="s">
        <v>182</v>
      </c>
      <c r="AU202" s="140" t="s">
        <v>78</v>
      </c>
      <c r="AY202" s="16" t="s">
        <v>181</v>
      </c>
      <c r="BE202" s="141">
        <f t="shared" si="24"/>
        <v>0</v>
      </c>
      <c r="BF202" s="141">
        <f t="shared" si="25"/>
        <v>0</v>
      </c>
      <c r="BG202" s="141">
        <f t="shared" si="26"/>
        <v>0</v>
      </c>
      <c r="BH202" s="141">
        <f t="shared" si="27"/>
        <v>0</v>
      </c>
      <c r="BI202" s="141">
        <f t="shared" si="28"/>
        <v>0</v>
      </c>
      <c r="BJ202" s="16" t="s">
        <v>78</v>
      </c>
      <c r="BK202" s="141">
        <f t="shared" si="29"/>
        <v>0</v>
      </c>
      <c r="BL202" s="16" t="s">
        <v>186</v>
      </c>
      <c r="BM202" s="140" t="s">
        <v>446</v>
      </c>
    </row>
    <row r="203" spans="2:65" s="1" customFormat="1" ht="62.65" customHeight="1" x14ac:dyDescent="0.2">
      <c r="B203" s="128"/>
      <c r="C203" s="129" t="s">
        <v>447</v>
      </c>
      <c r="D203" s="129" t="s">
        <v>182</v>
      </c>
      <c r="E203" s="130" t="s">
        <v>448</v>
      </c>
      <c r="F203" s="131" t="s">
        <v>449</v>
      </c>
      <c r="G203" s="132" t="s">
        <v>185</v>
      </c>
      <c r="H203" s="133">
        <v>30</v>
      </c>
      <c r="I203" s="134"/>
      <c r="J203" s="135">
        <f t="shared" si="20"/>
        <v>0</v>
      </c>
      <c r="K203" s="131" t="s">
        <v>3</v>
      </c>
      <c r="L203" s="31"/>
      <c r="M203" s="136" t="s">
        <v>3</v>
      </c>
      <c r="N203" s="137" t="s">
        <v>44</v>
      </c>
      <c r="P203" s="138">
        <f t="shared" si="21"/>
        <v>0</v>
      </c>
      <c r="Q203" s="138">
        <v>0</v>
      </c>
      <c r="R203" s="138">
        <f t="shared" si="22"/>
        <v>0</v>
      </c>
      <c r="S203" s="138">
        <v>0</v>
      </c>
      <c r="T203" s="139">
        <f t="shared" si="23"/>
        <v>0</v>
      </c>
      <c r="AR203" s="140" t="s">
        <v>186</v>
      </c>
      <c r="AT203" s="140" t="s">
        <v>182</v>
      </c>
      <c r="AU203" s="140" t="s">
        <v>78</v>
      </c>
      <c r="AY203" s="16" t="s">
        <v>181</v>
      </c>
      <c r="BE203" s="141">
        <f t="shared" si="24"/>
        <v>0</v>
      </c>
      <c r="BF203" s="141">
        <f t="shared" si="25"/>
        <v>0</v>
      </c>
      <c r="BG203" s="141">
        <f t="shared" si="26"/>
        <v>0</v>
      </c>
      <c r="BH203" s="141">
        <f t="shared" si="27"/>
        <v>0</v>
      </c>
      <c r="BI203" s="141">
        <f t="shared" si="28"/>
        <v>0</v>
      </c>
      <c r="BJ203" s="16" t="s">
        <v>78</v>
      </c>
      <c r="BK203" s="141">
        <f t="shared" si="29"/>
        <v>0</v>
      </c>
      <c r="BL203" s="16" t="s">
        <v>186</v>
      </c>
      <c r="BM203" s="140" t="s">
        <v>450</v>
      </c>
    </row>
    <row r="204" spans="2:65" s="1" customFormat="1" ht="16.5" customHeight="1" x14ac:dyDescent="0.2">
      <c r="B204" s="128"/>
      <c r="C204" s="129" t="s">
        <v>451</v>
      </c>
      <c r="D204" s="129" t="s">
        <v>182</v>
      </c>
      <c r="E204" s="130" t="s">
        <v>452</v>
      </c>
      <c r="F204" s="131" t="s">
        <v>453</v>
      </c>
      <c r="G204" s="132" t="s">
        <v>382</v>
      </c>
      <c r="H204" s="133">
        <v>30</v>
      </c>
      <c r="I204" s="134"/>
      <c r="J204" s="135">
        <f t="shared" si="20"/>
        <v>0</v>
      </c>
      <c r="K204" s="131" t="s">
        <v>3</v>
      </c>
      <c r="L204" s="31"/>
      <c r="M204" s="136" t="s">
        <v>3</v>
      </c>
      <c r="N204" s="137" t="s">
        <v>44</v>
      </c>
      <c r="P204" s="138">
        <f t="shared" si="21"/>
        <v>0</v>
      </c>
      <c r="Q204" s="138">
        <v>0</v>
      </c>
      <c r="R204" s="138">
        <f t="shared" si="22"/>
        <v>0</v>
      </c>
      <c r="S204" s="138">
        <v>0</v>
      </c>
      <c r="T204" s="139">
        <f t="shared" si="23"/>
        <v>0</v>
      </c>
      <c r="AR204" s="140" t="s">
        <v>186</v>
      </c>
      <c r="AT204" s="140" t="s">
        <v>182</v>
      </c>
      <c r="AU204" s="140" t="s">
        <v>78</v>
      </c>
      <c r="AY204" s="16" t="s">
        <v>181</v>
      </c>
      <c r="BE204" s="141">
        <f t="shared" si="24"/>
        <v>0</v>
      </c>
      <c r="BF204" s="141">
        <f t="shared" si="25"/>
        <v>0</v>
      </c>
      <c r="BG204" s="141">
        <f t="shared" si="26"/>
        <v>0</v>
      </c>
      <c r="BH204" s="141">
        <f t="shared" si="27"/>
        <v>0</v>
      </c>
      <c r="BI204" s="141">
        <f t="shared" si="28"/>
        <v>0</v>
      </c>
      <c r="BJ204" s="16" t="s">
        <v>78</v>
      </c>
      <c r="BK204" s="141">
        <f t="shared" si="29"/>
        <v>0</v>
      </c>
      <c r="BL204" s="16" t="s">
        <v>186</v>
      </c>
      <c r="BM204" s="140" t="s">
        <v>454</v>
      </c>
    </row>
    <row r="205" spans="2:65" s="1" customFormat="1" ht="90" customHeight="1" x14ac:dyDescent="0.2">
      <c r="B205" s="128"/>
      <c r="C205" s="129" t="s">
        <v>455</v>
      </c>
      <c r="D205" s="129" t="s">
        <v>182</v>
      </c>
      <c r="E205" s="130" t="s">
        <v>456</v>
      </c>
      <c r="F205" s="131" t="s">
        <v>457</v>
      </c>
      <c r="G205" s="132" t="s">
        <v>185</v>
      </c>
      <c r="H205" s="133">
        <v>21</v>
      </c>
      <c r="I205" s="134"/>
      <c r="J205" s="135">
        <f t="shared" si="20"/>
        <v>0</v>
      </c>
      <c r="K205" s="131" t="s">
        <v>3</v>
      </c>
      <c r="L205" s="31"/>
      <c r="M205" s="136" t="s">
        <v>3</v>
      </c>
      <c r="N205" s="137" t="s">
        <v>44</v>
      </c>
      <c r="P205" s="138">
        <f t="shared" si="21"/>
        <v>0</v>
      </c>
      <c r="Q205" s="138">
        <v>0</v>
      </c>
      <c r="R205" s="138">
        <f t="shared" si="22"/>
        <v>0</v>
      </c>
      <c r="S205" s="138">
        <v>0</v>
      </c>
      <c r="T205" s="139">
        <f t="shared" si="23"/>
        <v>0</v>
      </c>
      <c r="AR205" s="140" t="s">
        <v>186</v>
      </c>
      <c r="AT205" s="140" t="s">
        <v>182</v>
      </c>
      <c r="AU205" s="140" t="s">
        <v>78</v>
      </c>
      <c r="AY205" s="16" t="s">
        <v>181</v>
      </c>
      <c r="BE205" s="141">
        <f t="shared" si="24"/>
        <v>0</v>
      </c>
      <c r="BF205" s="141">
        <f t="shared" si="25"/>
        <v>0</v>
      </c>
      <c r="BG205" s="141">
        <f t="shared" si="26"/>
        <v>0</v>
      </c>
      <c r="BH205" s="141">
        <f t="shared" si="27"/>
        <v>0</v>
      </c>
      <c r="BI205" s="141">
        <f t="shared" si="28"/>
        <v>0</v>
      </c>
      <c r="BJ205" s="16" t="s">
        <v>78</v>
      </c>
      <c r="BK205" s="141">
        <f t="shared" si="29"/>
        <v>0</v>
      </c>
      <c r="BL205" s="16" t="s">
        <v>186</v>
      </c>
      <c r="BM205" s="140" t="s">
        <v>458</v>
      </c>
    </row>
    <row r="206" spans="2:65" s="1" customFormat="1" ht="16.5" customHeight="1" x14ac:dyDescent="0.2">
      <c r="B206" s="128"/>
      <c r="C206" s="129" t="s">
        <v>459</v>
      </c>
      <c r="D206" s="129" t="s">
        <v>182</v>
      </c>
      <c r="E206" s="130" t="s">
        <v>460</v>
      </c>
      <c r="F206" s="131" t="s">
        <v>461</v>
      </c>
      <c r="G206" s="132" t="s">
        <v>185</v>
      </c>
      <c r="H206" s="133">
        <v>21</v>
      </c>
      <c r="I206" s="134"/>
      <c r="J206" s="135">
        <f t="shared" si="20"/>
        <v>0</v>
      </c>
      <c r="K206" s="131" t="s">
        <v>3</v>
      </c>
      <c r="L206" s="31"/>
      <c r="M206" s="136" t="s">
        <v>3</v>
      </c>
      <c r="N206" s="137" t="s">
        <v>44</v>
      </c>
      <c r="P206" s="138">
        <f t="shared" si="21"/>
        <v>0</v>
      </c>
      <c r="Q206" s="138">
        <v>0</v>
      </c>
      <c r="R206" s="138">
        <f t="shared" si="22"/>
        <v>0</v>
      </c>
      <c r="S206" s="138">
        <v>0</v>
      </c>
      <c r="T206" s="139">
        <f t="shared" si="23"/>
        <v>0</v>
      </c>
      <c r="AR206" s="140" t="s">
        <v>186</v>
      </c>
      <c r="AT206" s="140" t="s">
        <v>182</v>
      </c>
      <c r="AU206" s="140" t="s">
        <v>78</v>
      </c>
      <c r="AY206" s="16" t="s">
        <v>181</v>
      </c>
      <c r="BE206" s="141">
        <f t="shared" si="24"/>
        <v>0</v>
      </c>
      <c r="BF206" s="141">
        <f t="shared" si="25"/>
        <v>0</v>
      </c>
      <c r="BG206" s="141">
        <f t="shared" si="26"/>
        <v>0</v>
      </c>
      <c r="BH206" s="141">
        <f t="shared" si="27"/>
        <v>0</v>
      </c>
      <c r="BI206" s="141">
        <f t="shared" si="28"/>
        <v>0</v>
      </c>
      <c r="BJ206" s="16" t="s">
        <v>78</v>
      </c>
      <c r="BK206" s="141">
        <f t="shared" si="29"/>
        <v>0</v>
      </c>
      <c r="BL206" s="16" t="s">
        <v>186</v>
      </c>
      <c r="BM206" s="140" t="s">
        <v>462</v>
      </c>
    </row>
    <row r="207" spans="2:65" s="1" customFormat="1" ht="24.2" customHeight="1" x14ac:dyDescent="0.2">
      <c r="B207" s="128"/>
      <c r="C207" s="129" t="s">
        <v>463</v>
      </c>
      <c r="D207" s="129" t="s">
        <v>182</v>
      </c>
      <c r="E207" s="130" t="s">
        <v>464</v>
      </c>
      <c r="F207" s="131" t="s">
        <v>465</v>
      </c>
      <c r="G207" s="132" t="s">
        <v>185</v>
      </c>
      <c r="H207" s="133">
        <v>21</v>
      </c>
      <c r="I207" s="134"/>
      <c r="J207" s="135">
        <f t="shared" si="20"/>
        <v>0</v>
      </c>
      <c r="K207" s="131" t="s">
        <v>3</v>
      </c>
      <c r="L207" s="31"/>
      <c r="M207" s="136" t="s">
        <v>3</v>
      </c>
      <c r="N207" s="137" t="s">
        <v>44</v>
      </c>
      <c r="P207" s="138">
        <f t="shared" si="21"/>
        <v>0</v>
      </c>
      <c r="Q207" s="138">
        <v>0</v>
      </c>
      <c r="R207" s="138">
        <f t="shared" si="22"/>
        <v>0</v>
      </c>
      <c r="S207" s="138">
        <v>0</v>
      </c>
      <c r="T207" s="139">
        <f t="shared" si="23"/>
        <v>0</v>
      </c>
      <c r="AR207" s="140" t="s">
        <v>186</v>
      </c>
      <c r="AT207" s="140" t="s">
        <v>182</v>
      </c>
      <c r="AU207" s="140" t="s">
        <v>78</v>
      </c>
      <c r="AY207" s="16" t="s">
        <v>181</v>
      </c>
      <c r="BE207" s="141">
        <f t="shared" si="24"/>
        <v>0</v>
      </c>
      <c r="BF207" s="141">
        <f t="shared" si="25"/>
        <v>0</v>
      </c>
      <c r="BG207" s="141">
        <f t="shared" si="26"/>
        <v>0</v>
      </c>
      <c r="BH207" s="141">
        <f t="shared" si="27"/>
        <v>0</v>
      </c>
      <c r="BI207" s="141">
        <f t="shared" si="28"/>
        <v>0</v>
      </c>
      <c r="BJ207" s="16" t="s">
        <v>78</v>
      </c>
      <c r="BK207" s="141">
        <f t="shared" si="29"/>
        <v>0</v>
      </c>
      <c r="BL207" s="16" t="s">
        <v>186</v>
      </c>
      <c r="BM207" s="140" t="s">
        <v>466</v>
      </c>
    </row>
    <row r="208" spans="2:65" s="1" customFormat="1" ht="16.5" customHeight="1" x14ac:dyDescent="0.2">
      <c r="B208" s="128"/>
      <c r="C208" s="129" t="s">
        <v>467</v>
      </c>
      <c r="D208" s="129" t="s">
        <v>182</v>
      </c>
      <c r="E208" s="130" t="s">
        <v>468</v>
      </c>
      <c r="F208" s="131" t="s">
        <v>469</v>
      </c>
      <c r="G208" s="132" t="s">
        <v>382</v>
      </c>
      <c r="H208" s="133">
        <v>21</v>
      </c>
      <c r="I208" s="134"/>
      <c r="J208" s="135">
        <f t="shared" si="20"/>
        <v>0</v>
      </c>
      <c r="K208" s="131" t="s">
        <v>3</v>
      </c>
      <c r="L208" s="31"/>
      <c r="M208" s="136" t="s">
        <v>3</v>
      </c>
      <c r="N208" s="137" t="s">
        <v>44</v>
      </c>
      <c r="P208" s="138">
        <f t="shared" si="21"/>
        <v>0</v>
      </c>
      <c r="Q208" s="138">
        <v>0</v>
      </c>
      <c r="R208" s="138">
        <f t="shared" si="22"/>
        <v>0</v>
      </c>
      <c r="S208" s="138">
        <v>0</v>
      </c>
      <c r="T208" s="139">
        <f t="shared" si="23"/>
        <v>0</v>
      </c>
      <c r="AR208" s="140" t="s">
        <v>186</v>
      </c>
      <c r="AT208" s="140" t="s">
        <v>182</v>
      </c>
      <c r="AU208" s="140" t="s">
        <v>78</v>
      </c>
      <c r="AY208" s="16" t="s">
        <v>181</v>
      </c>
      <c r="BE208" s="141">
        <f t="shared" si="24"/>
        <v>0</v>
      </c>
      <c r="BF208" s="141">
        <f t="shared" si="25"/>
        <v>0</v>
      </c>
      <c r="BG208" s="141">
        <f t="shared" si="26"/>
        <v>0</v>
      </c>
      <c r="BH208" s="141">
        <f t="shared" si="27"/>
        <v>0</v>
      </c>
      <c r="BI208" s="141">
        <f t="shared" si="28"/>
        <v>0</v>
      </c>
      <c r="BJ208" s="16" t="s">
        <v>78</v>
      </c>
      <c r="BK208" s="141">
        <f t="shared" si="29"/>
        <v>0</v>
      </c>
      <c r="BL208" s="16" t="s">
        <v>186</v>
      </c>
      <c r="BM208" s="140" t="s">
        <v>470</v>
      </c>
    </row>
    <row r="209" spans="2:65" s="1" customFormat="1" ht="24.2" customHeight="1" x14ac:dyDescent="0.2">
      <c r="B209" s="128"/>
      <c r="C209" s="129" t="s">
        <v>471</v>
      </c>
      <c r="D209" s="129" t="s">
        <v>182</v>
      </c>
      <c r="E209" s="130" t="s">
        <v>472</v>
      </c>
      <c r="F209" s="131" t="s">
        <v>465</v>
      </c>
      <c r="G209" s="132" t="s">
        <v>185</v>
      </c>
      <c r="H209" s="133">
        <v>1</v>
      </c>
      <c r="I209" s="134"/>
      <c r="J209" s="135">
        <f t="shared" si="20"/>
        <v>0</v>
      </c>
      <c r="K209" s="131" t="s">
        <v>3</v>
      </c>
      <c r="L209" s="31"/>
      <c r="M209" s="136" t="s">
        <v>3</v>
      </c>
      <c r="N209" s="137" t="s">
        <v>44</v>
      </c>
      <c r="P209" s="138">
        <f t="shared" si="21"/>
        <v>0</v>
      </c>
      <c r="Q209" s="138">
        <v>0</v>
      </c>
      <c r="R209" s="138">
        <f t="shared" si="22"/>
        <v>0</v>
      </c>
      <c r="S209" s="138">
        <v>0</v>
      </c>
      <c r="T209" s="139">
        <f t="shared" si="23"/>
        <v>0</v>
      </c>
      <c r="AR209" s="140" t="s">
        <v>186</v>
      </c>
      <c r="AT209" s="140" t="s">
        <v>182</v>
      </c>
      <c r="AU209" s="140" t="s">
        <v>78</v>
      </c>
      <c r="AY209" s="16" t="s">
        <v>181</v>
      </c>
      <c r="BE209" s="141">
        <f t="shared" si="24"/>
        <v>0</v>
      </c>
      <c r="BF209" s="141">
        <f t="shared" si="25"/>
        <v>0</v>
      </c>
      <c r="BG209" s="141">
        <f t="shared" si="26"/>
        <v>0</v>
      </c>
      <c r="BH209" s="141">
        <f t="shared" si="27"/>
        <v>0</v>
      </c>
      <c r="BI209" s="141">
        <f t="shared" si="28"/>
        <v>0</v>
      </c>
      <c r="BJ209" s="16" t="s">
        <v>78</v>
      </c>
      <c r="BK209" s="141">
        <f t="shared" si="29"/>
        <v>0</v>
      </c>
      <c r="BL209" s="16" t="s">
        <v>186</v>
      </c>
      <c r="BM209" s="140" t="s">
        <v>473</v>
      </c>
    </row>
    <row r="210" spans="2:65" s="1" customFormat="1" ht="24.2" customHeight="1" x14ac:dyDescent="0.2">
      <c r="B210" s="128"/>
      <c r="C210" s="129" t="s">
        <v>474</v>
      </c>
      <c r="D210" s="129" t="s">
        <v>182</v>
      </c>
      <c r="E210" s="130" t="s">
        <v>475</v>
      </c>
      <c r="F210" s="131" t="s">
        <v>476</v>
      </c>
      <c r="G210" s="132" t="s">
        <v>185</v>
      </c>
      <c r="H210" s="133">
        <v>28</v>
      </c>
      <c r="I210" s="134"/>
      <c r="J210" s="135">
        <f t="shared" si="20"/>
        <v>0</v>
      </c>
      <c r="K210" s="131" t="s">
        <v>3</v>
      </c>
      <c r="L210" s="31"/>
      <c r="M210" s="136" t="s">
        <v>3</v>
      </c>
      <c r="N210" s="137" t="s">
        <v>44</v>
      </c>
      <c r="P210" s="138">
        <f t="shared" si="21"/>
        <v>0</v>
      </c>
      <c r="Q210" s="138">
        <v>0</v>
      </c>
      <c r="R210" s="138">
        <f t="shared" si="22"/>
        <v>0</v>
      </c>
      <c r="S210" s="138">
        <v>0</v>
      </c>
      <c r="T210" s="139">
        <f t="shared" si="23"/>
        <v>0</v>
      </c>
      <c r="AR210" s="140" t="s">
        <v>186</v>
      </c>
      <c r="AT210" s="140" t="s">
        <v>182</v>
      </c>
      <c r="AU210" s="140" t="s">
        <v>78</v>
      </c>
      <c r="AY210" s="16" t="s">
        <v>181</v>
      </c>
      <c r="BE210" s="141">
        <f t="shared" si="24"/>
        <v>0</v>
      </c>
      <c r="BF210" s="141">
        <f t="shared" si="25"/>
        <v>0</v>
      </c>
      <c r="BG210" s="141">
        <f t="shared" si="26"/>
        <v>0</v>
      </c>
      <c r="BH210" s="141">
        <f t="shared" si="27"/>
        <v>0</v>
      </c>
      <c r="BI210" s="141">
        <f t="shared" si="28"/>
        <v>0</v>
      </c>
      <c r="BJ210" s="16" t="s">
        <v>78</v>
      </c>
      <c r="BK210" s="141">
        <f t="shared" si="29"/>
        <v>0</v>
      </c>
      <c r="BL210" s="16" t="s">
        <v>186</v>
      </c>
      <c r="BM210" s="140" t="s">
        <v>477</v>
      </c>
    </row>
    <row r="211" spans="2:65" s="1" customFormat="1" ht="16.5" customHeight="1" x14ac:dyDescent="0.2">
      <c r="B211" s="128"/>
      <c r="C211" s="129" t="s">
        <v>478</v>
      </c>
      <c r="D211" s="129" t="s">
        <v>182</v>
      </c>
      <c r="E211" s="130" t="s">
        <v>479</v>
      </c>
      <c r="F211" s="131" t="s">
        <v>480</v>
      </c>
      <c r="G211" s="132" t="s">
        <v>185</v>
      </c>
      <c r="H211" s="133">
        <v>28</v>
      </c>
      <c r="I211" s="134"/>
      <c r="J211" s="135">
        <f t="shared" si="20"/>
        <v>0</v>
      </c>
      <c r="K211" s="131" t="s">
        <v>3</v>
      </c>
      <c r="L211" s="31"/>
      <c r="M211" s="136" t="s">
        <v>3</v>
      </c>
      <c r="N211" s="137" t="s">
        <v>44</v>
      </c>
      <c r="P211" s="138">
        <f t="shared" si="21"/>
        <v>0</v>
      </c>
      <c r="Q211" s="138">
        <v>0</v>
      </c>
      <c r="R211" s="138">
        <f t="shared" si="22"/>
        <v>0</v>
      </c>
      <c r="S211" s="138">
        <v>0</v>
      </c>
      <c r="T211" s="139">
        <f t="shared" si="23"/>
        <v>0</v>
      </c>
      <c r="AR211" s="140" t="s">
        <v>186</v>
      </c>
      <c r="AT211" s="140" t="s">
        <v>182</v>
      </c>
      <c r="AU211" s="140" t="s">
        <v>78</v>
      </c>
      <c r="AY211" s="16" t="s">
        <v>181</v>
      </c>
      <c r="BE211" s="141">
        <f t="shared" si="24"/>
        <v>0</v>
      </c>
      <c r="BF211" s="141">
        <f t="shared" si="25"/>
        <v>0</v>
      </c>
      <c r="BG211" s="141">
        <f t="shared" si="26"/>
        <v>0</v>
      </c>
      <c r="BH211" s="141">
        <f t="shared" si="27"/>
        <v>0</v>
      </c>
      <c r="BI211" s="141">
        <f t="shared" si="28"/>
        <v>0</v>
      </c>
      <c r="BJ211" s="16" t="s">
        <v>78</v>
      </c>
      <c r="BK211" s="141">
        <f t="shared" si="29"/>
        <v>0</v>
      </c>
      <c r="BL211" s="16" t="s">
        <v>186</v>
      </c>
      <c r="BM211" s="140" t="s">
        <v>481</v>
      </c>
    </row>
    <row r="212" spans="2:65" s="1" customFormat="1" ht="24.2" customHeight="1" x14ac:dyDescent="0.2">
      <c r="B212" s="128"/>
      <c r="C212" s="129" t="s">
        <v>482</v>
      </c>
      <c r="D212" s="129" t="s">
        <v>182</v>
      </c>
      <c r="E212" s="130" t="s">
        <v>483</v>
      </c>
      <c r="F212" s="131" t="s">
        <v>476</v>
      </c>
      <c r="G212" s="132" t="s">
        <v>185</v>
      </c>
      <c r="H212" s="133">
        <v>5</v>
      </c>
      <c r="I212" s="134"/>
      <c r="J212" s="135">
        <f t="shared" si="20"/>
        <v>0</v>
      </c>
      <c r="K212" s="131" t="s">
        <v>3</v>
      </c>
      <c r="L212" s="31"/>
      <c r="M212" s="136" t="s">
        <v>3</v>
      </c>
      <c r="N212" s="137" t="s">
        <v>44</v>
      </c>
      <c r="P212" s="138">
        <f t="shared" si="21"/>
        <v>0</v>
      </c>
      <c r="Q212" s="138">
        <v>0</v>
      </c>
      <c r="R212" s="138">
        <f t="shared" si="22"/>
        <v>0</v>
      </c>
      <c r="S212" s="138">
        <v>0</v>
      </c>
      <c r="T212" s="139">
        <f t="shared" si="23"/>
        <v>0</v>
      </c>
      <c r="AR212" s="140" t="s">
        <v>186</v>
      </c>
      <c r="AT212" s="140" t="s">
        <v>182</v>
      </c>
      <c r="AU212" s="140" t="s">
        <v>78</v>
      </c>
      <c r="AY212" s="16" t="s">
        <v>181</v>
      </c>
      <c r="BE212" s="141">
        <f t="shared" si="24"/>
        <v>0</v>
      </c>
      <c r="BF212" s="141">
        <f t="shared" si="25"/>
        <v>0</v>
      </c>
      <c r="BG212" s="141">
        <f t="shared" si="26"/>
        <v>0</v>
      </c>
      <c r="BH212" s="141">
        <f t="shared" si="27"/>
        <v>0</v>
      </c>
      <c r="BI212" s="141">
        <f t="shared" si="28"/>
        <v>0</v>
      </c>
      <c r="BJ212" s="16" t="s">
        <v>78</v>
      </c>
      <c r="BK212" s="141">
        <f t="shared" si="29"/>
        <v>0</v>
      </c>
      <c r="BL212" s="16" t="s">
        <v>186</v>
      </c>
      <c r="BM212" s="140" t="s">
        <v>484</v>
      </c>
    </row>
    <row r="213" spans="2:65" s="1" customFormat="1" ht="128.65" customHeight="1" x14ac:dyDescent="0.2">
      <c r="B213" s="128"/>
      <c r="C213" s="129" t="s">
        <v>485</v>
      </c>
      <c r="D213" s="129" t="s">
        <v>182</v>
      </c>
      <c r="E213" s="130" t="s">
        <v>486</v>
      </c>
      <c r="F213" s="131" t="s">
        <v>487</v>
      </c>
      <c r="G213" s="132" t="s">
        <v>185</v>
      </c>
      <c r="H213" s="133">
        <v>15</v>
      </c>
      <c r="I213" s="134"/>
      <c r="J213" s="135">
        <f t="shared" si="20"/>
        <v>0</v>
      </c>
      <c r="K213" s="131" t="s">
        <v>3</v>
      </c>
      <c r="L213" s="31"/>
      <c r="M213" s="136" t="s">
        <v>3</v>
      </c>
      <c r="N213" s="137" t="s">
        <v>44</v>
      </c>
      <c r="P213" s="138">
        <f t="shared" si="21"/>
        <v>0</v>
      </c>
      <c r="Q213" s="138">
        <v>0</v>
      </c>
      <c r="R213" s="138">
        <f t="shared" si="22"/>
        <v>0</v>
      </c>
      <c r="S213" s="138">
        <v>0</v>
      </c>
      <c r="T213" s="139">
        <f t="shared" si="23"/>
        <v>0</v>
      </c>
      <c r="AR213" s="140" t="s">
        <v>186</v>
      </c>
      <c r="AT213" s="140" t="s">
        <v>182</v>
      </c>
      <c r="AU213" s="140" t="s">
        <v>78</v>
      </c>
      <c r="AY213" s="16" t="s">
        <v>181</v>
      </c>
      <c r="BE213" s="141">
        <f t="shared" si="24"/>
        <v>0</v>
      </c>
      <c r="BF213" s="141">
        <f t="shared" si="25"/>
        <v>0</v>
      </c>
      <c r="BG213" s="141">
        <f t="shared" si="26"/>
        <v>0</v>
      </c>
      <c r="BH213" s="141">
        <f t="shared" si="27"/>
        <v>0</v>
      </c>
      <c r="BI213" s="141">
        <f t="shared" si="28"/>
        <v>0</v>
      </c>
      <c r="BJ213" s="16" t="s">
        <v>78</v>
      </c>
      <c r="BK213" s="141">
        <f t="shared" si="29"/>
        <v>0</v>
      </c>
      <c r="BL213" s="16" t="s">
        <v>186</v>
      </c>
      <c r="BM213" s="140" t="s">
        <v>488</v>
      </c>
    </row>
    <row r="214" spans="2:65" s="1" customFormat="1" ht="16.5" customHeight="1" x14ac:dyDescent="0.2">
      <c r="B214" s="128"/>
      <c r="C214" s="129" t="s">
        <v>489</v>
      </c>
      <c r="D214" s="129" t="s">
        <v>182</v>
      </c>
      <c r="E214" s="130" t="s">
        <v>490</v>
      </c>
      <c r="F214" s="131" t="s">
        <v>491</v>
      </c>
      <c r="G214" s="132" t="s">
        <v>382</v>
      </c>
      <c r="H214" s="133">
        <v>15</v>
      </c>
      <c r="I214" s="134"/>
      <c r="J214" s="135">
        <f t="shared" si="20"/>
        <v>0</v>
      </c>
      <c r="K214" s="131" t="s">
        <v>3</v>
      </c>
      <c r="L214" s="31"/>
      <c r="M214" s="136" t="s">
        <v>3</v>
      </c>
      <c r="N214" s="137" t="s">
        <v>44</v>
      </c>
      <c r="P214" s="138">
        <f t="shared" si="21"/>
        <v>0</v>
      </c>
      <c r="Q214" s="138">
        <v>0</v>
      </c>
      <c r="R214" s="138">
        <f t="shared" si="22"/>
        <v>0</v>
      </c>
      <c r="S214" s="138">
        <v>0</v>
      </c>
      <c r="T214" s="139">
        <f t="shared" si="23"/>
        <v>0</v>
      </c>
      <c r="AR214" s="140" t="s">
        <v>186</v>
      </c>
      <c r="AT214" s="140" t="s">
        <v>182</v>
      </c>
      <c r="AU214" s="140" t="s">
        <v>78</v>
      </c>
      <c r="AY214" s="16" t="s">
        <v>181</v>
      </c>
      <c r="BE214" s="141">
        <f t="shared" si="24"/>
        <v>0</v>
      </c>
      <c r="BF214" s="141">
        <f t="shared" si="25"/>
        <v>0</v>
      </c>
      <c r="BG214" s="141">
        <f t="shared" si="26"/>
        <v>0</v>
      </c>
      <c r="BH214" s="141">
        <f t="shared" si="27"/>
        <v>0</v>
      </c>
      <c r="BI214" s="141">
        <f t="shared" si="28"/>
        <v>0</v>
      </c>
      <c r="BJ214" s="16" t="s">
        <v>78</v>
      </c>
      <c r="BK214" s="141">
        <f t="shared" si="29"/>
        <v>0</v>
      </c>
      <c r="BL214" s="16" t="s">
        <v>186</v>
      </c>
      <c r="BM214" s="140" t="s">
        <v>492</v>
      </c>
    </row>
    <row r="215" spans="2:65" s="1" customFormat="1" ht="128.65" customHeight="1" x14ac:dyDescent="0.2">
      <c r="B215" s="128"/>
      <c r="C215" s="129" t="s">
        <v>493</v>
      </c>
      <c r="D215" s="129" t="s">
        <v>182</v>
      </c>
      <c r="E215" s="130" t="s">
        <v>494</v>
      </c>
      <c r="F215" s="131" t="s">
        <v>487</v>
      </c>
      <c r="G215" s="132" t="s">
        <v>185</v>
      </c>
      <c r="H215" s="133">
        <v>1</v>
      </c>
      <c r="I215" s="134"/>
      <c r="J215" s="135">
        <f t="shared" si="20"/>
        <v>0</v>
      </c>
      <c r="K215" s="131" t="s">
        <v>3</v>
      </c>
      <c r="L215" s="31"/>
      <c r="M215" s="136" t="s">
        <v>3</v>
      </c>
      <c r="N215" s="137" t="s">
        <v>44</v>
      </c>
      <c r="P215" s="138">
        <f t="shared" si="21"/>
        <v>0</v>
      </c>
      <c r="Q215" s="138">
        <v>0</v>
      </c>
      <c r="R215" s="138">
        <f t="shared" si="22"/>
        <v>0</v>
      </c>
      <c r="S215" s="138">
        <v>0</v>
      </c>
      <c r="T215" s="139">
        <f t="shared" si="23"/>
        <v>0</v>
      </c>
      <c r="AR215" s="140" t="s">
        <v>186</v>
      </c>
      <c r="AT215" s="140" t="s">
        <v>182</v>
      </c>
      <c r="AU215" s="140" t="s">
        <v>78</v>
      </c>
      <c r="AY215" s="16" t="s">
        <v>181</v>
      </c>
      <c r="BE215" s="141">
        <f t="shared" si="24"/>
        <v>0</v>
      </c>
      <c r="BF215" s="141">
        <f t="shared" si="25"/>
        <v>0</v>
      </c>
      <c r="BG215" s="141">
        <f t="shared" si="26"/>
        <v>0</v>
      </c>
      <c r="BH215" s="141">
        <f t="shared" si="27"/>
        <v>0</v>
      </c>
      <c r="BI215" s="141">
        <f t="shared" si="28"/>
        <v>0</v>
      </c>
      <c r="BJ215" s="16" t="s">
        <v>78</v>
      </c>
      <c r="BK215" s="141">
        <f t="shared" si="29"/>
        <v>0</v>
      </c>
      <c r="BL215" s="16" t="s">
        <v>186</v>
      </c>
      <c r="BM215" s="140" t="s">
        <v>495</v>
      </c>
    </row>
    <row r="216" spans="2:65" s="1" customFormat="1" ht="16.5" customHeight="1" x14ac:dyDescent="0.2">
      <c r="B216" s="128"/>
      <c r="C216" s="129" t="s">
        <v>496</v>
      </c>
      <c r="D216" s="129" t="s">
        <v>182</v>
      </c>
      <c r="E216" s="130" t="s">
        <v>497</v>
      </c>
      <c r="F216" s="131" t="s">
        <v>498</v>
      </c>
      <c r="G216" s="132" t="s">
        <v>499</v>
      </c>
      <c r="H216" s="133">
        <v>21</v>
      </c>
      <c r="I216" s="134"/>
      <c r="J216" s="135">
        <f t="shared" ref="J216:J247" si="30">ROUND(I216*H216,2)</f>
        <v>0</v>
      </c>
      <c r="K216" s="131" t="s">
        <v>3</v>
      </c>
      <c r="L216" s="31"/>
      <c r="M216" s="136" t="s">
        <v>3</v>
      </c>
      <c r="N216" s="137" t="s">
        <v>44</v>
      </c>
      <c r="P216" s="138">
        <f t="shared" ref="P216:P247" si="31">O216*H216</f>
        <v>0</v>
      </c>
      <c r="Q216" s="138">
        <v>0</v>
      </c>
      <c r="R216" s="138">
        <f t="shared" ref="R216:R247" si="32">Q216*H216</f>
        <v>0</v>
      </c>
      <c r="S216" s="138">
        <v>0</v>
      </c>
      <c r="T216" s="139">
        <f t="shared" ref="T216:T247" si="33">S216*H216</f>
        <v>0</v>
      </c>
      <c r="AR216" s="140" t="s">
        <v>186</v>
      </c>
      <c r="AT216" s="140" t="s">
        <v>182</v>
      </c>
      <c r="AU216" s="140" t="s">
        <v>78</v>
      </c>
      <c r="AY216" s="16" t="s">
        <v>181</v>
      </c>
      <c r="BE216" s="141">
        <f t="shared" ref="BE216:BE247" si="34">IF(N216="základní",J216,0)</f>
        <v>0</v>
      </c>
      <c r="BF216" s="141">
        <f t="shared" ref="BF216:BF247" si="35">IF(N216="snížená",J216,0)</f>
        <v>0</v>
      </c>
      <c r="BG216" s="141">
        <f t="shared" ref="BG216:BG247" si="36">IF(N216="zákl. přenesená",J216,0)</f>
        <v>0</v>
      </c>
      <c r="BH216" s="141">
        <f t="shared" ref="BH216:BH247" si="37">IF(N216="sníž. přenesená",J216,0)</f>
        <v>0</v>
      </c>
      <c r="BI216" s="141">
        <f t="shared" ref="BI216:BI247" si="38">IF(N216="nulová",J216,0)</f>
        <v>0</v>
      </c>
      <c r="BJ216" s="16" t="s">
        <v>78</v>
      </c>
      <c r="BK216" s="141">
        <f t="shared" ref="BK216:BK247" si="39">ROUND(I216*H216,2)</f>
        <v>0</v>
      </c>
      <c r="BL216" s="16" t="s">
        <v>186</v>
      </c>
      <c r="BM216" s="140" t="s">
        <v>500</v>
      </c>
    </row>
    <row r="217" spans="2:65" s="1" customFormat="1" ht="16.5" customHeight="1" x14ac:dyDescent="0.2">
      <c r="B217" s="128"/>
      <c r="C217" s="129" t="s">
        <v>501</v>
      </c>
      <c r="D217" s="129" t="s">
        <v>182</v>
      </c>
      <c r="E217" s="130" t="s">
        <v>502</v>
      </c>
      <c r="F217" s="131" t="s">
        <v>503</v>
      </c>
      <c r="G217" s="132" t="s">
        <v>185</v>
      </c>
      <c r="H217" s="133">
        <v>21</v>
      </c>
      <c r="I217" s="134"/>
      <c r="J217" s="135">
        <f t="shared" si="30"/>
        <v>0</v>
      </c>
      <c r="K217" s="131" t="s">
        <v>3</v>
      </c>
      <c r="L217" s="31"/>
      <c r="M217" s="136" t="s">
        <v>3</v>
      </c>
      <c r="N217" s="137" t="s">
        <v>44</v>
      </c>
      <c r="P217" s="138">
        <f t="shared" si="31"/>
        <v>0</v>
      </c>
      <c r="Q217" s="138">
        <v>0</v>
      </c>
      <c r="R217" s="138">
        <f t="shared" si="32"/>
        <v>0</v>
      </c>
      <c r="S217" s="138">
        <v>0</v>
      </c>
      <c r="T217" s="139">
        <f t="shared" si="33"/>
        <v>0</v>
      </c>
      <c r="AR217" s="140" t="s">
        <v>186</v>
      </c>
      <c r="AT217" s="140" t="s">
        <v>182</v>
      </c>
      <c r="AU217" s="140" t="s">
        <v>78</v>
      </c>
      <c r="AY217" s="16" t="s">
        <v>181</v>
      </c>
      <c r="BE217" s="141">
        <f t="shared" si="34"/>
        <v>0</v>
      </c>
      <c r="BF217" s="141">
        <f t="shared" si="35"/>
        <v>0</v>
      </c>
      <c r="BG217" s="141">
        <f t="shared" si="36"/>
        <v>0</v>
      </c>
      <c r="BH217" s="141">
        <f t="shared" si="37"/>
        <v>0</v>
      </c>
      <c r="BI217" s="141">
        <f t="shared" si="38"/>
        <v>0</v>
      </c>
      <c r="BJ217" s="16" t="s">
        <v>78</v>
      </c>
      <c r="BK217" s="141">
        <f t="shared" si="39"/>
        <v>0</v>
      </c>
      <c r="BL217" s="16" t="s">
        <v>186</v>
      </c>
      <c r="BM217" s="140" t="s">
        <v>504</v>
      </c>
    </row>
    <row r="218" spans="2:65" s="1" customFormat="1" ht="16.5" customHeight="1" x14ac:dyDescent="0.2">
      <c r="B218" s="128"/>
      <c r="C218" s="129" t="s">
        <v>505</v>
      </c>
      <c r="D218" s="129" t="s">
        <v>182</v>
      </c>
      <c r="E218" s="130" t="s">
        <v>506</v>
      </c>
      <c r="F218" s="131" t="s">
        <v>498</v>
      </c>
      <c r="G218" s="132" t="s">
        <v>499</v>
      </c>
      <c r="H218" s="133">
        <v>300</v>
      </c>
      <c r="I218" s="134"/>
      <c r="J218" s="135">
        <f t="shared" si="30"/>
        <v>0</v>
      </c>
      <c r="K218" s="131" t="s">
        <v>3</v>
      </c>
      <c r="L218" s="31"/>
      <c r="M218" s="136" t="s">
        <v>3</v>
      </c>
      <c r="N218" s="137" t="s">
        <v>44</v>
      </c>
      <c r="P218" s="138">
        <f t="shared" si="31"/>
        <v>0</v>
      </c>
      <c r="Q218" s="138">
        <v>0</v>
      </c>
      <c r="R218" s="138">
        <f t="shared" si="32"/>
        <v>0</v>
      </c>
      <c r="S218" s="138">
        <v>0</v>
      </c>
      <c r="T218" s="139">
        <f t="shared" si="33"/>
        <v>0</v>
      </c>
      <c r="AR218" s="140" t="s">
        <v>186</v>
      </c>
      <c r="AT218" s="140" t="s">
        <v>182</v>
      </c>
      <c r="AU218" s="140" t="s">
        <v>78</v>
      </c>
      <c r="AY218" s="16" t="s">
        <v>181</v>
      </c>
      <c r="BE218" s="141">
        <f t="shared" si="34"/>
        <v>0</v>
      </c>
      <c r="BF218" s="141">
        <f t="shared" si="35"/>
        <v>0</v>
      </c>
      <c r="BG218" s="141">
        <f t="shared" si="36"/>
        <v>0</v>
      </c>
      <c r="BH218" s="141">
        <f t="shared" si="37"/>
        <v>0</v>
      </c>
      <c r="BI218" s="141">
        <f t="shared" si="38"/>
        <v>0</v>
      </c>
      <c r="BJ218" s="16" t="s">
        <v>78</v>
      </c>
      <c r="BK218" s="141">
        <f t="shared" si="39"/>
        <v>0</v>
      </c>
      <c r="BL218" s="16" t="s">
        <v>186</v>
      </c>
      <c r="BM218" s="140" t="s">
        <v>507</v>
      </c>
    </row>
    <row r="219" spans="2:65" s="1" customFormat="1" ht="128.65" customHeight="1" x14ac:dyDescent="0.2">
      <c r="B219" s="128"/>
      <c r="C219" s="129" t="s">
        <v>508</v>
      </c>
      <c r="D219" s="129" t="s">
        <v>182</v>
      </c>
      <c r="E219" s="130" t="s">
        <v>509</v>
      </c>
      <c r="F219" s="131" t="s">
        <v>487</v>
      </c>
      <c r="G219" s="132" t="s">
        <v>185</v>
      </c>
      <c r="H219" s="133">
        <v>1</v>
      </c>
      <c r="I219" s="134"/>
      <c r="J219" s="135">
        <f t="shared" si="30"/>
        <v>0</v>
      </c>
      <c r="K219" s="131" t="s">
        <v>3</v>
      </c>
      <c r="L219" s="31"/>
      <c r="M219" s="136" t="s">
        <v>3</v>
      </c>
      <c r="N219" s="137" t="s">
        <v>44</v>
      </c>
      <c r="P219" s="138">
        <f t="shared" si="31"/>
        <v>0</v>
      </c>
      <c r="Q219" s="138">
        <v>0</v>
      </c>
      <c r="R219" s="138">
        <f t="shared" si="32"/>
        <v>0</v>
      </c>
      <c r="S219" s="138">
        <v>0</v>
      </c>
      <c r="T219" s="139">
        <f t="shared" si="33"/>
        <v>0</v>
      </c>
      <c r="AR219" s="140" t="s">
        <v>186</v>
      </c>
      <c r="AT219" s="140" t="s">
        <v>182</v>
      </c>
      <c r="AU219" s="140" t="s">
        <v>78</v>
      </c>
      <c r="AY219" s="16" t="s">
        <v>181</v>
      </c>
      <c r="BE219" s="141">
        <f t="shared" si="34"/>
        <v>0</v>
      </c>
      <c r="BF219" s="141">
        <f t="shared" si="35"/>
        <v>0</v>
      </c>
      <c r="BG219" s="141">
        <f t="shared" si="36"/>
        <v>0</v>
      </c>
      <c r="BH219" s="141">
        <f t="shared" si="37"/>
        <v>0</v>
      </c>
      <c r="BI219" s="141">
        <f t="shared" si="38"/>
        <v>0</v>
      </c>
      <c r="BJ219" s="16" t="s">
        <v>78</v>
      </c>
      <c r="BK219" s="141">
        <f t="shared" si="39"/>
        <v>0</v>
      </c>
      <c r="BL219" s="16" t="s">
        <v>186</v>
      </c>
      <c r="BM219" s="140" t="s">
        <v>510</v>
      </c>
    </row>
    <row r="220" spans="2:65" s="1" customFormat="1" ht="62.65" customHeight="1" x14ac:dyDescent="0.2">
      <c r="B220" s="128"/>
      <c r="C220" s="129" t="s">
        <v>511</v>
      </c>
      <c r="D220" s="129" t="s">
        <v>182</v>
      </c>
      <c r="E220" s="130" t="s">
        <v>512</v>
      </c>
      <c r="F220" s="131" t="s">
        <v>513</v>
      </c>
      <c r="G220" s="132" t="s">
        <v>185</v>
      </c>
      <c r="H220" s="133">
        <v>1</v>
      </c>
      <c r="I220" s="134"/>
      <c r="J220" s="135">
        <f t="shared" si="30"/>
        <v>0</v>
      </c>
      <c r="K220" s="131" t="s">
        <v>3</v>
      </c>
      <c r="L220" s="31"/>
      <c r="M220" s="136" t="s">
        <v>3</v>
      </c>
      <c r="N220" s="137" t="s">
        <v>44</v>
      </c>
      <c r="P220" s="138">
        <f t="shared" si="31"/>
        <v>0</v>
      </c>
      <c r="Q220" s="138">
        <v>0</v>
      </c>
      <c r="R220" s="138">
        <f t="shared" si="32"/>
        <v>0</v>
      </c>
      <c r="S220" s="138">
        <v>0</v>
      </c>
      <c r="T220" s="139">
        <f t="shared" si="33"/>
        <v>0</v>
      </c>
      <c r="AR220" s="140" t="s">
        <v>186</v>
      </c>
      <c r="AT220" s="140" t="s">
        <v>182</v>
      </c>
      <c r="AU220" s="140" t="s">
        <v>78</v>
      </c>
      <c r="AY220" s="16" t="s">
        <v>181</v>
      </c>
      <c r="BE220" s="141">
        <f t="shared" si="34"/>
        <v>0</v>
      </c>
      <c r="BF220" s="141">
        <f t="shared" si="35"/>
        <v>0</v>
      </c>
      <c r="BG220" s="141">
        <f t="shared" si="36"/>
        <v>0</v>
      </c>
      <c r="BH220" s="141">
        <f t="shared" si="37"/>
        <v>0</v>
      </c>
      <c r="BI220" s="141">
        <f t="shared" si="38"/>
        <v>0</v>
      </c>
      <c r="BJ220" s="16" t="s">
        <v>78</v>
      </c>
      <c r="BK220" s="141">
        <f t="shared" si="39"/>
        <v>0</v>
      </c>
      <c r="BL220" s="16" t="s">
        <v>186</v>
      </c>
      <c r="BM220" s="140" t="s">
        <v>514</v>
      </c>
    </row>
    <row r="221" spans="2:65" s="1" customFormat="1" ht="62.65" customHeight="1" x14ac:dyDescent="0.2">
      <c r="B221" s="128"/>
      <c r="C221" s="129" t="s">
        <v>515</v>
      </c>
      <c r="D221" s="129" t="s">
        <v>182</v>
      </c>
      <c r="E221" s="130" t="s">
        <v>516</v>
      </c>
      <c r="F221" s="131" t="s">
        <v>513</v>
      </c>
      <c r="G221" s="132" t="s">
        <v>185</v>
      </c>
      <c r="H221" s="133">
        <v>1</v>
      </c>
      <c r="I221" s="134"/>
      <c r="J221" s="135">
        <f t="shared" si="30"/>
        <v>0</v>
      </c>
      <c r="K221" s="131" t="s">
        <v>3</v>
      </c>
      <c r="L221" s="31"/>
      <c r="M221" s="136" t="s">
        <v>3</v>
      </c>
      <c r="N221" s="137" t="s">
        <v>44</v>
      </c>
      <c r="P221" s="138">
        <f t="shared" si="31"/>
        <v>0</v>
      </c>
      <c r="Q221" s="138">
        <v>0</v>
      </c>
      <c r="R221" s="138">
        <f t="shared" si="32"/>
        <v>0</v>
      </c>
      <c r="S221" s="138">
        <v>0</v>
      </c>
      <c r="T221" s="139">
        <f t="shared" si="33"/>
        <v>0</v>
      </c>
      <c r="AR221" s="140" t="s">
        <v>186</v>
      </c>
      <c r="AT221" s="140" t="s">
        <v>182</v>
      </c>
      <c r="AU221" s="140" t="s">
        <v>78</v>
      </c>
      <c r="AY221" s="16" t="s">
        <v>181</v>
      </c>
      <c r="BE221" s="141">
        <f t="shared" si="34"/>
        <v>0</v>
      </c>
      <c r="BF221" s="141">
        <f t="shared" si="35"/>
        <v>0</v>
      </c>
      <c r="BG221" s="141">
        <f t="shared" si="36"/>
        <v>0</v>
      </c>
      <c r="BH221" s="141">
        <f t="shared" si="37"/>
        <v>0</v>
      </c>
      <c r="BI221" s="141">
        <f t="shared" si="38"/>
        <v>0</v>
      </c>
      <c r="BJ221" s="16" t="s">
        <v>78</v>
      </c>
      <c r="BK221" s="141">
        <f t="shared" si="39"/>
        <v>0</v>
      </c>
      <c r="BL221" s="16" t="s">
        <v>186</v>
      </c>
      <c r="BM221" s="140" t="s">
        <v>517</v>
      </c>
    </row>
    <row r="222" spans="2:65" s="1" customFormat="1" ht="62.65" customHeight="1" x14ac:dyDescent="0.2">
      <c r="B222" s="128"/>
      <c r="C222" s="129" t="s">
        <v>518</v>
      </c>
      <c r="D222" s="129" t="s">
        <v>182</v>
      </c>
      <c r="E222" s="130" t="s">
        <v>519</v>
      </c>
      <c r="F222" s="131" t="s">
        <v>513</v>
      </c>
      <c r="G222" s="132" t="s">
        <v>185</v>
      </c>
      <c r="H222" s="133">
        <v>1</v>
      </c>
      <c r="I222" s="134"/>
      <c r="J222" s="135">
        <f t="shared" si="30"/>
        <v>0</v>
      </c>
      <c r="K222" s="131" t="s">
        <v>3</v>
      </c>
      <c r="L222" s="31"/>
      <c r="M222" s="136" t="s">
        <v>3</v>
      </c>
      <c r="N222" s="137" t="s">
        <v>44</v>
      </c>
      <c r="P222" s="138">
        <f t="shared" si="31"/>
        <v>0</v>
      </c>
      <c r="Q222" s="138">
        <v>0</v>
      </c>
      <c r="R222" s="138">
        <f t="shared" si="32"/>
        <v>0</v>
      </c>
      <c r="S222" s="138">
        <v>0</v>
      </c>
      <c r="T222" s="139">
        <f t="shared" si="33"/>
        <v>0</v>
      </c>
      <c r="AR222" s="140" t="s">
        <v>186</v>
      </c>
      <c r="AT222" s="140" t="s">
        <v>182</v>
      </c>
      <c r="AU222" s="140" t="s">
        <v>78</v>
      </c>
      <c r="AY222" s="16" t="s">
        <v>181</v>
      </c>
      <c r="BE222" s="141">
        <f t="shared" si="34"/>
        <v>0</v>
      </c>
      <c r="BF222" s="141">
        <f t="shared" si="35"/>
        <v>0</v>
      </c>
      <c r="BG222" s="141">
        <f t="shared" si="36"/>
        <v>0</v>
      </c>
      <c r="BH222" s="141">
        <f t="shared" si="37"/>
        <v>0</v>
      </c>
      <c r="BI222" s="141">
        <f t="shared" si="38"/>
        <v>0</v>
      </c>
      <c r="BJ222" s="16" t="s">
        <v>78</v>
      </c>
      <c r="BK222" s="141">
        <f t="shared" si="39"/>
        <v>0</v>
      </c>
      <c r="BL222" s="16" t="s">
        <v>186</v>
      </c>
      <c r="BM222" s="140" t="s">
        <v>520</v>
      </c>
    </row>
    <row r="223" spans="2:65" s="1" customFormat="1" ht="62.65" customHeight="1" x14ac:dyDescent="0.2">
      <c r="B223" s="128"/>
      <c r="C223" s="129" t="s">
        <v>521</v>
      </c>
      <c r="D223" s="129" t="s">
        <v>182</v>
      </c>
      <c r="E223" s="130" t="s">
        <v>522</v>
      </c>
      <c r="F223" s="131" t="s">
        <v>513</v>
      </c>
      <c r="G223" s="132" t="s">
        <v>185</v>
      </c>
      <c r="H223" s="133">
        <v>1</v>
      </c>
      <c r="I223" s="134"/>
      <c r="J223" s="135">
        <f t="shared" si="30"/>
        <v>0</v>
      </c>
      <c r="K223" s="131" t="s">
        <v>3</v>
      </c>
      <c r="L223" s="31"/>
      <c r="M223" s="136" t="s">
        <v>3</v>
      </c>
      <c r="N223" s="137" t="s">
        <v>44</v>
      </c>
      <c r="P223" s="138">
        <f t="shared" si="31"/>
        <v>0</v>
      </c>
      <c r="Q223" s="138">
        <v>0</v>
      </c>
      <c r="R223" s="138">
        <f t="shared" si="32"/>
        <v>0</v>
      </c>
      <c r="S223" s="138">
        <v>0</v>
      </c>
      <c r="T223" s="139">
        <f t="shared" si="33"/>
        <v>0</v>
      </c>
      <c r="AR223" s="140" t="s">
        <v>186</v>
      </c>
      <c r="AT223" s="140" t="s">
        <v>182</v>
      </c>
      <c r="AU223" s="140" t="s">
        <v>78</v>
      </c>
      <c r="AY223" s="16" t="s">
        <v>181</v>
      </c>
      <c r="BE223" s="141">
        <f t="shared" si="34"/>
        <v>0</v>
      </c>
      <c r="BF223" s="141">
        <f t="shared" si="35"/>
        <v>0</v>
      </c>
      <c r="BG223" s="141">
        <f t="shared" si="36"/>
        <v>0</v>
      </c>
      <c r="BH223" s="141">
        <f t="shared" si="37"/>
        <v>0</v>
      </c>
      <c r="BI223" s="141">
        <f t="shared" si="38"/>
        <v>0</v>
      </c>
      <c r="BJ223" s="16" t="s">
        <v>78</v>
      </c>
      <c r="BK223" s="141">
        <f t="shared" si="39"/>
        <v>0</v>
      </c>
      <c r="BL223" s="16" t="s">
        <v>186</v>
      </c>
      <c r="BM223" s="140" t="s">
        <v>523</v>
      </c>
    </row>
    <row r="224" spans="2:65" s="1" customFormat="1" ht="62.65" customHeight="1" x14ac:dyDescent="0.2">
      <c r="B224" s="128"/>
      <c r="C224" s="129" t="s">
        <v>524</v>
      </c>
      <c r="D224" s="129" t="s">
        <v>182</v>
      </c>
      <c r="E224" s="130" t="s">
        <v>525</v>
      </c>
      <c r="F224" s="131" t="s">
        <v>513</v>
      </c>
      <c r="G224" s="132" t="s">
        <v>185</v>
      </c>
      <c r="H224" s="133">
        <v>1</v>
      </c>
      <c r="I224" s="134"/>
      <c r="J224" s="135">
        <f t="shared" si="30"/>
        <v>0</v>
      </c>
      <c r="K224" s="131" t="s">
        <v>3</v>
      </c>
      <c r="L224" s="31"/>
      <c r="M224" s="136" t="s">
        <v>3</v>
      </c>
      <c r="N224" s="137" t="s">
        <v>44</v>
      </c>
      <c r="P224" s="138">
        <f t="shared" si="31"/>
        <v>0</v>
      </c>
      <c r="Q224" s="138">
        <v>0</v>
      </c>
      <c r="R224" s="138">
        <f t="shared" si="32"/>
        <v>0</v>
      </c>
      <c r="S224" s="138">
        <v>0</v>
      </c>
      <c r="T224" s="139">
        <f t="shared" si="33"/>
        <v>0</v>
      </c>
      <c r="AR224" s="140" t="s">
        <v>186</v>
      </c>
      <c r="AT224" s="140" t="s">
        <v>182</v>
      </c>
      <c r="AU224" s="140" t="s">
        <v>78</v>
      </c>
      <c r="AY224" s="16" t="s">
        <v>181</v>
      </c>
      <c r="BE224" s="141">
        <f t="shared" si="34"/>
        <v>0</v>
      </c>
      <c r="BF224" s="141">
        <f t="shared" si="35"/>
        <v>0</v>
      </c>
      <c r="BG224" s="141">
        <f t="shared" si="36"/>
        <v>0</v>
      </c>
      <c r="BH224" s="141">
        <f t="shared" si="37"/>
        <v>0</v>
      </c>
      <c r="BI224" s="141">
        <f t="shared" si="38"/>
        <v>0</v>
      </c>
      <c r="BJ224" s="16" t="s">
        <v>78</v>
      </c>
      <c r="BK224" s="141">
        <f t="shared" si="39"/>
        <v>0</v>
      </c>
      <c r="BL224" s="16" t="s">
        <v>186</v>
      </c>
      <c r="BM224" s="140" t="s">
        <v>526</v>
      </c>
    </row>
    <row r="225" spans="2:65" s="1" customFormat="1" ht="66.75" customHeight="1" x14ac:dyDescent="0.2">
      <c r="B225" s="128"/>
      <c r="C225" s="129" t="s">
        <v>527</v>
      </c>
      <c r="D225" s="129" t="s">
        <v>182</v>
      </c>
      <c r="E225" s="130" t="s">
        <v>528</v>
      </c>
      <c r="F225" s="131" t="s">
        <v>529</v>
      </c>
      <c r="G225" s="132" t="s">
        <v>185</v>
      </c>
      <c r="H225" s="133">
        <v>6</v>
      </c>
      <c r="I225" s="134"/>
      <c r="J225" s="135">
        <f t="shared" si="30"/>
        <v>0</v>
      </c>
      <c r="K225" s="131" t="s">
        <v>3</v>
      </c>
      <c r="L225" s="31"/>
      <c r="M225" s="136" t="s">
        <v>3</v>
      </c>
      <c r="N225" s="137" t="s">
        <v>44</v>
      </c>
      <c r="P225" s="138">
        <f t="shared" si="31"/>
        <v>0</v>
      </c>
      <c r="Q225" s="138">
        <v>0</v>
      </c>
      <c r="R225" s="138">
        <f t="shared" si="32"/>
        <v>0</v>
      </c>
      <c r="S225" s="138">
        <v>0</v>
      </c>
      <c r="T225" s="139">
        <f t="shared" si="33"/>
        <v>0</v>
      </c>
      <c r="AR225" s="140" t="s">
        <v>186</v>
      </c>
      <c r="AT225" s="140" t="s">
        <v>182</v>
      </c>
      <c r="AU225" s="140" t="s">
        <v>78</v>
      </c>
      <c r="AY225" s="16" t="s">
        <v>181</v>
      </c>
      <c r="BE225" s="141">
        <f t="shared" si="34"/>
        <v>0</v>
      </c>
      <c r="BF225" s="141">
        <f t="shared" si="35"/>
        <v>0</v>
      </c>
      <c r="BG225" s="141">
        <f t="shared" si="36"/>
        <v>0</v>
      </c>
      <c r="BH225" s="141">
        <f t="shared" si="37"/>
        <v>0</v>
      </c>
      <c r="BI225" s="141">
        <f t="shared" si="38"/>
        <v>0</v>
      </c>
      <c r="BJ225" s="16" t="s">
        <v>78</v>
      </c>
      <c r="BK225" s="141">
        <f t="shared" si="39"/>
        <v>0</v>
      </c>
      <c r="BL225" s="16" t="s">
        <v>186</v>
      </c>
      <c r="BM225" s="140" t="s">
        <v>530</v>
      </c>
    </row>
    <row r="226" spans="2:65" s="1" customFormat="1" ht="16.5" customHeight="1" x14ac:dyDescent="0.2">
      <c r="B226" s="128"/>
      <c r="C226" s="129" t="s">
        <v>531</v>
      </c>
      <c r="D226" s="129" t="s">
        <v>182</v>
      </c>
      <c r="E226" s="130" t="s">
        <v>532</v>
      </c>
      <c r="F226" s="131" t="s">
        <v>533</v>
      </c>
      <c r="G226" s="132" t="s">
        <v>382</v>
      </c>
      <c r="H226" s="133">
        <v>6</v>
      </c>
      <c r="I226" s="134"/>
      <c r="J226" s="135">
        <f t="shared" si="30"/>
        <v>0</v>
      </c>
      <c r="K226" s="131" t="s">
        <v>3</v>
      </c>
      <c r="L226" s="31"/>
      <c r="M226" s="136" t="s">
        <v>3</v>
      </c>
      <c r="N226" s="137" t="s">
        <v>44</v>
      </c>
      <c r="P226" s="138">
        <f t="shared" si="31"/>
        <v>0</v>
      </c>
      <c r="Q226" s="138">
        <v>0</v>
      </c>
      <c r="R226" s="138">
        <f t="shared" si="32"/>
        <v>0</v>
      </c>
      <c r="S226" s="138">
        <v>0</v>
      </c>
      <c r="T226" s="139">
        <f t="shared" si="33"/>
        <v>0</v>
      </c>
      <c r="AR226" s="140" t="s">
        <v>186</v>
      </c>
      <c r="AT226" s="140" t="s">
        <v>182</v>
      </c>
      <c r="AU226" s="140" t="s">
        <v>78</v>
      </c>
      <c r="AY226" s="16" t="s">
        <v>181</v>
      </c>
      <c r="BE226" s="141">
        <f t="shared" si="34"/>
        <v>0</v>
      </c>
      <c r="BF226" s="141">
        <f t="shared" si="35"/>
        <v>0</v>
      </c>
      <c r="BG226" s="141">
        <f t="shared" si="36"/>
        <v>0</v>
      </c>
      <c r="BH226" s="141">
        <f t="shared" si="37"/>
        <v>0</v>
      </c>
      <c r="BI226" s="141">
        <f t="shared" si="38"/>
        <v>0</v>
      </c>
      <c r="BJ226" s="16" t="s">
        <v>78</v>
      </c>
      <c r="BK226" s="141">
        <f t="shared" si="39"/>
        <v>0</v>
      </c>
      <c r="BL226" s="16" t="s">
        <v>186</v>
      </c>
      <c r="BM226" s="140" t="s">
        <v>534</v>
      </c>
    </row>
    <row r="227" spans="2:65" s="1" customFormat="1" ht="66.75" customHeight="1" x14ac:dyDescent="0.2">
      <c r="B227" s="128"/>
      <c r="C227" s="129" t="s">
        <v>535</v>
      </c>
      <c r="D227" s="129" t="s">
        <v>182</v>
      </c>
      <c r="E227" s="130" t="s">
        <v>536</v>
      </c>
      <c r="F227" s="131" t="s">
        <v>529</v>
      </c>
      <c r="G227" s="132" t="s">
        <v>185</v>
      </c>
      <c r="H227" s="133">
        <v>1</v>
      </c>
      <c r="I227" s="134"/>
      <c r="J227" s="135">
        <f t="shared" si="30"/>
        <v>0</v>
      </c>
      <c r="K227" s="131" t="s">
        <v>3</v>
      </c>
      <c r="L227" s="31"/>
      <c r="M227" s="136" t="s">
        <v>3</v>
      </c>
      <c r="N227" s="137" t="s">
        <v>44</v>
      </c>
      <c r="P227" s="138">
        <f t="shared" si="31"/>
        <v>0</v>
      </c>
      <c r="Q227" s="138">
        <v>0</v>
      </c>
      <c r="R227" s="138">
        <f t="shared" si="32"/>
        <v>0</v>
      </c>
      <c r="S227" s="138">
        <v>0</v>
      </c>
      <c r="T227" s="139">
        <f t="shared" si="33"/>
        <v>0</v>
      </c>
      <c r="AR227" s="140" t="s">
        <v>186</v>
      </c>
      <c r="AT227" s="140" t="s">
        <v>182</v>
      </c>
      <c r="AU227" s="140" t="s">
        <v>78</v>
      </c>
      <c r="AY227" s="16" t="s">
        <v>181</v>
      </c>
      <c r="BE227" s="141">
        <f t="shared" si="34"/>
        <v>0</v>
      </c>
      <c r="BF227" s="141">
        <f t="shared" si="35"/>
        <v>0</v>
      </c>
      <c r="BG227" s="141">
        <f t="shared" si="36"/>
        <v>0</v>
      </c>
      <c r="BH227" s="141">
        <f t="shared" si="37"/>
        <v>0</v>
      </c>
      <c r="BI227" s="141">
        <f t="shared" si="38"/>
        <v>0</v>
      </c>
      <c r="BJ227" s="16" t="s">
        <v>78</v>
      </c>
      <c r="BK227" s="141">
        <f t="shared" si="39"/>
        <v>0</v>
      </c>
      <c r="BL227" s="16" t="s">
        <v>186</v>
      </c>
      <c r="BM227" s="140" t="s">
        <v>537</v>
      </c>
    </row>
    <row r="228" spans="2:65" s="1" customFormat="1" ht="24.2" customHeight="1" x14ac:dyDescent="0.2">
      <c r="B228" s="128"/>
      <c r="C228" s="129" t="s">
        <v>538</v>
      </c>
      <c r="D228" s="129" t="s">
        <v>182</v>
      </c>
      <c r="E228" s="130" t="s">
        <v>539</v>
      </c>
      <c r="F228" s="131" t="s">
        <v>246</v>
      </c>
      <c r="G228" s="132" t="s">
        <v>185</v>
      </c>
      <c r="H228" s="133">
        <v>12</v>
      </c>
      <c r="I228" s="134"/>
      <c r="J228" s="135">
        <f t="shared" si="30"/>
        <v>0</v>
      </c>
      <c r="K228" s="131" t="s">
        <v>3</v>
      </c>
      <c r="L228" s="31"/>
      <c r="M228" s="136" t="s">
        <v>3</v>
      </c>
      <c r="N228" s="137" t="s">
        <v>44</v>
      </c>
      <c r="P228" s="138">
        <f t="shared" si="31"/>
        <v>0</v>
      </c>
      <c r="Q228" s="138">
        <v>0</v>
      </c>
      <c r="R228" s="138">
        <f t="shared" si="32"/>
        <v>0</v>
      </c>
      <c r="S228" s="138">
        <v>0</v>
      </c>
      <c r="T228" s="139">
        <f t="shared" si="33"/>
        <v>0</v>
      </c>
      <c r="AR228" s="140" t="s">
        <v>186</v>
      </c>
      <c r="AT228" s="140" t="s">
        <v>182</v>
      </c>
      <c r="AU228" s="140" t="s">
        <v>78</v>
      </c>
      <c r="AY228" s="16" t="s">
        <v>181</v>
      </c>
      <c r="BE228" s="141">
        <f t="shared" si="34"/>
        <v>0</v>
      </c>
      <c r="BF228" s="141">
        <f t="shared" si="35"/>
        <v>0</v>
      </c>
      <c r="BG228" s="141">
        <f t="shared" si="36"/>
        <v>0</v>
      </c>
      <c r="BH228" s="141">
        <f t="shared" si="37"/>
        <v>0</v>
      </c>
      <c r="BI228" s="141">
        <f t="shared" si="38"/>
        <v>0</v>
      </c>
      <c r="BJ228" s="16" t="s">
        <v>78</v>
      </c>
      <c r="BK228" s="141">
        <f t="shared" si="39"/>
        <v>0</v>
      </c>
      <c r="BL228" s="16" t="s">
        <v>186</v>
      </c>
      <c r="BM228" s="140" t="s">
        <v>540</v>
      </c>
    </row>
    <row r="229" spans="2:65" s="1" customFormat="1" ht="16.5" customHeight="1" x14ac:dyDescent="0.2">
      <c r="B229" s="128"/>
      <c r="C229" s="129" t="s">
        <v>541</v>
      </c>
      <c r="D229" s="129" t="s">
        <v>182</v>
      </c>
      <c r="E229" s="130" t="s">
        <v>542</v>
      </c>
      <c r="F229" s="131" t="s">
        <v>543</v>
      </c>
      <c r="G229" s="132" t="s">
        <v>185</v>
      </c>
      <c r="H229" s="133">
        <v>12</v>
      </c>
      <c r="I229" s="134"/>
      <c r="J229" s="135">
        <f t="shared" si="30"/>
        <v>0</v>
      </c>
      <c r="K229" s="131" t="s">
        <v>3</v>
      </c>
      <c r="L229" s="31"/>
      <c r="M229" s="136" t="s">
        <v>3</v>
      </c>
      <c r="N229" s="137" t="s">
        <v>44</v>
      </c>
      <c r="P229" s="138">
        <f t="shared" si="31"/>
        <v>0</v>
      </c>
      <c r="Q229" s="138">
        <v>0</v>
      </c>
      <c r="R229" s="138">
        <f t="shared" si="32"/>
        <v>0</v>
      </c>
      <c r="S229" s="138">
        <v>0</v>
      </c>
      <c r="T229" s="139">
        <f t="shared" si="33"/>
        <v>0</v>
      </c>
      <c r="AR229" s="140" t="s">
        <v>186</v>
      </c>
      <c r="AT229" s="140" t="s">
        <v>182</v>
      </c>
      <c r="AU229" s="140" t="s">
        <v>78</v>
      </c>
      <c r="AY229" s="16" t="s">
        <v>181</v>
      </c>
      <c r="BE229" s="141">
        <f t="shared" si="34"/>
        <v>0</v>
      </c>
      <c r="BF229" s="141">
        <f t="shared" si="35"/>
        <v>0</v>
      </c>
      <c r="BG229" s="141">
        <f t="shared" si="36"/>
        <v>0</v>
      </c>
      <c r="BH229" s="141">
        <f t="shared" si="37"/>
        <v>0</v>
      </c>
      <c r="BI229" s="141">
        <f t="shared" si="38"/>
        <v>0</v>
      </c>
      <c r="BJ229" s="16" t="s">
        <v>78</v>
      </c>
      <c r="BK229" s="141">
        <f t="shared" si="39"/>
        <v>0</v>
      </c>
      <c r="BL229" s="16" t="s">
        <v>186</v>
      </c>
      <c r="BM229" s="140" t="s">
        <v>544</v>
      </c>
    </row>
    <row r="230" spans="2:65" s="1" customFormat="1" ht="24.2" customHeight="1" x14ac:dyDescent="0.2">
      <c r="B230" s="128"/>
      <c r="C230" s="129" t="s">
        <v>545</v>
      </c>
      <c r="D230" s="129" t="s">
        <v>182</v>
      </c>
      <c r="E230" s="130" t="s">
        <v>546</v>
      </c>
      <c r="F230" s="131" t="s">
        <v>246</v>
      </c>
      <c r="G230" s="132" t="s">
        <v>185</v>
      </c>
      <c r="H230" s="133">
        <v>1</v>
      </c>
      <c r="I230" s="134"/>
      <c r="J230" s="135">
        <f t="shared" si="30"/>
        <v>0</v>
      </c>
      <c r="K230" s="131" t="s">
        <v>3</v>
      </c>
      <c r="L230" s="31"/>
      <c r="M230" s="136" t="s">
        <v>3</v>
      </c>
      <c r="N230" s="137" t="s">
        <v>44</v>
      </c>
      <c r="P230" s="138">
        <f t="shared" si="31"/>
        <v>0</v>
      </c>
      <c r="Q230" s="138">
        <v>0</v>
      </c>
      <c r="R230" s="138">
        <f t="shared" si="32"/>
        <v>0</v>
      </c>
      <c r="S230" s="138">
        <v>0</v>
      </c>
      <c r="T230" s="139">
        <f t="shared" si="33"/>
        <v>0</v>
      </c>
      <c r="AR230" s="140" t="s">
        <v>186</v>
      </c>
      <c r="AT230" s="140" t="s">
        <v>182</v>
      </c>
      <c r="AU230" s="140" t="s">
        <v>78</v>
      </c>
      <c r="AY230" s="16" t="s">
        <v>181</v>
      </c>
      <c r="BE230" s="141">
        <f t="shared" si="34"/>
        <v>0</v>
      </c>
      <c r="BF230" s="141">
        <f t="shared" si="35"/>
        <v>0</v>
      </c>
      <c r="BG230" s="141">
        <f t="shared" si="36"/>
        <v>0</v>
      </c>
      <c r="BH230" s="141">
        <f t="shared" si="37"/>
        <v>0</v>
      </c>
      <c r="BI230" s="141">
        <f t="shared" si="38"/>
        <v>0</v>
      </c>
      <c r="BJ230" s="16" t="s">
        <v>78</v>
      </c>
      <c r="BK230" s="141">
        <f t="shared" si="39"/>
        <v>0</v>
      </c>
      <c r="BL230" s="16" t="s">
        <v>186</v>
      </c>
      <c r="BM230" s="140" t="s">
        <v>547</v>
      </c>
    </row>
    <row r="231" spans="2:65" s="1" customFormat="1" ht="128.65" customHeight="1" x14ac:dyDescent="0.2">
      <c r="B231" s="128"/>
      <c r="C231" s="129" t="s">
        <v>548</v>
      </c>
      <c r="D231" s="129" t="s">
        <v>182</v>
      </c>
      <c r="E231" s="130" t="s">
        <v>549</v>
      </c>
      <c r="F231" s="131" t="s">
        <v>254</v>
      </c>
      <c r="G231" s="132" t="s">
        <v>185</v>
      </c>
      <c r="H231" s="133">
        <v>9</v>
      </c>
      <c r="I231" s="134"/>
      <c r="J231" s="135">
        <f t="shared" si="30"/>
        <v>0</v>
      </c>
      <c r="K231" s="131" t="s">
        <v>3</v>
      </c>
      <c r="L231" s="31"/>
      <c r="M231" s="136" t="s">
        <v>3</v>
      </c>
      <c r="N231" s="137" t="s">
        <v>44</v>
      </c>
      <c r="P231" s="138">
        <f t="shared" si="31"/>
        <v>0</v>
      </c>
      <c r="Q231" s="138">
        <v>0</v>
      </c>
      <c r="R231" s="138">
        <f t="shared" si="32"/>
        <v>0</v>
      </c>
      <c r="S231" s="138">
        <v>0</v>
      </c>
      <c r="T231" s="139">
        <f t="shared" si="33"/>
        <v>0</v>
      </c>
      <c r="AR231" s="140" t="s">
        <v>186</v>
      </c>
      <c r="AT231" s="140" t="s">
        <v>182</v>
      </c>
      <c r="AU231" s="140" t="s">
        <v>78</v>
      </c>
      <c r="AY231" s="16" t="s">
        <v>181</v>
      </c>
      <c r="BE231" s="141">
        <f t="shared" si="34"/>
        <v>0</v>
      </c>
      <c r="BF231" s="141">
        <f t="shared" si="35"/>
        <v>0</v>
      </c>
      <c r="BG231" s="141">
        <f t="shared" si="36"/>
        <v>0</v>
      </c>
      <c r="BH231" s="141">
        <f t="shared" si="37"/>
        <v>0</v>
      </c>
      <c r="BI231" s="141">
        <f t="shared" si="38"/>
        <v>0</v>
      </c>
      <c r="BJ231" s="16" t="s">
        <v>78</v>
      </c>
      <c r="BK231" s="141">
        <f t="shared" si="39"/>
        <v>0</v>
      </c>
      <c r="BL231" s="16" t="s">
        <v>186</v>
      </c>
      <c r="BM231" s="140" t="s">
        <v>550</v>
      </c>
    </row>
    <row r="232" spans="2:65" s="1" customFormat="1" ht="16.5" customHeight="1" x14ac:dyDescent="0.2">
      <c r="B232" s="128"/>
      <c r="C232" s="129" t="s">
        <v>551</v>
      </c>
      <c r="D232" s="129" t="s">
        <v>182</v>
      </c>
      <c r="E232" s="130" t="s">
        <v>552</v>
      </c>
      <c r="F232" s="131" t="s">
        <v>553</v>
      </c>
      <c r="G232" s="132" t="s">
        <v>382</v>
      </c>
      <c r="H232" s="133">
        <v>9</v>
      </c>
      <c r="I232" s="134"/>
      <c r="J232" s="135">
        <f t="shared" si="30"/>
        <v>0</v>
      </c>
      <c r="K232" s="131" t="s">
        <v>3</v>
      </c>
      <c r="L232" s="31"/>
      <c r="M232" s="136" t="s">
        <v>3</v>
      </c>
      <c r="N232" s="137" t="s">
        <v>44</v>
      </c>
      <c r="P232" s="138">
        <f t="shared" si="31"/>
        <v>0</v>
      </c>
      <c r="Q232" s="138">
        <v>0</v>
      </c>
      <c r="R232" s="138">
        <f t="shared" si="32"/>
        <v>0</v>
      </c>
      <c r="S232" s="138">
        <v>0</v>
      </c>
      <c r="T232" s="139">
        <f t="shared" si="33"/>
        <v>0</v>
      </c>
      <c r="AR232" s="140" t="s">
        <v>186</v>
      </c>
      <c r="AT232" s="140" t="s">
        <v>182</v>
      </c>
      <c r="AU232" s="140" t="s">
        <v>78</v>
      </c>
      <c r="AY232" s="16" t="s">
        <v>181</v>
      </c>
      <c r="BE232" s="141">
        <f t="shared" si="34"/>
        <v>0</v>
      </c>
      <c r="BF232" s="141">
        <f t="shared" si="35"/>
        <v>0</v>
      </c>
      <c r="BG232" s="141">
        <f t="shared" si="36"/>
        <v>0</v>
      </c>
      <c r="BH232" s="141">
        <f t="shared" si="37"/>
        <v>0</v>
      </c>
      <c r="BI232" s="141">
        <f t="shared" si="38"/>
        <v>0</v>
      </c>
      <c r="BJ232" s="16" t="s">
        <v>78</v>
      </c>
      <c r="BK232" s="141">
        <f t="shared" si="39"/>
        <v>0</v>
      </c>
      <c r="BL232" s="16" t="s">
        <v>186</v>
      </c>
      <c r="BM232" s="140" t="s">
        <v>554</v>
      </c>
    </row>
    <row r="233" spans="2:65" s="1" customFormat="1" ht="128.65" customHeight="1" x14ac:dyDescent="0.2">
      <c r="B233" s="128"/>
      <c r="C233" s="129" t="s">
        <v>555</v>
      </c>
      <c r="D233" s="129" t="s">
        <v>182</v>
      </c>
      <c r="E233" s="130" t="s">
        <v>556</v>
      </c>
      <c r="F233" s="131" t="s">
        <v>254</v>
      </c>
      <c r="G233" s="132" t="s">
        <v>185</v>
      </c>
      <c r="H233" s="133">
        <v>1</v>
      </c>
      <c r="I233" s="134"/>
      <c r="J233" s="135">
        <f t="shared" si="30"/>
        <v>0</v>
      </c>
      <c r="K233" s="131" t="s">
        <v>3</v>
      </c>
      <c r="L233" s="31"/>
      <c r="M233" s="136" t="s">
        <v>3</v>
      </c>
      <c r="N233" s="137" t="s">
        <v>44</v>
      </c>
      <c r="P233" s="138">
        <f t="shared" si="31"/>
        <v>0</v>
      </c>
      <c r="Q233" s="138">
        <v>0</v>
      </c>
      <c r="R233" s="138">
        <f t="shared" si="32"/>
        <v>0</v>
      </c>
      <c r="S233" s="138">
        <v>0</v>
      </c>
      <c r="T233" s="139">
        <f t="shared" si="33"/>
        <v>0</v>
      </c>
      <c r="AR233" s="140" t="s">
        <v>186</v>
      </c>
      <c r="AT233" s="140" t="s">
        <v>182</v>
      </c>
      <c r="AU233" s="140" t="s">
        <v>78</v>
      </c>
      <c r="AY233" s="16" t="s">
        <v>181</v>
      </c>
      <c r="BE233" s="141">
        <f t="shared" si="34"/>
        <v>0</v>
      </c>
      <c r="BF233" s="141">
        <f t="shared" si="35"/>
        <v>0</v>
      </c>
      <c r="BG233" s="141">
        <f t="shared" si="36"/>
        <v>0</v>
      </c>
      <c r="BH233" s="141">
        <f t="shared" si="37"/>
        <v>0</v>
      </c>
      <c r="BI233" s="141">
        <f t="shared" si="38"/>
        <v>0</v>
      </c>
      <c r="BJ233" s="16" t="s">
        <v>78</v>
      </c>
      <c r="BK233" s="141">
        <f t="shared" si="39"/>
        <v>0</v>
      </c>
      <c r="BL233" s="16" t="s">
        <v>186</v>
      </c>
      <c r="BM233" s="140" t="s">
        <v>557</v>
      </c>
    </row>
    <row r="234" spans="2:65" s="1" customFormat="1" ht="49.15" customHeight="1" x14ac:dyDescent="0.2">
      <c r="B234" s="128"/>
      <c r="C234" s="129" t="s">
        <v>558</v>
      </c>
      <c r="D234" s="129" t="s">
        <v>182</v>
      </c>
      <c r="E234" s="130" t="s">
        <v>559</v>
      </c>
      <c r="F234" s="131" t="s">
        <v>261</v>
      </c>
      <c r="G234" s="132" t="s">
        <v>185</v>
      </c>
      <c r="H234" s="133">
        <v>4</v>
      </c>
      <c r="I234" s="134"/>
      <c r="J234" s="135">
        <f t="shared" si="30"/>
        <v>0</v>
      </c>
      <c r="K234" s="131" t="s">
        <v>3</v>
      </c>
      <c r="L234" s="31"/>
      <c r="M234" s="136" t="s">
        <v>3</v>
      </c>
      <c r="N234" s="137" t="s">
        <v>44</v>
      </c>
      <c r="P234" s="138">
        <f t="shared" si="31"/>
        <v>0</v>
      </c>
      <c r="Q234" s="138">
        <v>0</v>
      </c>
      <c r="R234" s="138">
        <f t="shared" si="32"/>
        <v>0</v>
      </c>
      <c r="S234" s="138">
        <v>0</v>
      </c>
      <c r="T234" s="139">
        <f t="shared" si="33"/>
        <v>0</v>
      </c>
      <c r="AR234" s="140" t="s">
        <v>186</v>
      </c>
      <c r="AT234" s="140" t="s">
        <v>182</v>
      </c>
      <c r="AU234" s="140" t="s">
        <v>78</v>
      </c>
      <c r="AY234" s="16" t="s">
        <v>181</v>
      </c>
      <c r="BE234" s="141">
        <f t="shared" si="34"/>
        <v>0</v>
      </c>
      <c r="BF234" s="141">
        <f t="shared" si="35"/>
        <v>0</v>
      </c>
      <c r="BG234" s="141">
        <f t="shared" si="36"/>
        <v>0</v>
      </c>
      <c r="BH234" s="141">
        <f t="shared" si="37"/>
        <v>0</v>
      </c>
      <c r="BI234" s="141">
        <f t="shared" si="38"/>
        <v>0</v>
      </c>
      <c r="BJ234" s="16" t="s">
        <v>78</v>
      </c>
      <c r="BK234" s="141">
        <f t="shared" si="39"/>
        <v>0</v>
      </c>
      <c r="BL234" s="16" t="s">
        <v>186</v>
      </c>
      <c r="BM234" s="140" t="s">
        <v>560</v>
      </c>
    </row>
    <row r="235" spans="2:65" s="1" customFormat="1" ht="16.5" customHeight="1" x14ac:dyDescent="0.2">
      <c r="B235" s="128"/>
      <c r="C235" s="129" t="s">
        <v>561</v>
      </c>
      <c r="D235" s="129" t="s">
        <v>182</v>
      </c>
      <c r="E235" s="130" t="s">
        <v>562</v>
      </c>
      <c r="F235" s="131" t="s">
        <v>563</v>
      </c>
      <c r="G235" s="132" t="s">
        <v>185</v>
      </c>
      <c r="H235" s="133">
        <v>4</v>
      </c>
      <c r="I235" s="134"/>
      <c r="J235" s="135">
        <f t="shared" si="30"/>
        <v>0</v>
      </c>
      <c r="K235" s="131" t="s">
        <v>3</v>
      </c>
      <c r="L235" s="31"/>
      <c r="M235" s="136" t="s">
        <v>3</v>
      </c>
      <c r="N235" s="137" t="s">
        <v>44</v>
      </c>
      <c r="P235" s="138">
        <f t="shared" si="31"/>
        <v>0</v>
      </c>
      <c r="Q235" s="138">
        <v>0</v>
      </c>
      <c r="R235" s="138">
        <f t="shared" si="32"/>
        <v>0</v>
      </c>
      <c r="S235" s="138">
        <v>0</v>
      </c>
      <c r="T235" s="139">
        <f t="shared" si="33"/>
        <v>0</v>
      </c>
      <c r="AR235" s="140" t="s">
        <v>186</v>
      </c>
      <c r="AT235" s="140" t="s">
        <v>182</v>
      </c>
      <c r="AU235" s="140" t="s">
        <v>78</v>
      </c>
      <c r="AY235" s="16" t="s">
        <v>181</v>
      </c>
      <c r="BE235" s="141">
        <f t="shared" si="34"/>
        <v>0</v>
      </c>
      <c r="BF235" s="141">
        <f t="shared" si="35"/>
        <v>0</v>
      </c>
      <c r="BG235" s="141">
        <f t="shared" si="36"/>
        <v>0</v>
      </c>
      <c r="BH235" s="141">
        <f t="shared" si="37"/>
        <v>0</v>
      </c>
      <c r="BI235" s="141">
        <f t="shared" si="38"/>
        <v>0</v>
      </c>
      <c r="BJ235" s="16" t="s">
        <v>78</v>
      </c>
      <c r="BK235" s="141">
        <f t="shared" si="39"/>
        <v>0</v>
      </c>
      <c r="BL235" s="16" t="s">
        <v>186</v>
      </c>
      <c r="BM235" s="140" t="s">
        <v>564</v>
      </c>
    </row>
    <row r="236" spans="2:65" s="1" customFormat="1" ht="49.15" customHeight="1" x14ac:dyDescent="0.2">
      <c r="B236" s="128"/>
      <c r="C236" s="129" t="s">
        <v>565</v>
      </c>
      <c r="D236" s="129" t="s">
        <v>182</v>
      </c>
      <c r="E236" s="130" t="s">
        <v>566</v>
      </c>
      <c r="F236" s="131" t="s">
        <v>261</v>
      </c>
      <c r="G236" s="132" t="s">
        <v>185</v>
      </c>
      <c r="H236" s="133">
        <v>1</v>
      </c>
      <c r="I236" s="134"/>
      <c r="J236" s="135">
        <f t="shared" si="30"/>
        <v>0</v>
      </c>
      <c r="K236" s="131" t="s">
        <v>3</v>
      </c>
      <c r="L236" s="31"/>
      <c r="M236" s="136" t="s">
        <v>3</v>
      </c>
      <c r="N236" s="137" t="s">
        <v>44</v>
      </c>
      <c r="P236" s="138">
        <f t="shared" si="31"/>
        <v>0</v>
      </c>
      <c r="Q236" s="138">
        <v>0</v>
      </c>
      <c r="R236" s="138">
        <f t="shared" si="32"/>
        <v>0</v>
      </c>
      <c r="S236" s="138">
        <v>0</v>
      </c>
      <c r="T236" s="139">
        <f t="shared" si="33"/>
        <v>0</v>
      </c>
      <c r="AR236" s="140" t="s">
        <v>186</v>
      </c>
      <c r="AT236" s="140" t="s">
        <v>182</v>
      </c>
      <c r="AU236" s="140" t="s">
        <v>78</v>
      </c>
      <c r="AY236" s="16" t="s">
        <v>181</v>
      </c>
      <c r="BE236" s="141">
        <f t="shared" si="34"/>
        <v>0</v>
      </c>
      <c r="BF236" s="141">
        <f t="shared" si="35"/>
        <v>0</v>
      </c>
      <c r="BG236" s="141">
        <f t="shared" si="36"/>
        <v>0</v>
      </c>
      <c r="BH236" s="141">
        <f t="shared" si="37"/>
        <v>0</v>
      </c>
      <c r="BI236" s="141">
        <f t="shared" si="38"/>
        <v>0</v>
      </c>
      <c r="BJ236" s="16" t="s">
        <v>78</v>
      </c>
      <c r="BK236" s="141">
        <f t="shared" si="39"/>
        <v>0</v>
      </c>
      <c r="BL236" s="16" t="s">
        <v>186</v>
      </c>
      <c r="BM236" s="140" t="s">
        <v>567</v>
      </c>
    </row>
    <row r="237" spans="2:65" s="1" customFormat="1" ht="128.65" customHeight="1" x14ac:dyDescent="0.2">
      <c r="B237" s="128"/>
      <c r="C237" s="129" t="s">
        <v>568</v>
      </c>
      <c r="D237" s="129" t="s">
        <v>182</v>
      </c>
      <c r="E237" s="130" t="s">
        <v>569</v>
      </c>
      <c r="F237" s="131" t="s">
        <v>570</v>
      </c>
      <c r="G237" s="132" t="s">
        <v>185</v>
      </c>
      <c r="H237" s="133">
        <v>9</v>
      </c>
      <c r="I237" s="134"/>
      <c r="J237" s="135">
        <f t="shared" si="30"/>
        <v>0</v>
      </c>
      <c r="K237" s="131" t="s">
        <v>3</v>
      </c>
      <c r="L237" s="31"/>
      <c r="M237" s="136" t="s">
        <v>3</v>
      </c>
      <c r="N237" s="137" t="s">
        <v>44</v>
      </c>
      <c r="P237" s="138">
        <f t="shared" si="31"/>
        <v>0</v>
      </c>
      <c r="Q237" s="138">
        <v>0</v>
      </c>
      <c r="R237" s="138">
        <f t="shared" si="32"/>
        <v>0</v>
      </c>
      <c r="S237" s="138">
        <v>0</v>
      </c>
      <c r="T237" s="139">
        <f t="shared" si="33"/>
        <v>0</v>
      </c>
      <c r="AR237" s="140" t="s">
        <v>186</v>
      </c>
      <c r="AT237" s="140" t="s">
        <v>182</v>
      </c>
      <c r="AU237" s="140" t="s">
        <v>78</v>
      </c>
      <c r="AY237" s="16" t="s">
        <v>181</v>
      </c>
      <c r="BE237" s="141">
        <f t="shared" si="34"/>
        <v>0</v>
      </c>
      <c r="BF237" s="141">
        <f t="shared" si="35"/>
        <v>0</v>
      </c>
      <c r="BG237" s="141">
        <f t="shared" si="36"/>
        <v>0</v>
      </c>
      <c r="BH237" s="141">
        <f t="shared" si="37"/>
        <v>0</v>
      </c>
      <c r="BI237" s="141">
        <f t="shared" si="38"/>
        <v>0</v>
      </c>
      <c r="BJ237" s="16" t="s">
        <v>78</v>
      </c>
      <c r="BK237" s="141">
        <f t="shared" si="39"/>
        <v>0</v>
      </c>
      <c r="BL237" s="16" t="s">
        <v>186</v>
      </c>
      <c r="BM237" s="140" t="s">
        <v>571</v>
      </c>
    </row>
    <row r="238" spans="2:65" s="1" customFormat="1" ht="16.5" customHeight="1" x14ac:dyDescent="0.2">
      <c r="B238" s="128"/>
      <c r="C238" s="129" t="s">
        <v>572</v>
      </c>
      <c r="D238" s="129" t="s">
        <v>182</v>
      </c>
      <c r="E238" s="130" t="s">
        <v>573</v>
      </c>
      <c r="F238" s="131" t="s">
        <v>574</v>
      </c>
      <c r="G238" s="132" t="s">
        <v>382</v>
      </c>
      <c r="H238" s="133">
        <v>9</v>
      </c>
      <c r="I238" s="134"/>
      <c r="J238" s="135">
        <f t="shared" si="30"/>
        <v>0</v>
      </c>
      <c r="K238" s="131" t="s">
        <v>3</v>
      </c>
      <c r="L238" s="31"/>
      <c r="M238" s="136" t="s">
        <v>3</v>
      </c>
      <c r="N238" s="137" t="s">
        <v>44</v>
      </c>
      <c r="P238" s="138">
        <f t="shared" si="31"/>
        <v>0</v>
      </c>
      <c r="Q238" s="138">
        <v>0</v>
      </c>
      <c r="R238" s="138">
        <f t="shared" si="32"/>
        <v>0</v>
      </c>
      <c r="S238" s="138">
        <v>0</v>
      </c>
      <c r="T238" s="139">
        <f t="shared" si="33"/>
        <v>0</v>
      </c>
      <c r="AR238" s="140" t="s">
        <v>186</v>
      </c>
      <c r="AT238" s="140" t="s">
        <v>182</v>
      </c>
      <c r="AU238" s="140" t="s">
        <v>78</v>
      </c>
      <c r="AY238" s="16" t="s">
        <v>181</v>
      </c>
      <c r="BE238" s="141">
        <f t="shared" si="34"/>
        <v>0</v>
      </c>
      <c r="BF238" s="141">
        <f t="shared" si="35"/>
        <v>0</v>
      </c>
      <c r="BG238" s="141">
        <f t="shared" si="36"/>
        <v>0</v>
      </c>
      <c r="BH238" s="141">
        <f t="shared" si="37"/>
        <v>0</v>
      </c>
      <c r="BI238" s="141">
        <f t="shared" si="38"/>
        <v>0</v>
      </c>
      <c r="BJ238" s="16" t="s">
        <v>78</v>
      </c>
      <c r="BK238" s="141">
        <f t="shared" si="39"/>
        <v>0</v>
      </c>
      <c r="BL238" s="16" t="s">
        <v>186</v>
      </c>
      <c r="BM238" s="140" t="s">
        <v>575</v>
      </c>
    </row>
    <row r="239" spans="2:65" s="1" customFormat="1" ht="128.65" customHeight="1" x14ac:dyDescent="0.2">
      <c r="B239" s="128"/>
      <c r="C239" s="129" t="s">
        <v>576</v>
      </c>
      <c r="D239" s="129" t="s">
        <v>182</v>
      </c>
      <c r="E239" s="130" t="s">
        <v>577</v>
      </c>
      <c r="F239" s="131" t="s">
        <v>570</v>
      </c>
      <c r="G239" s="132" t="s">
        <v>185</v>
      </c>
      <c r="H239" s="133">
        <v>1</v>
      </c>
      <c r="I239" s="134"/>
      <c r="J239" s="135">
        <f t="shared" si="30"/>
        <v>0</v>
      </c>
      <c r="K239" s="131" t="s">
        <v>3</v>
      </c>
      <c r="L239" s="31"/>
      <c r="M239" s="136" t="s">
        <v>3</v>
      </c>
      <c r="N239" s="137" t="s">
        <v>44</v>
      </c>
      <c r="P239" s="138">
        <f t="shared" si="31"/>
        <v>0</v>
      </c>
      <c r="Q239" s="138">
        <v>0</v>
      </c>
      <c r="R239" s="138">
        <f t="shared" si="32"/>
        <v>0</v>
      </c>
      <c r="S239" s="138">
        <v>0</v>
      </c>
      <c r="T239" s="139">
        <f t="shared" si="33"/>
        <v>0</v>
      </c>
      <c r="AR239" s="140" t="s">
        <v>186</v>
      </c>
      <c r="AT239" s="140" t="s">
        <v>182</v>
      </c>
      <c r="AU239" s="140" t="s">
        <v>78</v>
      </c>
      <c r="AY239" s="16" t="s">
        <v>181</v>
      </c>
      <c r="BE239" s="141">
        <f t="shared" si="34"/>
        <v>0</v>
      </c>
      <c r="BF239" s="141">
        <f t="shared" si="35"/>
        <v>0</v>
      </c>
      <c r="BG239" s="141">
        <f t="shared" si="36"/>
        <v>0</v>
      </c>
      <c r="BH239" s="141">
        <f t="shared" si="37"/>
        <v>0</v>
      </c>
      <c r="BI239" s="141">
        <f t="shared" si="38"/>
        <v>0</v>
      </c>
      <c r="BJ239" s="16" t="s">
        <v>78</v>
      </c>
      <c r="BK239" s="141">
        <f t="shared" si="39"/>
        <v>0</v>
      </c>
      <c r="BL239" s="16" t="s">
        <v>186</v>
      </c>
      <c r="BM239" s="140" t="s">
        <v>578</v>
      </c>
    </row>
    <row r="240" spans="2:65" s="1" customFormat="1" ht="55.5" customHeight="1" x14ac:dyDescent="0.2">
      <c r="B240" s="128"/>
      <c r="C240" s="129" t="s">
        <v>579</v>
      </c>
      <c r="D240" s="129" t="s">
        <v>182</v>
      </c>
      <c r="E240" s="130" t="s">
        <v>580</v>
      </c>
      <c r="F240" s="131" t="s">
        <v>581</v>
      </c>
      <c r="G240" s="132" t="s">
        <v>185</v>
      </c>
      <c r="H240" s="133">
        <v>4</v>
      </c>
      <c r="I240" s="134"/>
      <c r="J240" s="135">
        <f t="shared" si="30"/>
        <v>0</v>
      </c>
      <c r="K240" s="131" t="s">
        <v>3</v>
      </c>
      <c r="L240" s="31"/>
      <c r="M240" s="136" t="s">
        <v>3</v>
      </c>
      <c r="N240" s="137" t="s">
        <v>44</v>
      </c>
      <c r="P240" s="138">
        <f t="shared" si="31"/>
        <v>0</v>
      </c>
      <c r="Q240" s="138">
        <v>0</v>
      </c>
      <c r="R240" s="138">
        <f t="shared" si="32"/>
        <v>0</v>
      </c>
      <c r="S240" s="138">
        <v>0</v>
      </c>
      <c r="T240" s="139">
        <f t="shared" si="33"/>
        <v>0</v>
      </c>
      <c r="AR240" s="140" t="s">
        <v>186</v>
      </c>
      <c r="AT240" s="140" t="s">
        <v>182</v>
      </c>
      <c r="AU240" s="140" t="s">
        <v>78</v>
      </c>
      <c r="AY240" s="16" t="s">
        <v>181</v>
      </c>
      <c r="BE240" s="141">
        <f t="shared" si="34"/>
        <v>0</v>
      </c>
      <c r="BF240" s="141">
        <f t="shared" si="35"/>
        <v>0</v>
      </c>
      <c r="BG240" s="141">
        <f t="shared" si="36"/>
        <v>0</v>
      </c>
      <c r="BH240" s="141">
        <f t="shared" si="37"/>
        <v>0</v>
      </c>
      <c r="BI240" s="141">
        <f t="shared" si="38"/>
        <v>0</v>
      </c>
      <c r="BJ240" s="16" t="s">
        <v>78</v>
      </c>
      <c r="BK240" s="141">
        <f t="shared" si="39"/>
        <v>0</v>
      </c>
      <c r="BL240" s="16" t="s">
        <v>186</v>
      </c>
      <c r="BM240" s="140" t="s">
        <v>582</v>
      </c>
    </row>
    <row r="241" spans="2:65" s="1" customFormat="1" ht="16.5" customHeight="1" x14ac:dyDescent="0.2">
      <c r="B241" s="128"/>
      <c r="C241" s="129" t="s">
        <v>583</v>
      </c>
      <c r="D241" s="129" t="s">
        <v>182</v>
      </c>
      <c r="E241" s="130" t="s">
        <v>584</v>
      </c>
      <c r="F241" s="131" t="s">
        <v>585</v>
      </c>
      <c r="G241" s="132" t="s">
        <v>185</v>
      </c>
      <c r="H241" s="133">
        <v>4</v>
      </c>
      <c r="I241" s="134"/>
      <c r="J241" s="135">
        <f t="shared" si="30"/>
        <v>0</v>
      </c>
      <c r="K241" s="131" t="s">
        <v>3</v>
      </c>
      <c r="L241" s="31"/>
      <c r="M241" s="136" t="s">
        <v>3</v>
      </c>
      <c r="N241" s="137" t="s">
        <v>44</v>
      </c>
      <c r="P241" s="138">
        <f t="shared" si="31"/>
        <v>0</v>
      </c>
      <c r="Q241" s="138">
        <v>0</v>
      </c>
      <c r="R241" s="138">
        <f t="shared" si="32"/>
        <v>0</v>
      </c>
      <c r="S241" s="138">
        <v>0</v>
      </c>
      <c r="T241" s="139">
        <f t="shared" si="33"/>
        <v>0</v>
      </c>
      <c r="AR241" s="140" t="s">
        <v>186</v>
      </c>
      <c r="AT241" s="140" t="s">
        <v>182</v>
      </c>
      <c r="AU241" s="140" t="s">
        <v>78</v>
      </c>
      <c r="AY241" s="16" t="s">
        <v>181</v>
      </c>
      <c r="BE241" s="141">
        <f t="shared" si="34"/>
        <v>0</v>
      </c>
      <c r="BF241" s="141">
        <f t="shared" si="35"/>
        <v>0</v>
      </c>
      <c r="BG241" s="141">
        <f t="shared" si="36"/>
        <v>0</v>
      </c>
      <c r="BH241" s="141">
        <f t="shared" si="37"/>
        <v>0</v>
      </c>
      <c r="BI241" s="141">
        <f t="shared" si="38"/>
        <v>0</v>
      </c>
      <c r="BJ241" s="16" t="s">
        <v>78</v>
      </c>
      <c r="BK241" s="141">
        <f t="shared" si="39"/>
        <v>0</v>
      </c>
      <c r="BL241" s="16" t="s">
        <v>186</v>
      </c>
      <c r="BM241" s="140" t="s">
        <v>586</v>
      </c>
    </row>
    <row r="242" spans="2:65" s="1" customFormat="1" ht="55.5" customHeight="1" x14ac:dyDescent="0.2">
      <c r="B242" s="128"/>
      <c r="C242" s="129" t="s">
        <v>587</v>
      </c>
      <c r="D242" s="129" t="s">
        <v>182</v>
      </c>
      <c r="E242" s="130" t="s">
        <v>588</v>
      </c>
      <c r="F242" s="131" t="s">
        <v>581</v>
      </c>
      <c r="G242" s="132" t="s">
        <v>185</v>
      </c>
      <c r="H242" s="133">
        <v>1</v>
      </c>
      <c r="I242" s="134"/>
      <c r="J242" s="135">
        <f t="shared" si="30"/>
        <v>0</v>
      </c>
      <c r="K242" s="131" t="s">
        <v>3</v>
      </c>
      <c r="L242" s="31"/>
      <c r="M242" s="136" t="s">
        <v>3</v>
      </c>
      <c r="N242" s="137" t="s">
        <v>44</v>
      </c>
      <c r="P242" s="138">
        <f t="shared" si="31"/>
        <v>0</v>
      </c>
      <c r="Q242" s="138">
        <v>0</v>
      </c>
      <c r="R242" s="138">
        <f t="shared" si="32"/>
        <v>0</v>
      </c>
      <c r="S242" s="138">
        <v>0</v>
      </c>
      <c r="T242" s="139">
        <f t="shared" si="33"/>
        <v>0</v>
      </c>
      <c r="AR242" s="140" t="s">
        <v>186</v>
      </c>
      <c r="AT242" s="140" t="s">
        <v>182</v>
      </c>
      <c r="AU242" s="140" t="s">
        <v>78</v>
      </c>
      <c r="AY242" s="16" t="s">
        <v>181</v>
      </c>
      <c r="BE242" s="141">
        <f t="shared" si="34"/>
        <v>0</v>
      </c>
      <c r="BF242" s="141">
        <f t="shared" si="35"/>
        <v>0</v>
      </c>
      <c r="BG242" s="141">
        <f t="shared" si="36"/>
        <v>0</v>
      </c>
      <c r="BH242" s="141">
        <f t="shared" si="37"/>
        <v>0</v>
      </c>
      <c r="BI242" s="141">
        <f t="shared" si="38"/>
        <v>0</v>
      </c>
      <c r="BJ242" s="16" t="s">
        <v>78</v>
      </c>
      <c r="BK242" s="141">
        <f t="shared" si="39"/>
        <v>0</v>
      </c>
      <c r="BL242" s="16" t="s">
        <v>186</v>
      </c>
      <c r="BM242" s="140" t="s">
        <v>589</v>
      </c>
    </row>
    <row r="243" spans="2:65" s="1" customFormat="1" ht="24.2" customHeight="1" x14ac:dyDescent="0.2">
      <c r="B243" s="128"/>
      <c r="C243" s="129" t="s">
        <v>590</v>
      </c>
      <c r="D243" s="129" t="s">
        <v>182</v>
      </c>
      <c r="E243" s="130" t="s">
        <v>591</v>
      </c>
      <c r="F243" s="131" t="s">
        <v>592</v>
      </c>
      <c r="G243" s="132" t="s">
        <v>185</v>
      </c>
      <c r="H243" s="133">
        <v>29</v>
      </c>
      <c r="I243" s="134"/>
      <c r="J243" s="135">
        <f t="shared" si="30"/>
        <v>0</v>
      </c>
      <c r="K243" s="131" t="s">
        <v>3</v>
      </c>
      <c r="L243" s="31"/>
      <c r="M243" s="136" t="s">
        <v>3</v>
      </c>
      <c r="N243" s="137" t="s">
        <v>44</v>
      </c>
      <c r="P243" s="138">
        <f t="shared" si="31"/>
        <v>0</v>
      </c>
      <c r="Q243" s="138">
        <v>0</v>
      </c>
      <c r="R243" s="138">
        <f t="shared" si="32"/>
        <v>0</v>
      </c>
      <c r="S243" s="138">
        <v>0</v>
      </c>
      <c r="T243" s="139">
        <f t="shared" si="33"/>
        <v>0</v>
      </c>
      <c r="AR243" s="140" t="s">
        <v>186</v>
      </c>
      <c r="AT243" s="140" t="s">
        <v>182</v>
      </c>
      <c r="AU243" s="140" t="s">
        <v>78</v>
      </c>
      <c r="AY243" s="16" t="s">
        <v>181</v>
      </c>
      <c r="BE243" s="141">
        <f t="shared" si="34"/>
        <v>0</v>
      </c>
      <c r="BF243" s="141">
        <f t="shared" si="35"/>
        <v>0</v>
      </c>
      <c r="BG243" s="141">
        <f t="shared" si="36"/>
        <v>0</v>
      </c>
      <c r="BH243" s="141">
        <f t="shared" si="37"/>
        <v>0</v>
      </c>
      <c r="BI243" s="141">
        <f t="shared" si="38"/>
        <v>0</v>
      </c>
      <c r="BJ243" s="16" t="s">
        <v>78</v>
      </c>
      <c r="BK243" s="141">
        <f t="shared" si="39"/>
        <v>0</v>
      </c>
      <c r="BL243" s="16" t="s">
        <v>186</v>
      </c>
      <c r="BM243" s="140" t="s">
        <v>593</v>
      </c>
    </row>
    <row r="244" spans="2:65" s="1" customFormat="1" ht="44.25" customHeight="1" x14ac:dyDescent="0.2">
      <c r="B244" s="128"/>
      <c r="C244" s="129" t="s">
        <v>594</v>
      </c>
      <c r="D244" s="129" t="s">
        <v>182</v>
      </c>
      <c r="E244" s="130" t="s">
        <v>595</v>
      </c>
      <c r="F244" s="131" t="s">
        <v>596</v>
      </c>
      <c r="G244" s="132" t="s">
        <v>597</v>
      </c>
      <c r="H244" s="133">
        <v>29</v>
      </c>
      <c r="I244" s="134"/>
      <c r="J244" s="135">
        <f t="shared" si="30"/>
        <v>0</v>
      </c>
      <c r="K244" s="131" t="s">
        <v>3</v>
      </c>
      <c r="L244" s="31"/>
      <c r="M244" s="136" t="s">
        <v>3</v>
      </c>
      <c r="N244" s="137" t="s">
        <v>44</v>
      </c>
      <c r="P244" s="138">
        <f t="shared" si="31"/>
        <v>0</v>
      </c>
      <c r="Q244" s="138">
        <v>0</v>
      </c>
      <c r="R244" s="138">
        <f t="shared" si="32"/>
        <v>0</v>
      </c>
      <c r="S244" s="138">
        <v>0</v>
      </c>
      <c r="T244" s="139">
        <f t="shared" si="33"/>
        <v>0</v>
      </c>
      <c r="AR244" s="140" t="s">
        <v>186</v>
      </c>
      <c r="AT244" s="140" t="s">
        <v>182</v>
      </c>
      <c r="AU244" s="140" t="s">
        <v>78</v>
      </c>
      <c r="AY244" s="16" t="s">
        <v>181</v>
      </c>
      <c r="BE244" s="141">
        <f t="shared" si="34"/>
        <v>0</v>
      </c>
      <c r="BF244" s="141">
        <f t="shared" si="35"/>
        <v>0</v>
      </c>
      <c r="BG244" s="141">
        <f t="shared" si="36"/>
        <v>0</v>
      </c>
      <c r="BH244" s="141">
        <f t="shared" si="37"/>
        <v>0</v>
      </c>
      <c r="BI244" s="141">
        <f t="shared" si="38"/>
        <v>0</v>
      </c>
      <c r="BJ244" s="16" t="s">
        <v>78</v>
      </c>
      <c r="BK244" s="141">
        <f t="shared" si="39"/>
        <v>0</v>
      </c>
      <c r="BL244" s="16" t="s">
        <v>186</v>
      </c>
      <c r="BM244" s="140" t="s">
        <v>598</v>
      </c>
    </row>
    <row r="245" spans="2:65" s="1" customFormat="1" ht="24.2" customHeight="1" x14ac:dyDescent="0.2">
      <c r="B245" s="128"/>
      <c r="C245" s="129" t="s">
        <v>599</v>
      </c>
      <c r="D245" s="129" t="s">
        <v>182</v>
      </c>
      <c r="E245" s="130" t="s">
        <v>600</v>
      </c>
      <c r="F245" s="131" t="s">
        <v>592</v>
      </c>
      <c r="G245" s="132" t="s">
        <v>185</v>
      </c>
      <c r="H245" s="133">
        <v>1</v>
      </c>
      <c r="I245" s="134"/>
      <c r="J245" s="135">
        <f t="shared" si="30"/>
        <v>0</v>
      </c>
      <c r="K245" s="131" t="s">
        <v>3</v>
      </c>
      <c r="L245" s="31"/>
      <c r="M245" s="136" t="s">
        <v>3</v>
      </c>
      <c r="N245" s="137" t="s">
        <v>44</v>
      </c>
      <c r="P245" s="138">
        <f t="shared" si="31"/>
        <v>0</v>
      </c>
      <c r="Q245" s="138">
        <v>0</v>
      </c>
      <c r="R245" s="138">
        <f t="shared" si="32"/>
        <v>0</v>
      </c>
      <c r="S245" s="138">
        <v>0</v>
      </c>
      <c r="T245" s="139">
        <f t="shared" si="33"/>
        <v>0</v>
      </c>
      <c r="AR245" s="140" t="s">
        <v>186</v>
      </c>
      <c r="AT245" s="140" t="s">
        <v>182</v>
      </c>
      <c r="AU245" s="140" t="s">
        <v>78</v>
      </c>
      <c r="AY245" s="16" t="s">
        <v>181</v>
      </c>
      <c r="BE245" s="141">
        <f t="shared" si="34"/>
        <v>0</v>
      </c>
      <c r="BF245" s="141">
        <f t="shared" si="35"/>
        <v>0</v>
      </c>
      <c r="BG245" s="141">
        <f t="shared" si="36"/>
        <v>0</v>
      </c>
      <c r="BH245" s="141">
        <f t="shared" si="37"/>
        <v>0</v>
      </c>
      <c r="BI245" s="141">
        <f t="shared" si="38"/>
        <v>0</v>
      </c>
      <c r="BJ245" s="16" t="s">
        <v>78</v>
      </c>
      <c r="BK245" s="141">
        <f t="shared" si="39"/>
        <v>0</v>
      </c>
      <c r="BL245" s="16" t="s">
        <v>186</v>
      </c>
      <c r="BM245" s="140" t="s">
        <v>601</v>
      </c>
    </row>
    <row r="246" spans="2:65" s="1" customFormat="1" ht="66.75" customHeight="1" x14ac:dyDescent="0.2">
      <c r="B246" s="128"/>
      <c r="C246" s="129" t="s">
        <v>602</v>
      </c>
      <c r="D246" s="129" t="s">
        <v>182</v>
      </c>
      <c r="E246" s="130" t="s">
        <v>603</v>
      </c>
      <c r="F246" s="131" t="s">
        <v>308</v>
      </c>
      <c r="G246" s="132" t="s">
        <v>185</v>
      </c>
      <c r="H246" s="133">
        <v>11</v>
      </c>
      <c r="I246" s="134"/>
      <c r="J246" s="135">
        <f t="shared" si="30"/>
        <v>0</v>
      </c>
      <c r="K246" s="131" t="s">
        <v>3</v>
      </c>
      <c r="L246" s="31"/>
      <c r="M246" s="136" t="s">
        <v>3</v>
      </c>
      <c r="N246" s="137" t="s">
        <v>44</v>
      </c>
      <c r="P246" s="138">
        <f t="shared" si="31"/>
        <v>0</v>
      </c>
      <c r="Q246" s="138">
        <v>0</v>
      </c>
      <c r="R246" s="138">
        <f t="shared" si="32"/>
        <v>0</v>
      </c>
      <c r="S246" s="138">
        <v>0</v>
      </c>
      <c r="T246" s="139">
        <f t="shared" si="33"/>
        <v>0</v>
      </c>
      <c r="AR246" s="140" t="s">
        <v>186</v>
      </c>
      <c r="AT246" s="140" t="s">
        <v>182</v>
      </c>
      <c r="AU246" s="140" t="s">
        <v>78</v>
      </c>
      <c r="AY246" s="16" t="s">
        <v>181</v>
      </c>
      <c r="BE246" s="141">
        <f t="shared" si="34"/>
        <v>0</v>
      </c>
      <c r="BF246" s="141">
        <f t="shared" si="35"/>
        <v>0</v>
      </c>
      <c r="BG246" s="141">
        <f t="shared" si="36"/>
        <v>0</v>
      </c>
      <c r="BH246" s="141">
        <f t="shared" si="37"/>
        <v>0</v>
      </c>
      <c r="BI246" s="141">
        <f t="shared" si="38"/>
        <v>0</v>
      </c>
      <c r="BJ246" s="16" t="s">
        <v>78</v>
      </c>
      <c r="BK246" s="141">
        <f t="shared" si="39"/>
        <v>0</v>
      </c>
      <c r="BL246" s="16" t="s">
        <v>186</v>
      </c>
      <c r="BM246" s="140" t="s">
        <v>604</v>
      </c>
    </row>
    <row r="247" spans="2:65" s="1" customFormat="1" ht="55.5" customHeight="1" x14ac:dyDescent="0.2">
      <c r="B247" s="128"/>
      <c r="C247" s="129" t="s">
        <v>605</v>
      </c>
      <c r="D247" s="129" t="s">
        <v>182</v>
      </c>
      <c r="E247" s="130" t="s">
        <v>606</v>
      </c>
      <c r="F247" s="131" t="s">
        <v>607</v>
      </c>
      <c r="G247" s="132" t="s">
        <v>597</v>
      </c>
      <c r="H247" s="133">
        <v>11</v>
      </c>
      <c r="I247" s="134"/>
      <c r="J247" s="135">
        <f t="shared" si="30"/>
        <v>0</v>
      </c>
      <c r="K247" s="131" t="s">
        <v>3</v>
      </c>
      <c r="L247" s="31"/>
      <c r="M247" s="136" t="s">
        <v>3</v>
      </c>
      <c r="N247" s="137" t="s">
        <v>44</v>
      </c>
      <c r="P247" s="138">
        <f t="shared" si="31"/>
        <v>0</v>
      </c>
      <c r="Q247" s="138">
        <v>0</v>
      </c>
      <c r="R247" s="138">
        <f t="shared" si="32"/>
        <v>0</v>
      </c>
      <c r="S247" s="138">
        <v>0</v>
      </c>
      <c r="T247" s="139">
        <f t="shared" si="33"/>
        <v>0</v>
      </c>
      <c r="AR247" s="140" t="s">
        <v>186</v>
      </c>
      <c r="AT247" s="140" t="s">
        <v>182</v>
      </c>
      <c r="AU247" s="140" t="s">
        <v>78</v>
      </c>
      <c r="AY247" s="16" t="s">
        <v>181</v>
      </c>
      <c r="BE247" s="141">
        <f t="shared" si="34"/>
        <v>0</v>
      </c>
      <c r="BF247" s="141">
        <f t="shared" si="35"/>
        <v>0</v>
      </c>
      <c r="BG247" s="141">
        <f t="shared" si="36"/>
        <v>0</v>
      </c>
      <c r="BH247" s="141">
        <f t="shared" si="37"/>
        <v>0</v>
      </c>
      <c r="BI247" s="141">
        <f t="shared" si="38"/>
        <v>0</v>
      </c>
      <c r="BJ247" s="16" t="s">
        <v>78</v>
      </c>
      <c r="BK247" s="141">
        <f t="shared" si="39"/>
        <v>0</v>
      </c>
      <c r="BL247" s="16" t="s">
        <v>186</v>
      </c>
      <c r="BM247" s="140" t="s">
        <v>608</v>
      </c>
    </row>
    <row r="248" spans="2:65" s="1" customFormat="1" ht="66.75" customHeight="1" x14ac:dyDescent="0.2">
      <c r="B248" s="128"/>
      <c r="C248" s="129" t="s">
        <v>609</v>
      </c>
      <c r="D248" s="129" t="s">
        <v>182</v>
      </c>
      <c r="E248" s="130" t="s">
        <v>610</v>
      </c>
      <c r="F248" s="131" t="s">
        <v>308</v>
      </c>
      <c r="G248" s="132" t="s">
        <v>185</v>
      </c>
      <c r="H248" s="133">
        <v>1</v>
      </c>
      <c r="I248" s="134"/>
      <c r="J248" s="135">
        <f t="shared" ref="J248:J278" si="40">ROUND(I248*H248,2)</f>
        <v>0</v>
      </c>
      <c r="K248" s="131" t="s">
        <v>3</v>
      </c>
      <c r="L248" s="31"/>
      <c r="M248" s="136" t="s">
        <v>3</v>
      </c>
      <c r="N248" s="137" t="s">
        <v>44</v>
      </c>
      <c r="P248" s="138">
        <f t="shared" ref="P248:P278" si="41">O248*H248</f>
        <v>0</v>
      </c>
      <c r="Q248" s="138">
        <v>0</v>
      </c>
      <c r="R248" s="138">
        <f t="shared" ref="R248:R278" si="42">Q248*H248</f>
        <v>0</v>
      </c>
      <c r="S248" s="138">
        <v>0</v>
      </c>
      <c r="T248" s="139">
        <f t="shared" ref="T248:T278" si="43">S248*H248</f>
        <v>0</v>
      </c>
      <c r="AR248" s="140" t="s">
        <v>186</v>
      </c>
      <c r="AT248" s="140" t="s">
        <v>182</v>
      </c>
      <c r="AU248" s="140" t="s">
        <v>78</v>
      </c>
      <c r="AY248" s="16" t="s">
        <v>181</v>
      </c>
      <c r="BE248" s="141">
        <f t="shared" ref="BE248:BE278" si="44">IF(N248="základní",J248,0)</f>
        <v>0</v>
      </c>
      <c r="BF248" s="141">
        <f t="shared" ref="BF248:BF278" si="45">IF(N248="snížená",J248,0)</f>
        <v>0</v>
      </c>
      <c r="BG248" s="141">
        <f t="shared" ref="BG248:BG278" si="46">IF(N248="zákl. přenesená",J248,0)</f>
        <v>0</v>
      </c>
      <c r="BH248" s="141">
        <f t="shared" ref="BH248:BH278" si="47">IF(N248="sníž. přenesená",J248,0)</f>
        <v>0</v>
      </c>
      <c r="BI248" s="141">
        <f t="shared" ref="BI248:BI278" si="48">IF(N248="nulová",J248,0)</f>
        <v>0</v>
      </c>
      <c r="BJ248" s="16" t="s">
        <v>78</v>
      </c>
      <c r="BK248" s="141">
        <f t="shared" ref="BK248:BK278" si="49">ROUND(I248*H248,2)</f>
        <v>0</v>
      </c>
      <c r="BL248" s="16" t="s">
        <v>186</v>
      </c>
      <c r="BM248" s="140" t="s">
        <v>611</v>
      </c>
    </row>
    <row r="249" spans="2:65" s="1" customFormat="1" ht="24.2" customHeight="1" x14ac:dyDescent="0.2">
      <c r="B249" s="128"/>
      <c r="C249" s="129" t="s">
        <v>612</v>
      </c>
      <c r="D249" s="129" t="s">
        <v>182</v>
      </c>
      <c r="E249" s="130" t="s">
        <v>613</v>
      </c>
      <c r="F249" s="131" t="s">
        <v>614</v>
      </c>
      <c r="G249" s="132" t="s">
        <v>185</v>
      </c>
      <c r="H249" s="133">
        <v>1</v>
      </c>
      <c r="I249" s="134"/>
      <c r="J249" s="135">
        <f t="shared" si="40"/>
        <v>0</v>
      </c>
      <c r="K249" s="131" t="s">
        <v>3</v>
      </c>
      <c r="L249" s="31"/>
      <c r="M249" s="136" t="s">
        <v>3</v>
      </c>
      <c r="N249" s="137" t="s">
        <v>44</v>
      </c>
      <c r="P249" s="138">
        <f t="shared" si="41"/>
        <v>0</v>
      </c>
      <c r="Q249" s="138">
        <v>0</v>
      </c>
      <c r="R249" s="138">
        <f t="shared" si="42"/>
        <v>0</v>
      </c>
      <c r="S249" s="138">
        <v>0</v>
      </c>
      <c r="T249" s="139">
        <f t="shared" si="43"/>
        <v>0</v>
      </c>
      <c r="AR249" s="140" t="s">
        <v>186</v>
      </c>
      <c r="AT249" s="140" t="s">
        <v>182</v>
      </c>
      <c r="AU249" s="140" t="s">
        <v>78</v>
      </c>
      <c r="AY249" s="16" t="s">
        <v>181</v>
      </c>
      <c r="BE249" s="141">
        <f t="shared" si="44"/>
        <v>0</v>
      </c>
      <c r="BF249" s="141">
        <f t="shared" si="45"/>
        <v>0</v>
      </c>
      <c r="BG249" s="141">
        <f t="shared" si="46"/>
        <v>0</v>
      </c>
      <c r="BH249" s="141">
        <f t="shared" si="47"/>
        <v>0</v>
      </c>
      <c r="BI249" s="141">
        <f t="shared" si="48"/>
        <v>0</v>
      </c>
      <c r="BJ249" s="16" t="s">
        <v>78</v>
      </c>
      <c r="BK249" s="141">
        <f t="shared" si="49"/>
        <v>0</v>
      </c>
      <c r="BL249" s="16" t="s">
        <v>186</v>
      </c>
      <c r="BM249" s="140" t="s">
        <v>615</v>
      </c>
    </row>
    <row r="250" spans="2:65" s="1" customFormat="1" ht="21.75" customHeight="1" x14ac:dyDescent="0.2">
      <c r="B250" s="128"/>
      <c r="C250" s="129" t="s">
        <v>616</v>
      </c>
      <c r="D250" s="129" t="s">
        <v>182</v>
      </c>
      <c r="E250" s="130" t="s">
        <v>617</v>
      </c>
      <c r="F250" s="131" t="s">
        <v>618</v>
      </c>
      <c r="G250" s="132" t="s">
        <v>185</v>
      </c>
      <c r="H250" s="133">
        <v>1</v>
      </c>
      <c r="I250" s="134"/>
      <c r="J250" s="135">
        <f t="shared" si="40"/>
        <v>0</v>
      </c>
      <c r="K250" s="131" t="s">
        <v>3</v>
      </c>
      <c r="L250" s="31"/>
      <c r="M250" s="136" t="s">
        <v>3</v>
      </c>
      <c r="N250" s="137" t="s">
        <v>44</v>
      </c>
      <c r="P250" s="138">
        <f t="shared" si="41"/>
        <v>0</v>
      </c>
      <c r="Q250" s="138">
        <v>0</v>
      </c>
      <c r="R250" s="138">
        <f t="shared" si="42"/>
        <v>0</v>
      </c>
      <c r="S250" s="138">
        <v>0</v>
      </c>
      <c r="T250" s="139">
        <f t="shared" si="43"/>
        <v>0</v>
      </c>
      <c r="AR250" s="140" t="s">
        <v>186</v>
      </c>
      <c r="AT250" s="140" t="s">
        <v>182</v>
      </c>
      <c r="AU250" s="140" t="s">
        <v>78</v>
      </c>
      <c r="AY250" s="16" t="s">
        <v>181</v>
      </c>
      <c r="BE250" s="141">
        <f t="shared" si="44"/>
        <v>0</v>
      </c>
      <c r="BF250" s="141">
        <f t="shared" si="45"/>
        <v>0</v>
      </c>
      <c r="BG250" s="141">
        <f t="shared" si="46"/>
        <v>0</v>
      </c>
      <c r="BH250" s="141">
        <f t="shared" si="47"/>
        <v>0</v>
      </c>
      <c r="BI250" s="141">
        <f t="shared" si="48"/>
        <v>0</v>
      </c>
      <c r="BJ250" s="16" t="s">
        <v>78</v>
      </c>
      <c r="BK250" s="141">
        <f t="shared" si="49"/>
        <v>0</v>
      </c>
      <c r="BL250" s="16" t="s">
        <v>186</v>
      </c>
      <c r="BM250" s="140" t="s">
        <v>619</v>
      </c>
    </row>
    <row r="251" spans="2:65" s="1" customFormat="1" ht="66.75" customHeight="1" x14ac:dyDescent="0.2">
      <c r="B251" s="128"/>
      <c r="C251" s="129" t="s">
        <v>620</v>
      </c>
      <c r="D251" s="129" t="s">
        <v>182</v>
      </c>
      <c r="E251" s="130" t="s">
        <v>621</v>
      </c>
      <c r="F251" s="131" t="s">
        <v>622</v>
      </c>
      <c r="G251" s="132" t="s">
        <v>185</v>
      </c>
      <c r="H251" s="133">
        <v>1</v>
      </c>
      <c r="I251" s="134"/>
      <c r="J251" s="135">
        <f t="shared" si="40"/>
        <v>0</v>
      </c>
      <c r="K251" s="131" t="s">
        <v>3</v>
      </c>
      <c r="L251" s="31"/>
      <c r="M251" s="136" t="s">
        <v>3</v>
      </c>
      <c r="N251" s="137" t="s">
        <v>44</v>
      </c>
      <c r="P251" s="138">
        <f t="shared" si="41"/>
        <v>0</v>
      </c>
      <c r="Q251" s="138">
        <v>0</v>
      </c>
      <c r="R251" s="138">
        <f t="shared" si="42"/>
        <v>0</v>
      </c>
      <c r="S251" s="138">
        <v>0</v>
      </c>
      <c r="T251" s="139">
        <f t="shared" si="43"/>
        <v>0</v>
      </c>
      <c r="AR251" s="140" t="s">
        <v>186</v>
      </c>
      <c r="AT251" s="140" t="s">
        <v>182</v>
      </c>
      <c r="AU251" s="140" t="s">
        <v>78</v>
      </c>
      <c r="AY251" s="16" t="s">
        <v>181</v>
      </c>
      <c r="BE251" s="141">
        <f t="shared" si="44"/>
        <v>0</v>
      </c>
      <c r="BF251" s="141">
        <f t="shared" si="45"/>
        <v>0</v>
      </c>
      <c r="BG251" s="141">
        <f t="shared" si="46"/>
        <v>0</v>
      </c>
      <c r="BH251" s="141">
        <f t="shared" si="47"/>
        <v>0</v>
      </c>
      <c r="BI251" s="141">
        <f t="shared" si="48"/>
        <v>0</v>
      </c>
      <c r="BJ251" s="16" t="s">
        <v>78</v>
      </c>
      <c r="BK251" s="141">
        <f t="shared" si="49"/>
        <v>0</v>
      </c>
      <c r="BL251" s="16" t="s">
        <v>186</v>
      </c>
      <c r="BM251" s="140" t="s">
        <v>623</v>
      </c>
    </row>
    <row r="252" spans="2:65" s="1" customFormat="1" ht="284.45" customHeight="1" x14ac:dyDescent="0.2">
      <c r="B252" s="128"/>
      <c r="C252" s="129" t="s">
        <v>624</v>
      </c>
      <c r="D252" s="129" t="s">
        <v>182</v>
      </c>
      <c r="E252" s="130" t="s">
        <v>625</v>
      </c>
      <c r="F252" s="131" t="s">
        <v>626</v>
      </c>
      <c r="G252" s="132" t="s">
        <v>185</v>
      </c>
      <c r="H252" s="133">
        <v>1</v>
      </c>
      <c r="I252" s="134"/>
      <c r="J252" s="135">
        <f t="shared" si="40"/>
        <v>0</v>
      </c>
      <c r="K252" s="131" t="s">
        <v>3</v>
      </c>
      <c r="L252" s="31"/>
      <c r="M252" s="136" t="s">
        <v>3</v>
      </c>
      <c r="N252" s="137" t="s">
        <v>44</v>
      </c>
      <c r="P252" s="138">
        <f t="shared" si="41"/>
        <v>0</v>
      </c>
      <c r="Q252" s="138">
        <v>0</v>
      </c>
      <c r="R252" s="138">
        <f t="shared" si="42"/>
        <v>0</v>
      </c>
      <c r="S252" s="138">
        <v>0</v>
      </c>
      <c r="T252" s="139">
        <f t="shared" si="43"/>
        <v>0</v>
      </c>
      <c r="AR252" s="140" t="s">
        <v>186</v>
      </c>
      <c r="AT252" s="140" t="s">
        <v>182</v>
      </c>
      <c r="AU252" s="140" t="s">
        <v>78</v>
      </c>
      <c r="AY252" s="16" t="s">
        <v>181</v>
      </c>
      <c r="BE252" s="141">
        <f t="shared" si="44"/>
        <v>0</v>
      </c>
      <c r="BF252" s="141">
        <f t="shared" si="45"/>
        <v>0</v>
      </c>
      <c r="BG252" s="141">
        <f t="shared" si="46"/>
        <v>0</v>
      </c>
      <c r="BH252" s="141">
        <f t="shared" si="47"/>
        <v>0</v>
      </c>
      <c r="BI252" s="141">
        <f t="shared" si="48"/>
        <v>0</v>
      </c>
      <c r="BJ252" s="16" t="s">
        <v>78</v>
      </c>
      <c r="BK252" s="141">
        <f t="shared" si="49"/>
        <v>0</v>
      </c>
      <c r="BL252" s="16" t="s">
        <v>186</v>
      </c>
      <c r="BM252" s="140" t="s">
        <v>627</v>
      </c>
    </row>
    <row r="253" spans="2:65" s="1" customFormat="1" ht="66.75" customHeight="1" x14ac:dyDescent="0.2">
      <c r="B253" s="128"/>
      <c r="C253" s="129" t="s">
        <v>628</v>
      </c>
      <c r="D253" s="129" t="s">
        <v>182</v>
      </c>
      <c r="E253" s="130" t="s">
        <v>629</v>
      </c>
      <c r="F253" s="131" t="s">
        <v>622</v>
      </c>
      <c r="G253" s="132" t="s">
        <v>185</v>
      </c>
      <c r="H253" s="133">
        <v>1</v>
      </c>
      <c r="I253" s="134"/>
      <c r="J253" s="135">
        <f t="shared" si="40"/>
        <v>0</v>
      </c>
      <c r="K253" s="131" t="s">
        <v>3</v>
      </c>
      <c r="L253" s="31"/>
      <c r="M253" s="136" t="s">
        <v>3</v>
      </c>
      <c r="N253" s="137" t="s">
        <v>44</v>
      </c>
      <c r="P253" s="138">
        <f t="shared" si="41"/>
        <v>0</v>
      </c>
      <c r="Q253" s="138">
        <v>0</v>
      </c>
      <c r="R253" s="138">
        <f t="shared" si="42"/>
        <v>0</v>
      </c>
      <c r="S253" s="138">
        <v>0</v>
      </c>
      <c r="T253" s="139">
        <f t="shared" si="43"/>
        <v>0</v>
      </c>
      <c r="AR253" s="140" t="s">
        <v>186</v>
      </c>
      <c r="AT253" s="140" t="s">
        <v>182</v>
      </c>
      <c r="AU253" s="140" t="s">
        <v>78</v>
      </c>
      <c r="AY253" s="16" t="s">
        <v>181</v>
      </c>
      <c r="BE253" s="141">
        <f t="shared" si="44"/>
        <v>0</v>
      </c>
      <c r="BF253" s="141">
        <f t="shared" si="45"/>
        <v>0</v>
      </c>
      <c r="BG253" s="141">
        <f t="shared" si="46"/>
        <v>0</v>
      </c>
      <c r="BH253" s="141">
        <f t="shared" si="47"/>
        <v>0</v>
      </c>
      <c r="BI253" s="141">
        <f t="shared" si="48"/>
        <v>0</v>
      </c>
      <c r="BJ253" s="16" t="s">
        <v>78</v>
      </c>
      <c r="BK253" s="141">
        <f t="shared" si="49"/>
        <v>0</v>
      </c>
      <c r="BL253" s="16" t="s">
        <v>186</v>
      </c>
      <c r="BM253" s="140" t="s">
        <v>630</v>
      </c>
    </row>
    <row r="254" spans="2:65" s="1" customFormat="1" ht="24.2" customHeight="1" x14ac:dyDescent="0.2">
      <c r="B254" s="128"/>
      <c r="C254" s="129" t="s">
        <v>631</v>
      </c>
      <c r="D254" s="129" t="s">
        <v>182</v>
      </c>
      <c r="E254" s="130" t="s">
        <v>632</v>
      </c>
      <c r="F254" s="131" t="s">
        <v>633</v>
      </c>
      <c r="G254" s="132" t="s">
        <v>185</v>
      </c>
      <c r="H254" s="133">
        <v>1</v>
      </c>
      <c r="I254" s="134"/>
      <c r="J254" s="135">
        <f t="shared" si="40"/>
        <v>0</v>
      </c>
      <c r="K254" s="131" t="s">
        <v>3</v>
      </c>
      <c r="L254" s="31"/>
      <c r="M254" s="136" t="s">
        <v>3</v>
      </c>
      <c r="N254" s="137" t="s">
        <v>44</v>
      </c>
      <c r="P254" s="138">
        <f t="shared" si="41"/>
        <v>0</v>
      </c>
      <c r="Q254" s="138">
        <v>0</v>
      </c>
      <c r="R254" s="138">
        <f t="shared" si="42"/>
        <v>0</v>
      </c>
      <c r="S254" s="138">
        <v>0</v>
      </c>
      <c r="T254" s="139">
        <f t="shared" si="43"/>
        <v>0</v>
      </c>
      <c r="AR254" s="140" t="s">
        <v>186</v>
      </c>
      <c r="AT254" s="140" t="s">
        <v>182</v>
      </c>
      <c r="AU254" s="140" t="s">
        <v>78</v>
      </c>
      <c r="AY254" s="16" t="s">
        <v>181</v>
      </c>
      <c r="BE254" s="141">
        <f t="shared" si="44"/>
        <v>0</v>
      </c>
      <c r="BF254" s="141">
        <f t="shared" si="45"/>
        <v>0</v>
      </c>
      <c r="BG254" s="141">
        <f t="shared" si="46"/>
        <v>0</v>
      </c>
      <c r="BH254" s="141">
        <f t="shared" si="47"/>
        <v>0</v>
      </c>
      <c r="BI254" s="141">
        <f t="shared" si="48"/>
        <v>0</v>
      </c>
      <c r="BJ254" s="16" t="s">
        <v>78</v>
      </c>
      <c r="BK254" s="141">
        <f t="shared" si="49"/>
        <v>0</v>
      </c>
      <c r="BL254" s="16" t="s">
        <v>186</v>
      </c>
      <c r="BM254" s="140" t="s">
        <v>634</v>
      </c>
    </row>
    <row r="255" spans="2:65" s="1" customFormat="1" ht="24.2" customHeight="1" x14ac:dyDescent="0.2">
      <c r="B255" s="128"/>
      <c r="C255" s="129" t="s">
        <v>635</v>
      </c>
      <c r="D255" s="129" t="s">
        <v>182</v>
      </c>
      <c r="E255" s="130" t="s">
        <v>636</v>
      </c>
      <c r="F255" s="131" t="s">
        <v>637</v>
      </c>
      <c r="G255" s="132" t="s">
        <v>185</v>
      </c>
      <c r="H255" s="133">
        <v>1</v>
      </c>
      <c r="I255" s="134"/>
      <c r="J255" s="135">
        <f t="shared" si="40"/>
        <v>0</v>
      </c>
      <c r="K255" s="131" t="s">
        <v>3</v>
      </c>
      <c r="L255" s="31"/>
      <c r="M255" s="136" t="s">
        <v>3</v>
      </c>
      <c r="N255" s="137" t="s">
        <v>44</v>
      </c>
      <c r="P255" s="138">
        <f t="shared" si="41"/>
        <v>0</v>
      </c>
      <c r="Q255" s="138">
        <v>0</v>
      </c>
      <c r="R255" s="138">
        <f t="shared" si="42"/>
        <v>0</v>
      </c>
      <c r="S255" s="138">
        <v>0</v>
      </c>
      <c r="T255" s="139">
        <f t="shared" si="43"/>
        <v>0</v>
      </c>
      <c r="AR255" s="140" t="s">
        <v>186</v>
      </c>
      <c r="AT255" s="140" t="s">
        <v>182</v>
      </c>
      <c r="AU255" s="140" t="s">
        <v>78</v>
      </c>
      <c r="AY255" s="16" t="s">
        <v>181</v>
      </c>
      <c r="BE255" s="141">
        <f t="shared" si="44"/>
        <v>0</v>
      </c>
      <c r="BF255" s="141">
        <f t="shared" si="45"/>
        <v>0</v>
      </c>
      <c r="BG255" s="141">
        <f t="shared" si="46"/>
        <v>0</v>
      </c>
      <c r="BH255" s="141">
        <f t="shared" si="47"/>
        <v>0</v>
      </c>
      <c r="BI255" s="141">
        <f t="shared" si="48"/>
        <v>0</v>
      </c>
      <c r="BJ255" s="16" t="s">
        <v>78</v>
      </c>
      <c r="BK255" s="141">
        <f t="shared" si="49"/>
        <v>0</v>
      </c>
      <c r="BL255" s="16" t="s">
        <v>186</v>
      </c>
      <c r="BM255" s="140" t="s">
        <v>638</v>
      </c>
    </row>
    <row r="256" spans="2:65" s="1" customFormat="1" ht="24.2" customHeight="1" x14ac:dyDescent="0.2">
      <c r="B256" s="128"/>
      <c r="C256" s="129" t="s">
        <v>639</v>
      </c>
      <c r="D256" s="129" t="s">
        <v>182</v>
      </c>
      <c r="E256" s="130" t="s">
        <v>640</v>
      </c>
      <c r="F256" s="131" t="s">
        <v>641</v>
      </c>
      <c r="G256" s="132" t="s">
        <v>185</v>
      </c>
      <c r="H256" s="133">
        <v>1</v>
      </c>
      <c r="I256" s="134"/>
      <c r="J256" s="135">
        <f t="shared" si="40"/>
        <v>0</v>
      </c>
      <c r="K256" s="131" t="s">
        <v>3</v>
      </c>
      <c r="L256" s="31"/>
      <c r="M256" s="136" t="s">
        <v>3</v>
      </c>
      <c r="N256" s="137" t="s">
        <v>44</v>
      </c>
      <c r="P256" s="138">
        <f t="shared" si="41"/>
        <v>0</v>
      </c>
      <c r="Q256" s="138">
        <v>0</v>
      </c>
      <c r="R256" s="138">
        <f t="shared" si="42"/>
        <v>0</v>
      </c>
      <c r="S256" s="138">
        <v>0</v>
      </c>
      <c r="T256" s="139">
        <f t="shared" si="43"/>
        <v>0</v>
      </c>
      <c r="AR256" s="140" t="s">
        <v>186</v>
      </c>
      <c r="AT256" s="140" t="s">
        <v>182</v>
      </c>
      <c r="AU256" s="140" t="s">
        <v>78</v>
      </c>
      <c r="AY256" s="16" t="s">
        <v>181</v>
      </c>
      <c r="BE256" s="141">
        <f t="shared" si="44"/>
        <v>0</v>
      </c>
      <c r="BF256" s="141">
        <f t="shared" si="45"/>
        <v>0</v>
      </c>
      <c r="BG256" s="141">
        <f t="shared" si="46"/>
        <v>0</v>
      </c>
      <c r="BH256" s="141">
        <f t="shared" si="47"/>
        <v>0</v>
      </c>
      <c r="BI256" s="141">
        <f t="shared" si="48"/>
        <v>0</v>
      </c>
      <c r="BJ256" s="16" t="s">
        <v>78</v>
      </c>
      <c r="BK256" s="141">
        <f t="shared" si="49"/>
        <v>0</v>
      </c>
      <c r="BL256" s="16" t="s">
        <v>186</v>
      </c>
      <c r="BM256" s="140" t="s">
        <v>642</v>
      </c>
    </row>
    <row r="257" spans="2:65" s="1" customFormat="1" ht="24.2" customHeight="1" x14ac:dyDescent="0.2">
      <c r="B257" s="128"/>
      <c r="C257" s="129" t="s">
        <v>643</v>
      </c>
      <c r="D257" s="129" t="s">
        <v>182</v>
      </c>
      <c r="E257" s="130" t="s">
        <v>644</v>
      </c>
      <c r="F257" s="131" t="s">
        <v>645</v>
      </c>
      <c r="G257" s="132" t="s">
        <v>185</v>
      </c>
      <c r="H257" s="133">
        <v>1</v>
      </c>
      <c r="I257" s="134"/>
      <c r="J257" s="135">
        <f t="shared" si="40"/>
        <v>0</v>
      </c>
      <c r="K257" s="131" t="s">
        <v>3</v>
      </c>
      <c r="L257" s="31"/>
      <c r="M257" s="136" t="s">
        <v>3</v>
      </c>
      <c r="N257" s="137" t="s">
        <v>44</v>
      </c>
      <c r="P257" s="138">
        <f t="shared" si="41"/>
        <v>0</v>
      </c>
      <c r="Q257" s="138">
        <v>0</v>
      </c>
      <c r="R257" s="138">
        <f t="shared" si="42"/>
        <v>0</v>
      </c>
      <c r="S257" s="138">
        <v>0</v>
      </c>
      <c r="T257" s="139">
        <f t="shared" si="43"/>
        <v>0</v>
      </c>
      <c r="AR257" s="140" t="s">
        <v>186</v>
      </c>
      <c r="AT257" s="140" t="s">
        <v>182</v>
      </c>
      <c r="AU257" s="140" t="s">
        <v>78</v>
      </c>
      <c r="AY257" s="16" t="s">
        <v>181</v>
      </c>
      <c r="BE257" s="141">
        <f t="shared" si="44"/>
        <v>0</v>
      </c>
      <c r="BF257" s="141">
        <f t="shared" si="45"/>
        <v>0</v>
      </c>
      <c r="BG257" s="141">
        <f t="shared" si="46"/>
        <v>0</v>
      </c>
      <c r="BH257" s="141">
        <f t="shared" si="47"/>
        <v>0</v>
      </c>
      <c r="BI257" s="141">
        <f t="shared" si="48"/>
        <v>0</v>
      </c>
      <c r="BJ257" s="16" t="s">
        <v>78</v>
      </c>
      <c r="BK257" s="141">
        <f t="shared" si="49"/>
        <v>0</v>
      </c>
      <c r="BL257" s="16" t="s">
        <v>186</v>
      </c>
      <c r="BM257" s="140" t="s">
        <v>646</v>
      </c>
    </row>
    <row r="258" spans="2:65" s="1" customFormat="1" ht="16.5" customHeight="1" x14ac:dyDescent="0.2">
      <c r="B258" s="128"/>
      <c r="C258" s="129" t="s">
        <v>647</v>
      </c>
      <c r="D258" s="129" t="s">
        <v>182</v>
      </c>
      <c r="E258" s="130" t="s">
        <v>648</v>
      </c>
      <c r="F258" s="131" t="s">
        <v>649</v>
      </c>
      <c r="G258" s="132" t="s">
        <v>185</v>
      </c>
      <c r="H258" s="133">
        <v>1</v>
      </c>
      <c r="I258" s="134"/>
      <c r="J258" s="135">
        <f t="shared" si="40"/>
        <v>0</v>
      </c>
      <c r="K258" s="131" t="s">
        <v>3</v>
      </c>
      <c r="L258" s="31"/>
      <c r="M258" s="136" t="s">
        <v>3</v>
      </c>
      <c r="N258" s="137" t="s">
        <v>44</v>
      </c>
      <c r="P258" s="138">
        <f t="shared" si="41"/>
        <v>0</v>
      </c>
      <c r="Q258" s="138">
        <v>0</v>
      </c>
      <c r="R258" s="138">
        <f t="shared" si="42"/>
        <v>0</v>
      </c>
      <c r="S258" s="138">
        <v>0</v>
      </c>
      <c r="T258" s="139">
        <f t="shared" si="43"/>
        <v>0</v>
      </c>
      <c r="AR258" s="140" t="s">
        <v>186</v>
      </c>
      <c r="AT258" s="140" t="s">
        <v>182</v>
      </c>
      <c r="AU258" s="140" t="s">
        <v>78</v>
      </c>
      <c r="AY258" s="16" t="s">
        <v>181</v>
      </c>
      <c r="BE258" s="141">
        <f t="shared" si="44"/>
        <v>0</v>
      </c>
      <c r="BF258" s="141">
        <f t="shared" si="45"/>
        <v>0</v>
      </c>
      <c r="BG258" s="141">
        <f t="shared" si="46"/>
        <v>0</v>
      </c>
      <c r="BH258" s="141">
        <f t="shared" si="47"/>
        <v>0</v>
      </c>
      <c r="BI258" s="141">
        <f t="shared" si="48"/>
        <v>0</v>
      </c>
      <c r="BJ258" s="16" t="s">
        <v>78</v>
      </c>
      <c r="BK258" s="141">
        <f t="shared" si="49"/>
        <v>0</v>
      </c>
      <c r="BL258" s="16" t="s">
        <v>186</v>
      </c>
      <c r="BM258" s="140" t="s">
        <v>650</v>
      </c>
    </row>
    <row r="259" spans="2:65" s="1" customFormat="1" ht="16.5" customHeight="1" x14ac:dyDescent="0.2">
      <c r="B259" s="128"/>
      <c r="C259" s="129" t="s">
        <v>651</v>
      </c>
      <c r="D259" s="129" t="s">
        <v>182</v>
      </c>
      <c r="E259" s="130" t="s">
        <v>652</v>
      </c>
      <c r="F259" s="131" t="s">
        <v>653</v>
      </c>
      <c r="G259" s="132" t="s">
        <v>185</v>
      </c>
      <c r="H259" s="133">
        <v>1</v>
      </c>
      <c r="I259" s="134"/>
      <c r="J259" s="135">
        <f t="shared" si="40"/>
        <v>0</v>
      </c>
      <c r="K259" s="131" t="s">
        <v>3</v>
      </c>
      <c r="L259" s="31"/>
      <c r="M259" s="136" t="s">
        <v>3</v>
      </c>
      <c r="N259" s="137" t="s">
        <v>44</v>
      </c>
      <c r="P259" s="138">
        <f t="shared" si="41"/>
        <v>0</v>
      </c>
      <c r="Q259" s="138">
        <v>0</v>
      </c>
      <c r="R259" s="138">
        <f t="shared" si="42"/>
        <v>0</v>
      </c>
      <c r="S259" s="138">
        <v>0</v>
      </c>
      <c r="T259" s="139">
        <f t="shared" si="43"/>
        <v>0</v>
      </c>
      <c r="AR259" s="140" t="s">
        <v>186</v>
      </c>
      <c r="AT259" s="140" t="s">
        <v>182</v>
      </c>
      <c r="AU259" s="140" t="s">
        <v>78</v>
      </c>
      <c r="AY259" s="16" t="s">
        <v>181</v>
      </c>
      <c r="BE259" s="141">
        <f t="shared" si="44"/>
        <v>0</v>
      </c>
      <c r="BF259" s="141">
        <f t="shared" si="45"/>
        <v>0</v>
      </c>
      <c r="BG259" s="141">
        <f t="shared" si="46"/>
        <v>0</v>
      </c>
      <c r="BH259" s="141">
        <f t="shared" si="47"/>
        <v>0</v>
      </c>
      <c r="BI259" s="141">
        <f t="shared" si="48"/>
        <v>0</v>
      </c>
      <c r="BJ259" s="16" t="s">
        <v>78</v>
      </c>
      <c r="BK259" s="141">
        <f t="shared" si="49"/>
        <v>0</v>
      </c>
      <c r="BL259" s="16" t="s">
        <v>186</v>
      </c>
      <c r="BM259" s="140" t="s">
        <v>654</v>
      </c>
    </row>
    <row r="260" spans="2:65" s="1" customFormat="1" ht="16.5" customHeight="1" x14ac:dyDescent="0.2">
      <c r="B260" s="128"/>
      <c r="C260" s="129" t="s">
        <v>655</v>
      </c>
      <c r="D260" s="129" t="s">
        <v>182</v>
      </c>
      <c r="E260" s="130" t="s">
        <v>656</v>
      </c>
      <c r="F260" s="131" t="s">
        <v>657</v>
      </c>
      <c r="G260" s="132" t="s">
        <v>185</v>
      </c>
      <c r="H260" s="133">
        <v>1</v>
      </c>
      <c r="I260" s="134"/>
      <c r="J260" s="135">
        <f t="shared" si="40"/>
        <v>0</v>
      </c>
      <c r="K260" s="131" t="s">
        <v>3</v>
      </c>
      <c r="L260" s="31"/>
      <c r="M260" s="136" t="s">
        <v>3</v>
      </c>
      <c r="N260" s="137" t="s">
        <v>44</v>
      </c>
      <c r="P260" s="138">
        <f t="shared" si="41"/>
        <v>0</v>
      </c>
      <c r="Q260" s="138">
        <v>0</v>
      </c>
      <c r="R260" s="138">
        <f t="shared" si="42"/>
        <v>0</v>
      </c>
      <c r="S260" s="138">
        <v>0</v>
      </c>
      <c r="T260" s="139">
        <f t="shared" si="43"/>
        <v>0</v>
      </c>
      <c r="AR260" s="140" t="s">
        <v>186</v>
      </c>
      <c r="AT260" s="140" t="s">
        <v>182</v>
      </c>
      <c r="AU260" s="140" t="s">
        <v>78</v>
      </c>
      <c r="AY260" s="16" t="s">
        <v>181</v>
      </c>
      <c r="BE260" s="141">
        <f t="shared" si="44"/>
        <v>0</v>
      </c>
      <c r="BF260" s="141">
        <f t="shared" si="45"/>
        <v>0</v>
      </c>
      <c r="BG260" s="141">
        <f t="shared" si="46"/>
        <v>0</v>
      </c>
      <c r="BH260" s="141">
        <f t="shared" si="47"/>
        <v>0</v>
      </c>
      <c r="BI260" s="141">
        <f t="shared" si="48"/>
        <v>0</v>
      </c>
      <c r="BJ260" s="16" t="s">
        <v>78</v>
      </c>
      <c r="BK260" s="141">
        <f t="shared" si="49"/>
        <v>0</v>
      </c>
      <c r="BL260" s="16" t="s">
        <v>186</v>
      </c>
      <c r="BM260" s="140" t="s">
        <v>658</v>
      </c>
    </row>
    <row r="261" spans="2:65" s="1" customFormat="1" ht="24.2" customHeight="1" x14ac:dyDescent="0.2">
      <c r="B261" s="128"/>
      <c r="C261" s="129" t="s">
        <v>659</v>
      </c>
      <c r="D261" s="129" t="s">
        <v>182</v>
      </c>
      <c r="E261" s="130" t="s">
        <v>660</v>
      </c>
      <c r="F261" s="131" t="s">
        <v>661</v>
      </c>
      <c r="G261" s="132" t="s">
        <v>185</v>
      </c>
      <c r="H261" s="133">
        <v>1</v>
      </c>
      <c r="I261" s="134"/>
      <c r="J261" s="135">
        <f t="shared" si="40"/>
        <v>0</v>
      </c>
      <c r="K261" s="131" t="s">
        <v>3</v>
      </c>
      <c r="L261" s="31"/>
      <c r="M261" s="136" t="s">
        <v>3</v>
      </c>
      <c r="N261" s="137" t="s">
        <v>44</v>
      </c>
      <c r="P261" s="138">
        <f t="shared" si="41"/>
        <v>0</v>
      </c>
      <c r="Q261" s="138">
        <v>0</v>
      </c>
      <c r="R261" s="138">
        <f t="shared" si="42"/>
        <v>0</v>
      </c>
      <c r="S261" s="138">
        <v>0</v>
      </c>
      <c r="T261" s="139">
        <f t="shared" si="43"/>
        <v>0</v>
      </c>
      <c r="AR261" s="140" t="s">
        <v>186</v>
      </c>
      <c r="AT261" s="140" t="s">
        <v>182</v>
      </c>
      <c r="AU261" s="140" t="s">
        <v>78</v>
      </c>
      <c r="AY261" s="16" t="s">
        <v>181</v>
      </c>
      <c r="BE261" s="141">
        <f t="shared" si="44"/>
        <v>0</v>
      </c>
      <c r="BF261" s="141">
        <f t="shared" si="45"/>
        <v>0</v>
      </c>
      <c r="BG261" s="141">
        <f t="shared" si="46"/>
        <v>0</v>
      </c>
      <c r="BH261" s="141">
        <f t="shared" si="47"/>
        <v>0</v>
      </c>
      <c r="BI261" s="141">
        <f t="shared" si="48"/>
        <v>0</v>
      </c>
      <c r="BJ261" s="16" t="s">
        <v>78</v>
      </c>
      <c r="BK261" s="141">
        <f t="shared" si="49"/>
        <v>0</v>
      </c>
      <c r="BL261" s="16" t="s">
        <v>186</v>
      </c>
      <c r="BM261" s="140" t="s">
        <v>662</v>
      </c>
    </row>
    <row r="262" spans="2:65" s="1" customFormat="1" ht="24.2" customHeight="1" x14ac:dyDescent="0.2">
      <c r="B262" s="128"/>
      <c r="C262" s="129" t="s">
        <v>663</v>
      </c>
      <c r="D262" s="129" t="s">
        <v>182</v>
      </c>
      <c r="E262" s="130" t="s">
        <v>664</v>
      </c>
      <c r="F262" s="131" t="s">
        <v>665</v>
      </c>
      <c r="G262" s="132" t="s">
        <v>185</v>
      </c>
      <c r="H262" s="133">
        <v>1</v>
      </c>
      <c r="I262" s="134"/>
      <c r="J262" s="135">
        <f t="shared" si="40"/>
        <v>0</v>
      </c>
      <c r="K262" s="131" t="s">
        <v>3</v>
      </c>
      <c r="L262" s="31"/>
      <c r="M262" s="136" t="s">
        <v>3</v>
      </c>
      <c r="N262" s="137" t="s">
        <v>44</v>
      </c>
      <c r="P262" s="138">
        <f t="shared" si="41"/>
        <v>0</v>
      </c>
      <c r="Q262" s="138">
        <v>0</v>
      </c>
      <c r="R262" s="138">
        <f t="shared" si="42"/>
        <v>0</v>
      </c>
      <c r="S262" s="138">
        <v>0</v>
      </c>
      <c r="T262" s="139">
        <f t="shared" si="43"/>
        <v>0</v>
      </c>
      <c r="AR262" s="140" t="s">
        <v>186</v>
      </c>
      <c r="AT262" s="140" t="s">
        <v>182</v>
      </c>
      <c r="AU262" s="140" t="s">
        <v>78</v>
      </c>
      <c r="AY262" s="16" t="s">
        <v>181</v>
      </c>
      <c r="BE262" s="141">
        <f t="shared" si="44"/>
        <v>0</v>
      </c>
      <c r="BF262" s="141">
        <f t="shared" si="45"/>
        <v>0</v>
      </c>
      <c r="BG262" s="141">
        <f t="shared" si="46"/>
        <v>0</v>
      </c>
      <c r="BH262" s="141">
        <f t="shared" si="47"/>
        <v>0</v>
      </c>
      <c r="BI262" s="141">
        <f t="shared" si="48"/>
        <v>0</v>
      </c>
      <c r="BJ262" s="16" t="s">
        <v>78</v>
      </c>
      <c r="BK262" s="141">
        <f t="shared" si="49"/>
        <v>0</v>
      </c>
      <c r="BL262" s="16" t="s">
        <v>186</v>
      </c>
      <c r="BM262" s="140" t="s">
        <v>666</v>
      </c>
    </row>
    <row r="263" spans="2:65" s="1" customFormat="1" ht="24.2" customHeight="1" x14ac:dyDescent="0.2">
      <c r="B263" s="128"/>
      <c r="C263" s="129" t="s">
        <v>667</v>
      </c>
      <c r="D263" s="129" t="s">
        <v>182</v>
      </c>
      <c r="E263" s="130" t="s">
        <v>668</v>
      </c>
      <c r="F263" s="131" t="s">
        <v>669</v>
      </c>
      <c r="G263" s="132" t="s">
        <v>185</v>
      </c>
      <c r="H263" s="133">
        <v>1</v>
      </c>
      <c r="I263" s="134"/>
      <c r="J263" s="135">
        <f t="shared" si="40"/>
        <v>0</v>
      </c>
      <c r="K263" s="131" t="s">
        <v>3</v>
      </c>
      <c r="L263" s="31"/>
      <c r="M263" s="136" t="s">
        <v>3</v>
      </c>
      <c r="N263" s="137" t="s">
        <v>44</v>
      </c>
      <c r="P263" s="138">
        <f t="shared" si="41"/>
        <v>0</v>
      </c>
      <c r="Q263" s="138">
        <v>0</v>
      </c>
      <c r="R263" s="138">
        <f t="shared" si="42"/>
        <v>0</v>
      </c>
      <c r="S263" s="138">
        <v>0</v>
      </c>
      <c r="T263" s="139">
        <f t="shared" si="43"/>
        <v>0</v>
      </c>
      <c r="AR263" s="140" t="s">
        <v>186</v>
      </c>
      <c r="AT263" s="140" t="s">
        <v>182</v>
      </c>
      <c r="AU263" s="140" t="s">
        <v>78</v>
      </c>
      <c r="AY263" s="16" t="s">
        <v>181</v>
      </c>
      <c r="BE263" s="141">
        <f t="shared" si="44"/>
        <v>0</v>
      </c>
      <c r="BF263" s="141">
        <f t="shared" si="45"/>
        <v>0</v>
      </c>
      <c r="BG263" s="141">
        <f t="shared" si="46"/>
        <v>0</v>
      </c>
      <c r="BH263" s="141">
        <f t="shared" si="47"/>
        <v>0</v>
      </c>
      <c r="BI263" s="141">
        <f t="shared" si="48"/>
        <v>0</v>
      </c>
      <c r="BJ263" s="16" t="s">
        <v>78</v>
      </c>
      <c r="BK263" s="141">
        <f t="shared" si="49"/>
        <v>0</v>
      </c>
      <c r="BL263" s="16" t="s">
        <v>186</v>
      </c>
      <c r="BM263" s="140" t="s">
        <v>670</v>
      </c>
    </row>
    <row r="264" spans="2:65" s="1" customFormat="1" ht="33" customHeight="1" x14ac:dyDescent="0.2">
      <c r="B264" s="128"/>
      <c r="C264" s="129" t="s">
        <v>671</v>
      </c>
      <c r="D264" s="129" t="s">
        <v>182</v>
      </c>
      <c r="E264" s="130" t="s">
        <v>672</v>
      </c>
      <c r="F264" s="131" t="s">
        <v>673</v>
      </c>
      <c r="G264" s="132" t="s">
        <v>499</v>
      </c>
      <c r="H264" s="133">
        <v>1</v>
      </c>
      <c r="I264" s="134"/>
      <c r="J264" s="135">
        <f t="shared" si="40"/>
        <v>0</v>
      </c>
      <c r="K264" s="131" t="s">
        <v>3</v>
      </c>
      <c r="L264" s="31"/>
      <c r="M264" s="136" t="s">
        <v>3</v>
      </c>
      <c r="N264" s="137" t="s">
        <v>44</v>
      </c>
      <c r="P264" s="138">
        <f t="shared" si="41"/>
        <v>0</v>
      </c>
      <c r="Q264" s="138">
        <v>0</v>
      </c>
      <c r="R264" s="138">
        <f t="shared" si="42"/>
        <v>0</v>
      </c>
      <c r="S264" s="138">
        <v>0</v>
      </c>
      <c r="T264" s="139">
        <f t="shared" si="43"/>
        <v>0</v>
      </c>
      <c r="AR264" s="140" t="s">
        <v>186</v>
      </c>
      <c r="AT264" s="140" t="s">
        <v>182</v>
      </c>
      <c r="AU264" s="140" t="s">
        <v>78</v>
      </c>
      <c r="AY264" s="16" t="s">
        <v>181</v>
      </c>
      <c r="BE264" s="141">
        <f t="shared" si="44"/>
        <v>0</v>
      </c>
      <c r="BF264" s="141">
        <f t="shared" si="45"/>
        <v>0</v>
      </c>
      <c r="BG264" s="141">
        <f t="shared" si="46"/>
        <v>0</v>
      </c>
      <c r="BH264" s="141">
        <f t="shared" si="47"/>
        <v>0</v>
      </c>
      <c r="BI264" s="141">
        <f t="shared" si="48"/>
        <v>0</v>
      </c>
      <c r="BJ264" s="16" t="s">
        <v>78</v>
      </c>
      <c r="BK264" s="141">
        <f t="shared" si="49"/>
        <v>0</v>
      </c>
      <c r="BL264" s="16" t="s">
        <v>186</v>
      </c>
      <c r="BM264" s="140" t="s">
        <v>674</v>
      </c>
    </row>
    <row r="265" spans="2:65" s="1" customFormat="1" ht="284.45" customHeight="1" x14ac:dyDescent="0.2">
      <c r="B265" s="128"/>
      <c r="C265" s="129" t="s">
        <v>675</v>
      </c>
      <c r="D265" s="129" t="s">
        <v>182</v>
      </c>
      <c r="E265" s="130" t="s">
        <v>676</v>
      </c>
      <c r="F265" s="131" t="s">
        <v>677</v>
      </c>
      <c r="G265" s="132" t="s">
        <v>185</v>
      </c>
      <c r="H265" s="133">
        <v>1</v>
      </c>
      <c r="I265" s="134"/>
      <c r="J265" s="135">
        <f t="shared" si="40"/>
        <v>0</v>
      </c>
      <c r="K265" s="131" t="s">
        <v>3</v>
      </c>
      <c r="L265" s="31"/>
      <c r="M265" s="136" t="s">
        <v>3</v>
      </c>
      <c r="N265" s="137" t="s">
        <v>44</v>
      </c>
      <c r="P265" s="138">
        <f t="shared" si="41"/>
        <v>0</v>
      </c>
      <c r="Q265" s="138">
        <v>0</v>
      </c>
      <c r="R265" s="138">
        <f t="shared" si="42"/>
        <v>0</v>
      </c>
      <c r="S265" s="138">
        <v>0</v>
      </c>
      <c r="T265" s="139">
        <f t="shared" si="43"/>
        <v>0</v>
      </c>
      <c r="AR265" s="140" t="s">
        <v>186</v>
      </c>
      <c r="AT265" s="140" t="s">
        <v>182</v>
      </c>
      <c r="AU265" s="140" t="s">
        <v>78</v>
      </c>
      <c r="AY265" s="16" t="s">
        <v>181</v>
      </c>
      <c r="BE265" s="141">
        <f t="shared" si="44"/>
        <v>0</v>
      </c>
      <c r="BF265" s="141">
        <f t="shared" si="45"/>
        <v>0</v>
      </c>
      <c r="BG265" s="141">
        <f t="shared" si="46"/>
        <v>0</v>
      </c>
      <c r="BH265" s="141">
        <f t="shared" si="47"/>
        <v>0</v>
      </c>
      <c r="BI265" s="141">
        <f t="shared" si="48"/>
        <v>0</v>
      </c>
      <c r="BJ265" s="16" t="s">
        <v>78</v>
      </c>
      <c r="BK265" s="141">
        <f t="shared" si="49"/>
        <v>0</v>
      </c>
      <c r="BL265" s="16" t="s">
        <v>186</v>
      </c>
      <c r="BM265" s="140" t="s">
        <v>678</v>
      </c>
    </row>
    <row r="266" spans="2:65" s="1" customFormat="1" ht="24.2" customHeight="1" x14ac:dyDescent="0.2">
      <c r="B266" s="128"/>
      <c r="C266" s="129" t="s">
        <v>679</v>
      </c>
      <c r="D266" s="129" t="s">
        <v>182</v>
      </c>
      <c r="E266" s="130" t="s">
        <v>680</v>
      </c>
      <c r="F266" s="131" t="s">
        <v>681</v>
      </c>
      <c r="G266" s="132" t="s">
        <v>185</v>
      </c>
      <c r="H266" s="133">
        <v>1</v>
      </c>
      <c r="I266" s="134"/>
      <c r="J266" s="135">
        <f t="shared" si="40"/>
        <v>0</v>
      </c>
      <c r="K266" s="131" t="s">
        <v>3</v>
      </c>
      <c r="L266" s="31"/>
      <c r="M266" s="136" t="s">
        <v>3</v>
      </c>
      <c r="N266" s="137" t="s">
        <v>44</v>
      </c>
      <c r="P266" s="138">
        <f t="shared" si="41"/>
        <v>0</v>
      </c>
      <c r="Q266" s="138">
        <v>0</v>
      </c>
      <c r="R266" s="138">
        <f t="shared" si="42"/>
        <v>0</v>
      </c>
      <c r="S266" s="138">
        <v>0</v>
      </c>
      <c r="T266" s="139">
        <f t="shared" si="43"/>
        <v>0</v>
      </c>
      <c r="AR266" s="140" t="s">
        <v>186</v>
      </c>
      <c r="AT266" s="140" t="s">
        <v>182</v>
      </c>
      <c r="AU266" s="140" t="s">
        <v>78</v>
      </c>
      <c r="AY266" s="16" t="s">
        <v>181</v>
      </c>
      <c r="BE266" s="141">
        <f t="shared" si="44"/>
        <v>0</v>
      </c>
      <c r="BF266" s="141">
        <f t="shared" si="45"/>
        <v>0</v>
      </c>
      <c r="BG266" s="141">
        <f t="shared" si="46"/>
        <v>0</v>
      </c>
      <c r="BH266" s="141">
        <f t="shared" si="47"/>
        <v>0</v>
      </c>
      <c r="BI266" s="141">
        <f t="shared" si="48"/>
        <v>0</v>
      </c>
      <c r="BJ266" s="16" t="s">
        <v>78</v>
      </c>
      <c r="BK266" s="141">
        <f t="shared" si="49"/>
        <v>0</v>
      </c>
      <c r="BL266" s="16" t="s">
        <v>186</v>
      </c>
      <c r="BM266" s="140" t="s">
        <v>682</v>
      </c>
    </row>
    <row r="267" spans="2:65" s="1" customFormat="1" ht="24.2" customHeight="1" x14ac:dyDescent="0.2">
      <c r="B267" s="128"/>
      <c r="C267" s="129" t="s">
        <v>683</v>
      </c>
      <c r="D267" s="129" t="s">
        <v>182</v>
      </c>
      <c r="E267" s="130" t="s">
        <v>684</v>
      </c>
      <c r="F267" s="131" t="s">
        <v>422</v>
      </c>
      <c r="G267" s="132" t="s">
        <v>185</v>
      </c>
      <c r="H267" s="133">
        <v>1</v>
      </c>
      <c r="I267" s="134"/>
      <c r="J267" s="135">
        <f t="shared" si="40"/>
        <v>0</v>
      </c>
      <c r="K267" s="131" t="s">
        <v>3</v>
      </c>
      <c r="L267" s="31"/>
      <c r="M267" s="136" t="s">
        <v>3</v>
      </c>
      <c r="N267" s="137" t="s">
        <v>44</v>
      </c>
      <c r="P267" s="138">
        <f t="shared" si="41"/>
        <v>0</v>
      </c>
      <c r="Q267" s="138">
        <v>0</v>
      </c>
      <c r="R267" s="138">
        <f t="shared" si="42"/>
        <v>0</v>
      </c>
      <c r="S267" s="138">
        <v>0</v>
      </c>
      <c r="T267" s="139">
        <f t="shared" si="43"/>
        <v>0</v>
      </c>
      <c r="AR267" s="140" t="s">
        <v>186</v>
      </c>
      <c r="AT267" s="140" t="s">
        <v>182</v>
      </c>
      <c r="AU267" s="140" t="s">
        <v>78</v>
      </c>
      <c r="AY267" s="16" t="s">
        <v>181</v>
      </c>
      <c r="BE267" s="141">
        <f t="shared" si="44"/>
        <v>0</v>
      </c>
      <c r="BF267" s="141">
        <f t="shared" si="45"/>
        <v>0</v>
      </c>
      <c r="BG267" s="141">
        <f t="shared" si="46"/>
        <v>0</v>
      </c>
      <c r="BH267" s="141">
        <f t="shared" si="47"/>
        <v>0</v>
      </c>
      <c r="BI267" s="141">
        <f t="shared" si="48"/>
        <v>0</v>
      </c>
      <c r="BJ267" s="16" t="s">
        <v>78</v>
      </c>
      <c r="BK267" s="141">
        <f t="shared" si="49"/>
        <v>0</v>
      </c>
      <c r="BL267" s="16" t="s">
        <v>186</v>
      </c>
      <c r="BM267" s="140" t="s">
        <v>685</v>
      </c>
    </row>
    <row r="268" spans="2:65" s="1" customFormat="1" ht="24.2" customHeight="1" x14ac:dyDescent="0.2">
      <c r="B268" s="128"/>
      <c r="C268" s="129" t="s">
        <v>686</v>
      </c>
      <c r="D268" s="129" t="s">
        <v>182</v>
      </c>
      <c r="E268" s="130" t="s">
        <v>687</v>
      </c>
      <c r="F268" s="131" t="s">
        <v>441</v>
      </c>
      <c r="G268" s="132" t="s">
        <v>185</v>
      </c>
      <c r="H268" s="133">
        <v>4</v>
      </c>
      <c r="I268" s="134"/>
      <c r="J268" s="135">
        <f t="shared" si="40"/>
        <v>0</v>
      </c>
      <c r="K268" s="131" t="s">
        <v>3</v>
      </c>
      <c r="L268" s="31"/>
      <c r="M268" s="136" t="s">
        <v>3</v>
      </c>
      <c r="N268" s="137" t="s">
        <v>44</v>
      </c>
      <c r="P268" s="138">
        <f t="shared" si="41"/>
        <v>0</v>
      </c>
      <c r="Q268" s="138">
        <v>0</v>
      </c>
      <c r="R268" s="138">
        <f t="shared" si="42"/>
        <v>0</v>
      </c>
      <c r="S268" s="138">
        <v>0</v>
      </c>
      <c r="T268" s="139">
        <f t="shared" si="43"/>
        <v>0</v>
      </c>
      <c r="AR268" s="140" t="s">
        <v>186</v>
      </c>
      <c r="AT268" s="140" t="s">
        <v>182</v>
      </c>
      <c r="AU268" s="140" t="s">
        <v>78</v>
      </c>
      <c r="AY268" s="16" t="s">
        <v>181</v>
      </c>
      <c r="BE268" s="141">
        <f t="shared" si="44"/>
        <v>0</v>
      </c>
      <c r="BF268" s="141">
        <f t="shared" si="45"/>
        <v>0</v>
      </c>
      <c r="BG268" s="141">
        <f t="shared" si="46"/>
        <v>0</v>
      </c>
      <c r="BH268" s="141">
        <f t="shared" si="47"/>
        <v>0</v>
      </c>
      <c r="BI268" s="141">
        <f t="shared" si="48"/>
        <v>0</v>
      </c>
      <c r="BJ268" s="16" t="s">
        <v>78</v>
      </c>
      <c r="BK268" s="141">
        <f t="shared" si="49"/>
        <v>0</v>
      </c>
      <c r="BL268" s="16" t="s">
        <v>186</v>
      </c>
      <c r="BM268" s="140" t="s">
        <v>688</v>
      </c>
    </row>
    <row r="269" spans="2:65" s="1" customFormat="1" ht="62.65" customHeight="1" x14ac:dyDescent="0.2">
      <c r="B269" s="128"/>
      <c r="C269" s="129" t="s">
        <v>689</v>
      </c>
      <c r="D269" s="129" t="s">
        <v>182</v>
      </c>
      <c r="E269" s="130" t="s">
        <v>690</v>
      </c>
      <c r="F269" s="131" t="s">
        <v>449</v>
      </c>
      <c r="G269" s="132" t="s">
        <v>185</v>
      </c>
      <c r="H269" s="133">
        <v>1</v>
      </c>
      <c r="I269" s="134"/>
      <c r="J269" s="135">
        <f t="shared" si="40"/>
        <v>0</v>
      </c>
      <c r="K269" s="131" t="s">
        <v>3</v>
      </c>
      <c r="L269" s="31"/>
      <c r="M269" s="136" t="s">
        <v>3</v>
      </c>
      <c r="N269" s="137" t="s">
        <v>44</v>
      </c>
      <c r="P269" s="138">
        <f t="shared" si="41"/>
        <v>0</v>
      </c>
      <c r="Q269" s="138">
        <v>0</v>
      </c>
      <c r="R269" s="138">
        <f t="shared" si="42"/>
        <v>0</v>
      </c>
      <c r="S269" s="138">
        <v>0</v>
      </c>
      <c r="T269" s="139">
        <f t="shared" si="43"/>
        <v>0</v>
      </c>
      <c r="AR269" s="140" t="s">
        <v>186</v>
      </c>
      <c r="AT269" s="140" t="s">
        <v>182</v>
      </c>
      <c r="AU269" s="140" t="s">
        <v>78</v>
      </c>
      <c r="AY269" s="16" t="s">
        <v>181</v>
      </c>
      <c r="BE269" s="141">
        <f t="shared" si="44"/>
        <v>0</v>
      </c>
      <c r="BF269" s="141">
        <f t="shared" si="45"/>
        <v>0</v>
      </c>
      <c r="BG269" s="141">
        <f t="shared" si="46"/>
        <v>0</v>
      </c>
      <c r="BH269" s="141">
        <f t="shared" si="47"/>
        <v>0</v>
      </c>
      <c r="BI269" s="141">
        <f t="shared" si="48"/>
        <v>0</v>
      </c>
      <c r="BJ269" s="16" t="s">
        <v>78</v>
      </c>
      <c r="BK269" s="141">
        <f t="shared" si="49"/>
        <v>0</v>
      </c>
      <c r="BL269" s="16" t="s">
        <v>186</v>
      </c>
      <c r="BM269" s="140" t="s">
        <v>691</v>
      </c>
    </row>
    <row r="270" spans="2:65" s="1" customFormat="1" ht="90" customHeight="1" x14ac:dyDescent="0.2">
      <c r="B270" s="128"/>
      <c r="C270" s="129" t="s">
        <v>692</v>
      </c>
      <c r="D270" s="129" t="s">
        <v>182</v>
      </c>
      <c r="E270" s="130" t="s">
        <v>693</v>
      </c>
      <c r="F270" s="131" t="s">
        <v>457</v>
      </c>
      <c r="G270" s="132" t="s">
        <v>185</v>
      </c>
      <c r="H270" s="133">
        <v>1</v>
      </c>
      <c r="I270" s="134"/>
      <c r="J270" s="135">
        <f t="shared" si="40"/>
        <v>0</v>
      </c>
      <c r="K270" s="131" t="s">
        <v>3</v>
      </c>
      <c r="L270" s="31"/>
      <c r="M270" s="136" t="s">
        <v>3</v>
      </c>
      <c r="N270" s="137" t="s">
        <v>44</v>
      </c>
      <c r="P270" s="138">
        <f t="shared" si="41"/>
        <v>0</v>
      </c>
      <c r="Q270" s="138">
        <v>0</v>
      </c>
      <c r="R270" s="138">
        <f t="shared" si="42"/>
        <v>0</v>
      </c>
      <c r="S270" s="138">
        <v>0</v>
      </c>
      <c r="T270" s="139">
        <f t="shared" si="43"/>
        <v>0</v>
      </c>
      <c r="AR270" s="140" t="s">
        <v>186</v>
      </c>
      <c r="AT270" s="140" t="s">
        <v>182</v>
      </c>
      <c r="AU270" s="140" t="s">
        <v>78</v>
      </c>
      <c r="AY270" s="16" t="s">
        <v>181</v>
      </c>
      <c r="BE270" s="141">
        <f t="shared" si="44"/>
        <v>0</v>
      </c>
      <c r="BF270" s="141">
        <f t="shared" si="45"/>
        <v>0</v>
      </c>
      <c r="BG270" s="141">
        <f t="shared" si="46"/>
        <v>0</v>
      </c>
      <c r="BH270" s="141">
        <f t="shared" si="47"/>
        <v>0</v>
      </c>
      <c r="BI270" s="141">
        <f t="shared" si="48"/>
        <v>0</v>
      </c>
      <c r="BJ270" s="16" t="s">
        <v>78</v>
      </c>
      <c r="BK270" s="141">
        <f t="shared" si="49"/>
        <v>0</v>
      </c>
      <c r="BL270" s="16" t="s">
        <v>186</v>
      </c>
      <c r="BM270" s="140" t="s">
        <v>694</v>
      </c>
    </row>
    <row r="271" spans="2:65" s="1" customFormat="1" ht="142.15" customHeight="1" x14ac:dyDescent="0.2">
      <c r="B271" s="128"/>
      <c r="C271" s="129" t="s">
        <v>695</v>
      </c>
      <c r="D271" s="129" t="s">
        <v>182</v>
      </c>
      <c r="E271" s="130" t="s">
        <v>696</v>
      </c>
      <c r="F271" s="131" t="s">
        <v>697</v>
      </c>
      <c r="G271" s="132" t="s">
        <v>185</v>
      </c>
      <c r="H271" s="133">
        <v>1</v>
      </c>
      <c r="I271" s="134"/>
      <c r="J271" s="135">
        <f t="shared" si="40"/>
        <v>0</v>
      </c>
      <c r="K271" s="131" t="s">
        <v>3</v>
      </c>
      <c r="L271" s="31"/>
      <c r="M271" s="136" t="s">
        <v>3</v>
      </c>
      <c r="N271" s="137" t="s">
        <v>44</v>
      </c>
      <c r="P271" s="138">
        <f t="shared" si="41"/>
        <v>0</v>
      </c>
      <c r="Q271" s="138">
        <v>0</v>
      </c>
      <c r="R271" s="138">
        <f t="shared" si="42"/>
        <v>0</v>
      </c>
      <c r="S271" s="138">
        <v>0</v>
      </c>
      <c r="T271" s="139">
        <f t="shared" si="43"/>
        <v>0</v>
      </c>
      <c r="AR271" s="140" t="s">
        <v>186</v>
      </c>
      <c r="AT271" s="140" t="s">
        <v>182</v>
      </c>
      <c r="AU271" s="140" t="s">
        <v>78</v>
      </c>
      <c r="AY271" s="16" t="s">
        <v>181</v>
      </c>
      <c r="BE271" s="141">
        <f t="shared" si="44"/>
        <v>0</v>
      </c>
      <c r="BF271" s="141">
        <f t="shared" si="45"/>
        <v>0</v>
      </c>
      <c r="BG271" s="141">
        <f t="shared" si="46"/>
        <v>0</v>
      </c>
      <c r="BH271" s="141">
        <f t="shared" si="47"/>
        <v>0</v>
      </c>
      <c r="BI271" s="141">
        <f t="shared" si="48"/>
        <v>0</v>
      </c>
      <c r="BJ271" s="16" t="s">
        <v>78</v>
      </c>
      <c r="BK271" s="141">
        <f t="shared" si="49"/>
        <v>0</v>
      </c>
      <c r="BL271" s="16" t="s">
        <v>186</v>
      </c>
      <c r="BM271" s="140" t="s">
        <v>698</v>
      </c>
    </row>
    <row r="272" spans="2:65" s="1" customFormat="1" ht="33" customHeight="1" x14ac:dyDescent="0.2">
      <c r="B272" s="128"/>
      <c r="C272" s="129" t="s">
        <v>699</v>
      </c>
      <c r="D272" s="129" t="s">
        <v>182</v>
      </c>
      <c r="E272" s="130" t="s">
        <v>700</v>
      </c>
      <c r="F272" s="131" t="s">
        <v>701</v>
      </c>
      <c r="G272" s="132" t="s">
        <v>185</v>
      </c>
      <c r="H272" s="133">
        <v>1</v>
      </c>
      <c r="I272" s="134"/>
      <c r="J272" s="135">
        <f t="shared" si="40"/>
        <v>0</v>
      </c>
      <c r="K272" s="131" t="s">
        <v>3</v>
      </c>
      <c r="L272" s="31"/>
      <c r="M272" s="136" t="s">
        <v>3</v>
      </c>
      <c r="N272" s="137" t="s">
        <v>44</v>
      </c>
      <c r="P272" s="138">
        <f t="shared" si="41"/>
        <v>0</v>
      </c>
      <c r="Q272" s="138">
        <v>0</v>
      </c>
      <c r="R272" s="138">
        <f t="shared" si="42"/>
        <v>0</v>
      </c>
      <c r="S272" s="138">
        <v>0</v>
      </c>
      <c r="T272" s="139">
        <f t="shared" si="43"/>
        <v>0</v>
      </c>
      <c r="AR272" s="140" t="s">
        <v>186</v>
      </c>
      <c r="AT272" s="140" t="s">
        <v>182</v>
      </c>
      <c r="AU272" s="140" t="s">
        <v>78</v>
      </c>
      <c r="AY272" s="16" t="s">
        <v>181</v>
      </c>
      <c r="BE272" s="141">
        <f t="shared" si="44"/>
        <v>0</v>
      </c>
      <c r="BF272" s="141">
        <f t="shared" si="45"/>
        <v>0</v>
      </c>
      <c r="BG272" s="141">
        <f t="shared" si="46"/>
        <v>0</v>
      </c>
      <c r="BH272" s="141">
        <f t="shared" si="47"/>
        <v>0</v>
      </c>
      <c r="BI272" s="141">
        <f t="shared" si="48"/>
        <v>0</v>
      </c>
      <c r="BJ272" s="16" t="s">
        <v>78</v>
      </c>
      <c r="BK272" s="141">
        <f t="shared" si="49"/>
        <v>0</v>
      </c>
      <c r="BL272" s="16" t="s">
        <v>186</v>
      </c>
      <c r="BM272" s="140" t="s">
        <v>702</v>
      </c>
    </row>
    <row r="273" spans="2:65" s="1" customFormat="1" ht="142.15" customHeight="1" x14ac:dyDescent="0.2">
      <c r="B273" s="128"/>
      <c r="C273" s="129" t="s">
        <v>703</v>
      </c>
      <c r="D273" s="129" t="s">
        <v>182</v>
      </c>
      <c r="E273" s="130" t="s">
        <v>704</v>
      </c>
      <c r="F273" s="131" t="s">
        <v>697</v>
      </c>
      <c r="G273" s="132" t="s">
        <v>185</v>
      </c>
      <c r="H273" s="133">
        <v>1</v>
      </c>
      <c r="I273" s="134"/>
      <c r="J273" s="135">
        <f t="shared" si="40"/>
        <v>0</v>
      </c>
      <c r="K273" s="131" t="s">
        <v>3</v>
      </c>
      <c r="L273" s="31"/>
      <c r="M273" s="136" t="s">
        <v>3</v>
      </c>
      <c r="N273" s="137" t="s">
        <v>44</v>
      </c>
      <c r="P273" s="138">
        <f t="shared" si="41"/>
        <v>0</v>
      </c>
      <c r="Q273" s="138">
        <v>0</v>
      </c>
      <c r="R273" s="138">
        <f t="shared" si="42"/>
        <v>0</v>
      </c>
      <c r="S273" s="138">
        <v>0</v>
      </c>
      <c r="T273" s="139">
        <f t="shared" si="43"/>
        <v>0</v>
      </c>
      <c r="AR273" s="140" t="s">
        <v>186</v>
      </c>
      <c r="AT273" s="140" t="s">
        <v>182</v>
      </c>
      <c r="AU273" s="140" t="s">
        <v>78</v>
      </c>
      <c r="AY273" s="16" t="s">
        <v>181</v>
      </c>
      <c r="BE273" s="141">
        <f t="shared" si="44"/>
        <v>0</v>
      </c>
      <c r="BF273" s="141">
        <f t="shared" si="45"/>
        <v>0</v>
      </c>
      <c r="BG273" s="141">
        <f t="shared" si="46"/>
        <v>0</v>
      </c>
      <c r="BH273" s="141">
        <f t="shared" si="47"/>
        <v>0</v>
      </c>
      <c r="BI273" s="141">
        <f t="shared" si="48"/>
        <v>0</v>
      </c>
      <c r="BJ273" s="16" t="s">
        <v>78</v>
      </c>
      <c r="BK273" s="141">
        <f t="shared" si="49"/>
        <v>0</v>
      </c>
      <c r="BL273" s="16" t="s">
        <v>186</v>
      </c>
      <c r="BM273" s="140" t="s">
        <v>705</v>
      </c>
    </row>
    <row r="274" spans="2:65" s="1" customFormat="1" ht="66.75" customHeight="1" x14ac:dyDescent="0.2">
      <c r="B274" s="128"/>
      <c r="C274" s="129" t="s">
        <v>706</v>
      </c>
      <c r="D274" s="129" t="s">
        <v>182</v>
      </c>
      <c r="E274" s="130" t="s">
        <v>707</v>
      </c>
      <c r="F274" s="131" t="s">
        <v>529</v>
      </c>
      <c r="G274" s="132" t="s">
        <v>185</v>
      </c>
      <c r="H274" s="133">
        <v>10</v>
      </c>
      <c r="I274" s="134"/>
      <c r="J274" s="135">
        <f t="shared" si="40"/>
        <v>0</v>
      </c>
      <c r="K274" s="131" t="s">
        <v>3</v>
      </c>
      <c r="L274" s="31"/>
      <c r="M274" s="136" t="s">
        <v>3</v>
      </c>
      <c r="N274" s="137" t="s">
        <v>44</v>
      </c>
      <c r="P274" s="138">
        <f t="shared" si="41"/>
        <v>0</v>
      </c>
      <c r="Q274" s="138">
        <v>0</v>
      </c>
      <c r="R274" s="138">
        <f t="shared" si="42"/>
        <v>0</v>
      </c>
      <c r="S274" s="138">
        <v>0</v>
      </c>
      <c r="T274" s="139">
        <f t="shared" si="43"/>
        <v>0</v>
      </c>
      <c r="AR274" s="140" t="s">
        <v>186</v>
      </c>
      <c r="AT274" s="140" t="s">
        <v>182</v>
      </c>
      <c r="AU274" s="140" t="s">
        <v>78</v>
      </c>
      <c r="AY274" s="16" t="s">
        <v>181</v>
      </c>
      <c r="BE274" s="141">
        <f t="shared" si="44"/>
        <v>0</v>
      </c>
      <c r="BF274" s="141">
        <f t="shared" si="45"/>
        <v>0</v>
      </c>
      <c r="BG274" s="141">
        <f t="shared" si="46"/>
        <v>0</v>
      </c>
      <c r="BH274" s="141">
        <f t="shared" si="47"/>
        <v>0</v>
      </c>
      <c r="BI274" s="141">
        <f t="shared" si="48"/>
        <v>0</v>
      </c>
      <c r="BJ274" s="16" t="s">
        <v>78</v>
      </c>
      <c r="BK274" s="141">
        <f t="shared" si="49"/>
        <v>0</v>
      </c>
      <c r="BL274" s="16" t="s">
        <v>186</v>
      </c>
      <c r="BM274" s="140" t="s">
        <v>708</v>
      </c>
    </row>
    <row r="275" spans="2:65" s="1" customFormat="1" ht="55.5" customHeight="1" x14ac:dyDescent="0.2">
      <c r="B275" s="128"/>
      <c r="C275" s="129" t="s">
        <v>709</v>
      </c>
      <c r="D275" s="129" t="s">
        <v>182</v>
      </c>
      <c r="E275" s="130" t="s">
        <v>710</v>
      </c>
      <c r="F275" s="131" t="s">
        <v>711</v>
      </c>
      <c r="G275" s="132" t="s">
        <v>185</v>
      </c>
      <c r="H275" s="133">
        <v>10</v>
      </c>
      <c r="I275" s="134"/>
      <c r="J275" s="135">
        <f t="shared" si="40"/>
        <v>0</v>
      </c>
      <c r="K275" s="131" t="s">
        <v>3</v>
      </c>
      <c r="L275" s="31"/>
      <c r="M275" s="136" t="s">
        <v>3</v>
      </c>
      <c r="N275" s="137" t="s">
        <v>44</v>
      </c>
      <c r="P275" s="138">
        <f t="shared" si="41"/>
        <v>0</v>
      </c>
      <c r="Q275" s="138">
        <v>0</v>
      </c>
      <c r="R275" s="138">
        <f t="shared" si="42"/>
        <v>0</v>
      </c>
      <c r="S275" s="138">
        <v>0</v>
      </c>
      <c r="T275" s="139">
        <f t="shared" si="43"/>
        <v>0</v>
      </c>
      <c r="AR275" s="140" t="s">
        <v>186</v>
      </c>
      <c r="AT275" s="140" t="s">
        <v>182</v>
      </c>
      <c r="AU275" s="140" t="s">
        <v>78</v>
      </c>
      <c r="AY275" s="16" t="s">
        <v>181</v>
      </c>
      <c r="BE275" s="141">
        <f t="shared" si="44"/>
        <v>0</v>
      </c>
      <c r="BF275" s="141">
        <f t="shared" si="45"/>
        <v>0</v>
      </c>
      <c r="BG275" s="141">
        <f t="shared" si="46"/>
        <v>0</v>
      </c>
      <c r="BH275" s="141">
        <f t="shared" si="47"/>
        <v>0</v>
      </c>
      <c r="BI275" s="141">
        <f t="shared" si="48"/>
        <v>0</v>
      </c>
      <c r="BJ275" s="16" t="s">
        <v>78</v>
      </c>
      <c r="BK275" s="141">
        <f t="shared" si="49"/>
        <v>0</v>
      </c>
      <c r="BL275" s="16" t="s">
        <v>186</v>
      </c>
      <c r="BM275" s="140" t="s">
        <v>712</v>
      </c>
    </row>
    <row r="276" spans="2:65" s="1" customFormat="1" ht="24.2" customHeight="1" x14ac:dyDescent="0.2">
      <c r="B276" s="128"/>
      <c r="C276" s="129" t="s">
        <v>713</v>
      </c>
      <c r="D276" s="129" t="s">
        <v>182</v>
      </c>
      <c r="E276" s="130" t="s">
        <v>714</v>
      </c>
      <c r="F276" s="131" t="s">
        <v>715</v>
      </c>
      <c r="G276" s="132" t="s">
        <v>185</v>
      </c>
      <c r="H276" s="133">
        <v>5</v>
      </c>
      <c r="I276" s="134"/>
      <c r="J276" s="135">
        <f t="shared" si="40"/>
        <v>0</v>
      </c>
      <c r="K276" s="131" t="s">
        <v>3</v>
      </c>
      <c r="L276" s="31"/>
      <c r="M276" s="136" t="s">
        <v>3</v>
      </c>
      <c r="N276" s="137" t="s">
        <v>44</v>
      </c>
      <c r="P276" s="138">
        <f t="shared" si="41"/>
        <v>0</v>
      </c>
      <c r="Q276" s="138">
        <v>0</v>
      </c>
      <c r="R276" s="138">
        <f t="shared" si="42"/>
        <v>0</v>
      </c>
      <c r="S276" s="138">
        <v>0</v>
      </c>
      <c r="T276" s="139">
        <f t="shared" si="43"/>
        <v>0</v>
      </c>
      <c r="AR276" s="140" t="s">
        <v>186</v>
      </c>
      <c r="AT276" s="140" t="s">
        <v>182</v>
      </c>
      <c r="AU276" s="140" t="s">
        <v>78</v>
      </c>
      <c r="AY276" s="16" t="s">
        <v>181</v>
      </c>
      <c r="BE276" s="141">
        <f t="shared" si="44"/>
        <v>0</v>
      </c>
      <c r="BF276" s="141">
        <f t="shared" si="45"/>
        <v>0</v>
      </c>
      <c r="BG276" s="141">
        <f t="shared" si="46"/>
        <v>0</v>
      </c>
      <c r="BH276" s="141">
        <f t="shared" si="47"/>
        <v>0</v>
      </c>
      <c r="BI276" s="141">
        <f t="shared" si="48"/>
        <v>0</v>
      </c>
      <c r="BJ276" s="16" t="s">
        <v>78</v>
      </c>
      <c r="BK276" s="141">
        <f t="shared" si="49"/>
        <v>0</v>
      </c>
      <c r="BL276" s="16" t="s">
        <v>186</v>
      </c>
      <c r="BM276" s="140" t="s">
        <v>716</v>
      </c>
    </row>
    <row r="277" spans="2:65" s="1" customFormat="1" ht="55.5" customHeight="1" x14ac:dyDescent="0.2">
      <c r="B277" s="128"/>
      <c r="C277" s="129" t="s">
        <v>717</v>
      </c>
      <c r="D277" s="129" t="s">
        <v>182</v>
      </c>
      <c r="E277" s="130" t="s">
        <v>718</v>
      </c>
      <c r="F277" s="131" t="s">
        <v>719</v>
      </c>
      <c r="G277" s="132" t="s">
        <v>185</v>
      </c>
      <c r="H277" s="133">
        <v>5</v>
      </c>
      <c r="I277" s="134"/>
      <c r="J277" s="135">
        <f t="shared" si="40"/>
        <v>0</v>
      </c>
      <c r="K277" s="131" t="s">
        <v>3</v>
      </c>
      <c r="L277" s="31"/>
      <c r="M277" s="136" t="s">
        <v>3</v>
      </c>
      <c r="N277" s="137" t="s">
        <v>44</v>
      </c>
      <c r="P277" s="138">
        <f t="shared" si="41"/>
        <v>0</v>
      </c>
      <c r="Q277" s="138">
        <v>0</v>
      </c>
      <c r="R277" s="138">
        <f t="shared" si="42"/>
        <v>0</v>
      </c>
      <c r="S277" s="138">
        <v>0</v>
      </c>
      <c r="T277" s="139">
        <f t="shared" si="43"/>
        <v>0</v>
      </c>
      <c r="AR277" s="140" t="s">
        <v>186</v>
      </c>
      <c r="AT277" s="140" t="s">
        <v>182</v>
      </c>
      <c r="AU277" s="140" t="s">
        <v>78</v>
      </c>
      <c r="AY277" s="16" t="s">
        <v>181</v>
      </c>
      <c r="BE277" s="141">
        <f t="shared" si="44"/>
        <v>0</v>
      </c>
      <c r="BF277" s="141">
        <f t="shared" si="45"/>
        <v>0</v>
      </c>
      <c r="BG277" s="141">
        <f t="shared" si="46"/>
        <v>0</v>
      </c>
      <c r="BH277" s="141">
        <f t="shared" si="47"/>
        <v>0</v>
      </c>
      <c r="BI277" s="141">
        <f t="shared" si="48"/>
        <v>0</v>
      </c>
      <c r="BJ277" s="16" t="s">
        <v>78</v>
      </c>
      <c r="BK277" s="141">
        <f t="shared" si="49"/>
        <v>0</v>
      </c>
      <c r="BL277" s="16" t="s">
        <v>186</v>
      </c>
      <c r="BM277" s="140" t="s">
        <v>720</v>
      </c>
    </row>
    <row r="278" spans="2:65" s="1" customFormat="1" ht="24.2" customHeight="1" x14ac:dyDescent="0.2">
      <c r="B278" s="128"/>
      <c r="C278" s="129" t="s">
        <v>721</v>
      </c>
      <c r="D278" s="129" t="s">
        <v>182</v>
      </c>
      <c r="E278" s="130" t="s">
        <v>722</v>
      </c>
      <c r="F278" s="131" t="s">
        <v>715</v>
      </c>
      <c r="G278" s="132" t="s">
        <v>185</v>
      </c>
      <c r="H278" s="133">
        <v>1</v>
      </c>
      <c r="I278" s="134"/>
      <c r="J278" s="135">
        <f t="shared" si="40"/>
        <v>0</v>
      </c>
      <c r="K278" s="131" t="s">
        <v>3</v>
      </c>
      <c r="L278" s="31"/>
      <c r="M278" s="136" t="s">
        <v>3</v>
      </c>
      <c r="N278" s="137" t="s">
        <v>44</v>
      </c>
      <c r="P278" s="138">
        <f t="shared" si="41"/>
        <v>0</v>
      </c>
      <c r="Q278" s="138">
        <v>0</v>
      </c>
      <c r="R278" s="138">
        <f t="shared" si="42"/>
        <v>0</v>
      </c>
      <c r="S278" s="138">
        <v>0</v>
      </c>
      <c r="T278" s="139">
        <f t="shared" si="43"/>
        <v>0</v>
      </c>
      <c r="AR278" s="140" t="s">
        <v>186</v>
      </c>
      <c r="AT278" s="140" t="s">
        <v>182</v>
      </c>
      <c r="AU278" s="140" t="s">
        <v>78</v>
      </c>
      <c r="AY278" s="16" t="s">
        <v>181</v>
      </c>
      <c r="BE278" s="141">
        <f t="shared" si="44"/>
        <v>0</v>
      </c>
      <c r="BF278" s="141">
        <f t="shared" si="45"/>
        <v>0</v>
      </c>
      <c r="BG278" s="141">
        <f t="shared" si="46"/>
        <v>0</v>
      </c>
      <c r="BH278" s="141">
        <f t="shared" si="47"/>
        <v>0</v>
      </c>
      <c r="BI278" s="141">
        <f t="shared" si="48"/>
        <v>0</v>
      </c>
      <c r="BJ278" s="16" t="s">
        <v>78</v>
      </c>
      <c r="BK278" s="141">
        <f t="shared" si="49"/>
        <v>0</v>
      </c>
      <c r="BL278" s="16" t="s">
        <v>186</v>
      </c>
      <c r="BM278" s="140" t="s">
        <v>723</v>
      </c>
    </row>
    <row r="279" spans="2:65" s="11" customFormat="1" ht="25.9" customHeight="1" x14ac:dyDescent="0.2">
      <c r="B279" s="118"/>
      <c r="D279" s="119" t="s">
        <v>72</v>
      </c>
      <c r="E279" s="120" t="s">
        <v>724</v>
      </c>
      <c r="F279" s="120" t="s">
        <v>725</v>
      </c>
      <c r="I279" s="121"/>
      <c r="J279" s="122">
        <f>BK279</f>
        <v>0</v>
      </c>
      <c r="L279" s="118"/>
      <c r="M279" s="123"/>
      <c r="P279" s="124">
        <f>SUM(P280:P335)</f>
        <v>0</v>
      </c>
      <c r="R279" s="124">
        <f>SUM(R280:R335)</f>
        <v>0</v>
      </c>
      <c r="T279" s="125">
        <f>SUM(T280:T335)</f>
        <v>0</v>
      </c>
      <c r="AR279" s="119" t="s">
        <v>78</v>
      </c>
      <c r="AT279" s="126" t="s">
        <v>72</v>
      </c>
      <c r="AU279" s="126" t="s">
        <v>73</v>
      </c>
      <c r="AY279" s="119" t="s">
        <v>181</v>
      </c>
      <c r="BK279" s="127">
        <f>SUM(BK280:BK335)</f>
        <v>0</v>
      </c>
    </row>
    <row r="280" spans="2:65" s="1" customFormat="1" ht="24.2" customHeight="1" x14ac:dyDescent="0.2">
      <c r="B280" s="128"/>
      <c r="C280" s="129" t="s">
        <v>726</v>
      </c>
      <c r="D280" s="129" t="s">
        <v>182</v>
      </c>
      <c r="E280" s="130" t="s">
        <v>727</v>
      </c>
      <c r="F280" s="131" t="s">
        <v>614</v>
      </c>
      <c r="G280" s="132" t="s">
        <v>185</v>
      </c>
      <c r="H280" s="133">
        <v>1</v>
      </c>
      <c r="I280" s="134"/>
      <c r="J280" s="135">
        <f t="shared" ref="J280:J292" si="50">ROUND(I280*H280,2)</f>
        <v>0</v>
      </c>
      <c r="K280" s="131" t="s">
        <v>3</v>
      </c>
      <c r="L280" s="31"/>
      <c r="M280" s="136" t="s">
        <v>3</v>
      </c>
      <c r="N280" s="137" t="s">
        <v>44</v>
      </c>
      <c r="P280" s="138">
        <f t="shared" ref="P280:P292" si="51">O280*H280</f>
        <v>0</v>
      </c>
      <c r="Q280" s="138">
        <v>0</v>
      </c>
      <c r="R280" s="138">
        <f t="shared" ref="R280:R292" si="52">Q280*H280</f>
        <v>0</v>
      </c>
      <c r="S280" s="138">
        <v>0</v>
      </c>
      <c r="T280" s="139">
        <f t="shared" ref="T280:T292" si="53">S280*H280</f>
        <v>0</v>
      </c>
      <c r="AR280" s="140" t="s">
        <v>186</v>
      </c>
      <c r="AT280" s="140" t="s">
        <v>182</v>
      </c>
      <c r="AU280" s="140" t="s">
        <v>78</v>
      </c>
      <c r="AY280" s="16" t="s">
        <v>181</v>
      </c>
      <c r="BE280" s="141">
        <f t="shared" ref="BE280:BE292" si="54">IF(N280="základní",J280,0)</f>
        <v>0</v>
      </c>
      <c r="BF280" s="141">
        <f t="shared" ref="BF280:BF292" si="55">IF(N280="snížená",J280,0)</f>
        <v>0</v>
      </c>
      <c r="BG280" s="141">
        <f t="shared" ref="BG280:BG292" si="56">IF(N280="zákl. přenesená",J280,0)</f>
        <v>0</v>
      </c>
      <c r="BH280" s="141">
        <f t="shared" ref="BH280:BH292" si="57">IF(N280="sníž. přenesená",J280,0)</f>
        <v>0</v>
      </c>
      <c r="BI280" s="141">
        <f t="shared" ref="BI280:BI292" si="58">IF(N280="nulová",J280,0)</f>
        <v>0</v>
      </c>
      <c r="BJ280" s="16" t="s">
        <v>78</v>
      </c>
      <c r="BK280" s="141">
        <f t="shared" ref="BK280:BK292" si="59">ROUND(I280*H280,2)</f>
        <v>0</v>
      </c>
      <c r="BL280" s="16" t="s">
        <v>186</v>
      </c>
      <c r="BM280" s="140" t="s">
        <v>728</v>
      </c>
    </row>
    <row r="281" spans="2:65" s="1" customFormat="1" ht="49.15" customHeight="1" x14ac:dyDescent="0.2">
      <c r="B281" s="128"/>
      <c r="C281" s="129" t="s">
        <v>729</v>
      </c>
      <c r="D281" s="129" t="s">
        <v>182</v>
      </c>
      <c r="E281" s="130" t="s">
        <v>730</v>
      </c>
      <c r="F281" s="131" t="s">
        <v>731</v>
      </c>
      <c r="G281" s="132" t="s">
        <v>185</v>
      </c>
      <c r="H281" s="133">
        <v>1</v>
      </c>
      <c r="I281" s="134"/>
      <c r="J281" s="135">
        <f t="shared" si="50"/>
        <v>0</v>
      </c>
      <c r="K281" s="131" t="s">
        <v>3</v>
      </c>
      <c r="L281" s="31"/>
      <c r="M281" s="136" t="s">
        <v>3</v>
      </c>
      <c r="N281" s="137" t="s">
        <v>44</v>
      </c>
      <c r="P281" s="138">
        <f t="shared" si="51"/>
        <v>0</v>
      </c>
      <c r="Q281" s="138">
        <v>0</v>
      </c>
      <c r="R281" s="138">
        <f t="shared" si="52"/>
        <v>0</v>
      </c>
      <c r="S281" s="138">
        <v>0</v>
      </c>
      <c r="T281" s="139">
        <f t="shared" si="53"/>
        <v>0</v>
      </c>
      <c r="AR281" s="140" t="s">
        <v>186</v>
      </c>
      <c r="AT281" s="140" t="s">
        <v>182</v>
      </c>
      <c r="AU281" s="140" t="s">
        <v>78</v>
      </c>
      <c r="AY281" s="16" t="s">
        <v>181</v>
      </c>
      <c r="BE281" s="141">
        <f t="shared" si="54"/>
        <v>0</v>
      </c>
      <c r="BF281" s="141">
        <f t="shared" si="55"/>
        <v>0</v>
      </c>
      <c r="BG281" s="141">
        <f t="shared" si="56"/>
        <v>0</v>
      </c>
      <c r="BH281" s="141">
        <f t="shared" si="57"/>
        <v>0</v>
      </c>
      <c r="BI281" s="141">
        <f t="shared" si="58"/>
        <v>0</v>
      </c>
      <c r="BJ281" s="16" t="s">
        <v>78</v>
      </c>
      <c r="BK281" s="141">
        <f t="shared" si="59"/>
        <v>0</v>
      </c>
      <c r="BL281" s="16" t="s">
        <v>186</v>
      </c>
      <c r="BM281" s="140" t="s">
        <v>732</v>
      </c>
    </row>
    <row r="282" spans="2:65" s="1" customFormat="1" ht="21.75" customHeight="1" x14ac:dyDescent="0.2">
      <c r="B282" s="128"/>
      <c r="C282" s="129" t="s">
        <v>733</v>
      </c>
      <c r="D282" s="129" t="s">
        <v>182</v>
      </c>
      <c r="E282" s="130" t="s">
        <v>734</v>
      </c>
      <c r="F282" s="131" t="s">
        <v>618</v>
      </c>
      <c r="G282" s="132" t="s">
        <v>185</v>
      </c>
      <c r="H282" s="133">
        <v>1</v>
      </c>
      <c r="I282" s="134"/>
      <c r="J282" s="135">
        <f t="shared" si="50"/>
        <v>0</v>
      </c>
      <c r="K282" s="131" t="s">
        <v>3</v>
      </c>
      <c r="L282" s="31"/>
      <c r="M282" s="136" t="s">
        <v>3</v>
      </c>
      <c r="N282" s="137" t="s">
        <v>44</v>
      </c>
      <c r="P282" s="138">
        <f t="shared" si="51"/>
        <v>0</v>
      </c>
      <c r="Q282" s="138">
        <v>0</v>
      </c>
      <c r="R282" s="138">
        <f t="shared" si="52"/>
        <v>0</v>
      </c>
      <c r="S282" s="138">
        <v>0</v>
      </c>
      <c r="T282" s="139">
        <f t="shared" si="53"/>
        <v>0</v>
      </c>
      <c r="AR282" s="140" t="s">
        <v>186</v>
      </c>
      <c r="AT282" s="140" t="s">
        <v>182</v>
      </c>
      <c r="AU282" s="140" t="s">
        <v>78</v>
      </c>
      <c r="AY282" s="16" t="s">
        <v>181</v>
      </c>
      <c r="BE282" s="141">
        <f t="shared" si="54"/>
        <v>0</v>
      </c>
      <c r="BF282" s="141">
        <f t="shared" si="55"/>
        <v>0</v>
      </c>
      <c r="BG282" s="141">
        <f t="shared" si="56"/>
        <v>0</v>
      </c>
      <c r="BH282" s="141">
        <f t="shared" si="57"/>
        <v>0</v>
      </c>
      <c r="BI282" s="141">
        <f t="shared" si="58"/>
        <v>0</v>
      </c>
      <c r="BJ282" s="16" t="s">
        <v>78</v>
      </c>
      <c r="BK282" s="141">
        <f t="shared" si="59"/>
        <v>0</v>
      </c>
      <c r="BL282" s="16" t="s">
        <v>186</v>
      </c>
      <c r="BM282" s="140" t="s">
        <v>735</v>
      </c>
    </row>
    <row r="283" spans="2:65" s="1" customFormat="1" ht="37.9" customHeight="1" x14ac:dyDescent="0.2">
      <c r="B283" s="128"/>
      <c r="C283" s="129" t="s">
        <v>736</v>
      </c>
      <c r="D283" s="129" t="s">
        <v>182</v>
      </c>
      <c r="E283" s="130" t="s">
        <v>737</v>
      </c>
      <c r="F283" s="131" t="s">
        <v>738</v>
      </c>
      <c r="G283" s="132" t="s">
        <v>185</v>
      </c>
      <c r="H283" s="133">
        <v>1</v>
      </c>
      <c r="I283" s="134"/>
      <c r="J283" s="135">
        <f t="shared" si="50"/>
        <v>0</v>
      </c>
      <c r="K283" s="131" t="s">
        <v>3</v>
      </c>
      <c r="L283" s="31"/>
      <c r="M283" s="136" t="s">
        <v>3</v>
      </c>
      <c r="N283" s="137" t="s">
        <v>44</v>
      </c>
      <c r="P283" s="138">
        <f t="shared" si="51"/>
        <v>0</v>
      </c>
      <c r="Q283" s="138">
        <v>0</v>
      </c>
      <c r="R283" s="138">
        <f t="shared" si="52"/>
        <v>0</v>
      </c>
      <c r="S283" s="138">
        <v>0</v>
      </c>
      <c r="T283" s="139">
        <f t="shared" si="53"/>
        <v>0</v>
      </c>
      <c r="AR283" s="140" t="s">
        <v>186</v>
      </c>
      <c r="AT283" s="140" t="s">
        <v>182</v>
      </c>
      <c r="AU283" s="140" t="s">
        <v>78</v>
      </c>
      <c r="AY283" s="16" t="s">
        <v>181</v>
      </c>
      <c r="BE283" s="141">
        <f t="shared" si="54"/>
        <v>0</v>
      </c>
      <c r="BF283" s="141">
        <f t="shared" si="55"/>
        <v>0</v>
      </c>
      <c r="BG283" s="141">
        <f t="shared" si="56"/>
        <v>0</v>
      </c>
      <c r="BH283" s="141">
        <f t="shared" si="57"/>
        <v>0</v>
      </c>
      <c r="BI283" s="141">
        <f t="shared" si="58"/>
        <v>0</v>
      </c>
      <c r="BJ283" s="16" t="s">
        <v>78</v>
      </c>
      <c r="BK283" s="141">
        <f t="shared" si="59"/>
        <v>0</v>
      </c>
      <c r="BL283" s="16" t="s">
        <v>186</v>
      </c>
      <c r="BM283" s="140" t="s">
        <v>739</v>
      </c>
    </row>
    <row r="284" spans="2:65" s="1" customFormat="1" ht="24.2" customHeight="1" x14ac:dyDescent="0.2">
      <c r="B284" s="128"/>
      <c r="C284" s="129" t="s">
        <v>740</v>
      </c>
      <c r="D284" s="129" t="s">
        <v>182</v>
      </c>
      <c r="E284" s="130" t="s">
        <v>741</v>
      </c>
      <c r="F284" s="131" t="s">
        <v>633</v>
      </c>
      <c r="G284" s="132" t="s">
        <v>185</v>
      </c>
      <c r="H284" s="133">
        <v>2</v>
      </c>
      <c r="I284" s="134"/>
      <c r="J284" s="135">
        <f t="shared" si="50"/>
        <v>0</v>
      </c>
      <c r="K284" s="131" t="s">
        <v>3</v>
      </c>
      <c r="L284" s="31"/>
      <c r="M284" s="136" t="s">
        <v>3</v>
      </c>
      <c r="N284" s="137" t="s">
        <v>44</v>
      </c>
      <c r="P284" s="138">
        <f t="shared" si="51"/>
        <v>0</v>
      </c>
      <c r="Q284" s="138">
        <v>0</v>
      </c>
      <c r="R284" s="138">
        <f t="shared" si="52"/>
        <v>0</v>
      </c>
      <c r="S284" s="138">
        <v>0</v>
      </c>
      <c r="T284" s="139">
        <f t="shared" si="53"/>
        <v>0</v>
      </c>
      <c r="AR284" s="140" t="s">
        <v>186</v>
      </c>
      <c r="AT284" s="140" t="s">
        <v>182</v>
      </c>
      <c r="AU284" s="140" t="s">
        <v>78</v>
      </c>
      <c r="AY284" s="16" t="s">
        <v>181</v>
      </c>
      <c r="BE284" s="141">
        <f t="shared" si="54"/>
        <v>0</v>
      </c>
      <c r="BF284" s="141">
        <f t="shared" si="55"/>
        <v>0</v>
      </c>
      <c r="BG284" s="141">
        <f t="shared" si="56"/>
        <v>0</v>
      </c>
      <c r="BH284" s="141">
        <f t="shared" si="57"/>
        <v>0</v>
      </c>
      <c r="BI284" s="141">
        <f t="shared" si="58"/>
        <v>0</v>
      </c>
      <c r="BJ284" s="16" t="s">
        <v>78</v>
      </c>
      <c r="BK284" s="141">
        <f t="shared" si="59"/>
        <v>0</v>
      </c>
      <c r="BL284" s="16" t="s">
        <v>186</v>
      </c>
      <c r="BM284" s="140" t="s">
        <v>742</v>
      </c>
    </row>
    <row r="285" spans="2:65" s="1" customFormat="1" ht="24.2" customHeight="1" x14ac:dyDescent="0.2">
      <c r="B285" s="128"/>
      <c r="C285" s="129" t="s">
        <v>743</v>
      </c>
      <c r="D285" s="129" t="s">
        <v>182</v>
      </c>
      <c r="E285" s="130" t="s">
        <v>744</v>
      </c>
      <c r="F285" s="131" t="s">
        <v>745</v>
      </c>
      <c r="G285" s="132" t="s">
        <v>185</v>
      </c>
      <c r="H285" s="133">
        <v>2</v>
      </c>
      <c r="I285" s="134"/>
      <c r="J285" s="135">
        <f t="shared" si="50"/>
        <v>0</v>
      </c>
      <c r="K285" s="131" t="s">
        <v>3</v>
      </c>
      <c r="L285" s="31"/>
      <c r="M285" s="136" t="s">
        <v>3</v>
      </c>
      <c r="N285" s="137" t="s">
        <v>44</v>
      </c>
      <c r="P285" s="138">
        <f t="shared" si="51"/>
        <v>0</v>
      </c>
      <c r="Q285" s="138">
        <v>0</v>
      </c>
      <c r="R285" s="138">
        <f t="shared" si="52"/>
        <v>0</v>
      </c>
      <c r="S285" s="138">
        <v>0</v>
      </c>
      <c r="T285" s="139">
        <f t="shared" si="53"/>
        <v>0</v>
      </c>
      <c r="AR285" s="140" t="s">
        <v>186</v>
      </c>
      <c r="AT285" s="140" t="s">
        <v>182</v>
      </c>
      <c r="AU285" s="140" t="s">
        <v>78</v>
      </c>
      <c r="AY285" s="16" t="s">
        <v>181</v>
      </c>
      <c r="BE285" s="141">
        <f t="shared" si="54"/>
        <v>0</v>
      </c>
      <c r="BF285" s="141">
        <f t="shared" si="55"/>
        <v>0</v>
      </c>
      <c r="BG285" s="141">
        <f t="shared" si="56"/>
        <v>0</v>
      </c>
      <c r="BH285" s="141">
        <f t="shared" si="57"/>
        <v>0</v>
      </c>
      <c r="BI285" s="141">
        <f t="shared" si="58"/>
        <v>0</v>
      </c>
      <c r="BJ285" s="16" t="s">
        <v>78</v>
      </c>
      <c r="BK285" s="141">
        <f t="shared" si="59"/>
        <v>0</v>
      </c>
      <c r="BL285" s="16" t="s">
        <v>186</v>
      </c>
      <c r="BM285" s="140" t="s">
        <v>746</v>
      </c>
    </row>
    <row r="286" spans="2:65" s="1" customFormat="1" ht="24.2" customHeight="1" x14ac:dyDescent="0.2">
      <c r="B286" s="128"/>
      <c r="C286" s="129" t="s">
        <v>747</v>
      </c>
      <c r="D286" s="129" t="s">
        <v>182</v>
      </c>
      <c r="E286" s="130" t="s">
        <v>748</v>
      </c>
      <c r="F286" s="131" t="s">
        <v>637</v>
      </c>
      <c r="G286" s="132" t="s">
        <v>185</v>
      </c>
      <c r="H286" s="133">
        <v>1</v>
      </c>
      <c r="I286" s="134"/>
      <c r="J286" s="135">
        <f t="shared" si="50"/>
        <v>0</v>
      </c>
      <c r="K286" s="131" t="s">
        <v>3</v>
      </c>
      <c r="L286" s="31"/>
      <c r="M286" s="136" t="s">
        <v>3</v>
      </c>
      <c r="N286" s="137" t="s">
        <v>44</v>
      </c>
      <c r="P286" s="138">
        <f t="shared" si="51"/>
        <v>0</v>
      </c>
      <c r="Q286" s="138">
        <v>0</v>
      </c>
      <c r="R286" s="138">
        <f t="shared" si="52"/>
        <v>0</v>
      </c>
      <c r="S286" s="138">
        <v>0</v>
      </c>
      <c r="T286" s="139">
        <f t="shared" si="53"/>
        <v>0</v>
      </c>
      <c r="AR286" s="140" t="s">
        <v>186</v>
      </c>
      <c r="AT286" s="140" t="s">
        <v>182</v>
      </c>
      <c r="AU286" s="140" t="s">
        <v>78</v>
      </c>
      <c r="AY286" s="16" t="s">
        <v>181</v>
      </c>
      <c r="BE286" s="141">
        <f t="shared" si="54"/>
        <v>0</v>
      </c>
      <c r="BF286" s="141">
        <f t="shared" si="55"/>
        <v>0</v>
      </c>
      <c r="BG286" s="141">
        <f t="shared" si="56"/>
        <v>0</v>
      </c>
      <c r="BH286" s="141">
        <f t="shared" si="57"/>
        <v>0</v>
      </c>
      <c r="BI286" s="141">
        <f t="shared" si="58"/>
        <v>0</v>
      </c>
      <c r="BJ286" s="16" t="s">
        <v>78</v>
      </c>
      <c r="BK286" s="141">
        <f t="shared" si="59"/>
        <v>0</v>
      </c>
      <c r="BL286" s="16" t="s">
        <v>186</v>
      </c>
      <c r="BM286" s="140" t="s">
        <v>749</v>
      </c>
    </row>
    <row r="287" spans="2:65" s="1" customFormat="1" ht="44.25" customHeight="1" x14ac:dyDescent="0.2">
      <c r="B287" s="128"/>
      <c r="C287" s="129" t="s">
        <v>750</v>
      </c>
      <c r="D287" s="129" t="s">
        <v>182</v>
      </c>
      <c r="E287" s="130" t="s">
        <v>751</v>
      </c>
      <c r="F287" s="131" t="s">
        <v>752</v>
      </c>
      <c r="G287" s="132" t="s">
        <v>185</v>
      </c>
      <c r="H287" s="133">
        <v>1</v>
      </c>
      <c r="I287" s="134"/>
      <c r="J287" s="135">
        <f t="shared" si="50"/>
        <v>0</v>
      </c>
      <c r="K287" s="131" t="s">
        <v>3</v>
      </c>
      <c r="L287" s="31"/>
      <c r="M287" s="136" t="s">
        <v>3</v>
      </c>
      <c r="N287" s="137" t="s">
        <v>44</v>
      </c>
      <c r="P287" s="138">
        <f t="shared" si="51"/>
        <v>0</v>
      </c>
      <c r="Q287" s="138">
        <v>0</v>
      </c>
      <c r="R287" s="138">
        <f t="shared" si="52"/>
        <v>0</v>
      </c>
      <c r="S287" s="138">
        <v>0</v>
      </c>
      <c r="T287" s="139">
        <f t="shared" si="53"/>
        <v>0</v>
      </c>
      <c r="AR287" s="140" t="s">
        <v>186</v>
      </c>
      <c r="AT287" s="140" t="s">
        <v>182</v>
      </c>
      <c r="AU287" s="140" t="s">
        <v>78</v>
      </c>
      <c r="AY287" s="16" t="s">
        <v>181</v>
      </c>
      <c r="BE287" s="141">
        <f t="shared" si="54"/>
        <v>0</v>
      </c>
      <c r="BF287" s="141">
        <f t="shared" si="55"/>
        <v>0</v>
      </c>
      <c r="BG287" s="141">
        <f t="shared" si="56"/>
        <v>0</v>
      </c>
      <c r="BH287" s="141">
        <f t="shared" si="57"/>
        <v>0</v>
      </c>
      <c r="BI287" s="141">
        <f t="shared" si="58"/>
        <v>0</v>
      </c>
      <c r="BJ287" s="16" t="s">
        <v>78</v>
      </c>
      <c r="BK287" s="141">
        <f t="shared" si="59"/>
        <v>0</v>
      </c>
      <c r="BL287" s="16" t="s">
        <v>186</v>
      </c>
      <c r="BM287" s="140" t="s">
        <v>753</v>
      </c>
    </row>
    <row r="288" spans="2:65" s="1" customFormat="1" ht="24.2" customHeight="1" x14ac:dyDescent="0.2">
      <c r="B288" s="128"/>
      <c r="C288" s="129" t="s">
        <v>754</v>
      </c>
      <c r="D288" s="129" t="s">
        <v>182</v>
      </c>
      <c r="E288" s="130" t="s">
        <v>755</v>
      </c>
      <c r="F288" s="131" t="s">
        <v>641</v>
      </c>
      <c r="G288" s="132" t="s">
        <v>185</v>
      </c>
      <c r="H288" s="133">
        <v>1</v>
      </c>
      <c r="I288" s="134"/>
      <c r="J288" s="135">
        <f t="shared" si="50"/>
        <v>0</v>
      </c>
      <c r="K288" s="131" t="s">
        <v>3</v>
      </c>
      <c r="L288" s="31"/>
      <c r="M288" s="136" t="s">
        <v>3</v>
      </c>
      <c r="N288" s="137" t="s">
        <v>44</v>
      </c>
      <c r="P288" s="138">
        <f t="shared" si="51"/>
        <v>0</v>
      </c>
      <c r="Q288" s="138">
        <v>0</v>
      </c>
      <c r="R288" s="138">
        <f t="shared" si="52"/>
        <v>0</v>
      </c>
      <c r="S288" s="138">
        <v>0</v>
      </c>
      <c r="T288" s="139">
        <f t="shared" si="53"/>
        <v>0</v>
      </c>
      <c r="AR288" s="140" t="s">
        <v>186</v>
      </c>
      <c r="AT288" s="140" t="s">
        <v>182</v>
      </c>
      <c r="AU288" s="140" t="s">
        <v>78</v>
      </c>
      <c r="AY288" s="16" t="s">
        <v>181</v>
      </c>
      <c r="BE288" s="141">
        <f t="shared" si="54"/>
        <v>0</v>
      </c>
      <c r="BF288" s="141">
        <f t="shared" si="55"/>
        <v>0</v>
      </c>
      <c r="BG288" s="141">
        <f t="shared" si="56"/>
        <v>0</v>
      </c>
      <c r="BH288" s="141">
        <f t="shared" si="57"/>
        <v>0</v>
      </c>
      <c r="BI288" s="141">
        <f t="shared" si="58"/>
        <v>0</v>
      </c>
      <c r="BJ288" s="16" t="s">
        <v>78</v>
      </c>
      <c r="BK288" s="141">
        <f t="shared" si="59"/>
        <v>0</v>
      </c>
      <c r="BL288" s="16" t="s">
        <v>186</v>
      </c>
      <c r="BM288" s="140" t="s">
        <v>756</v>
      </c>
    </row>
    <row r="289" spans="2:65" s="1" customFormat="1" ht="66.75" customHeight="1" x14ac:dyDescent="0.2">
      <c r="B289" s="128"/>
      <c r="C289" s="129" t="s">
        <v>757</v>
      </c>
      <c r="D289" s="129" t="s">
        <v>182</v>
      </c>
      <c r="E289" s="130" t="s">
        <v>758</v>
      </c>
      <c r="F289" s="131" t="s">
        <v>759</v>
      </c>
      <c r="G289" s="132" t="s">
        <v>185</v>
      </c>
      <c r="H289" s="133">
        <v>1</v>
      </c>
      <c r="I289" s="134"/>
      <c r="J289" s="135">
        <f t="shared" si="50"/>
        <v>0</v>
      </c>
      <c r="K289" s="131" t="s">
        <v>3</v>
      </c>
      <c r="L289" s="31"/>
      <c r="M289" s="136" t="s">
        <v>3</v>
      </c>
      <c r="N289" s="137" t="s">
        <v>44</v>
      </c>
      <c r="P289" s="138">
        <f t="shared" si="51"/>
        <v>0</v>
      </c>
      <c r="Q289" s="138">
        <v>0</v>
      </c>
      <c r="R289" s="138">
        <f t="shared" si="52"/>
        <v>0</v>
      </c>
      <c r="S289" s="138">
        <v>0</v>
      </c>
      <c r="T289" s="139">
        <f t="shared" si="53"/>
        <v>0</v>
      </c>
      <c r="AR289" s="140" t="s">
        <v>186</v>
      </c>
      <c r="AT289" s="140" t="s">
        <v>182</v>
      </c>
      <c r="AU289" s="140" t="s">
        <v>78</v>
      </c>
      <c r="AY289" s="16" t="s">
        <v>181</v>
      </c>
      <c r="BE289" s="141">
        <f t="shared" si="54"/>
        <v>0</v>
      </c>
      <c r="BF289" s="141">
        <f t="shared" si="55"/>
        <v>0</v>
      </c>
      <c r="BG289" s="141">
        <f t="shared" si="56"/>
        <v>0</v>
      </c>
      <c r="BH289" s="141">
        <f t="shared" si="57"/>
        <v>0</v>
      </c>
      <c r="BI289" s="141">
        <f t="shared" si="58"/>
        <v>0</v>
      </c>
      <c r="BJ289" s="16" t="s">
        <v>78</v>
      </c>
      <c r="BK289" s="141">
        <f t="shared" si="59"/>
        <v>0</v>
      </c>
      <c r="BL289" s="16" t="s">
        <v>186</v>
      </c>
      <c r="BM289" s="140" t="s">
        <v>760</v>
      </c>
    </row>
    <row r="290" spans="2:65" s="1" customFormat="1" ht="24.2" customHeight="1" x14ac:dyDescent="0.2">
      <c r="B290" s="128"/>
      <c r="C290" s="129" t="s">
        <v>761</v>
      </c>
      <c r="D290" s="129" t="s">
        <v>182</v>
      </c>
      <c r="E290" s="130" t="s">
        <v>762</v>
      </c>
      <c r="F290" s="131" t="s">
        <v>645</v>
      </c>
      <c r="G290" s="132" t="s">
        <v>185</v>
      </c>
      <c r="H290" s="133">
        <v>1</v>
      </c>
      <c r="I290" s="134"/>
      <c r="J290" s="135">
        <f t="shared" si="50"/>
        <v>0</v>
      </c>
      <c r="K290" s="131" t="s">
        <v>3</v>
      </c>
      <c r="L290" s="31"/>
      <c r="M290" s="136" t="s">
        <v>3</v>
      </c>
      <c r="N290" s="137" t="s">
        <v>44</v>
      </c>
      <c r="P290" s="138">
        <f t="shared" si="51"/>
        <v>0</v>
      </c>
      <c r="Q290" s="138">
        <v>0</v>
      </c>
      <c r="R290" s="138">
        <f t="shared" si="52"/>
        <v>0</v>
      </c>
      <c r="S290" s="138">
        <v>0</v>
      </c>
      <c r="T290" s="139">
        <f t="shared" si="53"/>
        <v>0</v>
      </c>
      <c r="AR290" s="140" t="s">
        <v>186</v>
      </c>
      <c r="AT290" s="140" t="s">
        <v>182</v>
      </c>
      <c r="AU290" s="140" t="s">
        <v>78</v>
      </c>
      <c r="AY290" s="16" t="s">
        <v>181</v>
      </c>
      <c r="BE290" s="141">
        <f t="shared" si="54"/>
        <v>0</v>
      </c>
      <c r="BF290" s="141">
        <f t="shared" si="55"/>
        <v>0</v>
      </c>
      <c r="BG290" s="141">
        <f t="shared" si="56"/>
        <v>0</v>
      </c>
      <c r="BH290" s="141">
        <f t="shared" si="57"/>
        <v>0</v>
      </c>
      <c r="BI290" s="141">
        <f t="shared" si="58"/>
        <v>0</v>
      </c>
      <c r="BJ290" s="16" t="s">
        <v>78</v>
      </c>
      <c r="BK290" s="141">
        <f t="shared" si="59"/>
        <v>0</v>
      </c>
      <c r="BL290" s="16" t="s">
        <v>186</v>
      </c>
      <c r="BM290" s="140" t="s">
        <v>763</v>
      </c>
    </row>
    <row r="291" spans="2:65" s="1" customFormat="1" ht="49.15" customHeight="1" x14ac:dyDescent="0.2">
      <c r="B291" s="128"/>
      <c r="C291" s="129" t="s">
        <v>764</v>
      </c>
      <c r="D291" s="129" t="s">
        <v>182</v>
      </c>
      <c r="E291" s="130" t="s">
        <v>765</v>
      </c>
      <c r="F291" s="131" t="s">
        <v>766</v>
      </c>
      <c r="G291" s="132" t="s">
        <v>185</v>
      </c>
      <c r="H291" s="133">
        <v>1</v>
      </c>
      <c r="I291" s="134"/>
      <c r="J291" s="135">
        <f t="shared" si="50"/>
        <v>0</v>
      </c>
      <c r="K291" s="131" t="s">
        <v>3</v>
      </c>
      <c r="L291" s="31"/>
      <c r="M291" s="136" t="s">
        <v>3</v>
      </c>
      <c r="N291" s="137" t="s">
        <v>44</v>
      </c>
      <c r="P291" s="138">
        <f t="shared" si="51"/>
        <v>0</v>
      </c>
      <c r="Q291" s="138">
        <v>0</v>
      </c>
      <c r="R291" s="138">
        <f t="shared" si="52"/>
        <v>0</v>
      </c>
      <c r="S291" s="138">
        <v>0</v>
      </c>
      <c r="T291" s="139">
        <f t="shared" si="53"/>
        <v>0</v>
      </c>
      <c r="AR291" s="140" t="s">
        <v>186</v>
      </c>
      <c r="AT291" s="140" t="s">
        <v>182</v>
      </c>
      <c r="AU291" s="140" t="s">
        <v>78</v>
      </c>
      <c r="AY291" s="16" t="s">
        <v>181</v>
      </c>
      <c r="BE291" s="141">
        <f t="shared" si="54"/>
        <v>0</v>
      </c>
      <c r="BF291" s="141">
        <f t="shared" si="55"/>
        <v>0</v>
      </c>
      <c r="BG291" s="141">
        <f t="shared" si="56"/>
        <v>0</v>
      </c>
      <c r="BH291" s="141">
        <f t="shared" si="57"/>
        <v>0</v>
      </c>
      <c r="BI291" s="141">
        <f t="shared" si="58"/>
        <v>0</v>
      </c>
      <c r="BJ291" s="16" t="s">
        <v>78</v>
      </c>
      <c r="BK291" s="141">
        <f t="shared" si="59"/>
        <v>0</v>
      </c>
      <c r="BL291" s="16" t="s">
        <v>186</v>
      </c>
      <c r="BM291" s="140" t="s">
        <v>767</v>
      </c>
    </row>
    <row r="292" spans="2:65" s="1" customFormat="1" ht="16.5" customHeight="1" x14ac:dyDescent="0.2">
      <c r="B292" s="128"/>
      <c r="C292" s="129" t="s">
        <v>768</v>
      </c>
      <c r="D292" s="129" t="s">
        <v>182</v>
      </c>
      <c r="E292" s="130" t="s">
        <v>769</v>
      </c>
      <c r="F292" s="131" t="s">
        <v>649</v>
      </c>
      <c r="G292" s="132" t="s">
        <v>185</v>
      </c>
      <c r="H292" s="133">
        <v>1</v>
      </c>
      <c r="I292" s="134"/>
      <c r="J292" s="135">
        <f t="shared" si="50"/>
        <v>0</v>
      </c>
      <c r="K292" s="131" t="s">
        <v>3</v>
      </c>
      <c r="L292" s="31"/>
      <c r="M292" s="136" t="s">
        <v>3</v>
      </c>
      <c r="N292" s="137" t="s">
        <v>44</v>
      </c>
      <c r="P292" s="138">
        <f t="shared" si="51"/>
        <v>0</v>
      </c>
      <c r="Q292" s="138">
        <v>0</v>
      </c>
      <c r="R292" s="138">
        <f t="shared" si="52"/>
        <v>0</v>
      </c>
      <c r="S292" s="138">
        <v>0</v>
      </c>
      <c r="T292" s="139">
        <f t="shared" si="53"/>
        <v>0</v>
      </c>
      <c r="AR292" s="140" t="s">
        <v>186</v>
      </c>
      <c r="AT292" s="140" t="s">
        <v>182</v>
      </c>
      <c r="AU292" s="140" t="s">
        <v>78</v>
      </c>
      <c r="AY292" s="16" t="s">
        <v>181</v>
      </c>
      <c r="BE292" s="141">
        <f t="shared" si="54"/>
        <v>0</v>
      </c>
      <c r="BF292" s="141">
        <f t="shared" si="55"/>
        <v>0</v>
      </c>
      <c r="BG292" s="141">
        <f t="shared" si="56"/>
        <v>0</v>
      </c>
      <c r="BH292" s="141">
        <f t="shared" si="57"/>
        <v>0</v>
      </c>
      <c r="BI292" s="141">
        <f t="shared" si="58"/>
        <v>0</v>
      </c>
      <c r="BJ292" s="16" t="s">
        <v>78</v>
      </c>
      <c r="BK292" s="141">
        <f t="shared" si="59"/>
        <v>0</v>
      </c>
      <c r="BL292" s="16" t="s">
        <v>186</v>
      </c>
      <c r="BM292" s="140" t="s">
        <v>770</v>
      </c>
    </row>
    <row r="293" spans="2:65" s="1" customFormat="1" ht="19.5" x14ac:dyDescent="0.2">
      <c r="B293" s="31"/>
      <c r="D293" s="142" t="s">
        <v>369</v>
      </c>
      <c r="F293" s="143" t="s">
        <v>771</v>
      </c>
      <c r="I293" s="144"/>
      <c r="L293" s="31"/>
      <c r="M293" s="145"/>
      <c r="T293" s="52"/>
      <c r="AT293" s="16" t="s">
        <v>369</v>
      </c>
      <c r="AU293" s="16" t="s">
        <v>78</v>
      </c>
    </row>
    <row r="294" spans="2:65" s="1" customFormat="1" ht="49.15" customHeight="1" x14ac:dyDescent="0.2">
      <c r="B294" s="128"/>
      <c r="C294" s="129" t="s">
        <v>772</v>
      </c>
      <c r="D294" s="129" t="s">
        <v>182</v>
      </c>
      <c r="E294" s="130" t="s">
        <v>773</v>
      </c>
      <c r="F294" s="131" t="s">
        <v>774</v>
      </c>
      <c r="G294" s="132" t="s">
        <v>185</v>
      </c>
      <c r="H294" s="133">
        <v>1</v>
      </c>
      <c r="I294" s="134"/>
      <c r="J294" s="135">
        <f>ROUND(I294*H294,2)</f>
        <v>0</v>
      </c>
      <c r="K294" s="131" t="s">
        <v>3</v>
      </c>
      <c r="L294" s="31"/>
      <c r="M294" s="136" t="s">
        <v>3</v>
      </c>
      <c r="N294" s="137" t="s">
        <v>44</v>
      </c>
      <c r="P294" s="138">
        <f>O294*H294</f>
        <v>0</v>
      </c>
      <c r="Q294" s="138">
        <v>0</v>
      </c>
      <c r="R294" s="138">
        <f>Q294*H294</f>
        <v>0</v>
      </c>
      <c r="S294" s="138">
        <v>0</v>
      </c>
      <c r="T294" s="139">
        <f>S294*H294</f>
        <v>0</v>
      </c>
      <c r="AR294" s="140" t="s">
        <v>186</v>
      </c>
      <c r="AT294" s="140" t="s">
        <v>182</v>
      </c>
      <c r="AU294" s="140" t="s">
        <v>78</v>
      </c>
      <c r="AY294" s="16" t="s">
        <v>181</v>
      </c>
      <c r="BE294" s="141">
        <f>IF(N294="základní",J294,0)</f>
        <v>0</v>
      </c>
      <c r="BF294" s="141">
        <f>IF(N294="snížená",J294,0)</f>
        <v>0</v>
      </c>
      <c r="BG294" s="141">
        <f>IF(N294="zákl. přenesená",J294,0)</f>
        <v>0</v>
      </c>
      <c r="BH294" s="141">
        <f>IF(N294="sníž. přenesená",J294,0)</f>
        <v>0</v>
      </c>
      <c r="BI294" s="141">
        <f>IF(N294="nulová",J294,0)</f>
        <v>0</v>
      </c>
      <c r="BJ294" s="16" t="s">
        <v>78</v>
      </c>
      <c r="BK294" s="141">
        <f>ROUND(I294*H294,2)</f>
        <v>0</v>
      </c>
      <c r="BL294" s="16" t="s">
        <v>186</v>
      </c>
      <c r="BM294" s="140" t="s">
        <v>775</v>
      </c>
    </row>
    <row r="295" spans="2:65" s="1" customFormat="1" ht="19.5" x14ac:dyDescent="0.2">
      <c r="B295" s="31"/>
      <c r="D295" s="142" t="s">
        <v>369</v>
      </c>
      <c r="F295" s="143" t="s">
        <v>771</v>
      </c>
      <c r="I295" s="144"/>
      <c r="L295" s="31"/>
      <c r="M295" s="145"/>
      <c r="T295" s="52"/>
      <c r="AT295" s="16" t="s">
        <v>369</v>
      </c>
      <c r="AU295" s="16" t="s">
        <v>78</v>
      </c>
    </row>
    <row r="296" spans="2:65" s="1" customFormat="1" ht="16.5" customHeight="1" x14ac:dyDescent="0.2">
      <c r="B296" s="128"/>
      <c r="C296" s="129" t="s">
        <v>776</v>
      </c>
      <c r="D296" s="129" t="s">
        <v>182</v>
      </c>
      <c r="E296" s="130" t="s">
        <v>777</v>
      </c>
      <c r="F296" s="131" t="s">
        <v>653</v>
      </c>
      <c r="G296" s="132" t="s">
        <v>185</v>
      </c>
      <c r="H296" s="133">
        <v>29</v>
      </c>
      <c r="I296" s="134"/>
      <c r="J296" s="135">
        <f>ROUND(I296*H296,2)</f>
        <v>0</v>
      </c>
      <c r="K296" s="131" t="s">
        <v>3</v>
      </c>
      <c r="L296" s="31"/>
      <c r="M296" s="136" t="s">
        <v>3</v>
      </c>
      <c r="N296" s="137" t="s">
        <v>44</v>
      </c>
      <c r="P296" s="138">
        <f>O296*H296</f>
        <v>0</v>
      </c>
      <c r="Q296" s="138">
        <v>0</v>
      </c>
      <c r="R296" s="138">
        <f>Q296*H296</f>
        <v>0</v>
      </c>
      <c r="S296" s="138">
        <v>0</v>
      </c>
      <c r="T296" s="139">
        <f>S296*H296</f>
        <v>0</v>
      </c>
      <c r="AR296" s="140" t="s">
        <v>186</v>
      </c>
      <c r="AT296" s="140" t="s">
        <v>182</v>
      </c>
      <c r="AU296" s="140" t="s">
        <v>78</v>
      </c>
      <c r="AY296" s="16" t="s">
        <v>181</v>
      </c>
      <c r="BE296" s="141">
        <f>IF(N296="základní",J296,0)</f>
        <v>0</v>
      </c>
      <c r="BF296" s="141">
        <f>IF(N296="snížená",J296,0)</f>
        <v>0</v>
      </c>
      <c r="BG296" s="141">
        <f>IF(N296="zákl. přenesená",J296,0)</f>
        <v>0</v>
      </c>
      <c r="BH296" s="141">
        <f>IF(N296="sníž. přenesená",J296,0)</f>
        <v>0</v>
      </c>
      <c r="BI296" s="141">
        <f>IF(N296="nulová",J296,0)</f>
        <v>0</v>
      </c>
      <c r="BJ296" s="16" t="s">
        <v>78</v>
      </c>
      <c r="BK296" s="141">
        <f>ROUND(I296*H296,2)</f>
        <v>0</v>
      </c>
      <c r="BL296" s="16" t="s">
        <v>186</v>
      </c>
      <c r="BM296" s="140" t="s">
        <v>778</v>
      </c>
    </row>
    <row r="297" spans="2:65" s="1" customFormat="1" ht="29.25" x14ac:dyDescent="0.2">
      <c r="B297" s="31"/>
      <c r="D297" s="142" t="s">
        <v>369</v>
      </c>
      <c r="F297" s="143" t="s">
        <v>779</v>
      </c>
      <c r="I297" s="144"/>
      <c r="L297" s="31"/>
      <c r="M297" s="145"/>
      <c r="T297" s="52"/>
      <c r="AT297" s="16" t="s">
        <v>369</v>
      </c>
      <c r="AU297" s="16" t="s">
        <v>78</v>
      </c>
    </row>
    <row r="298" spans="2:65" s="1" customFormat="1" ht="37.9" customHeight="1" x14ac:dyDescent="0.2">
      <c r="B298" s="128"/>
      <c r="C298" s="129" t="s">
        <v>780</v>
      </c>
      <c r="D298" s="129" t="s">
        <v>182</v>
      </c>
      <c r="E298" s="130" t="s">
        <v>781</v>
      </c>
      <c r="F298" s="131" t="s">
        <v>782</v>
      </c>
      <c r="G298" s="132" t="s">
        <v>597</v>
      </c>
      <c r="H298" s="133">
        <v>29</v>
      </c>
      <c r="I298" s="134"/>
      <c r="J298" s="135">
        <f>ROUND(I298*H298,2)</f>
        <v>0</v>
      </c>
      <c r="K298" s="131" t="s">
        <v>3</v>
      </c>
      <c r="L298" s="31"/>
      <c r="M298" s="136" t="s">
        <v>3</v>
      </c>
      <c r="N298" s="137" t="s">
        <v>44</v>
      </c>
      <c r="P298" s="138">
        <f>O298*H298</f>
        <v>0</v>
      </c>
      <c r="Q298" s="138">
        <v>0</v>
      </c>
      <c r="R298" s="138">
        <f>Q298*H298</f>
        <v>0</v>
      </c>
      <c r="S298" s="138">
        <v>0</v>
      </c>
      <c r="T298" s="139">
        <f>S298*H298</f>
        <v>0</v>
      </c>
      <c r="AR298" s="140" t="s">
        <v>186</v>
      </c>
      <c r="AT298" s="140" t="s">
        <v>182</v>
      </c>
      <c r="AU298" s="140" t="s">
        <v>78</v>
      </c>
      <c r="AY298" s="16" t="s">
        <v>181</v>
      </c>
      <c r="BE298" s="141">
        <f>IF(N298="základní",J298,0)</f>
        <v>0</v>
      </c>
      <c r="BF298" s="141">
        <f>IF(N298="snížená",J298,0)</f>
        <v>0</v>
      </c>
      <c r="BG298" s="141">
        <f>IF(N298="zákl. přenesená",J298,0)</f>
        <v>0</v>
      </c>
      <c r="BH298" s="141">
        <f>IF(N298="sníž. přenesená",J298,0)</f>
        <v>0</v>
      </c>
      <c r="BI298" s="141">
        <f>IF(N298="nulová",J298,0)</f>
        <v>0</v>
      </c>
      <c r="BJ298" s="16" t="s">
        <v>78</v>
      </c>
      <c r="BK298" s="141">
        <f>ROUND(I298*H298,2)</f>
        <v>0</v>
      </c>
      <c r="BL298" s="16" t="s">
        <v>186</v>
      </c>
      <c r="BM298" s="140" t="s">
        <v>783</v>
      </c>
    </row>
    <row r="299" spans="2:65" s="1" customFormat="1" ht="29.25" x14ac:dyDescent="0.2">
      <c r="B299" s="31"/>
      <c r="D299" s="142" t="s">
        <v>369</v>
      </c>
      <c r="F299" s="143" t="s">
        <v>779</v>
      </c>
      <c r="I299" s="144"/>
      <c r="L299" s="31"/>
      <c r="M299" s="145"/>
      <c r="T299" s="52"/>
      <c r="AT299" s="16" t="s">
        <v>369</v>
      </c>
      <c r="AU299" s="16" t="s">
        <v>78</v>
      </c>
    </row>
    <row r="300" spans="2:65" s="1" customFormat="1" ht="16.5" customHeight="1" x14ac:dyDescent="0.2">
      <c r="B300" s="128"/>
      <c r="C300" s="129" t="s">
        <v>784</v>
      </c>
      <c r="D300" s="129" t="s">
        <v>182</v>
      </c>
      <c r="E300" s="130" t="s">
        <v>785</v>
      </c>
      <c r="F300" s="131" t="s">
        <v>657</v>
      </c>
      <c r="G300" s="132" t="s">
        <v>185</v>
      </c>
      <c r="H300" s="133">
        <v>3</v>
      </c>
      <c r="I300" s="134"/>
      <c r="J300" s="135">
        <f>ROUND(I300*H300,2)</f>
        <v>0</v>
      </c>
      <c r="K300" s="131" t="s">
        <v>3</v>
      </c>
      <c r="L300" s="31"/>
      <c r="M300" s="136" t="s">
        <v>3</v>
      </c>
      <c r="N300" s="137" t="s">
        <v>44</v>
      </c>
      <c r="P300" s="138">
        <f>O300*H300</f>
        <v>0</v>
      </c>
      <c r="Q300" s="138">
        <v>0</v>
      </c>
      <c r="R300" s="138">
        <f>Q300*H300</f>
        <v>0</v>
      </c>
      <c r="S300" s="138">
        <v>0</v>
      </c>
      <c r="T300" s="139">
        <f>S300*H300</f>
        <v>0</v>
      </c>
      <c r="AR300" s="140" t="s">
        <v>186</v>
      </c>
      <c r="AT300" s="140" t="s">
        <v>182</v>
      </c>
      <c r="AU300" s="140" t="s">
        <v>78</v>
      </c>
      <c r="AY300" s="16" t="s">
        <v>181</v>
      </c>
      <c r="BE300" s="141">
        <f>IF(N300="základní",J300,0)</f>
        <v>0</v>
      </c>
      <c r="BF300" s="141">
        <f>IF(N300="snížená",J300,0)</f>
        <v>0</v>
      </c>
      <c r="BG300" s="141">
        <f>IF(N300="zákl. přenesená",J300,0)</f>
        <v>0</v>
      </c>
      <c r="BH300" s="141">
        <f>IF(N300="sníž. přenesená",J300,0)</f>
        <v>0</v>
      </c>
      <c r="BI300" s="141">
        <f>IF(N300="nulová",J300,0)</f>
        <v>0</v>
      </c>
      <c r="BJ300" s="16" t="s">
        <v>78</v>
      </c>
      <c r="BK300" s="141">
        <f>ROUND(I300*H300,2)</f>
        <v>0</v>
      </c>
      <c r="BL300" s="16" t="s">
        <v>186</v>
      </c>
      <c r="BM300" s="140" t="s">
        <v>786</v>
      </c>
    </row>
    <row r="301" spans="2:65" s="1" customFormat="1" ht="16.5" customHeight="1" x14ac:dyDescent="0.2">
      <c r="B301" s="128"/>
      <c r="C301" s="129" t="s">
        <v>787</v>
      </c>
      <c r="D301" s="129" t="s">
        <v>182</v>
      </c>
      <c r="E301" s="130" t="s">
        <v>788</v>
      </c>
      <c r="F301" s="131" t="s">
        <v>789</v>
      </c>
      <c r="G301" s="132" t="s">
        <v>382</v>
      </c>
      <c r="H301" s="133">
        <v>3</v>
      </c>
      <c r="I301" s="134"/>
      <c r="J301" s="135">
        <f>ROUND(I301*H301,2)</f>
        <v>0</v>
      </c>
      <c r="K301" s="131" t="s">
        <v>3</v>
      </c>
      <c r="L301" s="31"/>
      <c r="M301" s="136" t="s">
        <v>3</v>
      </c>
      <c r="N301" s="137" t="s">
        <v>44</v>
      </c>
      <c r="P301" s="138">
        <f>O301*H301</f>
        <v>0</v>
      </c>
      <c r="Q301" s="138">
        <v>0</v>
      </c>
      <c r="R301" s="138">
        <f>Q301*H301</f>
        <v>0</v>
      </c>
      <c r="S301" s="138">
        <v>0</v>
      </c>
      <c r="T301" s="139">
        <f>S301*H301</f>
        <v>0</v>
      </c>
      <c r="AR301" s="140" t="s">
        <v>186</v>
      </c>
      <c r="AT301" s="140" t="s">
        <v>182</v>
      </c>
      <c r="AU301" s="140" t="s">
        <v>78</v>
      </c>
      <c r="AY301" s="16" t="s">
        <v>181</v>
      </c>
      <c r="BE301" s="141">
        <f>IF(N301="základní",J301,0)</f>
        <v>0</v>
      </c>
      <c r="BF301" s="141">
        <f>IF(N301="snížená",J301,0)</f>
        <v>0</v>
      </c>
      <c r="BG301" s="141">
        <f>IF(N301="zákl. přenesená",J301,0)</f>
        <v>0</v>
      </c>
      <c r="BH301" s="141">
        <f>IF(N301="sníž. přenesená",J301,0)</f>
        <v>0</v>
      </c>
      <c r="BI301" s="141">
        <f>IF(N301="nulová",J301,0)</f>
        <v>0</v>
      </c>
      <c r="BJ301" s="16" t="s">
        <v>78</v>
      </c>
      <c r="BK301" s="141">
        <f>ROUND(I301*H301,2)</f>
        <v>0</v>
      </c>
      <c r="BL301" s="16" t="s">
        <v>186</v>
      </c>
      <c r="BM301" s="140" t="s">
        <v>790</v>
      </c>
    </row>
    <row r="302" spans="2:65" s="1" customFormat="1" ht="24.2" customHeight="1" x14ac:dyDescent="0.2">
      <c r="B302" s="128"/>
      <c r="C302" s="129" t="s">
        <v>791</v>
      </c>
      <c r="D302" s="129" t="s">
        <v>182</v>
      </c>
      <c r="E302" s="130" t="s">
        <v>792</v>
      </c>
      <c r="F302" s="131" t="s">
        <v>661</v>
      </c>
      <c r="G302" s="132" t="s">
        <v>185</v>
      </c>
      <c r="H302" s="133">
        <v>1</v>
      </c>
      <c r="I302" s="134"/>
      <c r="J302" s="135">
        <f>ROUND(I302*H302,2)</f>
        <v>0</v>
      </c>
      <c r="K302" s="131" t="s">
        <v>3</v>
      </c>
      <c r="L302" s="31"/>
      <c r="M302" s="136" t="s">
        <v>3</v>
      </c>
      <c r="N302" s="137" t="s">
        <v>44</v>
      </c>
      <c r="P302" s="138">
        <f>O302*H302</f>
        <v>0</v>
      </c>
      <c r="Q302" s="138">
        <v>0</v>
      </c>
      <c r="R302" s="138">
        <f>Q302*H302</f>
        <v>0</v>
      </c>
      <c r="S302" s="138">
        <v>0</v>
      </c>
      <c r="T302" s="139">
        <f>S302*H302</f>
        <v>0</v>
      </c>
      <c r="AR302" s="140" t="s">
        <v>186</v>
      </c>
      <c r="AT302" s="140" t="s">
        <v>182</v>
      </c>
      <c r="AU302" s="140" t="s">
        <v>78</v>
      </c>
      <c r="AY302" s="16" t="s">
        <v>181</v>
      </c>
      <c r="BE302" s="141">
        <f>IF(N302="základní",J302,0)</f>
        <v>0</v>
      </c>
      <c r="BF302" s="141">
        <f>IF(N302="snížená",J302,0)</f>
        <v>0</v>
      </c>
      <c r="BG302" s="141">
        <f>IF(N302="zákl. přenesená",J302,0)</f>
        <v>0</v>
      </c>
      <c r="BH302" s="141">
        <f>IF(N302="sníž. přenesená",J302,0)</f>
        <v>0</v>
      </c>
      <c r="BI302" s="141">
        <f>IF(N302="nulová",J302,0)</f>
        <v>0</v>
      </c>
      <c r="BJ302" s="16" t="s">
        <v>78</v>
      </c>
      <c r="BK302" s="141">
        <f>ROUND(I302*H302,2)</f>
        <v>0</v>
      </c>
      <c r="BL302" s="16" t="s">
        <v>186</v>
      </c>
      <c r="BM302" s="140" t="s">
        <v>793</v>
      </c>
    </row>
    <row r="303" spans="2:65" s="1" customFormat="1" ht="29.25" x14ac:dyDescent="0.2">
      <c r="B303" s="31"/>
      <c r="D303" s="142" t="s">
        <v>369</v>
      </c>
      <c r="F303" s="143" t="s">
        <v>794</v>
      </c>
      <c r="I303" s="144"/>
      <c r="L303" s="31"/>
      <c r="M303" s="145"/>
      <c r="T303" s="52"/>
      <c r="AT303" s="16" t="s">
        <v>369</v>
      </c>
      <c r="AU303" s="16" t="s">
        <v>78</v>
      </c>
    </row>
    <row r="304" spans="2:65" s="1" customFormat="1" ht="16.5" customHeight="1" x14ac:dyDescent="0.2">
      <c r="B304" s="128"/>
      <c r="C304" s="129" t="s">
        <v>795</v>
      </c>
      <c r="D304" s="129" t="s">
        <v>182</v>
      </c>
      <c r="E304" s="130" t="s">
        <v>796</v>
      </c>
      <c r="F304" s="131" t="s">
        <v>469</v>
      </c>
      <c r="G304" s="132" t="s">
        <v>185</v>
      </c>
      <c r="H304" s="133">
        <v>1</v>
      </c>
      <c r="I304" s="134"/>
      <c r="J304" s="135">
        <f>ROUND(I304*H304,2)</f>
        <v>0</v>
      </c>
      <c r="K304" s="131" t="s">
        <v>3</v>
      </c>
      <c r="L304" s="31"/>
      <c r="M304" s="136" t="s">
        <v>3</v>
      </c>
      <c r="N304" s="137" t="s">
        <v>44</v>
      </c>
      <c r="P304" s="138">
        <f>O304*H304</f>
        <v>0</v>
      </c>
      <c r="Q304" s="138">
        <v>0</v>
      </c>
      <c r="R304" s="138">
        <f>Q304*H304</f>
        <v>0</v>
      </c>
      <c r="S304" s="138">
        <v>0</v>
      </c>
      <c r="T304" s="139">
        <f>S304*H304</f>
        <v>0</v>
      </c>
      <c r="AR304" s="140" t="s">
        <v>186</v>
      </c>
      <c r="AT304" s="140" t="s">
        <v>182</v>
      </c>
      <c r="AU304" s="140" t="s">
        <v>78</v>
      </c>
      <c r="AY304" s="16" t="s">
        <v>181</v>
      </c>
      <c r="BE304" s="141">
        <f>IF(N304="základní",J304,0)</f>
        <v>0</v>
      </c>
      <c r="BF304" s="141">
        <f>IF(N304="snížená",J304,0)</f>
        <v>0</v>
      </c>
      <c r="BG304" s="141">
        <f>IF(N304="zákl. přenesená",J304,0)</f>
        <v>0</v>
      </c>
      <c r="BH304" s="141">
        <f>IF(N304="sníž. přenesená",J304,0)</f>
        <v>0</v>
      </c>
      <c r="BI304" s="141">
        <f>IF(N304="nulová",J304,0)</f>
        <v>0</v>
      </c>
      <c r="BJ304" s="16" t="s">
        <v>78</v>
      </c>
      <c r="BK304" s="141">
        <f>ROUND(I304*H304,2)</f>
        <v>0</v>
      </c>
      <c r="BL304" s="16" t="s">
        <v>186</v>
      </c>
      <c r="BM304" s="140" t="s">
        <v>797</v>
      </c>
    </row>
    <row r="305" spans="2:65" s="1" customFormat="1" ht="29.25" x14ac:dyDescent="0.2">
      <c r="B305" s="31"/>
      <c r="D305" s="142" t="s">
        <v>369</v>
      </c>
      <c r="F305" s="143" t="s">
        <v>794</v>
      </c>
      <c r="I305" s="144"/>
      <c r="L305" s="31"/>
      <c r="M305" s="145"/>
      <c r="T305" s="52"/>
      <c r="AT305" s="16" t="s">
        <v>369</v>
      </c>
      <c r="AU305" s="16" t="s">
        <v>78</v>
      </c>
    </row>
    <row r="306" spans="2:65" s="1" customFormat="1" ht="24.2" customHeight="1" x14ac:dyDescent="0.2">
      <c r="B306" s="128"/>
      <c r="C306" s="129" t="s">
        <v>798</v>
      </c>
      <c r="D306" s="129" t="s">
        <v>182</v>
      </c>
      <c r="E306" s="130" t="s">
        <v>799</v>
      </c>
      <c r="F306" s="131" t="s">
        <v>665</v>
      </c>
      <c r="G306" s="132" t="s">
        <v>185</v>
      </c>
      <c r="H306" s="133">
        <v>20</v>
      </c>
      <c r="I306" s="134"/>
      <c r="J306" s="135">
        <f t="shared" ref="J306:J335" si="60">ROUND(I306*H306,2)</f>
        <v>0</v>
      </c>
      <c r="K306" s="131" t="s">
        <v>3</v>
      </c>
      <c r="L306" s="31"/>
      <c r="M306" s="136" t="s">
        <v>3</v>
      </c>
      <c r="N306" s="137" t="s">
        <v>44</v>
      </c>
      <c r="P306" s="138">
        <f t="shared" ref="P306:P335" si="61">O306*H306</f>
        <v>0</v>
      </c>
      <c r="Q306" s="138">
        <v>0</v>
      </c>
      <c r="R306" s="138">
        <f t="shared" ref="R306:R335" si="62">Q306*H306</f>
        <v>0</v>
      </c>
      <c r="S306" s="138">
        <v>0</v>
      </c>
      <c r="T306" s="139">
        <f t="shared" ref="T306:T335" si="63">S306*H306</f>
        <v>0</v>
      </c>
      <c r="AR306" s="140" t="s">
        <v>186</v>
      </c>
      <c r="AT306" s="140" t="s">
        <v>182</v>
      </c>
      <c r="AU306" s="140" t="s">
        <v>78</v>
      </c>
      <c r="AY306" s="16" t="s">
        <v>181</v>
      </c>
      <c r="BE306" s="141">
        <f t="shared" ref="BE306:BE335" si="64">IF(N306="základní",J306,0)</f>
        <v>0</v>
      </c>
      <c r="BF306" s="141">
        <f t="shared" ref="BF306:BF335" si="65">IF(N306="snížená",J306,0)</f>
        <v>0</v>
      </c>
      <c r="BG306" s="141">
        <f t="shared" ref="BG306:BG335" si="66">IF(N306="zákl. přenesená",J306,0)</f>
        <v>0</v>
      </c>
      <c r="BH306" s="141">
        <f t="shared" ref="BH306:BH335" si="67">IF(N306="sníž. přenesená",J306,0)</f>
        <v>0</v>
      </c>
      <c r="BI306" s="141">
        <f t="shared" ref="BI306:BI335" si="68">IF(N306="nulová",J306,0)</f>
        <v>0</v>
      </c>
      <c r="BJ306" s="16" t="s">
        <v>78</v>
      </c>
      <c r="BK306" s="141">
        <f t="shared" ref="BK306:BK335" si="69">ROUND(I306*H306,2)</f>
        <v>0</v>
      </c>
      <c r="BL306" s="16" t="s">
        <v>186</v>
      </c>
      <c r="BM306" s="140" t="s">
        <v>800</v>
      </c>
    </row>
    <row r="307" spans="2:65" s="1" customFormat="1" ht="16.5" customHeight="1" x14ac:dyDescent="0.2">
      <c r="B307" s="128"/>
      <c r="C307" s="129" t="s">
        <v>801</v>
      </c>
      <c r="D307" s="129" t="s">
        <v>182</v>
      </c>
      <c r="E307" s="130" t="s">
        <v>802</v>
      </c>
      <c r="F307" s="131" t="s">
        <v>803</v>
      </c>
      <c r="G307" s="132" t="s">
        <v>382</v>
      </c>
      <c r="H307" s="133">
        <v>20</v>
      </c>
      <c r="I307" s="134"/>
      <c r="J307" s="135">
        <f t="shared" si="60"/>
        <v>0</v>
      </c>
      <c r="K307" s="131" t="s">
        <v>3</v>
      </c>
      <c r="L307" s="31"/>
      <c r="M307" s="136" t="s">
        <v>3</v>
      </c>
      <c r="N307" s="137" t="s">
        <v>44</v>
      </c>
      <c r="P307" s="138">
        <f t="shared" si="61"/>
        <v>0</v>
      </c>
      <c r="Q307" s="138">
        <v>0</v>
      </c>
      <c r="R307" s="138">
        <f t="shared" si="62"/>
        <v>0</v>
      </c>
      <c r="S307" s="138">
        <v>0</v>
      </c>
      <c r="T307" s="139">
        <f t="shared" si="63"/>
        <v>0</v>
      </c>
      <c r="AR307" s="140" t="s">
        <v>186</v>
      </c>
      <c r="AT307" s="140" t="s">
        <v>182</v>
      </c>
      <c r="AU307" s="140" t="s">
        <v>78</v>
      </c>
      <c r="AY307" s="16" t="s">
        <v>181</v>
      </c>
      <c r="BE307" s="141">
        <f t="shared" si="64"/>
        <v>0</v>
      </c>
      <c r="BF307" s="141">
        <f t="shared" si="65"/>
        <v>0</v>
      </c>
      <c r="BG307" s="141">
        <f t="shared" si="66"/>
        <v>0</v>
      </c>
      <c r="BH307" s="141">
        <f t="shared" si="67"/>
        <v>0</v>
      </c>
      <c r="BI307" s="141">
        <f t="shared" si="68"/>
        <v>0</v>
      </c>
      <c r="BJ307" s="16" t="s">
        <v>78</v>
      </c>
      <c r="BK307" s="141">
        <f t="shared" si="69"/>
        <v>0</v>
      </c>
      <c r="BL307" s="16" t="s">
        <v>186</v>
      </c>
      <c r="BM307" s="140" t="s">
        <v>804</v>
      </c>
    </row>
    <row r="308" spans="2:65" s="1" customFormat="1" ht="24.2" customHeight="1" x14ac:dyDescent="0.2">
      <c r="B308" s="128"/>
      <c r="C308" s="129" t="s">
        <v>805</v>
      </c>
      <c r="D308" s="129" t="s">
        <v>182</v>
      </c>
      <c r="E308" s="130" t="s">
        <v>806</v>
      </c>
      <c r="F308" s="131" t="s">
        <v>669</v>
      </c>
      <c r="G308" s="132" t="s">
        <v>185</v>
      </c>
      <c r="H308" s="133">
        <v>4</v>
      </c>
      <c r="I308" s="134"/>
      <c r="J308" s="135">
        <f t="shared" si="60"/>
        <v>0</v>
      </c>
      <c r="K308" s="131" t="s">
        <v>3</v>
      </c>
      <c r="L308" s="31"/>
      <c r="M308" s="136" t="s">
        <v>3</v>
      </c>
      <c r="N308" s="137" t="s">
        <v>44</v>
      </c>
      <c r="P308" s="138">
        <f t="shared" si="61"/>
        <v>0</v>
      </c>
      <c r="Q308" s="138">
        <v>0</v>
      </c>
      <c r="R308" s="138">
        <f t="shared" si="62"/>
        <v>0</v>
      </c>
      <c r="S308" s="138">
        <v>0</v>
      </c>
      <c r="T308" s="139">
        <f t="shared" si="63"/>
        <v>0</v>
      </c>
      <c r="AR308" s="140" t="s">
        <v>186</v>
      </c>
      <c r="AT308" s="140" t="s">
        <v>182</v>
      </c>
      <c r="AU308" s="140" t="s">
        <v>78</v>
      </c>
      <c r="AY308" s="16" t="s">
        <v>181</v>
      </c>
      <c r="BE308" s="141">
        <f t="shared" si="64"/>
        <v>0</v>
      </c>
      <c r="BF308" s="141">
        <f t="shared" si="65"/>
        <v>0</v>
      </c>
      <c r="BG308" s="141">
        <f t="shared" si="66"/>
        <v>0</v>
      </c>
      <c r="BH308" s="141">
        <f t="shared" si="67"/>
        <v>0</v>
      </c>
      <c r="BI308" s="141">
        <f t="shared" si="68"/>
        <v>0</v>
      </c>
      <c r="BJ308" s="16" t="s">
        <v>78</v>
      </c>
      <c r="BK308" s="141">
        <f t="shared" si="69"/>
        <v>0</v>
      </c>
      <c r="BL308" s="16" t="s">
        <v>186</v>
      </c>
      <c r="BM308" s="140" t="s">
        <v>807</v>
      </c>
    </row>
    <row r="309" spans="2:65" s="1" customFormat="1" ht="16.5" customHeight="1" x14ac:dyDescent="0.2">
      <c r="B309" s="128"/>
      <c r="C309" s="129" t="s">
        <v>808</v>
      </c>
      <c r="D309" s="129" t="s">
        <v>182</v>
      </c>
      <c r="E309" s="130" t="s">
        <v>809</v>
      </c>
      <c r="F309" s="131" t="s">
        <v>810</v>
      </c>
      <c r="G309" s="132" t="s">
        <v>382</v>
      </c>
      <c r="H309" s="133">
        <v>4</v>
      </c>
      <c r="I309" s="134"/>
      <c r="J309" s="135">
        <f t="shared" si="60"/>
        <v>0</v>
      </c>
      <c r="K309" s="131" t="s">
        <v>3</v>
      </c>
      <c r="L309" s="31"/>
      <c r="M309" s="136" t="s">
        <v>3</v>
      </c>
      <c r="N309" s="137" t="s">
        <v>44</v>
      </c>
      <c r="P309" s="138">
        <f t="shared" si="61"/>
        <v>0</v>
      </c>
      <c r="Q309" s="138">
        <v>0</v>
      </c>
      <c r="R309" s="138">
        <f t="shared" si="62"/>
        <v>0</v>
      </c>
      <c r="S309" s="138">
        <v>0</v>
      </c>
      <c r="T309" s="139">
        <f t="shared" si="63"/>
        <v>0</v>
      </c>
      <c r="AR309" s="140" t="s">
        <v>186</v>
      </c>
      <c r="AT309" s="140" t="s">
        <v>182</v>
      </c>
      <c r="AU309" s="140" t="s">
        <v>78</v>
      </c>
      <c r="AY309" s="16" t="s">
        <v>181</v>
      </c>
      <c r="BE309" s="141">
        <f t="shared" si="64"/>
        <v>0</v>
      </c>
      <c r="BF309" s="141">
        <f t="shared" si="65"/>
        <v>0</v>
      </c>
      <c r="BG309" s="141">
        <f t="shared" si="66"/>
        <v>0</v>
      </c>
      <c r="BH309" s="141">
        <f t="shared" si="67"/>
        <v>0</v>
      </c>
      <c r="BI309" s="141">
        <f t="shared" si="68"/>
        <v>0</v>
      </c>
      <c r="BJ309" s="16" t="s">
        <v>78</v>
      </c>
      <c r="BK309" s="141">
        <f t="shared" si="69"/>
        <v>0</v>
      </c>
      <c r="BL309" s="16" t="s">
        <v>186</v>
      </c>
      <c r="BM309" s="140" t="s">
        <v>811</v>
      </c>
    </row>
    <row r="310" spans="2:65" s="1" customFormat="1" ht="24.2" customHeight="1" x14ac:dyDescent="0.2">
      <c r="B310" s="128"/>
      <c r="C310" s="129" t="s">
        <v>812</v>
      </c>
      <c r="D310" s="129" t="s">
        <v>182</v>
      </c>
      <c r="E310" s="130" t="s">
        <v>813</v>
      </c>
      <c r="F310" s="131" t="s">
        <v>681</v>
      </c>
      <c r="G310" s="132" t="s">
        <v>185</v>
      </c>
      <c r="H310" s="133">
        <v>21</v>
      </c>
      <c r="I310" s="134"/>
      <c r="J310" s="135">
        <f t="shared" si="60"/>
        <v>0</v>
      </c>
      <c r="K310" s="131" t="s">
        <v>3</v>
      </c>
      <c r="L310" s="31"/>
      <c r="M310" s="136" t="s">
        <v>3</v>
      </c>
      <c r="N310" s="137" t="s">
        <v>44</v>
      </c>
      <c r="P310" s="138">
        <f t="shared" si="61"/>
        <v>0</v>
      </c>
      <c r="Q310" s="138">
        <v>0</v>
      </c>
      <c r="R310" s="138">
        <f t="shared" si="62"/>
        <v>0</v>
      </c>
      <c r="S310" s="138">
        <v>0</v>
      </c>
      <c r="T310" s="139">
        <f t="shared" si="63"/>
        <v>0</v>
      </c>
      <c r="AR310" s="140" t="s">
        <v>186</v>
      </c>
      <c r="AT310" s="140" t="s">
        <v>182</v>
      </c>
      <c r="AU310" s="140" t="s">
        <v>78</v>
      </c>
      <c r="AY310" s="16" t="s">
        <v>181</v>
      </c>
      <c r="BE310" s="141">
        <f t="shared" si="64"/>
        <v>0</v>
      </c>
      <c r="BF310" s="141">
        <f t="shared" si="65"/>
        <v>0</v>
      </c>
      <c r="BG310" s="141">
        <f t="shared" si="66"/>
        <v>0</v>
      </c>
      <c r="BH310" s="141">
        <f t="shared" si="67"/>
        <v>0</v>
      </c>
      <c r="BI310" s="141">
        <f t="shared" si="68"/>
        <v>0</v>
      </c>
      <c r="BJ310" s="16" t="s">
        <v>78</v>
      </c>
      <c r="BK310" s="141">
        <f t="shared" si="69"/>
        <v>0</v>
      </c>
      <c r="BL310" s="16" t="s">
        <v>186</v>
      </c>
      <c r="BM310" s="140" t="s">
        <v>814</v>
      </c>
    </row>
    <row r="311" spans="2:65" s="1" customFormat="1" ht="49.15" customHeight="1" x14ac:dyDescent="0.2">
      <c r="B311" s="128"/>
      <c r="C311" s="129" t="s">
        <v>815</v>
      </c>
      <c r="D311" s="129" t="s">
        <v>182</v>
      </c>
      <c r="E311" s="130" t="s">
        <v>816</v>
      </c>
      <c r="F311" s="131" t="s">
        <v>817</v>
      </c>
      <c r="G311" s="132" t="s">
        <v>597</v>
      </c>
      <c r="H311" s="133">
        <v>21</v>
      </c>
      <c r="I311" s="134"/>
      <c r="J311" s="135">
        <f t="shared" si="60"/>
        <v>0</v>
      </c>
      <c r="K311" s="131" t="s">
        <v>3</v>
      </c>
      <c r="L311" s="31"/>
      <c r="M311" s="136" t="s">
        <v>3</v>
      </c>
      <c r="N311" s="137" t="s">
        <v>44</v>
      </c>
      <c r="P311" s="138">
        <f t="shared" si="61"/>
        <v>0</v>
      </c>
      <c r="Q311" s="138">
        <v>0</v>
      </c>
      <c r="R311" s="138">
        <f t="shared" si="62"/>
        <v>0</v>
      </c>
      <c r="S311" s="138">
        <v>0</v>
      </c>
      <c r="T311" s="139">
        <f t="shared" si="63"/>
        <v>0</v>
      </c>
      <c r="AR311" s="140" t="s">
        <v>186</v>
      </c>
      <c r="AT311" s="140" t="s">
        <v>182</v>
      </c>
      <c r="AU311" s="140" t="s">
        <v>78</v>
      </c>
      <c r="AY311" s="16" t="s">
        <v>181</v>
      </c>
      <c r="BE311" s="141">
        <f t="shared" si="64"/>
        <v>0</v>
      </c>
      <c r="BF311" s="141">
        <f t="shared" si="65"/>
        <v>0</v>
      </c>
      <c r="BG311" s="141">
        <f t="shared" si="66"/>
        <v>0</v>
      </c>
      <c r="BH311" s="141">
        <f t="shared" si="67"/>
        <v>0</v>
      </c>
      <c r="BI311" s="141">
        <f t="shared" si="68"/>
        <v>0</v>
      </c>
      <c r="BJ311" s="16" t="s">
        <v>78</v>
      </c>
      <c r="BK311" s="141">
        <f t="shared" si="69"/>
        <v>0</v>
      </c>
      <c r="BL311" s="16" t="s">
        <v>186</v>
      </c>
      <c r="BM311" s="140" t="s">
        <v>818</v>
      </c>
    </row>
    <row r="312" spans="2:65" s="1" customFormat="1" ht="24.2" customHeight="1" x14ac:dyDescent="0.2">
      <c r="B312" s="128"/>
      <c r="C312" s="129" t="s">
        <v>819</v>
      </c>
      <c r="D312" s="129" t="s">
        <v>182</v>
      </c>
      <c r="E312" s="130" t="s">
        <v>820</v>
      </c>
      <c r="F312" s="131" t="s">
        <v>422</v>
      </c>
      <c r="G312" s="132" t="s">
        <v>185</v>
      </c>
      <c r="H312" s="133">
        <v>2</v>
      </c>
      <c r="I312" s="134"/>
      <c r="J312" s="135">
        <f t="shared" si="60"/>
        <v>0</v>
      </c>
      <c r="K312" s="131" t="s">
        <v>3</v>
      </c>
      <c r="L312" s="31"/>
      <c r="M312" s="136" t="s">
        <v>3</v>
      </c>
      <c r="N312" s="137" t="s">
        <v>44</v>
      </c>
      <c r="P312" s="138">
        <f t="shared" si="61"/>
        <v>0</v>
      </c>
      <c r="Q312" s="138">
        <v>0</v>
      </c>
      <c r="R312" s="138">
        <f t="shared" si="62"/>
        <v>0</v>
      </c>
      <c r="S312" s="138">
        <v>0</v>
      </c>
      <c r="T312" s="139">
        <f t="shared" si="63"/>
        <v>0</v>
      </c>
      <c r="AR312" s="140" t="s">
        <v>186</v>
      </c>
      <c r="AT312" s="140" t="s">
        <v>182</v>
      </c>
      <c r="AU312" s="140" t="s">
        <v>78</v>
      </c>
      <c r="AY312" s="16" t="s">
        <v>181</v>
      </c>
      <c r="BE312" s="141">
        <f t="shared" si="64"/>
        <v>0</v>
      </c>
      <c r="BF312" s="141">
        <f t="shared" si="65"/>
        <v>0</v>
      </c>
      <c r="BG312" s="141">
        <f t="shared" si="66"/>
        <v>0</v>
      </c>
      <c r="BH312" s="141">
        <f t="shared" si="67"/>
        <v>0</v>
      </c>
      <c r="BI312" s="141">
        <f t="shared" si="68"/>
        <v>0</v>
      </c>
      <c r="BJ312" s="16" t="s">
        <v>78</v>
      </c>
      <c r="BK312" s="141">
        <f t="shared" si="69"/>
        <v>0</v>
      </c>
      <c r="BL312" s="16" t="s">
        <v>186</v>
      </c>
      <c r="BM312" s="140" t="s">
        <v>821</v>
      </c>
    </row>
    <row r="313" spans="2:65" s="1" customFormat="1" ht="24.2" customHeight="1" x14ac:dyDescent="0.2">
      <c r="B313" s="128"/>
      <c r="C313" s="129" t="s">
        <v>822</v>
      </c>
      <c r="D313" s="129" t="s">
        <v>182</v>
      </c>
      <c r="E313" s="130" t="s">
        <v>823</v>
      </c>
      <c r="F313" s="131" t="s">
        <v>824</v>
      </c>
      <c r="G313" s="132" t="s">
        <v>185</v>
      </c>
      <c r="H313" s="133">
        <v>2</v>
      </c>
      <c r="I313" s="134"/>
      <c r="J313" s="135">
        <f t="shared" si="60"/>
        <v>0</v>
      </c>
      <c r="K313" s="131" t="s">
        <v>3</v>
      </c>
      <c r="L313" s="31"/>
      <c r="M313" s="136" t="s">
        <v>3</v>
      </c>
      <c r="N313" s="137" t="s">
        <v>44</v>
      </c>
      <c r="P313" s="138">
        <f t="shared" si="61"/>
        <v>0</v>
      </c>
      <c r="Q313" s="138">
        <v>0</v>
      </c>
      <c r="R313" s="138">
        <f t="shared" si="62"/>
        <v>0</v>
      </c>
      <c r="S313" s="138">
        <v>0</v>
      </c>
      <c r="T313" s="139">
        <f t="shared" si="63"/>
        <v>0</v>
      </c>
      <c r="AR313" s="140" t="s">
        <v>186</v>
      </c>
      <c r="AT313" s="140" t="s">
        <v>182</v>
      </c>
      <c r="AU313" s="140" t="s">
        <v>78</v>
      </c>
      <c r="AY313" s="16" t="s">
        <v>181</v>
      </c>
      <c r="BE313" s="141">
        <f t="shared" si="64"/>
        <v>0</v>
      </c>
      <c r="BF313" s="141">
        <f t="shared" si="65"/>
        <v>0</v>
      </c>
      <c r="BG313" s="141">
        <f t="shared" si="66"/>
        <v>0</v>
      </c>
      <c r="BH313" s="141">
        <f t="shared" si="67"/>
        <v>0</v>
      </c>
      <c r="BI313" s="141">
        <f t="shared" si="68"/>
        <v>0</v>
      </c>
      <c r="BJ313" s="16" t="s">
        <v>78</v>
      </c>
      <c r="BK313" s="141">
        <f t="shared" si="69"/>
        <v>0</v>
      </c>
      <c r="BL313" s="16" t="s">
        <v>186</v>
      </c>
      <c r="BM313" s="140" t="s">
        <v>825</v>
      </c>
    </row>
    <row r="314" spans="2:65" s="1" customFormat="1" ht="24.2" customHeight="1" x14ac:dyDescent="0.2">
      <c r="B314" s="128"/>
      <c r="C314" s="129" t="s">
        <v>826</v>
      </c>
      <c r="D314" s="129" t="s">
        <v>182</v>
      </c>
      <c r="E314" s="130" t="s">
        <v>827</v>
      </c>
      <c r="F314" s="131" t="s">
        <v>828</v>
      </c>
      <c r="G314" s="132" t="s">
        <v>185</v>
      </c>
      <c r="H314" s="133">
        <v>1</v>
      </c>
      <c r="I314" s="134"/>
      <c r="J314" s="135">
        <f t="shared" si="60"/>
        <v>0</v>
      </c>
      <c r="K314" s="131" t="s">
        <v>3</v>
      </c>
      <c r="L314" s="31"/>
      <c r="M314" s="136" t="s">
        <v>3</v>
      </c>
      <c r="N314" s="137" t="s">
        <v>44</v>
      </c>
      <c r="P314" s="138">
        <f t="shared" si="61"/>
        <v>0</v>
      </c>
      <c r="Q314" s="138">
        <v>0</v>
      </c>
      <c r="R314" s="138">
        <f t="shared" si="62"/>
        <v>0</v>
      </c>
      <c r="S314" s="138">
        <v>0</v>
      </c>
      <c r="T314" s="139">
        <f t="shared" si="63"/>
        <v>0</v>
      </c>
      <c r="AR314" s="140" t="s">
        <v>186</v>
      </c>
      <c r="AT314" s="140" t="s">
        <v>182</v>
      </c>
      <c r="AU314" s="140" t="s">
        <v>78</v>
      </c>
      <c r="AY314" s="16" t="s">
        <v>181</v>
      </c>
      <c r="BE314" s="141">
        <f t="shared" si="64"/>
        <v>0</v>
      </c>
      <c r="BF314" s="141">
        <f t="shared" si="65"/>
        <v>0</v>
      </c>
      <c r="BG314" s="141">
        <f t="shared" si="66"/>
        <v>0</v>
      </c>
      <c r="BH314" s="141">
        <f t="shared" si="67"/>
        <v>0</v>
      </c>
      <c r="BI314" s="141">
        <f t="shared" si="68"/>
        <v>0</v>
      </c>
      <c r="BJ314" s="16" t="s">
        <v>78</v>
      </c>
      <c r="BK314" s="141">
        <f t="shared" si="69"/>
        <v>0</v>
      </c>
      <c r="BL314" s="16" t="s">
        <v>186</v>
      </c>
      <c r="BM314" s="140" t="s">
        <v>829</v>
      </c>
    </row>
    <row r="315" spans="2:65" s="1" customFormat="1" ht="16.5" customHeight="1" x14ac:dyDescent="0.2">
      <c r="B315" s="128"/>
      <c r="C315" s="129" t="s">
        <v>830</v>
      </c>
      <c r="D315" s="129" t="s">
        <v>182</v>
      </c>
      <c r="E315" s="130" t="s">
        <v>831</v>
      </c>
      <c r="F315" s="131" t="s">
        <v>832</v>
      </c>
      <c r="G315" s="132" t="s">
        <v>185</v>
      </c>
      <c r="H315" s="133">
        <v>7</v>
      </c>
      <c r="I315" s="134"/>
      <c r="J315" s="135">
        <f t="shared" si="60"/>
        <v>0</v>
      </c>
      <c r="K315" s="131" t="s">
        <v>3</v>
      </c>
      <c r="L315" s="31"/>
      <c r="M315" s="136" t="s">
        <v>3</v>
      </c>
      <c r="N315" s="137" t="s">
        <v>44</v>
      </c>
      <c r="P315" s="138">
        <f t="shared" si="61"/>
        <v>0</v>
      </c>
      <c r="Q315" s="138">
        <v>0</v>
      </c>
      <c r="R315" s="138">
        <f t="shared" si="62"/>
        <v>0</v>
      </c>
      <c r="S315" s="138">
        <v>0</v>
      </c>
      <c r="T315" s="139">
        <f t="shared" si="63"/>
        <v>0</v>
      </c>
      <c r="AR315" s="140" t="s">
        <v>186</v>
      </c>
      <c r="AT315" s="140" t="s">
        <v>182</v>
      </c>
      <c r="AU315" s="140" t="s">
        <v>78</v>
      </c>
      <c r="AY315" s="16" t="s">
        <v>181</v>
      </c>
      <c r="BE315" s="141">
        <f t="shared" si="64"/>
        <v>0</v>
      </c>
      <c r="BF315" s="141">
        <f t="shared" si="65"/>
        <v>0</v>
      </c>
      <c r="BG315" s="141">
        <f t="shared" si="66"/>
        <v>0</v>
      </c>
      <c r="BH315" s="141">
        <f t="shared" si="67"/>
        <v>0</v>
      </c>
      <c r="BI315" s="141">
        <f t="shared" si="68"/>
        <v>0</v>
      </c>
      <c r="BJ315" s="16" t="s">
        <v>78</v>
      </c>
      <c r="BK315" s="141">
        <f t="shared" si="69"/>
        <v>0</v>
      </c>
      <c r="BL315" s="16" t="s">
        <v>186</v>
      </c>
      <c r="BM315" s="140" t="s">
        <v>833</v>
      </c>
    </row>
    <row r="316" spans="2:65" s="1" customFormat="1" ht="16.5" customHeight="1" x14ac:dyDescent="0.2">
      <c r="B316" s="128"/>
      <c r="C316" s="129" t="s">
        <v>834</v>
      </c>
      <c r="D316" s="129" t="s">
        <v>182</v>
      </c>
      <c r="E316" s="130" t="s">
        <v>835</v>
      </c>
      <c r="F316" s="131" t="s">
        <v>836</v>
      </c>
      <c r="G316" s="132" t="s">
        <v>185</v>
      </c>
      <c r="H316" s="133">
        <v>4</v>
      </c>
      <c r="I316" s="134"/>
      <c r="J316" s="135">
        <f t="shared" si="60"/>
        <v>0</v>
      </c>
      <c r="K316" s="131" t="s">
        <v>3</v>
      </c>
      <c r="L316" s="31"/>
      <c r="M316" s="136" t="s">
        <v>3</v>
      </c>
      <c r="N316" s="137" t="s">
        <v>44</v>
      </c>
      <c r="P316" s="138">
        <f t="shared" si="61"/>
        <v>0</v>
      </c>
      <c r="Q316" s="138">
        <v>0</v>
      </c>
      <c r="R316" s="138">
        <f t="shared" si="62"/>
        <v>0</v>
      </c>
      <c r="S316" s="138">
        <v>0</v>
      </c>
      <c r="T316" s="139">
        <f t="shared" si="63"/>
        <v>0</v>
      </c>
      <c r="AR316" s="140" t="s">
        <v>186</v>
      </c>
      <c r="AT316" s="140" t="s">
        <v>182</v>
      </c>
      <c r="AU316" s="140" t="s">
        <v>78</v>
      </c>
      <c r="AY316" s="16" t="s">
        <v>181</v>
      </c>
      <c r="BE316" s="141">
        <f t="shared" si="64"/>
        <v>0</v>
      </c>
      <c r="BF316" s="141">
        <f t="shared" si="65"/>
        <v>0</v>
      </c>
      <c r="BG316" s="141">
        <f t="shared" si="66"/>
        <v>0</v>
      </c>
      <c r="BH316" s="141">
        <f t="shared" si="67"/>
        <v>0</v>
      </c>
      <c r="BI316" s="141">
        <f t="shared" si="68"/>
        <v>0</v>
      </c>
      <c r="BJ316" s="16" t="s">
        <v>78</v>
      </c>
      <c r="BK316" s="141">
        <f t="shared" si="69"/>
        <v>0</v>
      </c>
      <c r="BL316" s="16" t="s">
        <v>186</v>
      </c>
      <c r="BM316" s="140" t="s">
        <v>837</v>
      </c>
    </row>
    <row r="317" spans="2:65" s="1" customFormat="1" ht="16.5" customHeight="1" x14ac:dyDescent="0.2">
      <c r="B317" s="128"/>
      <c r="C317" s="129" t="s">
        <v>838</v>
      </c>
      <c r="D317" s="129" t="s">
        <v>182</v>
      </c>
      <c r="E317" s="130" t="s">
        <v>839</v>
      </c>
      <c r="F317" s="131" t="s">
        <v>840</v>
      </c>
      <c r="G317" s="132" t="s">
        <v>185</v>
      </c>
      <c r="H317" s="133">
        <v>5</v>
      </c>
      <c r="I317" s="134"/>
      <c r="J317" s="135">
        <f t="shared" si="60"/>
        <v>0</v>
      </c>
      <c r="K317" s="131" t="s">
        <v>3</v>
      </c>
      <c r="L317" s="31"/>
      <c r="M317" s="136" t="s">
        <v>3</v>
      </c>
      <c r="N317" s="137" t="s">
        <v>44</v>
      </c>
      <c r="P317" s="138">
        <f t="shared" si="61"/>
        <v>0</v>
      </c>
      <c r="Q317" s="138">
        <v>0</v>
      </c>
      <c r="R317" s="138">
        <f t="shared" si="62"/>
        <v>0</v>
      </c>
      <c r="S317" s="138">
        <v>0</v>
      </c>
      <c r="T317" s="139">
        <f t="shared" si="63"/>
        <v>0</v>
      </c>
      <c r="AR317" s="140" t="s">
        <v>186</v>
      </c>
      <c r="AT317" s="140" t="s">
        <v>182</v>
      </c>
      <c r="AU317" s="140" t="s">
        <v>78</v>
      </c>
      <c r="AY317" s="16" t="s">
        <v>181</v>
      </c>
      <c r="BE317" s="141">
        <f t="shared" si="64"/>
        <v>0</v>
      </c>
      <c r="BF317" s="141">
        <f t="shared" si="65"/>
        <v>0</v>
      </c>
      <c r="BG317" s="141">
        <f t="shared" si="66"/>
        <v>0</v>
      </c>
      <c r="BH317" s="141">
        <f t="shared" si="67"/>
        <v>0</v>
      </c>
      <c r="BI317" s="141">
        <f t="shared" si="68"/>
        <v>0</v>
      </c>
      <c r="BJ317" s="16" t="s">
        <v>78</v>
      </c>
      <c r="BK317" s="141">
        <f t="shared" si="69"/>
        <v>0</v>
      </c>
      <c r="BL317" s="16" t="s">
        <v>186</v>
      </c>
      <c r="BM317" s="140" t="s">
        <v>841</v>
      </c>
    </row>
    <row r="318" spans="2:65" s="1" customFormat="1" ht="21.75" customHeight="1" x14ac:dyDescent="0.2">
      <c r="B318" s="128"/>
      <c r="C318" s="129" t="s">
        <v>842</v>
      </c>
      <c r="D318" s="129" t="s">
        <v>182</v>
      </c>
      <c r="E318" s="130" t="s">
        <v>843</v>
      </c>
      <c r="F318" s="131" t="s">
        <v>844</v>
      </c>
      <c r="G318" s="132" t="s">
        <v>185</v>
      </c>
      <c r="H318" s="133">
        <v>1</v>
      </c>
      <c r="I318" s="134"/>
      <c r="J318" s="135">
        <f t="shared" si="60"/>
        <v>0</v>
      </c>
      <c r="K318" s="131" t="s">
        <v>3</v>
      </c>
      <c r="L318" s="31"/>
      <c r="M318" s="136" t="s">
        <v>3</v>
      </c>
      <c r="N318" s="137" t="s">
        <v>44</v>
      </c>
      <c r="P318" s="138">
        <f t="shared" si="61"/>
        <v>0</v>
      </c>
      <c r="Q318" s="138">
        <v>0</v>
      </c>
      <c r="R318" s="138">
        <f t="shared" si="62"/>
        <v>0</v>
      </c>
      <c r="S318" s="138">
        <v>0</v>
      </c>
      <c r="T318" s="139">
        <f t="shared" si="63"/>
        <v>0</v>
      </c>
      <c r="AR318" s="140" t="s">
        <v>186</v>
      </c>
      <c r="AT318" s="140" t="s">
        <v>182</v>
      </c>
      <c r="AU318" s="140" t="s">
        <v>78</v>
      </c>
      <c r="AY318" s="16" t="s">
        <v>181</v>
      </c>
      <c r="BE318" s="141">
        <f t="shared" si="64"/>
        <v>0</v>
      </c>
      <c r="BF318" s="141">
        <f t="shared" si="65"/>
        <v>0</v>
      </c>
      <c r="BG318" s="141">
        <f t="shared" si="66"/>
        <v>0</v>
      </c>
      <c r="BH318" s="141">
        <f t="shared" si="67"/>
        <v>0</v>
      </c>
      <c r="BI318" s="141">
        <f t="shared" si="68"/>
        <v>0</v>
      </c>
      <c r="BJ318" s="16" t="s">
        <v>78</v>
      </c>
      <c r="BK318" s="141">
        <f t="shared" si="69"/>
        <v>0</v>
      </c>
      <c r="BL318" s="16" t="s">
        <v>186</v>
      </c>
      <c r="BM318" s="140" t="s">
        <v>845</v>
      </c>
    </row>
    <row r="319" spans="2:65" s="1" customFormat="1" ht="21.75" customHeight="1" x14ac:dyDescent="0.2">
      <c r="B319" s="128"/>
      <c r="C319" s="129" t="s">
        <v>846</v>
      </c>
      <c r="D319" s="129" t="s">
        <v>182</v>
      </c>
      <c r="E319" s="130" t="s">
        <v>847</v>
      </c>
      <c r="F319" s="131" t="s">
        <v>848</v>
      </c>
      <c r="G319" s="132" t="s">
        <v>185</v>
      </c>
      <c r="H319" s="133">
        <v>1</v>
      </c>
      <c r="I319" s="134"/>
      <c r="J319" s="135">
        <f t="shared" si="60"/>
        <v>0</v>
      </c>
      <c r="K319" s="131" t="s">
        <v>3</v>
      </c>
      <c r="L319" s="31"/>
      <c r="M319" s="136" t="s">
        <v>3</v>
      </c>
      <c r="N319" s="137" t="s">
        <v>44</v>
      </c>
      <c r="P319" s="138">
        <f t="shared" si="61"/>
        <v>0</v>
      </c>
      <c r="Q319" s="138">
        <v>0</v>
      </c>
      <c r="R319" s="138">
        <f t="shared" si="62"/>
        <v>0</v>
      </c>
      <c r="S319" s="138">
        <v>0</v>
      </c>
      <c r="T319" s="139">
        <f t="shared" si="63"/>
        <v>0</v>
      </c>
      <c r="AR319" s="140" t="s">
        <v>186</v>
      </c>
      <c r="AT319" s="140" t="s">
        <v>182</v>
      </c>
      <c r="AU319" s="140" t="s">
        <v>78</v>
      </c>
      <c r="AY319" s="16" t="s">
        <v>181</v>
      </c>
      <c r="BE319" s="141">
        <f t="shared" si="64"/>
        <v>0</v>
      </c>
      <c r="BF319" s="141">
        <f t="shared" si="65"/>
        <v>0</v>
      </c>
      <c r="BG319" s="141">
        <f t="shared" si="66"/>
        <v>0</v>
      </c>
      <c r="BH319" s="141">
        <f t="shared" si="67"/>
        <v>0</v>
      </c>
      <c r="BI319" s="141">
        <f t="shared" si="68"/>
        <v>0</v>
      </c>
      <c r="BJ319" s="16" t="s">
        <v>78</v>
      </c>
      <c r="BK319" s="141">
        <f t="shared" si="69"/>
        <v>0</v>
      </c>
      <c r="BL319" s="16" t="s">
        <v>186</v>
      </c>
      <c r="BM319" s="140" t="s">
        <v>849</v>
      </c>
    </row>
    <row r="320" spans="2:65" s="1" customFormat="1" ht="16.5" customHeight="1" x14ac:dyDescent="0.2">
      <c r="B320" s="128"/>
      <c r="C320" s="129" t="s">
        <v>850</v>
      </c>
      <c r="D320" s="129" t="s">
        <v>182</v>
      </c>
      <c r="E320" s="130" t="s">
        <v>851</v>
      </c>
      <c r="F320" s="131" t="s">
        <v>852</v>
      </c>
      <c r="G320" s="132" t="s">
        <v>185</v>
      </c>
      <c r="H320" s="133">
        <v>1</v>
      </c>
      <c r="I320" s="134"/>
      <c r="J320" s="135">
        <f t="shared" si="60"/>
        <v>0</v>
      </c>
      <c r="K320" s="131" t="s">
        <v>3</v>
      </c>
      <c r="L320" s="31"/>
      <c r="M320" s="136" t="s">
        <v>3</v>
      </c>
      <c r="N320" s="137" t="s">
        <v>44</v>
      </c>
      <c r="P320" s="138">
        <f t="shared" si="61"/>
        <v>0</v>
      </c>
      <c r="Q320" s="138">
        <v>0</v>
      </c>
      <c r="R320" s="138">
        <f t="shared" si="62"/>
        <v>0</v>
      </c>
      <c r="S320" s="138">
        <v>0</v>
      </c>
      <c r="T320" s="139">
        <f t="shared" si="63"/>
        <v>0</v>
      </c>
      <c r="AR320" s="140" t="s">
        <v>186</v>
      </c>
      <c r="AT320" s="140" t="s">
        <v>182</v>
      </c>
      <c r="AU320" s="140" t="s">
        <v>78</v>
      </c>
      <c r="AY320" s="16" t="s">
        <v>181</v>
      </c>
      <c r="BE320" s="141">
        <f t="shared" si="64"/>
        <v>0</v>
      </c>
      <c r="BF320" s="141">
        <f t="shared" si="65"/>
        <v>0</v>
      </c>
      <c r="BG320" s="141">
        <f t="shared" si="66"/>
        <v>0</v>
      </c>
      <c r="BH320" s="141">
        <f t="shared" si="67"/>
        <v>0</v>
      </c>
      <c r="BI320" s="141">
        <f t="shared" si="68"/>
        <v>0</v>
      </c>
      <c r="BJ320" s="16" t="s">
        <v>78</v>
      </c>
      <c r="BK320" s="141">
        <f t="shared" si="69"/>
        <v>0</v>
      </c>
      <c r="BL320" s="16" t="s">
        <v>186</v>
      </c>
      <c r="BM320" s="140" t="s">
        <v>853</v>
      </c>
    </row>
    <row r="321" spans="2:65" s="1" customFormat="1" ht="16.5" customHeight="1" x14ac:dyDescent="0.2">
      <c r="B321" s="128"/>
      <c r="C321" s="129" t="s">
        <v>854</v>
      </c>
      <c r="D321" s="129" t="s">
        <v>182</v>
      </c>
      <c r="E321" s="130" t="s">
        <v>855</v>
      </c>
      <c r="F321" s="131" t="s">
        <v>856</v>
      </c>
      <c r="G321" s="132" t="s">
        <v>185</v>
      </c>
      <c r="H321" s="133">
        <v>2</v>
      </c>
      <c r="I321" s="134"/>
      <c r="J321" s="135">
        <f t="shared" si="60"/>
        <v>0</v>
      </c>
      <c r="K321" s="131" t="s">
        <v>3</v>
      </c>
      <c r="L321" s="31"/>
      <c r="M321" s="136" t="s">
        <v>3</v>
      </c>
      <c r="N321" s="137" t="s">
        <v>44</v>
      </c>
      <c r="P321" s="138">
        <f t="shared" si="61"/>
        <v>0</v>
      </c>
      <c r="Q321" s="138">
        <v>0</v>
      </c>
      <c r="R321" s="138">
        <f t="shared" si="62"/>
        <v>0</v>
      </c>
      <c r="S321" s="138">
        <v>0</v>
      </c>
      <c r="T321" s="139">
        <f t="shared" si="63"/>
        <v>0</v>
      </c>
      <c r="AR321" s="140" t="s">
        <v>186</v>
      </c>
      <c r="AT321" s="140" t="s">
        <v>182</v>
      </c>
      <c r="AU321" s="140" t="s">
        <v>78</v>
      </c>
      <c r="AY321" s="16" t="s">
        <v>181</v>
      </c>
      <c r="BE321" s="141">
        <f t="shared" si="64"/>
        <v>0</v>
      </c>
      <c r="BF321" s="141">
        <f t="shared" si="65"/>
        <v>0</v>
      </c>
      <c r="BG321" s="141">
        <f t="shared" si="66"/>
        <v>0</v>
      </c>
      <c r="BH321" s="141">
        <f t="shared" si="67"/>
        <v>0</v>
      </c>
      <c r="BI321" s="141">
        <f t="shared" si="68"/>
        <v>0</v>
      </c>
      <c r="BJ321" s="16" t="s">
        <v>78</v>
      </c>
      <c r="BK321" s="141">
        <f t="shared" si="69"/>
        <v>0</v>
      </c>
      <c r="BL321" s="16" t="s">
        <v>186</v>
      </c>
      <c r="BM321" s="140" t="s">
        <v>857</v>
      </c>
    </row>
    <row r="322" spans="2:65" s="1" customFormat="1" ht="16.5" customHeight="1" x14ac:dyDescent="0.2">
      <c r="B322" s="128"/>
      <c r="C322" s="129" t="s">
        <v>858</v>
      </c>
      <c r="D322" s="129" t="s">
        <v>182</v>
      </c>
      <c r="E322" s="130" t="s">
        <v>859</v>
      </c>
      <c r="F322" s="131" t="s">
        <v>860</v>
      </c>
      <c r="G322" s="132" t="s">
        <v>185</v>
      </c>
      <c r="H322" s="133">
        <v>1</v>
      </c>
      <c r="I322" s="134"/>
      <c r="J322" s="135">
        <f t="shared" si="60"/>
        <v>0</v>
      </c>
      <c r="K322" s="131" t="s">
        <v>3</v>
      </c>
      <c r="L322" s="31"/>
      <c r="M322" s="136" t="s">
        <v>3</v>
      </c>
      <c r="N322" s="137" t="s">
        <v>44</v>
      </c>
      <c r="P322" s="138">
        <f t="shared" si="61"/>
        <v>0</v>
      </c>
      <c r="Q322" s="138">
        <v>0</v>
      </c>
      <c r="R322" s="138">
        <f t="shared" si="62"/>
        <v>0</v>
      </c>
      <c r="S322" s="138">
        <v>0</v>
      </c>
      <c r="T322" s="139">
        <f t="shared" si="63"/>
        <v>0</v>
      </c>
      <c r="AR322" s="140" t="s">
        <v>186</v>
      </c>
      <c r="AT322" s="140" t="s">
        <v>182</v>
      </c>
      <c r="AU322" s="140" t="s">
        <v>78</v>
      </c>
      <c r="AY322" s="16" t="s">
        <v>181</v>
      </c>
      <c r="BE322" s="141">
        <f t="shared" si="64"/>
        <v>0</v>
      </c>
      <c r="BF322" s="141">
        <f t="shared" si="65"/>
        <v>0</v>
      </c>
      <c r="BG322" s="141">
        <f t="shared" si="66"/>
        <v>0</v>
      </c>
      <c r="BH322" s="141">
        <f t="shared" si="67"/>
        <v>0</v>
      </c>
      <c r="BI322" s="141">
        <f t="shared" si="68"/>
        <v>0</v>
      </c>
      <c r="BJ322" s="16" t="s">
        <v>78</v>
      </c>
      <c r="BK322" s="141">
        <f t="shared" si="69"/>
        <v>0</v>
      </c>
      <c r="BL322" s="16" t="s">
        <v>186</v>
      </c>
      <c r="BM322" s="140" t="s">
        <v>861</v>
      </c>
    </row>
    <row r="323" spans="2:65" s="1" customFormat="1" ht="16.5" customHeight="1" x14ac:dyDescent="0.2">
      <c r="B323" s="128"/>
      <c r="C323" s="129" t="s">
        <v>862</v>
      </c>
      <c r="D323" s="129" t="s">
        <v>182</v>
      </c>
      <c r="E323" s="130" t="s">
        <v>863</v>
      </c>
      <c r="F323" s="131" t="s">
        <v>864</v>
      </c>
      <c r="G323" s="132" t="s">
        <v>499</v>
      </c>
      <c r="H323" s="133">
        <v>200</v>
      </c>
      <c r="I323" s="134"/>
      <c r="J323" s="135">
        <f t="shared" si="60"/>
        <v>0</v>
      </c>
      <c r="K323" s="131" t="s">
        <v>3</v>
      </c>
      <c r="L323" s="31"/>
      <c r="M323" s="136" t="s">
        <v>3</v>
      </c>
      <c r="N323" s="137" t="s">
        <v>44</v>
      </c>
      <c r="P323" s="138">
        <f t="shared" si="61"/>
        <v>0</v>
      </c>
      <c r="Q323" s="138">
        <v>0</v>
      </c>
      <c r="R323" s="138">
        <f t="shared" si="62"/>
        <v>0</v>
      </c>
      <c r="S323" s="138">
        <v>0</v>
      </c>
      <c r="T323" s="139">
        <f t="shared" si="63"/>
        <v>0</v>
      </c>
      <c r="AR323" s="140" t="s">
        <v>186</v>
      </c>
      <c r="AT323" s="140" t="s">
        <v>182</v>
      </c>
      <c r="AU323" s="140" t="s">
        <v>78</v>
      </c>
      <c r="AY323" s="16" t="s">
        <v>181</v>
      </c>
      <c r="BE323" s="141">
        <f t="shared" si="64"/>
        <v>0</v>
      </c>
      <c r="BF323" s="141">
        <f t="shared" si="65"/>
        <v>0</v>
      </c>
      <c r="BG323" s="141">
        <f t="shared" si="66"/>
        <v>0</v>
      </c>
      <c r="BH323" s="141">
        <f t="shared" si="67"/>
        <v>0</v>
      </c>
      <c r="BI323" s="141">
        <f t="shared" si="68"/>
        <v>0</v>
      </c>
      <c r="BJ323" s="16" t="s">
        <v>78</v>
      </c>
      <c r="BK323" s="141">
        <f t="shared" si="69"/>
        <v>0</v>
      </c>
      <c r="BL323" s="16" t="s">
        <v>186</v>
      </c>
      <c r="BM323" s="140" t="s">
        <v>865</v>
      </c>
    </row>
    <row r="324" spans="2:65" s="1" customFormat="1" ht="24.2" customHeight="1" x14ac:dyDescent="0.2">
      <c r="B324" s="128"/>
      <c r="C324" s="129" t="s">
        <v>866</v>
      </c>
      <c r="D324" s="129" t="s">
        <v>182</v>
      </c>
      <c r="E324" s="130" t="s">
        <v>867</v>
      </c>
      <c r="F324" s="131" t="s">
        <v>868</v>
      </c>
      <c r="G324" s="132" t="s">
        <v>499</v>
      </c>
      <c r="H324" s="133">
        <v>300</v>
      </c>
      <c r="I324" s="134"/>
      <c r="J324" s="135">
        <f t="shared" si="60"/>
        <v>0</v>
      </c>
      <c r="K324" s="131" t="s">
        <v>3</v>
      </c>
      <c r="L324" s="31"/>
      <c r="M324" s="136" t="s">
        <v>3</v>
      </c>
      <c r="N324" s="137" t="s">
        <v>44</v>
      </c>
      <c r="P324" s="138">
        <f t="shared" si="61"/>
        <v>0</v>
      </c>
      <c r="Q324" s="138">
        <v>0</v>
      </c>
      <c r="R324" s="138">
        <f t="shared" si="62"/>
        <v>0</v>
      </c>
      <c r="S324" s="138">
        <v>0</v>
      </c>
      <c r="T324" s="139">
        <f t="shared" si="63"/>
        <v>0</v>
      </c>
      <c r="AR324" s="140" t="s">
        <v>186</v>
      </c>
      <c r="AT324" s="140" t="s">
        <v>182</v>
      </c>
      <c r="AU324" s="140" t="s">
        <v>78</v>
      </c>
      <c r="AY324" s="16" t="s">
        <v>181</v>
      </c>
      <c r="BE324" s="141">
        <f t="shared" si="64"/>
        <v>0</v>
      </c>
      <c r="BF324" s="141">
        <f t="shared" si="65"/>
        <v>0</v>
      </c>
      <c r="BG324" s="141">
        <f t="shared" si="66"/>
        <v>0</v>
      </c>
      <c r="BH324" s="141">
        <f t="shared" si="67"/>
        <v>0</v>
      </c>
      <c r="BI324" s="141">
        <f t="shared" si="68"/>
        <v>0</v>
      </c>
      <c r="BJ324" s="16" t="s">
        <v>78</v>
      </c>
      <c r="BK324" s="141">
        <f t="shared" si="69"/>
        <v>0</v>
      </c>
      <c r="BL324" s="16" t="s">
        <v>186</v>
      </c>
      <c r="BM324" s="140" t="s">
        <v>869</v>
      </c>
    </row>
    <row r="325" spans="2:65" s="1" customFormat="1" ht="44.25" customHeight="1" x14ac:dyDescent="0.2">
      <c r="B325" s="128"/>
      <c r="C325" s="129" t="s">
        <v>870</v>
      </c>
      <c r="D325" s="129" t="s">
        <v>182</v>
      </c>
      <c r="E325" s="130" t="s">
        <v>871</v>
      </c>
      <c r="F325" s="131" t="s">
        <v>872</v>
      </c>
      <c r="G325" s="132" t="s">
        <v>499</v>
      </c>
      <c r="H325" s="133">
        <v>25</v>
      </c>
      <c r="I325" s="134"/>
      <c r="J325" s="135">
        <f t="shared" si="60"/>
        <v>0</v>
      </c>
      <c r="K325" s="131" t="s">
        <v>3</v>
      </c>
      <c r="L325" s="31"/>
      <c r="M325" s="136" t="s">
        <v>3</v>
      </c>
      <c r="N325" s="137" t="s">
        <v>44</v>
      </c>
      <c r="P325" s="138">
        <f t="shared" si="61"/>
        <v>0</v>
      </c>
      <c r="Q325" s="138">
        <v>0</v>
      </c>
      <c r="R325" s="138">
        <f t="shared" si="62"/>
        <v>0</v>
      </c>
      <c r="S325" s="138">
        <v>0</v>
      </c>
      <c r="T325" s="139">
        <f t="shared" si="63"/>
        <v>0</v>
      </c>
      <c r="AR325" s="140" t="s">
        <v>186</v>
      </c>
      <c r="AT325" s="140" t="s">
        <v>182</v>
      </c>
      <c r="AU325" s="140" t="s">
        <v>78</v>
      </c>
      <c r="AY325" s="16" t="s">
        <v>181</v>
      </c>
      <c r="BE325" s="141">
        <f t="shared" si="64"/>
        <v>0</v>
      </c>
      <c r="BF325" s="141">
        <f t="shared" si="65"/>
        <v>0</v>
      </c>
      <c r="BG325" s="141">
        <f t="shared" si="66"/>
        <v>0</v>
      </c>
      <c r="BH325" s="141">
        <f t="shared" si="67"/>
        <v>0</v>
      </c>
      <c r="BI325" s="141">
        <f t="shared" si="68"/>
        <v>0</v>
      </c>
      <c r="BJ325" s="16" t="s">
        <v>78</v>
      </c>
      <c r="BK325" s="141">
        <f t="shared" si="69"/>
        <v>0</v>
      </c>
      <c r="BL325" s="16" t="s">
        <v>186</v>
      </c>
      <c r="BM325" s="140" t="s">
        <v>873</v>
      </c>
    </row>
    <row r="326" spans="2:65" s="1" customFormat="1" ht="55.5" customHeight="1" x14ac:dyDescent="0.2">
      <c r="B326" s="128"/>
      <c r="C326" s="129" t="s">
        <v>874</v>
      </c>
      <c r="D326" s="129" t="s">
        <v>182</v>
      </c>
      <c r="E326" s="130" t="s">
        <v>875</v>
      </c>
      <c r="F326" s="131" t="s">
        <v>876</v>
      </c>
      <c r="G326" s="132" t="s">
        <v>499</v>
      </c>
      <c r="H326" s="133">
        <v>40</v>
      </c>
      <c r="I326" s="134"/>
      <c r="J326" s="135">
        <f t="shared" si="60"/>
        <v>0</v>
      </c>
      <c r="K326" s="131" t="s">
        <v>3</v>
      </c>
      <c r="L326" s="31"/>
      <c r="M326" s="136" t="s">
        <v>3</v>
      </c>
      <c r="N326" s="137" t="s">
        <v>44</v>
      </c>
      <c r="P326" s="138">
        <f t="shared" si="61"/>
        <v>0</v>
      </c>
      <c r="Q326" s="138">
        <v>0</v>
      </c>
      <c r="R326" s="138">
        <f t="shared" si="62"/>
        <v>0</v>
      </c>
      <c r="S326" s="138">
        <v>0</v>
      </c>
      <c r="T326" s="139">
        <f t="shared" si="63"/>
        <v>0</v>
      </c>
      <c r="AR326" s="140" t="s">
        <v>186</v>
      </c>
      <c r="AT326" s="140" t="s">
        <v>182</v>
      </c>
      <c r="AU326" s="140" t="s">
        <v>78</v>
      </c>
      <c r="AY326" s="16" t="s">
        <v>181</v>
      </c>
      <c r="BE326" s="141">
        <f t="shared" si="64"/>
        <v>0</v>
      </c>
      <c r="BF326" s="141">
        <f t="shared" si="65"/>
        <v>0</v>
      </c>
      <c r="BG326" s="141">
        <f t="shared" si="66"/>
        <v>0</v>
      </c>
      <c r="BH326" s="141">
        <f t="shared" si="67"/>
        <v>0</v>
      </c>
      <c r="BI326" s="141">
        <f t="shared" si="68"/>
        <v>0</v>
      </c>
      <c r="BJ326" s="16" t="s">
        <v>78</v>
      </c>
      <c r="BK326" s="141">
        <f t="shared" si="69"/>
        <v>0</v>
      </c>
      <c r="BL326" s="16" t="s">
        <v>186</v>
      </c>
      <c r="BM326" s="140" t="s">
        <v>877</v>
      </c>
    </row>
    <row r="327" spans="2:65" s="1" customFormat="1" ht="16.5" customHeight="1" x14ac:dyDescent="0.2">
      <c r="B327" s="128"/>
      <c r="C327" s="129" t="s">
        <v>878</v>
      </c>
      <c r="D327" s="129" t="s">
        <v>182</v>
      </c>
      <c r="E327" s="130" t="s">
        <v>879</v>
      </c>
      <c r="F327" s="131" t="s">
        <v>880</v>
      </c>
      <c r="G327" s="132" t="s">
        <v>185</v>
      </c>
      <c r="H327" s="133">
        <v>1</v>
      </c>
      <c r="I327" s="134"/>
      <c r="J327" s="135">
        <f t="shared" si="60"/>
        <v>0</v>
      </c>
      <c r="K327" s="131" t="s">
        <v>3</v>
      </c>
      <c r="L327" s="31"/>
      <c r="M327" s="136" t="s">
        <v>3</v>
      </c>
      <c r="N327" s="137" t="s">
        <v>44</v>
      </c>
      <c r="P327" s="138">
        <f t="shared" si="61"/>
        <v>0</v>
      </c>
      <c r="Q327" s="138">
        <v>0</v>
      </c>
      <c r="R327" s="138">
        <f t="shared" si="62"/>
        <v>0</v>
      </c>
      <c r="S327" s="138">
        <v>0</v>
      </c>
      <c r="T327" s="139">
        <f t="shared" si="63"/>
        <v>0</v>
      </c>
      <c r="AR327" s="140" t="s">
        <v>186</v>
      </c>
      <c r="AT327" s="140" t="s">
        <v>182</v>
      </c>
      <c r="AU327" s="140" t="s">
        <v>78</v>
      </c>
      <c r="AY327" s="16" t="s">
        <v>181</v>
      </c>
      <c r="BE327" s="141">
        <f t="shared" si="64"/>
        <v>0</v>
      </c>
      <c r="BF327" s="141">
        <f t="shared" si="65"/>
        <v>0</v>
      </c>
      <c r="BG327" s="141">
        <f t="shared" si="66"/>
        <v>0</v>
      </c>
      <c r="BH327" s="141">
        <f t="shared" si="67"/>
        <v>0</v>
      </c>
      <c r="BI327" s="141">
        <f t="shared" si="68"/>
        <v>0</v>
      </c>
      <c r="BJ327" s="16" t="s">
        <v>78</v>
      </c>
      <c r="BK327" s="141">
        <f t="shared" si="69"/>
        <v>0</v>
      </c>
      <c r="BL327" s="16" t="s">
        <v>186</v>
      </c>
      <c r="BM327" s="140" t="s">
        <v>881</v>
      </c>
    </row>
    <row r="328" spans="2:65" s="1" customFormat="1" ht="16.5" customHeight="1" x14ac:dyDescent="0.2">
      <c r="B328" s="128"/>
      <c r="C328" s="129" t="s">
        <v>882</v>
      </c>
      <c r="D328" s="129" t="s">
        <v>182</v>
      </c>
      <c r="E328" s="130" t="s">
        <v>883</v>
      </c>
      <c r="F328" s="131" t="s">
        <v>884</v>
      </c>
      <c r="G328" s="132" t="s">
        <v>185</v>
      </c>
      <c r="H328" s="133">
        <v>1</v>
      </c>
      <c r="I328" s="134"/>
      <c r="J328" s="135">
        <f t="shared" si="60"/>
        <v>0</v>
      </c>
      <c r="K328" s="131" t="s">
        <v>3</v>
      </c>
      <c r="L328" s="31"/>
      <c r="M328" s="136" t="s">
        <v>3</v>
      </c>
      <c r="N328" s="137" t="s">
        <v>44</v>
      </c>
      <c r="P328" s="138">
        <f t="shared" si="61"/>
        <v>0</v>
      </c>
      <c r="Q328" s="138">
        <v>0</v>
      </c>
      <c r="R328" s="138">
        <f t="shared" si="62"/>
        <v>0</v>
      </c>
      <c r="S328" s="138">
        <v>0</v>
      </c>
      <c r="T328" s="139">
        <f t="shared" si="63"/>
        <v>0</v>
      </c>
      <c r="AR328" s="140" t="s">
        <v>186</v>
      </c>
      <c r="AT328" s="140" t="s">
        <v>182</v>
      </c>
      <c r="AU328" s="140" t="s">
        <v>78</v>
      </c>
      <c r="AY328" s="16" t="s">
        <v>181</v>
      </c>
      <c r="BE328" s="141">
        <f t="shared" si="64"/>
        <v>0</v>
      </c>
      <c r="BF328" s="141">
        <f t="shared" si="65"/>
        <v>0</v>
      </c>
      <c r="BG328" s="141">
        <f t="shared" si="66"/>
        <v>0</v>
      </c>
      <c r="BH328" s="141">
        <f t="shared" si="67"/>
        <v>0</v>
      </c>
      <c r="BI328" s="141">
        <f t="shared" si="68"/>
        <v>0</v>
      </c>
      <c r="BJ328" s="16" t="s">
        <v>78</v>
      </c>
      <c r="BK328" s="141">
        <f t="shared" si="69"/>
        <v>0</v>
      </c>
      <c r="BL328" s="16" t="s">
        <v>186</v>
      </c>
      <c r="BM328" s="140" t="s">
        <v>885</v>
      </c>
    </row>
    <row r="329" spans="2:65" s="1" customFormat="1" ht="16.5" customHeight="1" x14ac:dyDescent="0.2">
      <c r="B329" s="128"/>
      <c r="C329" s="129" t="s">
        <v>886</v>
      </c>
      <c r="D329" s="129" t="s">
        <v>182</v>
      </c>
      <c r="E329" s="130" t="s">
        <v>887</v>
      </c>
      <c r="F329" s="131" t="s">
        <v>888</v>
      </c>
      <c r="G329" s="132" t="s">
        <v>185</v>
      </c>
      <c r="H329" s="133">
        <v>1</v>
      </c>
      <c r="I329" s="134"/>
      <c r="J329" s="135">
        <f t="shared" si="60"/>
        <v>0</v>
      </c>
      <c r="K329" s="131" t="s">
        <v>3</v>
      </c>
      <c r="L329" s="31"/>
      <c r="M329" s="136" t="s">
        <v>3</v>
      </c>
      <c r="N329" s="137" t="s">
        <v>44</v>
      </c>
      <c r="P329" s="138">
        <f t="shared" si="61"/>
        <v>0</v>
      </c>
      <c r="Q329" s="138">
        <v>0</v>
      </c>
      <c r="R329" s="138">
        <f t="shared" si="62"/>
        <v>0</v>
      </c>
      <c r="S329" s="138">
        <v>0</v>
      </c>
      <c r="T329" s="139">
        <f t="shared" si="63"/>
        <v>0</v>
      </c>
      <c r="AR329" s="140" t="s">
        <v>186</v>
      </c>
      <c r="AT329" s="140" t="s">
        <v>182</v>
      </c>
      <c r="AU329" s="140" t="s">
        <v>78</v>
      </c>
      <c r="AY329" s="16" t="s">
        <v>181</v>
      </c>
      <c r="BE329" s="141">
        <f t="shared" si="64"/>
        <v>0</v>
      </c>
      <c r="BF329" s="141">
        <f t="shared" si="65"/>
        <v>0</v>
      </c>
      <c r="BG329" s="141">
        <f t="shared" si="66"/>
        <v>0</v>
      </c>
      <c r="BH329" s="141">
        <f t="shared" si="67"/>
        <v>0</v>
      </c>
      <c r="BI329" s="141">
        <f t="shared" si="68"/>
        <v>0</v>
      </c>
      <c r="BJ329" s="16" t="s">
        <v>78</v>
      </c>
      <c r="BK329" s="141">
        <f t="shared" si="69"/>
        <v>0</v>
      </c>
      <c r="BL329" s="16" t="s">
        <v>186</v>
      </c>
      <c r="BM329" s="140" t="s">
        <v>889</v>
      </c>
    </row>
    <row r="330" spans="2:65" s="1" customFormat="1" ht="16.5" customHeight="1" x14ac:dyDescent="0.2">
      <c r="B330" s="128"/>
      <c r="C330" s="129" t="s">
        <v>890</v>
      </c>
      <c r="D330" s="129" t="s">
        <v>182</v>
      </c>
      <c r="E330" s="130" t="s">
        <v>891</v>
      </c>
      <c r="F330" s="131" t="s">
        <v>892</v>
      </c>
      <c r="G330" s="132" t="s">
        <v>185</v>
      </c>
      <c r="H330" s="133">
        <v>1</v>
      </c>
      <c r="I330" s="134"/>
      <c r="J330" s="135">
        <f t="shared" si="60"/>
        <v>0</v>
      </c>
      <c r="K330" s="131" t="s">
        <v>3</v>
      </c>
      <c r="L330" s="31"/>
      <c r="M330" s="136" t="s">
        <v>3</v>
      </c>
      <c r="N330" s="137" t="s">
        <v>44</v>
      </c>
      <c r="P330" s="138">
        <f t="shared" si="61"/>
        <v>0</v>
      </c>
      <c r="Q330" s="138">
        <v>0</v>
      </c>
      <c r="R330" s="138">
        <f t="shared" si="62"/>
        <v>0</v>
      </c>
      <c r="S330" s="138">
        <v>0</v>
      </c>
      <c r="T330" s="139">
        <f t="shared" si="63"/>
        <v>0</v>
      </c>
      <c r="AR330" s="140" t="s">
        <v>186</v>
      </c>
      <c r="AT330" s="140" t="s">
        <v>182</v>
      </c>
      <c r="AU330" s="140" t="s">
        <v>78</v>
      </c>
      <c r="AY330" s="16" t="s">
        <v>181</v>
      </c>
      <c r="BE330" s="141">
        <f t="shared" si="64"/>
        <v>0</v>
      </c>
      <c r="BF330" s="141">
        <f t="shared" si="65"/>
        <v>0</v>
      </c>
      <c r="BG330" s="141">
        <f t="shared" si="66"/>
        <v>0</v>
      </c>
      <c r="BH330" s="141">
        <f t="shared" si="67"/>
        <v>0</v>
      </c>
      <c r="BI330" s="141">
        <f t="shared" si="68"/>
        <v>0</v>
      </c>
      <c r="BJ330" s="16" t="s">
        <v>78</v>
      </c>
      <c r="BK330" s="141">
        <f t="shared" si="69"/>
        <v>0</v>
      </c>
      <c r="BL330" s="16" t="s">
        <v>186</v>
      </c>
      <c r="BM330" s="140" t="s">
        <v>893</v>
      </c>
    </row>
    <row r="331" spans="2:65" s="1" customFormat="1" ht="24.2" customHeight="1" x14ac:dyDescent="0.2">
      <c r="B331" s="128"/>
      <c r="C331" s="129" t="s">
        <v>894</v>
      </c>
      <c r="D331" s="129" t="s">
        <v>182</v>
      </c>
      <c r="E331" s="130" t="s">
        <v>895</v>
      </c>
      <c r="F331" s="131" t="s">
        <v>896</v>
      </c>
      <c r="G331" s="132" t="s">
        <v>185</v>
      </c>
      <c r="H331" s="133">
        <v>1</v>
      </c>
      <c r="I331" s="134"/>
      <c r="J331" s="135">
        <f t="shared" si="60"/>
        <v>0</v>
      </c>
      <c r="K331" s="131" t="s">
        <v>3</v>
      </c>
      <c r="L331" s="31"/>
      <c r="M331" s="136" t="s">
        <v>3</v>
      </c>
      <c r="N331" s="137" t="s">
        <v>44</v>
      </c>
      <c r="P331" s="138">
        <f t="shared" si="61"/>
        <v>0</v>
      </c>
      <c r="Q331" s="138">
        <v>0</v>
      </c>
      <c r="R331" s="138">
        <f t="shared" si="62"/>
        <v>0</v>
      </c>
      <c r="S331" s="138">
        <v>0</v>
      </c>
      <c r="T331" s="139">
        <f t="shared" si="63"/>
        <v>0</v>
      </c>
      <c r="AR331" s="140" t="s">
        <v>186</v>
      </c>
      <c r="AT331" s="140" t="s">
        <v>182</v>
      </c>
      <c r="AU331" s="140" t="s">
        <v>78</v>
      </c>
      <c r="AY331" s="16" t="s">
        <v>181</v>
      </c>
      <c r="BE331" s="141">
        <f t="shared" si="64"/>
        <v>0</v>
      </c>
      <c r="BF331" s="141">
        <f t="shared" si="65"/>
        <v>0</v>
      </c>
      <c r="BG331" s="141">
        <f t="shared" si="66"/>
        <v>0</v>
      </c>
      <c r="BH331" s="141">
        <f t="shared" si="67"/>
        <v>0</v>
      </c>
      <c r="BI331" s="141">
        <f t="shared" si="68"/>
        <v>0</v>
      </c>
      <c r="BJ331" s="16" t="s">
        <v>78</v>
      </c>
      <c r="BK331" s="141">
        <f t="shared" si="69"/>
        <v>0</v>
      </c>
      <c r="BL331" s="16" t="s">
        <v>186</v>
      </c>
      <c r="BM331" s="140" t="s">
        <v>897</v>
      </c>
    </row>
    <row r="332" spans="2:65" s="1" customFormat="1" ht="16.5" customHeight="1" x14ac:dyDescent="0.2">
      <c r="B332" s="128"/>
      <c r="C332" s="129" t="s">
        <v>898</v>
      </c>
      <c r="D332" s="129" t="s">
        <v>182</v>
      </c>
      <c r="E332" s="130" t="s">
        <v>899</v>
      </c>
      <c r="F332" s="131" t="s">
        <v>900</v>
      </c>
      <c r="G332" s="132" t="s">
        <v>185</v>
      </c>
      <c r="H332" s="133">
        <v>1</v>
      </c>
      <c r="I332" s="134"/>
      <c r="J332" s="135">
        <f t="shared" si="60"/>
        <v>0</v>
      </c>
      <c r="K332" s="131" t="s">
        <v>3</v>
      </c>
      <c r="L332" s="31"/>
      <c r="M332" s="136" t="s">
        <v>3</v>
      </c>
      <c r="N332" s="137" t="s">
        <v>44</v>
      </c>
      <c r="P332" s="138">
        <f t="shared" si="61"/>
        <v>0</v>
      </c>
      <c r="Q332" s="138">
        <v>0</v>
      </c>
      <c r="R332" s="138">
        <f t="shared" si="62"/>
        <v>0</v>
      </c>
      <c r="S332" s="138">
        <v>0</v>
      </c>
      <c r="T332" s="139">
        <f t="shared" si="63"/>
        <v>0</v>
      </c>
      <c r="AR332" s="140" t="s">
        <v>186</v>
      </c>
      <c r="AT332" s="140" t="s">
        <v>182</v>
      </c>
      <c r="AU332" s="140" t="s">
        <v>78</v>
      </c>
      <c r="AY332" s="16" t="s">
        <v>181</v>
      </c>
      <c r="BE332" s="141">
        <f t="shared" si="64"/>
        <v>0</v>
      </c>
      <c r="BF332" s="141">
        <f t="shared" si="65"/>
        <v>0</v>
      </c>
      <c r="BG332" s="141">
        <f t="shared" si="66"/>
        <v>0</v>
      </c>
      <c r="BH332" s="141">
        <f t="shared" si="67"/>
        <v>0</v>
      </c>
      <c r="BI332" s="141">
        <f t="shared" si="68"/>
        <v>0</v>
      </c>
      <c r="BJ332" s="16" t="s">
        <v>78</v>
      </c>
      <c r="BK332" s="141">
        <f t="shared" si="69"/>
        <v>0</v>
      </c>
      <c r="BL332" s="16" t="s">
        <v>186</v>
      </c>
      <c r="BM332" s="140" t="s">
        <v>901</v>
      </c>
    </row>
    <row r="333" spans="2:65" s="1" customFormat="1" ht="16.5" customHeight="1" x14ac:dyDescent="0.2">
      <c r="B333" s="128"/>
      <c r="C333" s="129" t="s">
        <v>902</v>
      </c>
      <c r="D333" s="129" t="s">
        <v>182</v>
      </c>
      <c r="E333" s="130" t="s">
        <v>903</v>
      </c>
      <c r="F333" s="131" t="s">
        <v>904</v>
      </c>
      <c r="G333" s="132" t="s">
        <v>185</v>
      </c>
      <c r="H333" s="133">
        <v>1</v>
      </c>
      <c r="I333" s="134"/>
      <c r="J333" s="135">
        <f t="shared" si="60"/>
        <v>0</v>
      </c>
      <c r="K333" s="131" t="s">
        <v>3</v>
      </c>
      <c r="L333" s="31"/>
      <c r="M333" s="136" t="s">
        <v>3</v>
      </c>
      <c r="N333" s="137" t="s">
        <v>44</v>
      </c>
      <c r="P333" s="138">
        <f t="shared" si="61"/>
        <v>0</v>
      </c>
      <c r="Q333" s="138">
        <v>0</v>
      </c>
      <c r="R333" s="138">
        <f t="shared" si="62"/>
        <v>0</v>
      </c>
      <c r="S333" s="138">
        <v>0</v>
      </c>
      <c r="T333" s="139">
        <f t="shared" si="63"/>
        <v>0</v>
      </c>
      <c r="AR333" s="140" t="s">
        <v>186</v>
      </c>
      <c r="AT333" s="140" t="s">
        <v>182</v>
      </c>
      <c r="AU333" s="140" t="s">
        <v>78</v>
      </c>
      <c r="AY333" s="16" t="s">
        <v>181</v>
      </c>
      <c r="BE333" s="141">
        <f t="shared" si="64"/>
        <v>0</v>
      </c>
      <c r="BF333" s="141">
        <f t="shared" si="65"/>
        <v>0</v>
      </c>
      <c r="BG333" s="141">
        <f t="shared" si="66"/>
        <v>0</v>
      </c>
      <c r="BH333" s="141">
        <f t="shared" si="67"/>
        <v>0</v>
      </c>
      <c r="BI333" s="141">
        <f t="shared" si="68"/>
        <v>0</v>
      </c>
      <c r="BJ333" s="16" t="s">
        <v>78</v>
      </c>
      <c r="BK333" s="141">
        <f t="shared" si="69"/>
        <v>0</v>
      </c>
      <c r="BL333" s="16" t="s">
        <v>186</v>
      </c>
      <c r="BM333" s="140" t="s">
        <v>905</v>
      </c>
    </row>
    <row r="334" spans="2:65" s="1" customFormat="1" ht="16.5" customHeight="1" x14ac:dyDescent="0.2">
      <c r="B334" s="128"/>
      <c r="C334" s="129" t="s">
        <v>906</v>
      </c>
      <c r="D334" s="129" t="s">
        <v>182</v>
      </c>
      <c r="E334" s="130" t="s">
        <v>907</v>
      </c>
      <c r="F334" s="131" t="s">
        <v>908</v>
      </c>
      <c r="G334" s="132" t="s">
        <v>185</v>
      </c>
      <c r="H334" s="133">
        <v>1</v>
      </c>
      <c r="I334" s="134"/>
      <c r="J334" s="135">
        <f t="shared" si="60"/>
        <v>0</v>
      </c>
      <c r="K334" s="131" t="s">
        <v>3</v>
      </c>
      <c r="L334" s="31"/>
      <c r="M334" s="136" t="s">
        <v>3</v>
      </c>
      <c r="N334" s="137" t="s">
        <v>44</v>
      </c>
      <c r="P334" s="138">
        <f t="shared" si="61"/>
        <v>0</v>
      </c>
      <c r="Q334" s="138">
        <v>0</v>
      </c>
      <c r="R334" s="138">
        <f t="shared" si="62"/>
        <v>0</v>
      </c>
      <c r="S334" s="138">
        <v>0</v>
      </c>
      <c r="T334" s="139">
        <f t="shared" si="63"/>
        <v>0</v>
      </c>
      <c r="AR334" s="140" t="s">
        <v>186</v>
      </c>
      <c r="AT334" s="140" t="s">
        <v>182</v>
      </c>
      <c r="AU334" s="140" t="s">
        <v>78</v>
      </c>
      <c r="AY334" s="16" t="s">
        <v>181</v>
      </c>
      <c r="BE334" s="141">
        <f t="shared" si="64"/>
        <v>0</v>
      </c>
      <c r="BF334" s="141">
        <f t="shared" si="65"/>
        <v>0</v>
      </c>
      <c r="BG334" s="141">
        <f t="shared" si="66"/>
        <v>0</v>
      </c>
      <c r="BH334" s="141">
        <f t="shared" si="67"/>
        <v>0</v>
      </c>
      <c r="BI334" s="141">
        <f t="shared" si="68"/>
        <v>0</v>
      </c>
      <c r="BJ334" s="16" t="s">
        <v>78</v>
      </c>
      <c r="BK334" s="141">
        <f t="shared" si="69"/>
        <v>0</v>
      </c>
      <c r="BL334" s="16" t="s">
        <v>186</v>
      </c>
      <c r="BM334" s="140" t="s">
        <v>909</v>
      </c>
    </row>
    <row r="335" spans="2:65" s="1" customFormat="1" ht="16.5" customHeight="1" x14ac:dyDescent="0.2">
      <c r="B335" s="128"/>
      <c r="C335" s="129" t="s">
        <v>910</v>
      </c>
      <c r="D335" s="129" t="s">
        <v>182</v>
      </c>
      <c r="E335" s="130" t="s">
        <v>911</v>
      </c>
      <c r="F335" s="131" t="s">
        <v>912</v>
      </c>
      <c r="G335" s="132" t="s">
        <v>185</v>
      </c>
      <c r="H335" s="133">
        <v>1</v>
      </c>
      <c r="I335" s="134"/>
      <c r="J335" s="135">
        <f t="shared" si="60"/>
        <v>0</v>
      </c>
      <c r="K335" s="131" t="s">
        <v>3</v>
      </c>
      <c r="L335" s="31"/>
      <c r="M335" s="136" t="s">
        <v>3</v>
      </c>
      <c r="N335" s="137" t="s">
        <v>44</v>
      </c>
      <c r="P335" s="138">
        <f t="shared" si="61"/>
        <v>0</v>
      </c>
      <c r="Q335" s="138">
        <v>0</v>
      </c>
      <c r="R335" s="138">
        <f t="shared" si="62"/>
        <v>0</v>
      </c>
      <c r="S335" s="138">
        <v>0</v>
      </c>
      <c r="T335" s="139">
        <f t="shared" si="63"/>
        <v>0</v>
      </c>
      <c r="AR335" s="140" t="s">
        <v>186</v>
      </c>
      <c r="AT335" s="140" t="s">
        <v>182</v>
      </c>
      <c r="AU335" s="140" t="s">
        <v>78</v>
      </c>
      <c r="AY335" s="16" t="s">
        <v>181</v>
      </c>
      <c r="BE335" s="141">
        <f t="shared" si="64"/>
        <v>0</v>
      </c>
      <c r="BF335" s="141">
        <f t="shared" si="65"/>
        <v>0</v>
      </c>
      <c r="BG335" s="141">
        <f t="shared" si="66"/>
        <v>0</v>
      </c>
      <c r="BH335" s="141">
        <f t="shared" si="67"/>
        <v>0</v>
      </c>
      <c r="BI335" s="141">
        <f t="shared" si="68"/>
        <v>0</v>
      </c>
      <c r="BJ335" s="16" t="s">
        <v>78</v>
      </c>
      <c r="BK335" s="141">
        <f t="shared" si="69"/>
        <v>0</v>
      </c>
      <c r="BL335" s="16" t="s">
        <v>186</v>
      </c>
      <c r="BM335" s="140" t="s">
        <v>913</v>
      </c>
    </row>
    <row r="336" spans="2:65" s="11" customFormat="1" ht="25.9" customHeight="1" x14ac:dyDescent="0.2">
      <c r="B336" s="118"/>
      <c r="D336" s="119" t="s">
        <v>72</v>
      </c>
      <c r="E336" s="120" t="s">
        <v>914</v>
      </c>
      <c r="F336" s="120" t="s">
        <v>915</v>
      </c>
      <c r="I336" s="121"/>
      <c r="J336" s="122">
        <f>BK336</f>
        <v>0</v>
      </c>
      <c r="L336" s="118"/>
      <c r="M336" s="123"/>
      <c r="P336" s="124">
        <f>SUM(P337:P360)</f>
        <v>0</v>
      </c>
      <c r="R336" s="124">
        <f>SUM(R337:R360)</f>
        <v>0</v>
      </c>
      <c r="T336" s="125">
        <f>SUM(T337:T360)</f>
        <v>0</v>
      </c>
      <c r="AR336" s="119" t="s">
        <v>78</v>
      </c>
      <c r="AT336" s="126" t="s">
        <v>72</v>
      </c>
      <c r="AU336" s="126" t="s">
        <v>73</v>
      </c>
      <c r="AY336" s="119" t="s">
        <v>181</v>
      </c>
      <c r="BK336" s="127">
        <f>SUM(BK337:BK360)</f>
        <v>0</v>
      </c>
    </row>
    <row r="337" spans="2:65" s="1" customFormat="1" ht="16.5" customHeight="1" x14ac:dyDescent="0.2">
      <c r="B337" s="128"/>
      <c r="C337" s="129" t="s">
        <v>916</v>
      </c>
      <c r="D337" s="129" t="s">
        <v>182</v>
      </c>
      <c r="E337" s="130" t="s">
        <v>917</v>
      </c>
      <c r="F337" s="131" t="s">
        <v>434</v>
      </c>
      <c r="G337" s="132" t="s">
        <v>382</v>
      </c>
      <c r="H337" s="133">
        <v>6</v>
      </c>
      <c r="I337" s="134"/>
      <c r="J337" s="135">
        <f t="shared" ref="J337:J357" si="70">ROUND(I337*H337,2)</f>
        <v>0</v>
      </c>
      <c r="K337" s="131" t="s">
        <v>3</v>
      </c>
      <c r="L337" s="31"/>
      <c r="M337" s="136" t="s">
        <v>3</v>
      </c>
      <c r="N337" s="137" t="s">
        <v>44</v>
      </c>
      <c r="P337" s="138">
        <f t="shared" ref="P337:P357" si="71">O337*H337</f>
        <v>0</v>
      </c>
      <c r="Q337" s="138">
        <v>0</v>
      </c>
      <c r="R337" s="138">
        <f t="shared" ref="R337:R357" si="72">Q337*H337</f>
        <v>0</v>
      </c>
      <c r="S337" s="138">
        <v>0</v>
      </c>
      <c r="T337" s="139">
        <f t="shared" ref="T337:T357" si="73">S337*H337</f>
        <v>0</v>
      </c>
      <c r="AR337" s="140" t="s">
        <v>186</v>
      </c>
      <c r="AT337" s="140" t="s">
        <v>182</v>
      </c>
      <c r="AU337" s="140" t="s">
        <v>78</v>
      </c>
      <c r="AY337" s="16" t="s">
        <v>181</v>
      </c>
      <c r="BE337" s="141">
        <f t="shared" ref="BE337:BE357" si="74">IF(N337="základní",J337,0)</f>
        <v>0</v>
      </c>
      <c r="BF337" s="141">
        <f t="shared" ref="BF337:BF357" si="75">IF(N337="snížená",J337,0)</f>
        <v>0</v>
      </c>
      <c r="BG337" s="141">
        <f t="shared" ref="BG337:BG357" si="76">IF(N337="zákl. přenesená",J337,0)</f>
        <v>0</v>
      </c>
      <c r="BH337" s="141">
        <f t="shared" ref="BH337:BH357" si="77">IF(N337="sníž. přenesená",J337,0)</f>
        <v>0</v>
      </c>
      <c r="BI337" s="141">
        <f t="shared" ref="BI337:BI357" si="78">IF(N337="nulová",J337,0)</f>
        <v>0</v>
      </c>
      <c r="BJ337" s="16" t="s">
        <v>78</v>
      </c>
      <c r="BK337" s="141">
        <f t="shared" ref="BK337:BK357" si="79">ROUND(I337*H337,2)</f>
        <v>0</v>
      </c>
      <c r="BL337" s="16" t="s">
        <v>186</v>
      </c>
      <c r="BM337" s="140" t="s">
        <v>918</v>
      </c>
    </row>
    <row r="338" spans="2:65" s="1" customFormat="1" ht="16.5" customHeight="1" x14ac:dyDescent="0.2">
      <c r="B338" s="128"/>
      <c r="C338" s="129" t="s">
        <v>919</v>
      </c>
      <c r="D338" s="129" t="s">
        <v>182</v>
      </c>
      <c r="E338" s="130" t="s">
        <v>920</v>
      </c>
      <c r="F338" s="131" t="s">
        <v>434</v>
      </c>
      <c r="G338" s="132" t="s">
        <v>382</v>
      </c>
      <c r="H338" s="133">
        <v>6</v>
      </c>
      <c r="I338" s="134"/>
      <c r="J338" s="135">
        <f t="shared" si="70"/>
        <v>0</v>
      </c>
      <c r="K338" s="131" t="s">
        <v>3</v>
      </c>
      <c r="L338" s="31"/>
      <c r="M338" s="136" t="s">
        <v>3</v>
      </c>
      <c r="N338" s="137" t="s">
        <v>44</v>
      </c>
      <c r="P338" s="138">
        <f t="shared" si="71"/>
        <v>0</v>
      </c>
      <c r="Q338" s="138">
        <v>0</v>
      </c>
      <c r="R338" s="138">
        <f t="shared" si="72"/>
        <v>0</v>
      </c>
      <c r="S338" s="138">
        <v>0</v>
      </c>
      <c r="T338" s="139">
        <f t="shared" si="73"/>
        <v>0</v>
      </c>
      <c r="AR338" s="140" t="s">
        <v>186</v>
      </c>
      <c r="AT338" s="140" t="s">
        <v>182</v>
      </c>
      <c r="AU338" s="140" t="s">
        <v>78</v>
      </c>
      <c r="AY338" s="16" t="s">
        <v>181</v>
      </c>
      <c r="BE338" s="141">
        <f t="shared" si="74"/>
        <v>0</v>
      </c>
      <c r="BF338" s="141">
        <f t="shared" si="75"/>
        <v>0</v>
      </c>
      <c r="BG338" s="141">
        <f t="shared" si="76"/>
        <v>0</v>
      </c>
      <c r="BH338" s="141">
        <f t="shared" si="77"/>
        <v>0</v>
      </c>
      <c r="BI338" s="141">
        <f t="shared" si="78"/>
        <v>0</v>
      </c>
      <c r="BJ338" s="16" t="s">
        <v>78</v>
      </c>
      <c r="BK338" s="141">
        <f t="shared" si="79"/>
        <v>0</v>
      </c>
      <c r="BL338" s="16" t="s">
        <v>186</v>
      </c>
      <c r="BM338" s="140" t="s">
        <v>921</v>
      </c>
    </row>
    <row r="339" spans="2:65" s="1" customFormat="1" ht="16.5" customHeight="1" x14ac:dyDescent="0.2">
      <c r="B339" s="128"/>
      <c r="C339" s="129" t="s">
        <v>922</v>
      </c>
      <c r="D339" s="129" t="s">
        <v>182</v>
      </c>
      <c r="E339" s="130" t="s">
        <v>923</v>
      </c>
      <c r="F339" s="131" t="s">
        <v>445</v>
      </c>
      <c r="G339" s="132" t="s">
        <v>185</v>
      </c>
      <c r="H339" s="133">
        <v>4</v>
      </c>
      <c r="I339" s="134"/>
      <c r="J339" s="135">
        <f t="shared" si="70"/>
        <v>0</v>
      </c>
      <c r="K339" s="131" t="s">
        <v>3</v>
      </c>
      <c r="L339" s="31"/>
      <c r="M339" s="136" t="s">
        <v>3</v>
      </c>
      <c r="N339" s="137" t="s">
        <v>44</v>
      </c>
      <c r="P339" s="138">
        <f t="shared" si="71"/>
        <v>0</v>
      </c>
      <c r="Q339" s="138">
        <v>0</v>
      </c>
      <c r="R339" s="138">
        <f t="shared" si="72"/>
        <v>0</v>
      </c>
      <c r="S339" s="138">
        <v>0</v>
      </c>
      <c r="T339" s="139">
        <f t="shared" si="73"/>
        <v>0</v>
      </c>
      <c r="AR339" s="140" t="s">
        <v>186</v>
      </c>
      <c r="AT339" s="140" t="s">
        <v>182</v>
      </c>
      <c r="AU339" s="140" t="s">
        <v>78</v>
      </c>
      <c r="AY339" s="16" t="s">
        <v>181</v>
      </c>
      <c r="BE339" s="141">
        <f t="shared" si="74"/>
        <v>0</v>
      </c>
      <c r="BF339" s="141">
        <f t="shared" si="75"/>
        <v>0</v>
      </c>
      <c r="BG339" s="141">
        <f t="shared" si="76"/>
        <v>0</v>
      </c>
      <c r="BH339" s="141">
        <f t="shared" si="77"/>
        <v>0</v>
      </c>
      <c r="BI339" s="141">
        <f t="shared" si="78"/>
        <v>0</v>
      </c>
      <c r="BJ339" s="16" t="s">
        <v>78</v>
      </c>
      <c r="BK339" s="141">
        <f t="shared" si="79"/>
        <v>0</v>
      </c>
      <c r="BL339" s="16" t="s">
        <v>186</v>
      </c>
      <c r="BM339" s="140" t="s">
        <v>924</v>
      </c>
    </row>
    <row r="340" spans="2:65" s="1" customFormat="1" ht="16.5" customHeight="1" x14ac:dyDescent="0.2">
      <c r="B340" s="128"/>
      <c r="C340" s="129" t="s">
        <v>925</v>
      </c>
      <c r="D340" s="129" t="s">
        <v>182</v>
      </c>
      <c r="E340" s="130" t="s">
        <v>926</v>
      </c>
      <c r="F340" s="131" t="s">
        <v>445</v>
      </c>
      <c r="G340" s="132" t="s">
        <v>185</v>
      </c>
      <c r="H340" s="133">
        <v>4</v>
      </c>
      <c r="I340" s="134"/>
      <c r="J340" s="135">
        <f t="shared" si="70"/>
        <v>0</v>
      </c>
      <c r="K340" s="131" t="s">
        <v>3</v>
      </c>
      <c r="L340" s="31"/>
      <c r="M340" s="136" t="s">
        <v>3</v>
      </c>
      <c r="N340" s="137" t="s">
        <v>44</v>
      </c>
      <c r="P340" s="138">
        <f t="shared" si="71"/>
        <v>0</v>
      </c>
      <c r="Q340" s="138">
        <v>0</v>
      </c>
      <c r="R340" s="138">
        <f t="shared" si="72"/>
        <v>0</v>
      </c>
      <c r="S340" s="138">
        <v>0</v>
      </c>
      <c r="T340" s="139">
        <f t="shared" si="73"/>
        <v>0</v>
      </c>
      <c r="AR340" s="140" t="s">
        <v>186</v>
      </c>
      <c r="AT340" s="140" t="s">
        <v>182</v>
      </c>
      <c r="AU340" s="140" t="s">
        <v>78</v>
      </c>
      <c r="AY340" s="16" t="s">
        <v>181</v>
      </c>
      <c r="BE340" s="141">
        <f t="shared" si="74"/>
        <v>0</v>
      </c>
      <c r="BF340" s="141">
        <f t="shared" si="75"/>
        <v>0</v>
      </c>
      <c r="BG340" s="141">
        <f t="shared" si="76"/>
        <v>0</v>
      </c>
      <c r="BH340" s="141">
        <f t="shared" si="77"/>
        <v>0</v>
      </c>
      <c r="BI340" s="141">
        <f t="shared" si="78"/>
        <v>0</v>
      </c>
      <c r="BJ340" s="16" t="s">
        <v>78</v>
      </c>
      <c r="BK340" s="141">
        <f t="shared" si="79"/>
        <v>0</v>
      </c>
      <c r="BL340" s="16" t="s">
        <v>186</v>
      </c>
      <c r="BM340" s="140" t="s">
        <v>927</v>
      </c>
    </row>
    <row r="341" spans="2:65" s="1" customFormat="1" ht="16.5" customHeight="1" x14ac:dyDescent="0.2">
      <c r="B341" s="128"/>
      <c r="C341" s="129" t="s">
        <v>928</v>
      </c>
      <c r="D341" s="129" t="s">
        <v>182</v>
      </c>
      <c r="E341" s="130" t="s">
        <v>929</v>
      </c>
      <c r="F341" s="131" t="s">
        <v>469</v>
      </c>
      <c r="G341" s="132" t="s">
        <v>382</v>
      </c>
      <c r="H341" s="133">
        <v>5</v>
      </c>
      <c r="I341" s="134"/>
      <c r="J341" s="135">
        <f t="shared" si="70"/>
        <v>0</v>
      </c>
      <c r="K341" s="131" t="s">
        <v>3</v>
      </c>
      <c r="L341" s="31"/>
      <c r="M341" s="136" t="s">
        <v>3</v>
      </c>
      <c r="N341" s="137" t="s">
        <v>44</v>
      </c>
      <c r="P341" s="138">
        <f t="shared" si="71"/>
        <v>0</v>
      </c>
      <c r="Q341" s="138">
        <v>0</v>
      </c>
      <c r="R341" s="138">
        <f t="shared" si="72"/>
        <v>0</v>
      </c>
      <c r="S341" s="138">
        <v>0</v>
      </c>
      <c r="T341" s="139">
        <f t="shared" si="73"/>
        <v>0</v>
      </c>
      <c r="AR341" s="140" t="s">
        <v>186</v>
      </c>
      <c r="AT341" s="140" t="s">
        <v>182</v>
      </c>
      <c r="AU341" s="140" t="s">
        <v>78</v>
      </c>
      <c r="AY341" s="16" t="s">
        <v>181</v>
      </c>
      <c r="BE341" s="141">
        <f t="shared" si="74"/>
        <v>0</v>
      </c>
      <c r="BF341" s="141">
        <f t="shared" si="75"/>
        <v>0</v>
      </c>
      <c r="BG341" s="141">
        <f t="shared" si="76"/>
        <v>0</v>
      </c>
      <c r="BH341" s="141">
        <f t="shared" si="77"/>
        <v>0</v>
      </c>
      <c r="BI341" s="141">
        <f t="shared" si="78"/>
        <v>0</v>
      </c>
      <c r="BJ341" s="16" t="s">
        <v>78</v>
      </c>
      <c r="BK341" s="141">
        <f t="shared" si="79"/>
        <v>0</v>
      </c>
      <c r="BL341" s="16" t="s">
        <v>186</v>
      </c>
      <c r="BM341" s="140" t="s">
        <v>930</v>
      </c>
    </row>
    <row r="342" spans="2:65" s="1" customFormat="1" ht="16.5" customHeight="1" x14ac:dyDescent="0.2">
      <c r="B342" s="128"/>
      <c r="C342" s="129" t="s">
        <v>931</v>
      </c>
      <c r="D342" s="129" t="s">
        <v>182</v>
      </c>
      <c r="E342" s="130" t="s">
        <v>932</v>
      </c>
      <c r="F342" s="131" t="s">
        <v>469</v>
      </c>
      <c r="G342" s="132" t="s">
        <v>382</v>
      </c>
      <c r="H342" s="133">
        <v>5</v>
      </c>
      <c r="I342" s="134"/>
      <c r="J342" s="135">
        <f t="shared" si="70"/>
        <v>0</v>
      </c>
      <c r="K342" s="131" t="s">
        <v>3</v>
      </c>
      <c r="L342" s="31"/>
      <c r="M342" s="136" t="s">
        <v>3</v>
      </c>
      <c r="N342" s="137" t="s">
        <v>44</v>
      </c>
      <c r="P342" s="138">
        <f t="shared" si="71"/>
        <v>0</v>
      </c>
      <c r="Q342" s="138">
        <v>0</v>
      </c>
      <c r="R342" s="138">
        <f t="shared" si="72"/>
        <v>0</v>
      </c>
      <c r="S342" s="138">
        <v>0</v>
      </c>
      <c r="T342" s="139">
        <f t="shared" si="73"/>
        <v>0</v>
      </c>
      <c r="AR342" s="140" t="s">
        <v>186</v>
      </c>
      <c r="AT342" s="140" t="s">
        <v>182</v>
      </c>
      <c r="AU342" s="140" t="s">
        <v>78</v>
      </c>
      <c r="AY342" s="16" t="s">
        <v>181</v>
      </c>
      <c r="BE342" s="141">
        <f t="shared" si="74"/>
        <v>0</v>
      </c>
      <c r="BF342" s="141">
        <f t="shared" si="75"/>
        <v>0</v>
      </c>
      <c r="BG342" s="141">
        <f t="shared" si="76"/>
        <v>0</v>
      </c>
      <c r="BH342" s="141">
        <f t="shared" si="77"/>
        <v>0</v>
      </c>
      <c r="BI342" s="141">
        <f t="shared" si="78"/>
        <v>0</v>
      </c>
      <c r="BJ342" s="16" t="s">
        <v>78</v>
      </c>
      <c r="BK342" s="141">
        <f t="shared" si="79"/>
        <v>0</v>
      </c>
      <c r="BL342" s="16" t="s">
        <v>186</v>
      </c>
      <c r="BM342" s="140" t="s">
        <v>933</v>
      </c>
    </row>
    <row r="343" spans="2:65" s="1" customFormat="1" ht="16.5" customHeight="1" x14ac:dyDescent="0.2">
      <c r="B343" s="128"/>
      <c r="C343" s="129" t="s">
        <v>934</v>
      </c>
      <c r="D343" s="129" t="s">
        <v>182</v>
      </c>
      <c r="E343" s="130" t="s">
        <v>935</v>
      </c>
      <c r="F343" s="131" t="s">
        <v>480</v>
      </c>
      <c r="G343" s="132" t="s">
        <v>185</v>
      </c>
      <c r="H343" s="133">
        <v>1</v>
      </c>
      <c r="I343" s="134"/>
      <c r="J343" s="135">
        <f t="shared" si="70"/>
        <v>0</v>
      </c>
      <c r="K343" s="131" t="s">
        <v>3</v>
      </c>
      <c r="L343" s="31"/>
      <c r="M343" s="136" t="s">
        <v>3</v>
      </c>
      <c r="N343" s="137" t="s">
        <v>44</v>
      </c>
      <c r="P343" s="138">
        <f t="shared" si="71"/>
        <v>0</v>
      </c>
      <c r="Q343" s="138">
        <v>0</v>
      </c>
      <c r="R343" s="138">
        <f t="shared" si="72"/>
        <v>0</v>
      </c>
      <c r="S343" s="138">
        <v>0</v>
      </c>
      <c r="T343" s="139">
        <f t="shared" si="73"/>
        <v>0</v>
      </c>
      <c r="AR343" s="140" t="s">
        <v>186</v>
      </c>
      <c r="AT343" s="140" t="s">
        <v>182</v>
      </c>
      <c r="AU343" s="140" t="s">
        <v>78</v>
      </c>
      <c r="AY343" s="16" t="s">
        <v>181</v>
      </c>
      <c r="BE343" s="141">
        <f t="shared" si="74"/>
        <v>0</v>
      </c>
      <c r="BF343" s="141">
        <f t="shared" si="75"/>
        <v>0</v>
      </c>
      <c r="BG343" s="141">
        <f t="shared" si="76"/>
        <v>0</v>
      </c>
      <c r="BH343" s="141">
        <f t="shared" si="77"/>
        <v>0</v>
      </c>
      <c r="BI343" s="141">
        <f t="shared" si="78"/>
        <v>0</v>
      </c>
      <c r="BJ343" s="16" t="s">
        <v>78</v>
      </c>
      <c r="BK343" s="141">
        <f t="shared" si="79"/>
        <v>0</v>
      </c>
      <c r="BL343" s="16" t="s">
        <v>186</v>
      </c>
      <c r="BM343" s="140" t="s">
        <v>936</v>
      </c>
    </row>
    <row r="344" spans="2:65" s="1" customFormat="1" ht="16.5" customHeight="1" x14ac:dyDescent="0.2">
      <c r="B344" s="128"/>
      <c r="C344" s="129" t="s">
        <v>937</v>
      </c>
      <c r="D344" s="129" t="s">
        <v>182</v>
      </c>
      <c r="E344" s="130" t="s">
        <v>938</v>
      </c>
      <c r="F344" s="131" t="s">
        <v>480</v>
      </c>
      <c r="G344" s="132" t="s">
        <v>185</v>
      </c>
      <c r="H344" s="133">
        <v>1</v>
      </c>
      <c r="I344" s="134"/>
      <c r="J344" s="135">
        <f t="shared" si="70"/>
        <v>0</v>
      </c>
      <c r="K344" s="131" t="s">
        <v>3</v>
      </c>
      <c r="L344" s="31"/>
      <c r="M344" s="136" t="s">
        <v>3</v>
      </c>
      <c r="N344" s="137" t="s">
        <v>44</v>
      </c>
      <c r="P344" s="138">
        <f t="shared" si="71"/>
        <v>0</v>
      </c>
      <c r="Q344" s="138">
        <v>0</v>
      </c>
      <c r="R344" s="138">
        <f t="shared" si="72"/>
        <v>0</v>
      </c>
      <c r="S344" s="138">
        <v>0</v>
      </c>
      <c r="T344" s="139">
        <f t="shared" si="73"/>
        <v>0</v>
      </c>
      <c r="AR344" s="140" t="s">
        <v>186</v>
      </c>
      <c r="AT344" s="140" t="s">
        <v>182</v>
      </c>
      <c r="AU344" s="140" t="s">
        <v>78</v>
      </c>
      <c r="AY344" s="16" t="s">
        <v>181</v>
      </c>
      <c r="BE344" s="141">
        <f t="shared" si="74"/>
        <v>0</v>
      </c>
      <c r="BF344" s="141">
        <f t="shared" si="75"/>
        <v>0</v>
      </c>
      <c r="BG344" s="141">
        <f t="shared" si="76"/>
        <v>0</v>
      </c>
      <c r="BH344" s="141">
        <f t="shared" si="77"/>
        <v>0</v>
      </c>
      <c r="BI344" s="141">
        <f t="shared" si="78"/>
        <v>0</v>
      </c>
      <c r="BJ344" s="16" t="s">
        <v>78</v>
      </c>
      <c r="BK344" s="141">
        <f t="shared" si="79"/>
        <v>0</v>
      </c>
      <c r="BL344" s="16" t="s">
        <v>186</v>
      </c>
      <c r="BM344" s="140" t="s">
        <v>939</v>
      </c>
    </row>
    <row r="345" spans="2:65" s="1" customFormat="1" ht="55.5" customHeight="1" x14ac:dyDescent="0.2">
      <c r="B345" s="128"/>
      <c r="C345" s="129" t="s">
        <v>940</v>
      </c>
      <c r="D345" s="129" t="s">
        <v>182</v>
      </c>
      <c r="E345" s="130" t="s">
        <v>941</v>
      </c>
      <c r="F345" s="131" t="s">
        <v>607</v>
      </c>
      <c r="G345" s="132" t="s">
        <v>597</v>
      </c>
      <c r="H345" s="133">
        <v>4</v>
      </c>
      <c r="I345" s="134"/>
      <c r="J345" s="135">
        <f t="shared" si="70"/>
        <v>0</v>
      </c>
      <c r="K345" s="131" t="s">
        <v>3</v>
      </c>
      <c r="L345" s="31"/>
      <c r="M345" s="136" t="s">
        <v>3</v>
      </c>
      <c r="N345" s="137" t="s">
        <v>44</v>
      </c>
      <c r="P345" s="138">
        <f t="shared" si="71"/>
        <v>0</v>
      </c>
      <c r="Q345" s="138">
        <v>0</v>
      </c>
      <c r="R345" s="138">
        <f t="shared" si="72"/>
        <v>0</v>
      </c>
      <c r="S345" s="138">
        <v>0</v>
      </c>
      <c r="T345" s="139">
        <f t="shared" si="73"/>
        <v>0</v>
      </c>
      <c r="AR345" s="140" t="s">
        <v>186</v>
      </c>
      <c r="AT345" s="140" t="s">
        <v>182</v>
      </c>
      <c r="AU345" s="140" t="s">
        <v>78</v>
      </c>
      <c r="AY345" s="16" t="s">
        <v>181</v>
      </c>
      <c r="BE345" s="141">
        <f t="shared" si="74"/>
        <v>0</v>
      </c>
      <c r="BF345" s="141">
        <f t="shared" si="75"/>
        <v>0</v>
      </c>
      <c r="BG345" s="141">
        <f t="shared" si="76"/>
        <v>0</v>
      </c>
      <c r="BH345" s="141">
        <f t="shared" si="77"/>
        <v>0</v>
      </c>
      <c r="BI345" s="141">
        <f t="shared" si="78"/>
        <v>0</v>
      </c>
      <c r="BJ345" s="16" t="s">
        <v>78</v>
      </c>
      <c r="BK345" s="141">
        <f t="shared" si="79"/>
        <v>0</v>
      </c>
      <c r="BL345" s="16" t="s">
        <v>186</v>
      </c>
      <c r="BM345" s="140" t="s">
        <v>942</v>
      </c>
    </row>
    <row r="346" spans="2:65" s="1" customFormat="1" ht="55.5" customHeight="1" x14ac:dyDescent="0.2">
      <c r="B346" s="128"/>
      <c r="C346" s="129" t="s">
        <v>943</v>
      </c>
      <c r="D346" s="129" t="s">
        <v>182</v>
      </c>
      <c r="E346" s="130" t="s">
        <v>944</v>
      </c>
      <c r="F346" s="131" t="s">
        <v>607</v>
      </c>
      <c r="G346" s="132" t="s">
        <v>597</v>
      </c>
      <c r="H346" s="133">
        <v>4</v>
      </c>
      <c r="I346" s="134"/>
      <c r="J346" s="135">
        <f t="shared" si="70"/>
        <v>0</v>
      </c>
      <c r="K346" s="131" t="s">
        <v>3</v>
      </c>
      <c r="L346" s="31"/>
      <c r="M346" s="136" t="s">
        <v>3</v>
      </c>
      <c r="N346" s="137" t="s">
        <v>44</v>
      </c>
      <c r="P346" s="138">
        <f t="shared" si="71"/>
        <v>0</v>
      </c>
      <c r="Q346" s="138">
        <v>0</v>
      </c>
      <c r="R346" s="138">
        <f t="shared" si="72"/>
        <v>0</v>
      </c>
      <c r="S346" s="138">
        <v>0</v>
      </c>
      <c r="T346" s="139">
        <f t="shared" si="73"/>
        <v>0</v>
      </c>
      <c r="AR346" s="140" t="s">
        <v>186</v>
      </c>
      <c r="AT346" s="140" t="s">
        <v>182</v>
      </c>
      <c r="AU346" s="140" t="s">
        <v>78</v>
      </c>
      <c r="AY346" s="16" t="s">
        <v>181</v>
      </c>
      <c r="BE346" s="141">
        <f t="shared" si="74"/>
        <v>0</v>
      </c>
      <c r="BF346" s="141">
        <f t="shared" si="75"/>
        <v>0</v>
      </c>
      <c r="BG346" s="141">
        <f t="shared" si="76"/>
        <v>0</v>
      </c>
      <c r="BH346" s="141">
        <f t="shared" si="77"/>
        <v>0</v>
      </c>
      <c r="BI346" s="141">
        <f t="shared" si="78"/>
        <v>0</v>
      </c>
      <c r="BJ346" s="16" t="s">
        <v>78</v>
      </c>
      <c r="BK346" s="141">
        <f t="shared" si="79"/>
        <v>0</v>
      </c>
      <c r="BL346" s="16" t="s">
        <v>186</v>
      </c>
      <c r="BM346" s="140" t="s">
        <v>945</v>
      </c>
    </row>
    <row r="347" spans="2:65" s="1" customFormat="1" ht="24.2" customHeight="1" x14ac:dyDescent="0.2">
      <c r="B347" s="128"/>
      <c r="C347" s="129" t="s">
        <v>946</v>
      </c>
      <c r="D347" s="129" t="s">
        <v>182</v>
      </c>
      <c r="E347" s="130" t="s">
        <v>947</v>
      </c>
      <c r="F347" s="131" t="s">
        <v>441</v>
      </c>
      <c r="G347" s="132" t="s">
        <v>185</v>
      </c>
      <c r="H347" s="133">
        <v>1</v>
      </c>
      <c r="I347" s="134"/>
      <c r="J347" s="135">
        <f t="shared" si="70"/>
        <v>0</v>
      </c>
      <c r="K347" s="131" t="s">
        <v>3</v>
      </c>
      <c r="L347" s="31"/>
      <c r="M347" s="136" t="s">
        <v>3</v>
      </c>
      <c r="N347" s="137" t="s">
        <v>44</v>
      </c>
      <c r="P347" s="138">
        <f t="shared" si="71"/>
        <v>0</v>
      </c>
      <c r="Q347" s="138">
        <v>0</v>
      </c>
      <c r="R347" s="138">
        <f t="shared" si="72"/>
        <v>0</v>
      </c>
      <c r="S347" s="138">
        <v>0</v>
      </c>
      <c r="T347" s="139">
        <f t="shared" si="73"/>
        <v>0</v>
      </c>
      <c r="AR347" s="140" t="s">
        <v>186</v>
      </c>
      <c r="AT347" s="140" t="s">
        <v>182</v>
      </c>
      <c r="AU347" s="140" t="s">
        <v>78</v>
      </c>
      <c r="AY347" s="16" t="s">
        <v>181</v>
      </c>
      <c r="BE347" s="141">
        <f t="shared" si="74"/>
        <v>0</v>
      </c>
      <c r="BF347" s="141">
        <f t="shared" si="75"/>
        <v>0</v>
      </c>
      <c r="BG347" s="141">
        <f t="shared" si="76"/>
        <v>0</v>
      </c>
      <c r="BH347" s="141">
        <f t="shared" si="77"/>
        <v>0</v>
      </c>
      <c r="BI347" s="141">
        <f t="shared" si="78"/>
        <v>0</v>
      </c>
      <c r="BJ347" s="16" t="s">
        <v>78</v>
      </c>
      <c r="BK347" s="141">
        <f t="shared" si="79"/>
        <v>0</v>
      </c>
      <c r="BL347" s="16" t="s">
        <v>186</v>
      </c>
      <c r="BM347" s="140" t="s">
        <v>948</v>
      </c>
    </row>
    <row r="348" spans="2:65" s="1" customFormat="1" ht="49.15" customHeight="1" x14ac:dyDescent="0.2">
      <c r="B348" s="128"/>
      <c r="C348" s="129" t="s">
        <v>949</v>
      </c>
      <c r="D348" s="129" t="s">
        <v>182</v>
      </c>
      <c r="E348" s="130" t="s">
        <v>950</v>
      </c>
      <c r="F348" s="131" t="s">
        <v>951</v>
      </c>
      <c r="G348" s="132" t="s">
        <v>185</v>
      </c>
      <c r="H348" s="133">
        <v>1</v>
      </c>
      <c r="I348" s="134"/>
      <c r="J348" s="135">
        <f t="shared" si="70"/>
        <v>0</v>
      </c>
      <c r="K348" s="131" t="s">
        <v>3</v>
      </c>
      <c r="L348" s="31"/>
      <c r="M348" s="136" t="s">
        <v>3</v>
      </c>
      <c r="N348" s="137" t="s">
        <v>44</v>
      </c>
      <c r="P348" s="138">
        <f t="shared" si="71"/>
        <v>0</v>
      </c>
      <c r="Q348" s="138">
        <v>0</v>
      </c>
      <c r="R348" s="138">
        <f t="shared" si="72"/>
        <v>0</v>
      </c>
      <c r="S348" s="138">
        <v>0</v>
      </c>
      <c r="T348" s="139">
        <f t="shared" si="73"/>
        <v>0</v>
      </c>
      <c r="AR348" s="140" t="s">
        <v>186</v>
      </c>
      <c r="AT348" s="140" t="s">
        <v>182</v>
      </c>
      <c r="AU348" s="140" t="s">
        <v>78</v>
      </c>
      <c r="AY348" s="16" t="s">
        <v>181</v>
      </c>
      <c r="BE348" s="141">
        <f t="shared" si="74"/>
        <v>0</v>
      </c>
      <c r="BF348" s="141">
        <f t="shared" si="75"/>
        <v>0</v>
      </c>
      <c r="BG348" s="141">
        <f t="shared" si="76"/>
        <v>0</v>
      </c>
      <c r="BH348" s="141">
        <f t="shared" si="77"/>
        <v>0</v>
      </c>
      <c r="BI348" s="141">
        <f t="shared" si="78"/>
        <v>0</v>
      </c>
      <c r="BJ348" s="16" t="s">
        <v>78</v>
      </c>
      <c r="BK348" s="141">
        <f t="shared" si="79"/>
        <v>0</v>
      </c>
      <c r="BL348" s="16" t="s">
        <v>186</v>
      </c>
      <c r="BM348" s="140" t="s">
        <v>952</v>
      </c>
    </row>
    <row r="349" spans="2:65" s="1" customFormat="1" ht="62.65" customHeight="1" x14ac:dyDescent="0.2">
      <c r="B349" s="128"/>
      <c r="C349" s="129" t="s">
        <v>953</v>
      </c>
      <c r="D349" s="129" t="s">
        <v>182</v>
      </c>
      <c r="E349" s="130" t="s">
        <v>954</v>
      </c>
      <c r="F349" s="131" t="s">
        <v>449</v>
      </c>
      <c r="G349" s="132" t="s">
        <v>185</v>
      </c>
      <c r="H349" s="133">
        <v>2</v>
      </c>
      <c r="I349" s="134"/>
      <c r="J349" s="135">
        <f t="shared" si="70"/>
        <v>0</v>
      </c>
      <c r="K349" s="131" t="s">
        <v>3</v>
      </c>
      <c r="L349" s="31"/>
      <c r="M349" s="136" t="s">
        <v>3</v>
      </c>
      <c r="N349" s="137" t="s">
        <v>44</v>
      </c>
      <c r="P349" s="138">
        <f t="shared" si="71"/>
        <v>0</v>
      </c>
      <c r="Q349" s="138">
        <v>0</v>
      </c>
      <c r="R349" s="138">
        <f t="shared" si="72"/>
        <v>0</v>
      </c>
      <c r="S349" s="138">
        <v>0</v>
      </c>
      <c r="T349" s="139">
        <f t="shared" si="73"/>
        <v>0</v>
      </c>
      <c r="AR349" s="140" t="s">
        <v>186</v>
      </c>
      <c r="AT349" s="140" t="s">
        <v>182</v>
      </c>
      <c r="AU349" s="140" t="s">
        <v>78</v>
      </c>
      <c r="AY349" s="16" t="s">
        <v>181</v>
      </c>
      <c r="BE349" s="141">
        <f t="shared" si="74"/>
        <v>0</v>
      </c>
      <c r="BF349" s="141">
        <f t="shared" si="75"/>
        <v>0</v>
      </c>
      <c r="BG349" s="141">
        <f t="shared" si="76"/>
        <v>0</v>
      </c>
      <c r="BH349" s="141">
        <f t="shared" si="77"/>
        <v>0</v>
      </c>
      <c r="BI349" s="141">
        <f t="shared" si="78"/>
        <v>0</v>
      </c>
      <c r="BJ349" s="16" t="s">
        <v>78</v>
      </c>
      <c r="BK349" s="141">
        <f t="shared" si="79"/>
        <v>0</v>
      </c>
      <c r="BL349" s="16" t="s">
        <v>186</v>
      </c>
      <c r="BM349" s="140" t="s">
        <v>955</v>
      </c>
    </row>
    <row r="350" spans="2:65" s="1" customFormat="1" ht="16.5" customHeight="1" x14ac:dyDescent="0.2">
      <c r="B350" s="128"/>
      <c r="C350" s="129" t="s">
        <v>956</v>
      </c>
      <c r="D350" s="129" t="s">
        <v>182</v>
      </c>
      <c r="E350" s="130" t="s">
        <v>957</v>
      </c>
      <c r="F350" s="131" t="s">
        <v>958</v>
      </c>
      <c r="G350" s="132" t="s">
        <v>185</v>
      </c>
      <c r="H350" s="133">
        <v>2</v>
      </c>
      <c r="I350" s="134"/>
      <c r="J350" s="135">
        <f t="shared" si="70"/>
        <v>0</v>
      </c>
      <c r="K350" s="131" t="s">
        <v>3</v>
      </c>
      <c r="L350" s="31"/>
      <c r="M350" s="136" t="s">
        <v>3</v>
      </c>
      <c r="N350" s="137" t="s">
        <v>44</v>
      </c>
      <c r="P350" s="138">
        <f t="shared" si="71"/>
        <v>0</v>
      </c>
      <c r="Q350" s="138">
        <v>0</v>
      </c>
      <c r="R350" s="138">
        <f t="shared" si="72"/>
        <v>0</v>
      </c>
      <c r="S350" s="138">
        <v>0</v>
      </c>
      <c r="T350" s="139">
        <f t="shared" si="73"/>
        <v>0</v>
      </c>
      <c r="AR350" s="140" t="s">
        <v>186</v>
      </c>
      <c r="AT350" s="140" t="s">
        <v>182</v>
      </c>
      <c r="AU350" s="140" t="s">
        <v>78</v>
      </c>
      <c r="AY350" s="16" t="s">
        <v>181</v>
      </c>
      <c r="BE350" s="141">
        <f t="shared" si="74"/>
        <v>0</v>
      </c>
      <c r="BF350" s="141">
        <f t="shared" si="75"/>
        <v>0</v>
      </c>
      <c r="BG350" s="141">
        <f t="shared" si="76"/>
        <v>0</v>
      </c>
      <c r="BH350" s="141">
        <f t="shared" si="77"/>
        <v>0</v>
      </c>
      <c r="BI350" s="141">
        <f t="shared" si="78"/>
        <v>0</v>
      </c>
      <c r="BJ350" s="16" t="s">
        <v>78</v>
      </c>
      <c r="BK350" s="141">
        <f t="shared" si="79"/>
        <v>0</v>
      </c>
      <c r="BL350" s="16" t="s">
        <v>186</v>
      </c>
      <c r="BM350" s="140" t="s">
        <v>959</v>
      </c>
    </row>
    <row r="351" spans="2:65" s="1" customFormat="1" ht="90" customHeight="1" x14ac:dyDescent="0.2">
      <c r="B351" s="128"/>
      <c r="C351" s="129" t="s">
        <v>960</v>
      </c>
      <c r="D351" s="129" t="s">
        <v>182</v>
      </c>
      <c r="E351" s="130" t="s">
        <v>961</v>
      </c>
      <c r="F351" s="131" t="s">
        <v>457</v>
      </c>
      <c r="G351" s="132" t="s">
        <v>185</v>
      </c>
      <c r="H351" s="133">
        <v>1</v>
      </c>
      <c r="I351" s="134"/>
      <c r="J351" s="135">
        <f t="shared" si="70"/>
        <v>0</v>
      </c>
      <c r="K351" s="131" t="s">
        <v>3</v>
      </c>
      <c r="L351" s="31"/>
      <c r="M351" s="136" t="s">
        <v>3</v>
      </c>
      <c r="N351" s="137" t="s">
        <v>44</v>
      </c>
      <c r="P351" s="138">
        <f t="shared" si="71"/>
        <v>0</v>
      </c>
      <c r="Q351" s="138">
        <v>0</v>
      </c>
      <c r="R351" s="138">
        <f t="shared" si="72"/>
        <v>0</v>
      </c>
      <c r="S351" s="138">
        <v>0</v>
      </c>
      <c r="T351" s="139">
        <f t="shared" si="73"/>
        <v>0</v>
      </c>
      <c r="AR351" s="140" t="s">
        <v>186</v>
      </c>
      <c r="AT351" s="140" t="s">
        <v>182</v>
      </c>
      <c r="AU351" s="140" t="s">
        <v>78</v>
      </c>
      <c r="AY351" s="16" t="s">
        <v>181</v>
      </c>
      <c r="BE351" s="141">
        <f t="shared" si="74"/>
        <v>0</v>
      </c>
      <c r="BF351" s="141">
        <f t="shared" si="75"/>
        <v>0</v>
      </c>
      <c r="BG351" s="141">
        <f t="shared" si="76"/>
        <v>0</v>
      </c>
      <c r="BH351" s="141">
        <f t="shared" si="77"/>
        <v>0</v>
      </c>
      <c r="BI351" s="141">
        <f t="shared" si="78"/>
        <v>0</v>
      </c>
      <c r="BJ351" s="16" t="s">
        <v>78</v>
      </c>
      <c r="BK351" s="141">
        <f t="shared" si="79"/>
        <v>0</v>
      </c>
      <c r="BL351" s="16" t="s">
        <v>186</v>
      </c>
      <c r="BM351" s="140" t="s">
        <v>962</v>
      </c>
    </row>
    <row r="352" spans="2:65" s="1" customFormat="1" ht="24.2" customHeight="1" x14ac:dyDescent="0.2">
      <c r="B352" s="128"/>
      <c r="C352" s="129" t="s">
        <v>963</v>
      </c>
      <c r="D352" s="129" t="s">
        <v>182</v>
      </c>
      <c r="E352" s="130" t="s">
        <v>964</v>
      </c>
      <c r="F352" s="131" t="s">
        <v>965</v>
      </c>
      <c r="G352" s="132" t="s">
        <v>185</v>
      </c>
      <c r="H352" s="133">
        <v>1</v>
      </c>
      <c r="I352" s="134"/>
      <c r="J352" s="135">
        <f t="shared" si="70"/>
        <v>0</v>
      </c>
      <c r="K352" s="131" t="s">
        <v>3</v>
      </c>
      <c r="L352" s="31"/>
      <c r="M352" s="136" t="s">
        <v>3</v>
      </c>
      <c r="N352" s="137" t="s">
        <v>44</v>
      </c>
      <c r="P352" s="138">
        <f t="shared" si="71"/>
        <v>0</v>
      </c>
      <c r="Q352" s="138">
        <v>0</v>
      </c>
      <c r="R352" s="138">
        <f t="shared" si="72"/>
        <v>0</v>
      </c>
      <c r="S352" s="138">
        <v>0</v>
      </c>
      <c r="T352" s="139">
        <f t="shared" si="73"/>
        <v>0</v>
      </c>
      <c r="AR352" s="140" t="s">
        <v>186</v>
      </c>
      <c r="AT352" s="140" t="s">
        <v>182</v>
      </c>
      <c r="AU352" s="140" t="s">
        <v>78</v>
      </c>
      <c r="AY352" s="16" t="s">
        <v>181</v>
      </c>
      <c r="BE352" s="141">
        <f t="shared" si="74"/>
        <v>0</v>
      </c>
      <c r="BF352" s="141">
        <f t="shared" si="75"/>
        <v>0</v>
      </c>
      <c r="BG352" s="141">
        <f t="shared" si="76"/>
        <v>0</v>
      </c>
      <c r="BH352" s="141">
        <f t="shared" si="77"/>
        <v>0</v>
      </c>
      <c r="BI352" s="141">
        <f t="shared" si="78"/>
        <v>0</v>
      </c>
      <c r="BJ352" s="16" t="s">
        <v>78</v>
      </c>
      <c r="BK352" s="141">
        <f t="shared" si="79"/>
        <v>0</v>
      </c>
      <c r="BL352" s="16" t="s">
        <v>186</v>
      </c>
      <c r="BM352" s="140" t="s">
        <v>966</v>
      </c>
    </row>
    <row r="353" spans="2:65" s="1" customFormat="1" ht="24.2" customHeight="1" x14ac:dyDescent="0.2">
      <c r="B353" s="128"/>
      <c r="C353" s="129" t="s">
        <v>967</v>
      </c>
      <c r="D353" s="129" t="s">
        <v>182</v>
      </c>
      <c r="E353" s="130" t="s">
        <v>968</v>
      </c>
      <c r="F353" s="131" t="s">
        <v>828</v>
      </c>
      <c r="G353" s="132" t="s">
        <v>185</v>
      </c>
      <c r="H353" s="133">
        <v>1</v>
      </c>
      <c r="I353" s="134"/>
      <c r="J353" s="135">
        <f t="shared" si="70"/>
        <v>0</v>
      </c>
      <c r="K353" s="131" t="s">
        <v>3</v>
      </c>
      <c r="L353" s="31"/>
      <c r="M353" s="136" t="s">
        <v>3</v>
      </c>
      <c r="N353" s="137" t="s">
        <v>44</v>
      </c>
      <c r="P353" s="138">
        <f t="shared" si="71"/>
        <v>0</v>
      </c>
      <c r="Q353" s="138">
        <v>0</v>
      </c>
      <c r="R353" s="138">
        <f t="shared" si="72"/>
        <v>0</v>
      </c>
      <c r="S353" s="138">
        <v>0</v>
      </c>
      <c r="T353" s="139">
        <f t="shared" si="73"/>
        <v>0</v>
      </c>
      <c r="AR353" s="140" t="s">
        <v>186</v>
      </c>
      <c r="AT353" s="140" t="s">
        <v>182</v>
      </c>
      <c r="AU353" s="140" t="s">
        <v>78</v>
      </c>
      <c r="AY353" s="16" t="s">
        <v>181</v>
      </c>
      <c r="BE353" s="141">
        <f t="shared" si="74"/>
        <v>0</v>
      </c>
      <c r="BF353" s="141">
        <f t="shared" si="75"/>
        <v>0</v>
      </c>
      <c r="BG353" s="141">
        <f t="shared" si="76"/>
        <v>0</v>
      </c>
      <c r="BH353" s="141">
        <f t="shared" si="77"/>
        <v>0</v>
      </c>
      <c r="BI353" s="141">
        <f t="shared" si="78"/>
        <v>0</v>
      </c>
      <c r="BJ353" s="16" t="s">
        <v>78</v>
      </c>
      <c r="BK353" s="141">
        <f t="shared" si="79"/>
        <v>0</v>
      </c>
      <c r="BL353" s="16" t="s">
        <v>186</v>
      </c>
      <c r="BM353" s="140" t="s">
        <v>969</v>
      </c>
    </row>
    <row r="354" spans="2:65" s="1" customFormat="1" ht="24.2" customHeight="1" x14ac:dyDescent="0.2">
      <c r="B354" s="128"/>
      <c r="C354" s="129" t="s">
        <v>970</v>
      </c>
      <c r="D354" s="129" t="s">
        <v>182</v>
      </c>
      <c r="E354" s="130" t="s">
        <v>971</v>
      </c>
      <c r="F354" s="131" t="s">
        <v>972</v>
      </c>
      <c r="G354" s="132" t="s">
        <v>185</v>
      </c>
      <c r="H354" s="133">
        <v>1</v>
      </c>
      <c r="I354" s="134"/>
      <c r="J354" s="135">
        <f t="shared" si="70"/>
        <v>0</v>
      </c>
      <c r="K354" s="131" t="s">
        <v>3</v>
      </c>
      <c r="L354" s="31"/>
      <c r="M354" s="136" t="s">
        <v>3</v>
      </c>
      <c r="N354" s="137" t="s">
        <v>44</v>
      </c>
      <c r="P354" s="138">
        <f t="shared" si="71"/>
        <v>0</v>
      </c>
      <c r="Q354" s="138">
        <v>0</v>
      </c>
      <c r="R354" s="138">
        <f t="shared" si="72"/>
        <v>0</v>
      </c>
      <c r="S354" s="138">
        <v>0</v>
      </c>
      <c r="T354" s="139">
        <f t="shared" si="73"/>
        <v>0</v>
      </c>
      <c r="AR354" s="140" t="s">
        <v>186</v>
      </c>
      <c r="AT354" s="140" t="s">
        <v>182</v>
      </c>
      <c r="AU354" s="140" t="s">
        <v>78</v>
      </c>
      <c r="AY354" s="16" t="s">
        <v>181</v>
      </c>
      <c r="BE354" s="141">
        <f t="shared" si="74"/>
        <v>0</v>
      </c>
      <c r="BF354" s="141">
        <f t="shared" si="75"/>
        <v>0</v>
      </c>
      <c r="BG354" s="141">
        <f t="shared" si="76"/>
        <v>0</v>
      </c>
      <c r="BH354" s="141">
        <f t="shared" si="77"/>
        <v>0</v>
      </c>
      <c r="BI354" s="141">
        <f t="shared" si="78"/>
        <v>0</v>
      </c>
      <c r="BJ354" s="16" t="s">
        <v>78</v>
      </c>
      <c r="BK354" s="141">
        <f t="shared" si="79"/>
        <v>0</v>
      </c>
      <c r="BL354" s="16" t="s">
        <v>186</v>
      </c>
      <c r="BM354" s="140" t="s">
        <v>973</v>
      </c>
    </row>
    <row r="355" spans="2:65" s="1" customFormat="1" ht="16.5" customHeight="1" x14ac:dyDescent="0.2">
      <c r="B355" s="128"/>
      <c r="C355" s="129" t="s">
        <v>974</v>
      </c>
      <c r="D355" s="129" t="s">
        <v>182</v>
      </c>
      <c r="E355" s="130" t="s">
        <v>975</v>
      </c>
      <c r="F355" s="131" t="s">
        <v>832</v>
      </c>
      <c r="G355" s="132" t="s">
        <v>185</v>
      </c>
      <c r="H355" s="133">
        <v>1</v>
      </c>
      <c r="I355" s="134"/>
      <c r="J355" s="135">
        <f t="shared" si="70"/>
        <v>0</v>
      </c>
      <c r="K355" s="131" t="s">
        <v>3</v>
      </c>
      <c r="L355" s="31"/>
      <c r="M355" s="136" t="s">
        <v>3</v>
      </c>
      <c r="N355" s="137" t="s">
        <v>44</v>
      </c>
      <c r="P355" s="138">
        <f t="shared" si="71"/>
        <v>0</v>
      </c>
      <c r="Q355" s="138">
        <v>0</v>
      </c>
      <c r="R355" s="138">
        <f t="shared" si="72"/>
        <v>0</v>
      </c>
      <c r="S355" s="138">
        <v>0</v>
      </c>
      <c r="T355" s="139">
        <f t="shared" si="73"/>
        <v>0</v>
      </c>
      <c r="AR355" s="140" t="s">
        <v>186</v>
      </c>
      <c r="AT355" s="140" t="s">
        <v>182</v>
      </c>
      <c r="AU355" s="140" t="s">
        <v>78</v>
      </c>
      <c r="AY355" s="16" t="s">
        <v>181</v>
      </c>
      <c r="BE355" s="141">
        <f t="shared" si="74"/>
        <v>0</v>
      </c>
      <c r="BF355" s="141">
        <f t="shared" si="75"/>
        <v>0</v>
      </c>
      <c r="BG355" s="141">
        <f t="shared" si="76"/>
        <v>0</v>
      </c>
      <c r="BH355" s="141">
        <f t="shared" si="77"/>
        <v>0</v>
      </c>
      <c r="BI355" s="141">
        <f t="shared" si="78"/>
        <v>0</v>
      </c>
      <c r="BJ355" s="16" t="s">
        <v>78</v>
      </c>
      <c r="BK355" s="141">
        <f t="shared" si="79"/>
        <v>0</v>
      </c>
      <c r="BL355" s="16" t="s">
        <v>186</v>
      </c>
      <c r="BM355" s="140" t="s">
        <v>976</v>
      </c>
    </row>
    <row r="356" spans="2:65" s="1" customFormat="1" ht="24.2" customHeight="1" x14ac:dyDescent="0.2">
      <c r="B356" s="128"/>
      <c r="C356" s="129" t="s">
        <v>977</v>
      </c>
      <c r="D356" s="129" t="s">
        <v>182</v>
      </c>
      <c r="E356" s="130" t="s">
        <v>978</v>
      </c>
      <c r="F356" s="131" t="s">
        <v>979</v>
      </c>
      <c r="G356" s="132" t="s">
        <v>185</v>
      </c>
      <c r="H356" s="133">
        <v>1</v>
      </c>
      <c r="I356" s="134"/>
      <c r="J356" s="135">
        <f t="shared" si="70"/>
        <v>0</v>
      </c>
      <c r="K356" s="131" t="s">
        <v>3</v>
      </c>
      <c r="L356" s="31"/>
      <c r="M356" s="136" t="s">
        <v>3</v>
      </c>
      <c r="N356" s="137" t="s">
        <v>44</v>
      </c>
      <c r="P356" s="138">
        <f t="shared" si="71"/>
        <v>0</v>
      </c>
      <c r="Q356" s="138">
        <v>0</v>
      </c>
      <c r="R356" s="138">
        <f t="shared" si="72"/>
        <v>0</v>
      </c>
      <c r="S356" s="138">
        <v>0</v>
      </c>
      <c r="T356" s="139">
        <f t="shared" si="73"/>
        <v>0</v>
      </c>
      <c r="AR356" s="140" t="s">
        <v>186</v>
      </c>
      <c r="AT356" s="140" t="s">
        <v>182</v>
      </c>
      <c r="AU356" s="140" t="s">
        <v>78</v>
      </c>
      <c r="AY356" s="16" t="s">
        <v>181</v>
      </c>
      <c r="BE356" s="141">
        <f t="shared" si="74"/>
        <v>0</v>
      </c>
      <c r="BF356" s="141">
        <f t="shared" si="75"/>
        <v>0</v>
      </c>
      <c r="BG356" s="141">
        <f t="shared" si="76"/>
        <v>0</v>
      </c>
      <c r="BH356" s="141">
        <f t="shared" si="77"/>
        <v>0</v>
      </c>
      <c r="BI356" s="141">
        <f t="shared" si="78"/>
        <v>0</v>
      </c>
      <c r="BJ356" s="16" t="s">
        <v>78</v>
      </c>
      <c r="BK356" s="141">
        <f t="shared" si="79"/>
        <v>0</v>
      </c>
      <c r="BL356" s="16" t="s">
        <v>186</v>
      </c>
      <c r="BM356" s="140" t="s">
        <v>980</v>
      </c>
    </row>
    <row r="357" spans="2:65" s="1" customFormat="1" ht="16.5" customHeight="1" x14ac:dyDescent="0.2">
      <c r="B357" s="128"/>
      <c r="C357" s="129" t="s">
        <v>981</v>
      </c>
      <c r="D357" s="129" t="s">
        <v>182</v>
      </c>
      <c r="E357" s="130" t="s">
        <v>982</v>
      </c>
      <c r="F357" s="131" t="s">
        <v>836</v>
      </c>
      <c r="G357" s="132" t="s">
        <v>185</v>
      </c>
      <c r="H357" s="133">
        <v>1</v>
      </c>
      <c r="I357" s="134"/>
      <c r="J357" s="135">
        <f t="shared" si="70"/>
        <v>0</v>
      </c>
      <c r="K357" s="131" t="s">
        <v>3</v>
      </c>
      <c r="L357" s="31"/>
      <c r="M357" s="136" t="s">
        <v>3</v>
      </c>
      <c r="N357" s="137" t="s">
        <v>44</v>
      </c>
      <c r="P357" s="138">
        <f t="shared" si="71"/>
        <v>0</v>
      </c>
      <c r="Q357" s="138">
        <v>0</v>
      </c>
      <c r="R357" s="138">
        <f t="shared" si="72"/>
        <v>0</v>
      </c>
      <c r="S357" s="138">
        <v>0</v>
      </c>
      <c r="T357" s="139">
        <f t="shared" si="73"/>
        <v>0</v>
      </c>
      <c r="AR357" s="140" t="s">
        <v>186</v>
      </c>
      <c r="AT357" s="140" t="s">
        <v>182</v>
      </c>
      <c r="AU357" s="140" t="s">
        <v>78</v>
      </c>
      <c r="AY357" s="16" t="s">
        <v>181</v>
      </c>
      <c r="BE357" s="141">
        <f t="shared" si="74"/>
        <v>0</v>
      </c>
      <c r="BF357" s="141">
        <f t="shared" si="75"/>
        <v>0</v>
      </c>
      <c r="BG357" s="141">
        <f t="shared" si="76"/>
        <v>0</v>
      </c>
      <c r="BH357" s="141">
        <f t="shared" si="77"/>
        <v>0</v>
      </c>
      <c r="BI357" s="141">
        <f t="shared" si="78"/>
        <v>0</v>
      </c>
      <c r="BJ357" s="16" t="s">
        <v>78</v>
      </c>
      <c r="BK357" s="141">
        <f t="shared" si="79"/>
        <v>0</v>
      </c>
      <c r="BL357" s="16" t="s">
        <v>186</v>
      </c>
      <c r="BM357" s="140" t="s">
        <v>983</v>
      </c>
    </row>
    <row r="358" spans="2:65" s="1" customFormat="1" ht="39" x14ac:dyDescent="0.2">
      <c r="B358" s="31"/>
      <c r="D358" s="142" t="s">
        <v>369</v>
      </c>
      <c r="F358" s="143" t="s">
        <v>984</v>
      </c>
      <c r="I358" s="144"/>
      <c r="L358" s="31"/>
      <c r="M358" s="145"/>
      <c r="T358" s="52"/>
      <c r="AT358" s="16" t="s">
        <v>369</v>
      </c>
      <c r="AU358" s="16" t="s">
        <v>78</v>
      </c>
    </row>
    <row r="359" spans="2:65" s="1" customFormat="1" ht="24.2" customHeight="1" x14ac:dyDescent="0.2">
      <c r="B359" s="128"/>
      <c r="C359" s="129" t="s">
        <v>985</v>
      </c>
      <c r="D359" s="129" t="s">
        <v>182</v>
      </c>
      <c r="E359" s="130" t="s">
        <v>986</v>
      </c>
      <c r="F359" s="131" t="s">
        <v>987</v>
      </c>
      <c r="G359" s="132" t="s">
        <v>185</v>
      </c>
      <c r="H359" s="133">
        <v>1</v>
      </c>
      <c r="I359" s="134"/>
      <c r="J359" s="135">
        <f>ROUND(I359*H359,2)</f>
        <v>0</v>
      </c>
      <c r="K359" s="131" t="s">
        <v>3</v>
      </c>
      <c r="L359" s="31"/>
      <c r="M359" s="136" t="s">
        <v>3</v>
      </c>
      <c r="N359" s="137" t="s">
        <v>44</v>
      </c>
      <c r="P359" s="138">
        <f>O359*H359</f>
        <v>0</v>
      </c>
      <c r="Q359" s="138">
        <v>0</v>
      </c>
      <c r="R359" s="138">
        <f>Q359*H359</f>
        <v>0</v>
      </c>
      <c r="S359" s="138">
        <v>0</v>
      </c>
      <c r="T359" s="139">
        <f>S359*H359</f>
        <v>0</v>
      </c>
      <c r="AR359" s="140" t="s">
        <v>186</v>
      </c>
      <c r="AT359" s="140" t="s">
        <v>182</v>
      </c>
      <c r="AU359" s="140" t="s">
        <v>78</v>
      </c>
      <c r="AY359" s="16" t="s">
        <v>181</v>
      </c>
      <c r="BE359" s="141">
        <f>IF(N359="základní",J359,0)</f>
        <v>0</v>
      </c>
      <c r="BF359" s="141">
        <f>IF(N359="snížená",J359,0)</f>
        <v>0</v>
      </c>
      <c r="BG359" s="141">
        <f>IF(N359="zákl. přenesená",J359,0)</f>
        <v>0</v>
      </c>
      <c r="BH359" s="141">
        <f>IF(N359="sníž. přenesená",J359,0)</f>
        <v>0</v>
      </c>
      <c r="BI359" s="141">
        <f>IF(N359="nulová",J359,0)</f>
        <v>0</v>
      </c>
      <c r="BJ359" s="16" t="s">
        <v>78</v>
      </c>
      <c r="BK359" s="141">
        <f>ROUND(I359*H359,2)</f>
        <v>0</v>
      </c>
      <c r="BL359" s="16" t="s">
        <v>186</v>
      </c>
      <c r="BM359" s="140" t="s">
        <v>988</v>
      </c>
    </row>
    <row r="360" spans="2:65" s="1" customFormat="1" ht="39" x14ac:dyDescent="0.2">
      <c r="B360" s="31"/>
      <c r="D360" s="142" t="s">
        <v>369</v>
      </c>
      <c r="F360" s="143" t="s">
        <v>984</v>
      </c>
      <c r="I360" s="144"/>
      <c r="L360" s="31"/>
      <c r="M360" s="145"/>
      <c r="T360" s="52"/>
      <c r="AT360" s="16" t="s">
        <v>369</v>
      </c>
      <c r="AU360" s="16" t="s">
        <v>78</v>
      </c>
    </row>
    <row r="361" spans="2:65" s="11" customFormat="1" ht="25.9" customHeight="1" x14ac:dyDescent="0.2">
      <c r="B361" s="118"/>
      <c r="D361" s="119" t="s">
        <v>72</v>
      </c>
      <c r="E361" s="120" t="s">
        <v>989</v>
      </c>
      <c r="F361" s="120" t="s">
        <v>990</v>
      </c>
      <c r="I361" s="121"/>
      <c r="J361" s="122">
        <f>BK361</f>
        <v>0</v>
      </c>
      <c r="L361" s="118"/>
      <c r="M361" s="123"/>
      <c r="P361" s="124">
        <f>SUM(P362:P365)</f>
        <v>0</v>
      </c>
      <c r="R361" s="124">
        <f>SUM(R362:R365)</f>
        <v>0</v>
      </c>
      <c r="T361" s="125">
        <f>SUM(T362:T365)</f>
        <v>0</v>
      </c>
      <c r="AR361" s="119" t="s">
        <v>78</v>
      </c>
      <c r="AT361" s="126" t="s">
        <v>72</v>
      </c>
      <c r="AU361" s="126" t="s">
        <v>73</v>
      </c>
      <c r="AY361" s="119" t="s">
        <v>181</v>
      </c>
      <c r="BK361" s="127">
        <f>SUM(BK362:BK365)</f>
        <v>0</v>
      </c>
    </row>
    <row r="362" spans="2:65" s="1" customFormat="1" ht="16.5" customHeight="1" x14ac:dyDescent="0.2">
      <c r="B362" s="128"/>
      <c r="C362" s="129" t="s">
        <v>991</v>
      </c>
      <c r="D362" s="129" t="s">
        <v>182</v>
      </c>
      <c r="E362" s="130" t="s">
        <v>992</v>
      </c>
      <c r="F362" s="131" t="s">
        <v>840</v>
      </c>
      <c r="G362" s="132" t="s">
        <v>185</v>
      </c>
      <c r="H362" s="133">
        <v>4</v>
      </c>
      <c r="I362" s="134"/>
      <c r="J362" s="135">
        <f>ROUND(I362*H362,2)</f>
        <v>0</v>
      </c>
      <c r="K362" s="131" t="s">
        <v>3</v>
      </c>
      <c r="L362" s="31"/>
      <c r="M362" s="136" t="s">
        <v>3</v>
      </c>
      <c r="N362" s="137" t="s">
        <v>44</v>
      </c>
      <c r="P362" s="138">
        <f>O362*H362</f>
        <v>0</v>
      </c>
      <c r="Q362" s="138">
        <v>0</v>
      </c>
      <c r="R362" s="138">
        <f>Q362*H362</f>
        <v>0</v>
      </c>
      <c r="S362" s="138">
        <v>0</v>
      </c>
      <c r="T362" s="139">
        <f>S362*H362</f>
        <v>0</v>
      </c>
      <c r="AR362" s="140" t="s">
        <v>186</v>
      </c>
      <c r="AT362" s="140" t="s">
        <v>182</v>
      </c>
      <c r="AU362" s="140" t="s">
        <v>78</v>
      </c>
      <c r="AY362" s="16" t="s">
        <v>181</v>
      </c>
      <c r="BE362" s="141">
        <f>IF(N362="základní",J362,0)</f>
        <v>0</v>
      </c>
      <c r="BF362" s="141">
        <f>IF(N362="snížená",J362,0)</f>
        <v>0</v>
      </c>
      <c r="BG362" s="141">
        <f>IF(N362="zákl. přenesená",J362,0)</f>
        <v>0</v>
      </c>
      <c r="BH362" s="141">
        <f>IF(N362="sníž. přenesená",J362,0)</f>
        <v>0</v>
      </c>
      <c r="BI362" s="141">
        <f>IF(N362="nulová",J362,0)</f>
        <v>0</v>
      </c>
      <c r="BJ362" s="16" t="s">
        <v>78</v>
      </c>
      <c r="BK362" s="141">
        <f>ROUND(I362*H362,2)</f>
        <v>0</v>
      </c>
      <c r="BL362" s="16" t="s">
        <v>186</v>
      </c>
      <c r="BM362" s="140" t="s">
        <v>993</v>
      </c>
    </row>
    <row r="363" spans="2:65" s="1" customFormat="1" ht="49.15" customHeight="1" x14ac:dyDescent="0.2">
      <c r="B363" s="128"/>
      <c r="C363" s="129" t="s">
        <v>994</v>
      </c>
      <c r="D363" s="129" t="s">
        <v>182</v>
      </c>
      <c r="E363" s="130" t="s">
        <v>995</v>
      </c>
      <c r="F363" s="131" t="s">
        <v>996</v>
      </c>
      <c r="G363" s="132" t="s">
        <v>185</v>
      </c>
      <c r="H363" s="133">
        <v>4</v>
      </c>
      <c r="I363" s="134"/>
      <c r="J363" s="135">
        <f>ROUND(I363*H363,2)</f>
        <v>0</v>
      </c>
      <c r="K363" s="131" t="s">
        <v>3</v>
      </c>
      <c r="L363" s="31"/>
      <c r="M363" s="136" t="s">
        <v>3</v>
      </c>
      <c r="N363" s="137" t="s">
        <v>44</v>
      </c>
      <c r="P363" s="138">
        <f>O363*H363</f>
        <v>0</v>
      </c>
      <c r="Q363" s="138">
        <v>0</v>
      </c>
      <c r="R363" s="138">
        <f>Q363*H363</f>
        <v>0</v>
      </c>
      <c r="S363" s="138">
        <v>0</v>
      </c>
      <c r="T363" s="139">
        <f>S363*H363</f>
        <v>0</v>
      </c>
      <c r="AR363" s="140" t="s">
        <v>186</v>
      </c>
      <c r="AT363" s="140" t="s">
        <v>182</v>
      </c>
      <c r="AU363" s="140" t="s">
        <v>78</v>
      </c>
      <c r="AY363" s="16" t="s">
        <v>181</v>
      </c>
      <c r="BE363" s="141">
        <f>IF(N363="základní",J363,0)</f>
        <v>0</v>
      </c>
      <c r="BF363" s="141">
        <f>IF(N363="snížená",J363,0)</f>
        <v>0</v>
      </c>
      <c r="BG363" s="141">
        <f>IF(N363="zákl. přenesená",J363,0)</f>
        <v>0</v>
      </c>
      <c r="BH363" s="141">
        <f>IF(N363="sníž. přenesená",J363,0)</f>
        <v>0</v>
      </c>
      <c r="BI363" s="141">
        <f>IF(N363="nulová",J363,0)</f>
        <v>0</v>
      </c>
      <c r="BJ363" s="16" t="s">
        <v>78</v>
      </c>
      <c r="BK363" s="141">
        <f>ROUND(I363*H363,2)</f>
        <v>0</v>
      </c>
      <c r="BL363" s="16" t="s">
        <v>186</v>
      </c>
      <c r="BM363" s="140" t="s">
        <v>997</v>
      </c>
    </row>
    <row r="364" spans="2:65" s="1" customFormat="1" ht="21.75" customHeight="1" x14ac:dyDescent="0.2">
      <c r="B364" s="128"/>
      <c r="C364" s="129" t="s">
        <v>998</v>
      </c>
      <c r="D364" s="129" t="s">
        <v>182</v>
      </c>
      <c r="E364" s="130" t="s">
        <v>999</v>
      </c>
      <c r="F364" s="131" t="s">
        <v>844</v>
      </c>
      <c r="G364" s="132" t="s">
        <v>185</v>
      </c>
      <c r="H364" s="133">
        <v>2</v>
      </c>
      <c r="I364" s="134"/>
      <c r="J364" s="135">
        <f>ROUND(I364*H364,2)</f>
        <v>0</v>
      </c>
      <c r="K364" s="131" t="s">
        <v>3</v>
      </c>
      <c r="L364" s="31"/>
      <c r="M364" s="136" t="s">
        <v>3</v>
      </c>
      <c r="N364" s="137" t="s">
        <v>44</v>
      </c>
      <c r="P364" s="138">
        <f>O364*H364</f>
        <v>0</v>
      </c>
      <c r="Q364" s="138">
        <v>0</v>
      </c>
      <c r="R364" s="138">
        <f>Q364*H364</f>
        <v>0</v>
      </c>
      <c r="S364" s="138">
        <v>0</v>
      </c>
      <c r="T364" s="139">
        <f>S364*H364</f>
        <v>0</v>
      </c>
      <c r="AR364" s="140" t="s">
        <v>186</v>
      </c>
      <c r="AT364" s="140" t="s">
        <v>182</v>
      </c>
      <c r="AU364" s="140" t="s">
        <v>78</v>
      </c>
      <c r="AY364" s="16" t="s">
        <v>181</v>
      </c>
      <c r="BE364" s="141">
        <f>IF(N364="základní",J364,0)</f>
        <v>0</v>
      </c>
      <c r="BF364" s="141">
        <f>IF(N364="snížená",J364,0)</f>
        <v>0</v>
      </c>
      <c r="BG364" s="141">
        <f>IF(N364="zákl. přenesená",J364,0)</f>
        <v>0</v>
      </c>
      <c r="BH364" s="141">
        <f>IF(N364="sníž. přenesená",J364,0)</f>
        <v>0</v>
      </c>
      <c r="BI364" s="141">
        <f>IF(N364="nulová",J364,0)</f>
        <v>0</v>
      </c>
      <c r="BJ364" s="16" t="s">
        <v>78</v>
      </c>
      <c r="BK364" s="141">
        <f>ROUND(I364*H364,2)</f>
        <v>0</v>
      </c>
      <c r="BL364" s="16" t="s">
        <v>186</v>
      </c>
      <c r="BM364" s="140" t="s">
        <v>1000</v>
      </c>
    </row>
    <row r="365" spans="2:65" s="1" customFormat="1" ht="24.2" customHeight="1" x14ac:dyDescent="0.2">
      <c r="B365" s="128"/>
      <c r="C365" s="129" t="s">
        <v>1001</v>
      </c>
      <c r="D365" s="129" t="s">
        <v>182</v>
      </c>
      <c r="E365" s="130" t="s">
        <v>1002</v>
      </c>
      <c r="F365" s="131" t="s">
        <v>1003</v>
      </c>
      <c r="G365" s="132" t="s">
        <v>185</v>
      </c>
      <c r="H365" s="133">
        <v>2</v>
      </c>
      <c r="I365" s="134"/>
      <c r="J365" s="135">
        <f>ROUND(I365*H365,2)</f>
        <v>0</v>
      </c>
      <c r="K365" s="131" t="s">
        <v>3</v>
      </c>
      <c r="L365" s="31"/>
      <c r="M365" s="136" t="s">
        <v>3</v>
      </c>
      <c r="N365" s="137" t="s">
        <v>44</v>
      </c>
      <c r="P365" s="138">
        <f>O365*H365</f>
        <v>0</v>
      </c>
      <c r="Q365" s="138">
        <v>0</v>
      </c>
      <c r="R365" s="138">
        <f>Q365*H365</f>
        <v>0</v>
      </c>
      <c r="S365" s="138">
        <v>0</v>
      </c>
      <c r="T365" s="139">
        <f>S365*H365</f>
        <v>0</v>
      </c>
      <c r="AR365" s="140" t="s">
        <v>186</v>
      </c>
      <c r="AT365" s="140" t="s">
        <v>182</v>
      </c>
      <c r="AU365" s="140" t="s">
        <v>78</v>
      </c>
      <c r="AY365" s="16" t="s">
        <v>181</v>
      </c>
      <c r="BE365" s="141">
        <f>IF(N365="základní",J365,0)</f>
        <v>0</v>
      </c>
      <c r="BF365" s="141">
        <f>IF(N365="snížená",J365,0)</f>
        <v>0</v>
      </c>
      <c r="BG365" s="141">
        <f>IF(N365="zákl. přenesená",J365,0)</f>
        <v>0</v>
      </c>
      <c r="BH365" s="141">
        <f>IF(N365="sníž. přenesená",J365,0)</f>
        <v>0</v>
      </c>
      <c r="BI365" s="141">
        <f>IF(N365="nulová",J365,0)</f>
        <v>0</v>
      </c>
      <c r="BJ365" s="16" t="s">
        <v>78</v>
      </c>
      <c r="BK365" s="141">
        <f>ROUND(I365*H365,2)</f>
        <v>0</v>
      </c>
      <c r="BL365" s="16" t="s">
        <v>186</v>
      </c>
      <c r="BM365" s="140" t="s">
        <v>1004</v>
      </c>
    </row>
    <row r="366" spans="2:65" s="11" customFormat="1" ht="25.9" customHeight="1" x14ac:dyDescent="0.2">
      <c r="B366" s="118"/>
      <c r="D366" s="119" t="s">
        <v>72</v>
      </c>
      <c r="E366" s="120" t="s">
        <v>1005</v>
      </c>
      <c r="F366" s="120" t="s">
        <v>1006</v>
      </c>
      <c r="I366" s="121"/>
      <c r="J366" s="122">
        <f>BK366</f>
        <v>0</v>
      </c>
      <c r="L366" s="118"/>
      <c r="M366" s="123"/>
      <c r="P366" s="124">
        <f>SUM(P367:P376)</f>
        <v>0</v>
      </c>
      <c r="R366" s="124">
        <f>SUM(R367:R376)</f>
        <v>0</v>
      </c>
      <c r="T366" s="125">
        <f>SUM(T367:T376)</f>
        <v>0</v>
      </c>
      <c r="AR366" s="119" t="s">
        <v>78</v>
      </c>
      <c r="AT366" s="126" t="s">
        <v>72</v>
      </c>
      <c r="AU366" s="126" t="s">
        <v>73</v>
      </c>
      <c r="AY366" s="119" t="s">
        <v>181</v>
      </c>
      <c r="BK366" s="127">
        <f>SUM(BK367:BK376)</f>
        <v>0</v>
      </c>
    </row>
    <row r="367" spans="2:65" s="1" customFormat="1" ht="21.75" customHeight="1" x14ac:dyDescent="0.2">
      <c r="B367" s="128"/>
      <c r="C367" s="129" t="s">
        <v>1007</v>
      </c>
      <c r="D367" s="129" t="s">
        <v>182</v>
      </c>
      <c r="E367" s="130" t="s">
        <v>1008</v>
      </c>
      <c r="F367" s="131" t="s">
        <v>848</v>
      </c>
      <c r="G367" s="132" t="s">
        <v>185</v>
      </c>
      <c r="H367" s="133">
        <v>72</v>
      </c>
      <c r="I367" s="134"/>
      <c r="J367" s="135">
        <f t="shared" ref="J367:J376" si="80">ROUND(I367*H367,2)</f>
        <v>0</v>
      </c>
      <c r="K367" s="131" t="s">
        <v>3</v>
      </c>
      <c r="L367" s="31"/>
      <c r="M367" s="136" t="s">
        <v>3</v>
      </c>
      <c r="N367" s="137" t="s">
        <v>44</v>
      </c>
      <c r="P367" s="138">
        <f t="shared" ref="P367:P376" si="81">O367*H367</f>
        <v>0</v>
      </c>
      <c r="Q367" s="138">
        <v>0</v>
      </c>
      <c r="R367" s="138">
        <f t="shared" ref="R367:R376" si="82">Q367*H367</f>
        <v>0</v>
      </c>
      <c r="S367" s="138">
        <v>0</v>
      </c>
      <c r="T367" s="139">
        <f t="shared" ref="T367:T376" si="83">S367*H367</f>
        <v>0</v>
      </c>
      <c r="AR367" s="140" t="s">
        <v>186</v>
      </c>
      <c r="AT367" s="140" t="s">
        <v>182</v>
      </c>
      <c r="AU367" s="140" t="s">
        <v>78</v>
      </c>
      <c r="AY367" s="16" t="s">
        <v>181</v>
      </c>
      <c r="BE367" s="141">
        <f t="shared" ref="BE367:BE376" si="84">IF(N367="základní",J367,0)</f>
        <v>0</v>
      </c>
      <c r="BF367" s="141">
        <f t="shared" ref="BF367:BF376" si="85">IF(N367="snížená",J367,0)</f>
        <v>0</v>
      </c>
      <c r="BG367" s="141">
        <f t="shared" ref="BG367:BG376" si="86">IF(N367="zákl. přenesená",J367,0)</f>
        <v>0</v>
      </c>
      <c r="BH367" s="141">
        <f t="shared" ref="BH367:BH376" si="87">IF(N367="sníž. přenesená",J367,0)</f>
        <v>0</v>
      </c>
      <c r="BI367" s="141">
        <f t="shared" ref="BI367:BI376" si="88">IF(N367="nulová",J367,0)</f>
        <v>0</v>
      </c>
      <c r="BJ367" s="16" t="s">
        <v>78</v>
      </c>
      <c r="BK367" s="141">
        <f t="shared" ref="BK367:BK376" si="89">ROUND(I367*H367,2)</f>
        <v>0</v>
      </c>
      <c r="BL367" s="16" t="s">
        <v>186</v>
      </c>
      <c r="BM367" s="140" t="s">
        <v>1009</v>
      </c>
    </row>
    <row r="368" spans="2:65" s="1" customFormat="1" ht="24.2" customHeight="1" x14ac:dyDescent="0.2">
      <c r="B368" s="128"/>
      <c r="C368" s="129" t="s">
        <v>1010</v>
      </c>
      <c r="D368" s="129" t="s">
        <v>182</v>
      </c>
      <c r="E368" s="130" t="s">
        <v>1011</v>
      </c>
      <c r="F368" s="131" t="s">
        <v>1012</v>
      </c>
      <c r="G368" s="132" t="s">
        <v>1013</v>
      </c>
      <c r="H368" s="133">
        <v>72</v>
      </c>
      <c r="I368" s="134"/>
      <c r="J368" s="135">
        <f t="shared" si="80"/>
        <v>0</v>
      </c>
      <c r="K368" s="131" t="s">
        <v>3</v>
      </c>
      <c r="L368" s="31"/>
      <c r="M368" s="136" t="s">
        <v>3</v>
      </c>
      <c r="N368" s="137" t="s">
        <v>44</v>
      </c>
      <c r="P368" s="138">
        <f t="shared" si="81"/>
        <v>0</v>
      </c>
      <c r="Q368" s="138">
        <v>0</v>
      </c>
      <c r="R368" s="138">
        <f t="shared" si="82"/>
        <v>0</v>
      </c>
      <c r="S368" s="138">
        <v>0</v>
      </c>
      <c r="T368" s="139">
        <f t="shared" si="83"/>
        <v>0</v>
      </c>
      <c r="AR368" s="140" t="s">
        <v>186</v>
      </c>
      <c r="AT368" s="140" t="s">
        <v>182</v>
      </c>
      <c r="AU368" s="140" t="s">
        <v>78</v>
      </c>
      <c r="AY368" s="16" t="s">
        <v>181</v>
      </c>
      <c r="BE368" s="141">
        <f t="shared" si="84"/>
        <v>0</v>
      </c>
      <c r="BF368" s="141">
        <f t="shared" si="85"/>
        <v>0</v>
      </c>
      <c r="BG368" s="141">
        <f t="shared" si="86"/>
        <v>0</v>
      </c>
      <c r="BH368" s="141">
        <f t="shared" si="87"/>
        <v>0</v>
      </c>
      <c r="BI368" s="141">
        <f t="shared" si="88"/>
        <v>0</v>
      </c>
      <c r="BJ368" s="16" t="s">
        <v>78</v>
      </c>
      <c r="BK368" s="141">
        <f t="shared" si="89"/>
        <v>0</v>
      </c>
      <c r="BL368" s="16" t="s">
        <v>186</v>
      </c>
      <c r="BM368" s="140" t="s">
        <v>1014</v>
      </c>
    </row>
    <row r="369" spans="2:65" s="1" customFormat="1" ht="16.5" customHeight="1" x14ac:dyDescent="0.2">
      <c r="B369" s="128"/>
      <c r="C369" s="129" t="s">
        <v>1015</v>
      </c>
      <c r="D369" s="129" t="s">
        <v>182</v>
      </c>
      <c r="E369" s="130" t="s">
        <v>1016</v>
      </c>
      <c r="F369" s="131" t="s">
        <v>852</v>
      </c>
      <c r="G369" s="132" t="s">
        <v>185</v>
      </c>
      <c r="H369" s="133">
        <v>88</v>
      </c>
      <c r="I369" s="134"/>
      <c r="J369" s="135">
        <f t="shared" si="80"/>
        <v>0</v>
      </c>
      <c r="K369" s="131" t="s">
        <v>3</v>
      </c>
      <c r="L369" s="31"/>
      <c r="M369" s="136" t="s">
        <v>3</v>
      </c>
      <c r="N369" s="137" t="s">
        <v>44</v>
      </c>
      <c r="P369" s="138">
        <f t="shared" si="81"/>
        <v>0</v>
      </c>
      <c r="Q369" s="138">
        <v>0</v>
      </c>
      <c r="R369" s="138">
        <f t="shared" si="82"/>
        <v>0</v>
      </c>
      <c r="S369" s="138">
        <v>0</v>
      </c>
      <c r="T369" s="139">
        <f t="shared" si="83"/>
        <v>0</v>
      </c>
      <c r="AR369" s="140" t="s">
        <v>186</v>
      </c>
      <c r="AT369" s="140" t="s">
        <v>182</v>
      </c>
      <c r="AU369" s="140" t="s">
        <v>78</v>
      </c>
      <c r="AY369" s="16" t="s">
        <v>181</v>
      </c>
      <c r="BE369" s="141">
        <f t="shared" si="84"/>
        <v>0</v>
      </c>
      <c r="BF369" s="141">
        <f t="shared" si="85"/>
        <v>0</v>
      </c>
      <c r="BG369" s="141">
        <f t="shared" si="86"/>
        <v>0</v>
      </c>
      <c r="BH369" s="141">
        <f t="shared" si="87"/>
        <v>0</v>
      </c>
      <c r="BI369" s="141">
        <f t="shared" si="88"/>
        <v>0</v>
      </c>
      <c r="BJ369" s="16" t="s">
        <v>78</v>
      </c>
      <c r="BK369" s="141">
        <f t="shared" si="89"/>
        <v>0</v>
      </c>
      <c r="BL369" s="16" t="s">
        <v>186</v>
      </c>
      <c r="BM369" s="140" t="s">
        <v>1017</v>
      </c>
    </row>
    <row r="370" spans="2:65" s="1" customFormat="1" ht="37.9" customHeight="1" x14ac:dyDescent="0.2">
      <c r="B370" s="128"/>
      <c r="C370" s="129" t="s">
        <v>1018</v>
      </c>
      <c r="D370" s="129" t="s">
        <v>182</v>
      </c>
      <c r="E370" s="130" t="s">
        <v>1019</v>
      </c>
      <c r="F370" s="131" t="s">
        <v>1020</v>
      </c>
      <c r="G370" s="132" t="s">
        <v>1021</v>
      </c>
      <c r="H370" s="133">
        <v>88</v>
      </c>
      <c r="I370" s="134"/>
      <c r="J370" s="135">
        <f t="shared" si="80"/>
        <v>0</v>
      </c>
      <c r="K370" s="131" t="s">
        <v>3</v>
      </c>
      <c r="L370" s="31"/>
      <c r="M370" s="136" t="s">
        <v>3</v>
      </c>
      <c r="N370" s="137" t="s">
        <v>44</v>
      </c>
      <c r="P370" s="138">
        <f t="shared" si="81"/>
        <v>0</v>
      </c>
      <c r="Q370" s="138">
        <v>0</v>
      </c>
      <c r="R370" s="138">
        <f t="shared" si="82"/>
        <v>0</v>
      </c>
      <c r="S370" s="138">
        <v>0</v>
      </c>
      <c r="T370" s="139">
        <f t="shared" si="83"/>
        <v>0</v>
      </c>
      <c r="AR370" s="140" t="s">
        <v>186</v>
      </c>
      <c r="AT370" s="140" t="s">
        <v>182</v>
      </c>
      <c r="AU370" s="140" t="s">
        <v>78</v>
      </c>
      <c r="AY370" s="16" t="s">
        <v>181</v>
      </c>
      <c r="BE370" s="141">
        <f t="shared" si="84"/>
        <v>0</v>
      </c>
      <c r="BF370" s="141">
        <f t="shared" si="85"/>
        <v>0</v>
      </c>
      <c r="BG370" s="141">
        <f t="shared" si="86"/>
        <v>0</v>
      </c>
      <c r="BH370" s="141">
        <f t="shared" si="87"/>
        <v>0</v>
      </c>
      <c r="BI370" s="141">
        <f t="shared" si="88"/>
        <v>0</v>
      </c>
      <c r="BJ370" s="16" t="s">
        <v>78</v>
      </c>
      <c r="BK370" s="141">
        <f t="shared" si="89"/>
        <v>0</v>
      </c>
      <c r="BL370" s="16" t="s">
        <v>186</v>
      </c>
      <c r="BM370" s="140" t="s">
        <v>1022</v>
      </c>
    </row>
    <row r="371" spans="2:65" s="1" customFormat="1" ht="16.5" customHeight="1" x14ac:dyDescent="0.2">
      <c r="B371" s="128"/>
      <c r="C371" s="129" t="s">
        <v>1023</v>
      </c>
      <c r="D371" s="129" t="s">
        <v>182</v>
      </c>
      <c r="E371" s="130" t="s">
        <v>1024</v>
      </c>
      <c r="F371" s="131" t="s">
        <v>856</v>
      </c>
      <c r="G371" s="132" t="s">
        <v>185</v>
      </c>
      <c r="H371" s="133">
        <v>167</v>
      </c>
      <c r="I371" s="134"/>
      <c r="J371" s="135">
        <f t="shared" si="80"/>
        <v>0</v>
      </c>
      <c r="K371" s="131" t="s">
        <v>3</v>
      </c>
      <c r="L371" s="31"/>
      <c r="M371" s="136" t="s">
        <v>3</v>
      </c>
      <c r="N371" s="137" t="s">
        <v>44</v>
      </c>
      <c r="P371" s="138">
        <f t="shared" si="81"/>
        <v>0</v>
      </c>
      <c r="Q371" s="138">
        <v>0</v>
      </c>
      <c r="R371" s="138">
        <f t="shared" si="82"/>
        <v>0</v>
      </c>
      <c r="S371" s="138">
        <v>0</v>
      </c>
      <c r="T371" s="139">
        <f t="shared" si="83"/>
        <v>0</v>
      </c>
      <c r="AR371" s="140" t="s">
        <v>186</v>
      </c>
      <c r="AT371" s="140" t="s">
        <v>182</v>
      </c>
      <c r="AU371" s="140" t="s">
        <v>78</v>
      </c>
      <c r="AY371" s="16" t="s">
        <v>181</v>
      </c>
      <c r="BE371" s="141">
        <f t="shared" si="84"/>
        <v>0</v>
      </c>
      <c r="BF371" s="141">
        <f t="shared" si="85"/>
        <v>0</v>
      </c>
      <c r="BG371" s="141">
        <f t="shared" si="86"/>
        <v>0</v>
      </c>
      <c r="BH371" s="141">
        <f t="shared" si="87"/>
        <v>0</v>
      </c>
      <c r="BI371" s="141">
        <f t="shared" si="88"/>
        <v>0</v>
      </c>
      <c r="BJ371" s="16" t="s">
        <v>78</v>
      </c>
      <c r="BK371" s="141">
        <f t="shared" si="89"/>
        <v>0</v>
      </c>
      <c r="BL371" s="16" t="s">
        <v>186</v>
      </c>
      <c r="BM371" s="140" t="s">
        <v>1025</v>
      </c>
    </row>
    <row r="372" spans="2:65" s="1" customFormat="1" ht="16.5" customHeight="1" x14ac:dyDescent="0.2">
      <c r="B372" s="128"/>
      <c r="C372" s="129" t="s">
        <v>1026</v>
      </c>
      <c r="D372" s="129" t="s">
        <v>182</v>
      </c>
      <c r="E372" s="130" t="s">
        <v>1027</v>
      </c>
      <c r="F372" s="131" t="s">
        <v>1028</v>
      </c>
      <c r="G372" s="132" t="s">
        <v>1013</v>
      </c>
      <c r="H372" s="133">
        <v>167</v>
      </c>
      <c r="I372" s="134"/>
      <c r="J372" s="135">
        <f t="shared" si="80"/>
        <v>0</v>
      </c>
      <c r="K372" s="131" t="s">
        <v>3</v>
      </c>
      <c r="L372" s="31"/>
      <c r="M372" s="136" t="s">
        <v>3</v>
      </c>
      <c r="N372" s="137" t="s">
        <v>44</v>
      </c>
      <c r="P372" s="138">
        <f t="shared" si="81"/>
        <v>0</v>
      </c>
      <c r="Q372" s="138">
        <v>0</v>
      </c>
      <c r="R372" s="138">
        <f t="shared" si="82"/>
        <v>0</v>
      </c>
      <c r="S372" s="138">
        <v>0</v>
      </c>
      <c r="T372" s="139">
        <f t="shared" si="83"/>
        <v>0</v>
      </c>
      <c r="AR372" s="140" t="s">
        <v>186</v>
      </c>
      <c r="AT372" s="140" t="s">
        <v>182</v>
      </c>
      <c r="AU372" s="140" t="s">
        <v>78</v>
      </c>
      <c r="AY372" s="16" t="s">
        <v>181</v>
      </c>
      <c r="BE372" s="141">
        <f t="shared" si="84"/>
        <v>0</v>
      </c>
      <c r="BF372" s="141">
        <f t="shared" si="85"/>
        <v>0</v>
      </c>
      <c r="BG372" s="141">
        <f t="shared" si="86"/>
        <v>0</v>
      </c>
      <c r="BH372" s="141">
        <f t="shared" si="87"/>
        <v>0</v>
      </c>
      <c r="BI372" s="141">
        <f t="shared" si="88"/>
        <v>0</v>
      </c>
      <c r="BJ372" s="16" t="s">
        <v>78</v>
      </c>
      <c r="BK372" s="141">
        <f t="shared" si="89"/>
        <v>0</v>
      </c>
      <c r="BL372" s="16" t="s">
        <v>186</v>
      </c>
      <c r="BM372" s="140" t="s">
        <v>1029</v>
      </c>
    </row>
    <row r="373" spans="2:65" s="1" customFormat="1" ht="16.5" customHeight="1" x14ac:dyDescent="0.2">
      <c r="B373" s="128"/>
      <c r="C373" s="129" t="s">
        <v>1030</v>
      </c>
      <c r="D373" s="129" t="s">
        <v>182</v>
      </c>
      <c r="E373" s="130" t="s">
        <v>1031</v>
      </c>
      <c r="F373" s="131" t="s">
        <v>860</v>
      </c>
      <c r="G373" s="132" t="s">
        <v>185</v>
      </c>
      <c r="H373" s="133">
        <v>84</v>
      </c>
      <c r="I373" s="134"/>
      <c r="J373" s="135">
        <f t="shared" si="80"/>
        <v>0</v>
      </c>
      <c r="K373" s="131" t="s">
        <v>3</v>
      </c>
      <c r="L373" s="31"/>
      <c r="M373" s="136" t="s">
        <v>3</v>
      </c>
      <c r="N373" s="137" t="s">
        <v>44</v>
      </c>
      <c r="P373" s="138">
        <f t="shared" si="81"/>
        <v>0</v>
      </c>
      <c r="Q373" s="138">
        <v>0</v>
      </c>
      <c r="R373" s="138">
        <f t="shared" si="82"/>
        <v>0</v>
      </c>
      <c r="S373" s="138">
        <v>0</v>
      </c>
      <c r="T373" s="139">
        <f t="shared" si="83"/>
        <v>0</v>
      </c>
      <c r="AR373" s="140" t="s">
        <v>186</v>
      </c>
      <c r="AT373" s="140" t="s">
        <v>182</v>
      </c>
      <c r="AU373" s="140" t="s">
        <v>78</v>
      </c>
      <c r="AY373" s="16" t="s">
        <v>181</v>
      </c>
      <c r="BE373" s="141">
        <f t="shared" si="84"/>
        <v>0</v>
      </c>
      <c r="BF373" s="141">
        <f t="shared" si="85"/>
        <v>0</v>
      </c>
      <c r="BG373" s="141">
        <f t="shared" si="86"/>
        <v>0</v>
      </c>
      <c r="BH373" s="141">
        <f t="shared" si="87"/>
        <v>0</v>
      </c>
      <c r="BI373" s="141">
        <f t="shared" si="88"/>
        <v>0</v>
      </c>
      <c r="BJ373" s="16" t="s">
        <v>78</v>
      </c>
      <c r="BK373" s="141">
        <f t="shared" si="89"/>
        <v>0</v>
      </c>
      <c r="BL373" s="16" t="s">
        <v>186</v>
      </c>
      <c r="BM373" s="140" t="s">
        <v>1032</v>
      </c>
    </row>
    <row r="374" spans="2:65" s="1" customFormat="1" ht="33" customHeight="1" x14ac:dyDescent="0.2">
      <c r="B374" s="128"/>
      <c r="C374" s="129" t="s">
        <v>1033</v>
      </c>
      <c r="D374" s="129" t="s">
        <v>182</v>
      </c>
      <c r="E374" s="130" t="s">
        <v>1034</v>
      </c>
      <c r="F374" s="131" t="s">
        <v>1035</v>
      </c>
      <c r="G374" s="132" t="s">
        <v>185</v>
      </c>
      <c r="H374" s="133">
        <v>84</v>
      </c>
      <c r="I374" s="134"/>
      <c r="J374" s="135">
        <f t="shared" si="80"/>
        <v>0</v>
      </c>
      <c r="K374" s="131" t="s">
        <v>3</v>
      </c>
      <c r="L374" s="31"/>
      <c r="M374" s="136" t="s">
        <v>3</v>
      </c>
      <c r="N374" s="137" t="s">
        <v>44</v>
      </c>
      <c r="P374" s="138">
        <f t="shared" si="81"/>
        <v>0</v>
      </c>
      <c r="Q374" s="138">
        <v>0</v>
      </c>
      <c r="R374" s="138">
        <f t="shared" si="82"/>
        <v>0</v>
      </c>
      <c r="S374" s="138">
        <v>0</v>
      </c>
      <c r="T374" s="139">
        <f t="shared" si="83"/>
        <v>0</v>
      </c>
      <c r="AR374" s="140" t="s">
        <v>186</v>
      </c>
      <c r="AT374" s="140" t="s">
        <v>182</v>
      </c>
      <c r="AU374" s="140" t="s">
        <v>78</v>
      </c>
      <c r="AY374" s="16" t="s">
        <v>181</v>
      </c>
      <c r="BE374" s="141">
        <f t="shared" si="84"/>
        <v>0</v>
      </c>
      <c r="BF374" s="141">
        <f t="shared" si="85"/>
        <v>0</v>
      </c>
      <c r="BG374" s="141">
        <f t="shared" si="86"/>
        <v>0</v>
      </c>
      <c r="BH374" s="141">
        <f t="shared" si="87"/>
        <v>0</v>
      </c>
      <c r="BI374" s="141">
        <f t="shared" si="88"/>
        <v>0</v>
      </c>
      <c r="BJ374" s="16" t="s">
        <v>78</v>
      </c>
      <c r="BK374" s="141">
        <f t="shared" si="89"/>
        <v>0</v>
      </c>
      <c r="BL374" s="16" t="s">
        <v>186</v>
      </c>
      <c r="BM374" s="140" t="s">
        <v>1036</v>
      </c>
    </row>
    <row r="375" spans="2:65" s="1" customFormat="1" ht="16.5" customHeight="1" x14ac:dyDescent="0.2">
      <c r="B375" s="128"/>
      <c r="C375" s="129" t="s">
        <v>1037</v>
      </c>
      <c r="D375" s="129" t="s">
        <v>182</v>
      </c>
      <c r="E375" s="130" t="s">
        <v>1038</v>
      </c>
      <c r="F375" s="131" t="s">
        <v>864</v>
      </c>
      <c r="G375" s="132" t="s">
        <v>499</v>
      </c>
      <c r="H375" s="133">
        <v>6</v>
      </c>
      <c r="I375" s="134"/>
      <c r="J375" s="135">
        <f t="shared" si="80"/>
        <v>0</v>
      </c>
      <c r="K375" s="131" t="s">
        <v>3</v>
      </c>
      <c r="L375" s="31"/>
      <c r="M375" s="136" t="s">
        <v>3</v>
      </c>
      <c r="N375" s="137" t="s">
        <v>44</v>
      </c>
      <c r="P375" s="138">
        <f t="shared" si="81"/>
        <v>0</v>
      </c>
      <c r="Q375" s="138">
        <v>0</v>
      </c>
      <c r="R375" s="138">
        <f t="shared" si="82"/>
        <v>0</v>
      </c>
      <c r="S375" s="138">
        <v>0</v>
      </c>
      <c r="T375" s="139">
        <f t="shared" si="83"/>
        <v>0</v>
      </c>
      <c r="AR375" s="140" t="s">
        <v>186</v>
      </c>
      <c r="AT375" s="140" t="s">
        <v>182</v>
      </c>
      <c r="AU375" s="140" t="s">
        <v>78</v>
      </c>
      <c r="AY375" s="16" t="s">
        <v>181</v>
      </c>
      <c r="BE375" s="141">
        <f t="shared" si="84"/>
        <v>0</v>
      </c>
      <c r="BF375" s="141">
        <f t="shared" si="85"/>
        <v>0</v>
      </c>
      <c r="BG375" s="141">
        <f t="shared" si="86"/>
        <v>0</v>
      </c>
      <c r="BH375" s="141">
        <f t="shared" si="87"/>
        <v>0</v>
      </c>
      <c r="BI375" s="141">
        <f t="shared" si="88"/>
        <v>0</v>
      </c>
      <c r="BJ375" s="16" t="s">
        <v>78</v>
      </c>
      <c r="BK375" s="141">
        <f t="shared" si="89"/>
        <v>0</v>
      </c>
      <c r="BL375" s="16" t="s">
        <v>186</v>
      </c>
      <c r="BM375" s="140" t="s">
        <v>1039</v>
      </c>
    </row>
    <row r="376" spans="2:65" s="1" customFormat="1" ht="16.5" customHeight="1" x14ac:dyDescent="0.2">
      <c r="B376" s="128"/>
      <c r="C376" s="129" t="s">
        <v>1040</v>
      </c>
      <c r="D376" s="129" t="s">
        <v>182</v>
      </c>
      <c r="E376" s="130" t="s">
        <v>1041</v>
      </c>
      <c r="F376" s="131" t="s">
        <v>1042</v>
      </c>
      <c r="G376" s="132" t="s">
        <v>185</v>
      </c>
      <c r="H376" s="133">
        <v>6</v>
      </c>
      <c r="I376" s="134"/>
      <c r="J376" s="135">
        <f t="shared" si="80"/>
        <v>0</v>
      </c>
      <c r="K376" s="131" t="s">
        <v>3</v>
      </c>
      <c r="L376" s="31"/>
      <c r="M376" s="136" t="s">
        <v>3</v>
      </c>
      <c r="N376" s="137" t="s">
        <v>44</v>
      </c>
      <c r="P376" s="138">
        <f t="shared" si="81"/>
        <v>0</v>
      </c>
      <c r="Q376" s="138">
        <v>0</v>
      </c>
      <c r="R376" s="138">
        <f t="shared" si="82"/>
        <v>0</v>
      </c>
      <c r="S376" s="138">
        <v>0</v>
      </c>
      <c r="T376" s="139">
        <f t="shared" si="83"/>
        <v>0</v>
      </c>
      <c r="AR376" s="140" t="s">
        <v>186</v>
      </c>
      <c r="AT376" s="140" t="s">
        <v>182</v>
      </c>
      <c r="AU376" s="140" t="s">
        <v>78</v>
      </c>
      <c r="AY376" s="16" t="s">
        <v>181</v>
      </c>
      <c r="BE376" s="141">
        <f t="shared" si="84"/>
        <v>0</v>
      </c>
      <c r="BF376" s="141">
        <f t="shared" si="85"/>
        <v>0</v>
      </c>
      <c r="BG376" s="141">
        <f t="shared" si="86"/>
        <v>0</v>
      </c>
      <c r="BH376" s="141">
        <f t="shared" si="87"/>
        <v>0</v>
      </c>
      <c r="BI376" s="141">
        <f t="shared" si="88"/>
        <v>0</v>
      </c>
      <c r="BJ376" s="16" t="s">
        <v>78</v>
      </c>
      <c r="BK376" s="141">
        <f t="shared" si="89"/>
        <v>0</v>
      </c>
      <c r="BL376" s="16" t="s">
        <v>186</v>
      </c>
      <c r="BM376" s="140" t="s">
        <v>1043</v>
      </c>
    </row>
    <row r="377" spans="2:65" s="11" customFormat="1" ht="25.9" customHeight="1" x14ac:dyDescent="0.2">
      <c r="B377" s="118"/>
      <c r="D377" s="119" t="s">
        <v>72</v>
      </c>
      <c r="E377" s="120" t="s">
        <v>1044</v>
      </c>
      <c r="F377" s="120" t="s">
        <v>1045</v>
      </c>
      <c r="I377" s="121"/>
      <c r="J377" s="122">
        <f>BK377</f>
        <v>0</v>
      </c>
      <c r="L377" s="118"/>
      <c r="M377" s="123"/>
      <c r="P377" s="124">
        <f>P378+P418+P473+P607+P698+P701+P845+P1066+P1093</f>
        <v>0</v>
      </c>
      <c r="R377" s="124">
        <f>R378+R418+R473+R607+R698+R701+R845+R1066+R1093</f>
        <v>473.35934411999995</v>
      </c>
      <c r="T377" s="125">
        <f>T378+T418+T473+T607+T698+T701+T845+T1066+T1093</f>
        <v>490.68593005000002</v>
      </c>
      <c r="AR377" s="119" t="s">
        <v>78</v>
      </c>
      <c r="AT377" s="126" t="s">
        <v>72</v>
      </c>
      <c r="AU377" s="126" t="s">
        <v>73</v>
      </c>
      <c r="AY377" s="119" t="s">
        <v>181</v>
      </c>
      <c r="BK377" s="127">
        <f>BK378+BK418+BK473+BK607+BK698+BK701+BK845+BK1066+BK1093</f>
        <v>0</v>
      </c>
    </row>
    <row r="378" spans="2:65" s="11" customFormat="1" ht="22.9" customHeight="1" x14ac:dyDescent="0.2">
      <c r="B378" s="118"/>
      <c r="D378" s="119" t="s">
        <v>72</v>
      </c>
      <c r="E378" s="146" t="s">
        <v>78</v>
      </c>
      <c r="F378" s="146" t="s">
        <v>1046</v>
      </c>
      <c r="I378" s="121"/>
      <c r="J378" s="147">
        <f>BK378</f>
        <v>0</v>
      </c>
      <c r="L378" s="118"/>
      <c r="M378" s="123"/>
      <c r="P378" s="124">
        <f>SUM(P379:P417)</f>
        <v>0</v>
      </c>
      <c r="R378" s="124">
        <f>SUM(R379:R417)</f>
        <v>0</v>
      </c>
      <c r="T378" s="125">
        <f>SUM(T379:T417)</f>
        <v>0</v>
      </c>
      <c r="AR378" s="119" t="s">
        <v>78</v>
      </c>
      <c r="AT378" s="126" t="s">
        <v>72</v>
      </c>
      <c r="AU378" s="126" t="s">
        <v>78</v>
      </c>
      <c r="AY378" s="119" t="s">
        <v>181</v>
      </c>
      <c r="BK378" s="127">
        <f>SUM(BK379:BK417)</f>
        <v>0</v>
      </c>
    </row>
    <row r="379" spans="2:65" s="1" customFormat="1" ht="24.2" customHeight="1" x14ac:dyDescent="0.2">
      <c r="B379" s="128"/>
      <c r="C379" s="129" t="s">
        <v>1047</v>
      </c>
      <c r="D379" s="129" t="s">
        <v>182</v>
      </c>
      <c r="E379" s="130" t="s">
        <v>1048</v>
      </c>
      <c r="F379" s="131" t="s">
        <v>1049</v>
      </c>
      <c r="G379" s="132" t="s">
        <v>597</v>
      </c>
      <c r="H379" s="133">
        <v>86.757999999999996</v>
      </c>
      <c r="I379" s="134"/>
      <c r="J379" s="135">
        <f>ROUND(I379*H379,2)</f>
        <v>0</v>
      </c>
      <c r="K379" s="131" t="s">
        <v>1050</v>
      </c>
      <c r="L379" s="31"/>
      <c r="M379" s="136" t="s">
        <v>3</v>
      </c>
      <c r="N379" s="137" t="s">
        <v>44</v>
      </c>
      <c r="P379" s="138">
        <f>O379*H379</f>
        <v>0</v>
      </c>
      <c r="Q379" s="138">
        <v>0</v>
      </c>
      <c r="R379" s="138">
        <f>Q379*H379</f>
        <v>0</v>
      </c>
      <c r="S379" s="138">
        <v>0</v>
      </c>
      <c r="T379" s="139">
        <f>S379*H379</f>
        <v>0</v>
      </c>
      <c r="AR379" s="140" t="s">
        <v>186</v>
      </c>
      <c r="AT379" s="140" t="s">
        <v>182</v>
      </c>
      <c r="AU379" s="140" t="s">
        <v>80</v>
      </c>
      <c r="AY379" s="16" t="s">
        <v>181</v>
      </c>
      <c r="BE379" s="141">
        <f>IF(N379="základní",J379,0)</f>
        <v>0</v>
      </c>
      <c r="BF379" s="141">
        <f>IF(N379="snížená",J379,0)</f>
        <v>0</v>
      </c>
      <c r="BG379" s="141">
        <f>IF(N379="zákl. přenesená",J379,0)</f>
        <v>0</v>
      </c>
      <c r="BH379" s="141">
        <f>IF(N379="sníž. přenesená",J379,0)</f>
        <v>0</v>
      </c>
      <c r="BI379" s="141">
        <f>IF(N379="nulová",J379,0)</f>
        <v>0</v>
      </c>
      <c r="BJ379" s="16" t="s">
        <v>78</v>
      </c>
      <c r="BK379" s="141">
        <f>ROUND(I379*H379,2)</f>
        <v>0</v>
      </c>
      <c r="BL379" s="16" t="s">
        <v>186</v>
      </c>
      <c r="BM379" s="140" t="s">
        <v>1051</v>
      </c>
    </row>
    <row r="380" spans="2:65" s="1" customFormat="1" x14ac:dyDescent="0.2">
      <c r="B380" s="31"/>
      <c r="D380" s="148" t="s">
        <v>1052</v>
      </c>
      <c r="F380" s="149" t="s">
        <v>1053</v>
      </c>
      <c r="I380" s="144"/>
      <c r="L380" s="31"/>
      <c r="M380" s="145"/>
      <c r="T380" s="52"/>
      <c r="AT380" s="16" t="s">
        <v>1052</v>
      </c>
      <c r="AU380" s="16" t="s">
        <v>80</v>
      </c>
    </row>
    <row r="381" spans="2:65" s="12" customFormat="1" ht="22.5" x14ac:dyDescent="0.2">
      <c r="B381" s="150"/>
      <c r="D381" s="142" t="s">
        <v>1054</v>
      </c>
      <c r="E381" s="151" t="s">
        <v>3</v>
      </c>
      <c r="F381" s="152" t="s">
        <v>1055</v>
      </c>
      <c r="H381" s="153">
        <v>86.757999999999996</v>
      </c>
      <c r="I381" s="154"/>
      <c r="L381" s="150"/>
      <c r="M381" s="155"/>
      <c r="T381" s="156"/>
      <c r="AT381" s="151" t="s">
        <v>1054</v>
      </c>
      <c r="AU381" s="151" t="s">
        <v>80</v>
      </c>
      <c r="AV381" s="12" t="s">
        <v>80</v>
      </c>
      <c r="AW381" s="12" t="s">
        <v>35</v>
      </c>
      <c r="AX381" s="12" t="s">
        <v>78</v>
      </c>
      <c r="AY381" s="151" t="s">
        <v>181</v>
      </c>
    </row>
    <row r="382" spans="2:65" s="1" customFormat="1" ht="44.25" customHeight="1" x14ac:dyDescent="0.2">
      <c r="B382" s="128"/>
      <c r="C382" s="129" t="s">
        <v>1056</v>
      </c>
      <c r="D382" s="129" t="s">
        <v>182</v>
      </c>
      <c r="E382" s="130" t="s">
        <v>1057</v>
      </c>
      <c r="F382" s="131" t="s">
        <v>1058</v>
      </c>
      <c r="G382" s="132" t="s">
        <v>1059</v>
      </c>
      <c r="H382" s="133">
        <v>30.981999999999999</v>
      </c>
      <c r="I382" s="134"/>
      <c r="J382" s="135">
        <f>ROUND(I382*H382,2)</f>
        <v>0</v>
      </c>
      <c r="K382" s="131" t="s">
        <v>1050</v>
      </c>
      <c r="L382" s="31"/>
      <c r="M382" s="136" t="s">
        <v>3</v>
      </c>
      <c r="N382" s="137" t="s">
        <v>44</v>
      </c>
      <c r="P382" s="138">
        <f>O382*H382</f>
        <v>0</v>
      </c>
      <c r="Q382" s="138">
        <v>0</v>
      </c>
      <c r="R382" s="138">
        <f>Q382*H382</f>
        <v>0</v>
      </c>
      <c r="S382" s="138">
        <v>0</v>
      </c>
      <c r="T382" s="139">
        <f>S382*H382</f>
        <v>0</v>
      </c>
      <c r="AR382" s="140" t="s">
        <v>186</v>
      </c>
      <c r="AT382" s="140" t="s">
        <v>182</v>
      </c>
      <c r="AU382" s="140" t="s">
        <v>80</v>
      </c>
      <c r="AY382" s="16" t="s">
        <v>181</v>
      </c>
      <c r="BE382" s="141">
        <f>IF(N382="základní",J382,0)</f>
        <v>0</v>
      </c>
      <c r="BF382" s="141">
        <f>IF(N382="snížená",J382,0)</f>
        <v>0</v>
      </c>
      <c r="BG382" s="141">
        <f>IF(N382="zákl. přenesená",J382,0)</f>
        <v>0</v>
      </c>
      <c r="BH382" s="141">
        <f>IF(N382="sníž. přenesená",J382,0)</f>
        <v>0</v>
      </c>
      <c r="BI382" s="141">
        <f>IF(N382="nulová",J382,0)</f>
        <v>0</v>
      </c>
      <c r="BJ382" s="16" t="s">
        <v>78</v>
      </c>
      <c r="BK382" s="141">
        <f>ROUND(I382*H382,2)</f>
        <v>0</v>
      </c>
      <c r="BL382" s="16" t="s">
        <v>186</v>
      </c>
      <c r="BM382" s="140" t="s">
        <v>1060</v>
      </c>
    </row>
    <row r="383" spans="2:65" s="1" customFormat="1" x14ac:dyDescent="0.2">
      <c r="B383" s="31"/>
      <c r="D383" s="148" t="s">
        <v>1052</v>
      </c>
      <c r="F383" s="149" t="s">
        <v>1061</v>
      </c>
      <c r="I383" s="144"/>
      <c r="L383" s="31"/>
      <c r="M383" s="145"/>
      <c r="T383" s="52"/>
      <c r="AT383" s="16" t="s">
        <v>1052</v>
      </c>
      <c r="AU383" s="16" t="s">
        <v>80</v>
      </c>
    </row>
    <row r="384" spans="2:65" s="12" customFormat="1" x14ac:dyDescent="0.2">
      <c r="B384" s="150"/>
      <c r="D384" s="142" t="s">
        <v>1054</v>
      </c>
      <c r="E384" s="151" t="s">
        <v>3</v>
      </c>
      <c r="F384" s="152" t="s">
        <v>1062</v>
      </c>
      <c r="H384" s="153">
        <v>30.981999999999999</v>
      </c>
      <c r="I384" s="154"/>
      <c r="L384" s="150"/>
      <c r="M384" s="155"/>
      <c r="T384" s="156"/>
      <c r="AT384" s="151" t="s">
        <v>1054</v>
      </c>
      <c r="AU384" s="151" t="s">
        <v>80</v>
      </c>
      <c r="AV384" s="12" t="s">
        <v>80</v>
      </c>
      <c r="AW384" s="12" t="s">
        <v>35</v>
      </c>
      <c r="AX384" s="12" t="s">
        <v>78</v>
      </c>
      <c r="AY384" s="151" t="s">
        <v>181</v>
      </c>
    </row>
    <row r="385" spans="2:65" s="1" customFormat="1" ht="44.25" customHeight="1" x14ac:dyDescent="0.2">
      <c r="B385" s="128"/>
      <c r="C385" s="129" t="s">
        <v>1063</v>
      </c>
      <c r="D385" s="129" t="s">
        <v>182</v>
      </c>
      <c r="E385" s="130" t="s">
        <v>1064</v>
      </c>
      <c r="F385" s="131" t="s">
        <v>1065</v>
      </c>
      <c r="G385" s="132" t="s">
        <v>1059</v>
      </c>
      <c r="H385" s="133">
        <v>9.0649999999999995</v>
      </c>
      <c r="I385" s="134"/>
      <c r="J385" s="135">
        <f>ROUND(I385*H385,2)</f>
        <v>0</v>
      </c>
      <c r="K385" s="131" t="s">
        <v>1050</v>
      </c>
      <c r="L385" s="31"/>
      <c r="M385" s="136" t="s">
        <v>3</v>
      </c>
      <c r="N385" s="137" t="s">
        <v>44</v>
      </c>
      <c r="P385" s="138">
        <f>O385*H385</f>
        <v>0</v>
      </c>
      <c r="Q385" s="138">
        <v>0</v>
      </c>
      <c r="R385" s="138">
        <f>Q385*H385</f>
        <v>0</v>
      </c>
      <c r="S385" s="138">
        <v>0</v>
      </c>
      <c r="T385" s="139">
        <f>S385*H385</f>
        <v>0</v>
      </c>
      <c r="AR385" s="140" t="s">
        <v>186</v>
      </c>
      <c r="AT385" s="140" t="s">
        <v>182</v>
      </c>
      <c r="AU385" s="140" t="s">
        <v>80</v>
      </c>
      <c r="AY385" s="16" t="s">
        <v>181</v>
      </c>
      <c r="BE385" s="141">
        <f>IF(N385="základní",J385,0)</f>
        <v>0</v>
      </c>
      <c r="BF385" s="141">
        <f>IF(N385="snížená",J385,0)</f>
        <v>0</v>
      </c>
      <c r="BG385" s="141">
        <f>IF(N385="zákl. přenesená",J385,0)</f>
        <v>0</v>
      </c>
      <c r="BH385" s="141">
        <f>IF(N385="sníž. přenesená",J385,0)</f>
        <v>0</v>
      </c>
      <c r="BI385" s="141">
        <f>IF(N385="nulová",J385,0)</f>
        <v>0</v>
      </c>
      <c r="BJ385" s="16" t="s">
        <v>78</v>
      </c>
      <c r="BK385" s="141">
        <f>ROUND(I385*H385,2)</f>
        <v>0</v>
      </c>
      <c r="BL385" s="16" t="s">
        <v>186</v>
      </c>
      <c r="BM385" s="140" t="s">
        <v>1066</v>
      </c>
    </row>
    <row r="386" spans="2:65" s="1" customFormat="1" x14ac:dyDescent="0.2">
      <c r="B386" s="31"/>
      <c r="D386" s="148" t="s">
        <v>1052</v>
      </c>
      <c r="F386" s="149" t="s">
        <v>1067</v>
      </c>
      <c r="I386" s="144"/>
      <c r="L386" s="31"/>
      <c r="M386" s="145"/>
      <c r="T386" s="52"/>
      <c r="AT386" s="16" t="s">
        <v>1052</v>
      </c>
      <c r="AU386" s="16" t="s">
        <v>80</v>
      </c>
    </row>
    <row r="387" spans="2:65" s="12" customFormat="1" x14ac:dyDescent="0.2">
      <c r="B387" s="150"/>
      <c r="D387" s="142" t="s">
        <v>1054</v>
      </c>
      <c r="E387" s="151" t="s">
        <v>3</v>
      </c>
      <c r="F387" s="152" t="s">
        <v>1068</v>
      </c>
      <c r="H387" s="153">
        <v>5.5549999999999997</v>
      </c>
      <c r="I387" s="154"/>
      <c r="L387" s="150"/>
      <c r="M387" s="155"/>
      <c r="T387" s="156"/>
      <c r="AT387" s="151" t="s">
        <v>1054</v>
      </c>
      <c r="AU387" s="151" t="s">
        <v>80</v>
      </c>
      <c r="AV387" s="12" t="s">
        <v>80</v>
      </c>
      <c r="AW387" s="12" t="s">
        <v>35</v>
      </c>
      <c r="AX387" s="12" t="s">
        <v>73</v>
      </c>
      <c r="AY387" s="151" t="s">
        <v>181</v>
      </c>
    </row>
    <row r="388" spans="2:65" s="12" customFormat="1" x14ac:dyDescent="0.2">
      <c r="B388" s="150"/>
      <c r="D388" s="142" t="s">
        <v>1054</v>
      </c>
      <c r="E388" s="151" t="s">
        <v>3</v>
      </c>
      <c r="F388" s="152" t="s">
        <v>1069</v>
      </c>
      <c r="H388" s="153">
        <v>3.51</v>
      </c>
      <c r="I388" s="154"/>
      <c r="L388" s="150"/>
      <c r="M388" s="155"/>
      <c r="T388" s="156"/>
      <c r="AT388" s="151" t="s">
        <v>1054</v>
      </c>
      <c r="AU388" s="151" t="s">
        <v>80</v>
      </c>
      <c r="AV388" s="12" t="s">
        <v>80</v>
      </c>
      <c r="AW388" s="12" t="s">
        <v>35</v>
      </c>
      <c r="AX388" s="12" t="s">
        <v>73</v>
      </c>
      <c r="AY388" s="151" t="s">
        <v>181</v>
      </c>
    </row>
    <row r="389" spans="2:65" s="13" customFormat="1" x14ac:dyDescent="0.2">
      <c r="B389" s="157"/>
      <c r="D389" s="142" t="s">
        <v>1054</v>
      </c>
      <c r="E389" s="158" t="s">
        <v>3</v>
      </c>
      <c r="F389" s="159" t="s">
        <v>1070</v>
      </c>
      <c r="H389" s="160">
        <v>9.0649999999999995</v>
      </c>
      <c r="I389" s="161"/>
      <c r="L389" s="157"/>
      <c r="M389" s="162"/>
      <c r="T389" s="163"/>
      <c r="AT389" s="158" t="s">
        <v>1054</v>
      </c>
      <c r="AU389" s="158" t="s">
        <v>80</v>
      </c>
      <c r="AV389" s="13" t="s">
        <v>186</v>
      </c>
      <c r="AW389" s="13" t="s">
        <v>35</v>
      </c>
      <c r="AX389" s="13" t="s">
        <v>78</v>
      </c>
      <c r="AY389" s="158" t="s">
        <v>181</v>
      </c>
    </row>
    <row r="390" spans="2:65" s="1" customFormat="1" ht="49.15" customHeight="1" x14ac:dyDescent="0.2">
      <c r="B390" s="128"/>
      <c r="C390" s="129" t="s">
        <v>1071</v>
      </c>
      <c r="D390" s="129" t="s">
        <v>182</v>
      </c>
      <c r="E390" s="130" t="s">
        <v>1072</v>
      </c>
      <c r="F390" s="131" t="s">
        <v>1073</v>
      </c>
      <c r="G390" s="132" t="s">
        <v>1059</v>
      </c>
      <c r="H390" s="133">
        <v>6.5209999999999999</v>
      </c>
      <c r="I390" s="134"/>
      <c r="J390" s="135">
        <f>ROUND(I390*H390,2)</f>
        <v>0</v>
      </c>
      <c r="K390" s="131" t="s">
        <v>1050</v>
      </c>
      <c r="L390" s="31"/>
      <c r="M390" s="136" t="s">
        <v>3</v>
      </c>
      <c r="N390" s="137" t="s">
        <v>44</v>
      </c>
      <c r="P390" s="138">
        <f>O390*H390</f>
        <v>0</v>
      </c>
      <c r="Q390" s="138">
        <v>0</v>
      </c>
      <c r="R390" s="138">
        <f>Q390*H390</f>
        <v>0</v>
      </c>
      <c r="S390" s="138">
        <v>0</v>
      </c>
      <c r="T390" s="139">
        <f>S390*H390</f>
        <v>0</v>
      </c>
      <c r="AR390" s="140" t="s">
        <v>186</v>
      </c>
      <c r="AT390" s="140" t="s">
        <v>182</v>
      </c>
      <c r="AU390" s="140" t="s">
        <v>80</v>
      </c>
      <c r="AY390" s="16" t="s">
        <v>181</v>
      </c>
      <c r="BE390" s="141">
        <f>IF(N390="základní",J390,0)</f>
        <v>0</v>
      </c>
      <c r="BF390" s="141">
        <f>IF(N390="snížená",J390,0)</f>
        <v>0</v>
      </c>
      <c r="BG390" s="141">
        <f>IF(N390="zákl. přenesená",J390,0)</f>
        <v>0</v>
      </c>
      <c r="BH390" s="141">
        <f>IF(N390="sníž. přenesená",J390,0)</f>
        <v>0</v>
      </c>
      <c r="BI390" s="141">
        <f>IF(N390="nulová",J390,0)</f>
        <v>0</v>
      </c>
      <c r="BJ390" s="16" t="s">
        <v>78</v>
      </c>
      <c r="BK390" s="141">
        <f>ROUND(I390*H390,2)</f>
        <v>0</v>
      </c>
      <c r="BL390" s="16" t="s">
        <v>186</v>
      </c>
      <c r="BM390" s="140" t="s">
        <v>1074</v>
      </c>
    </row>
    <row r="391" spans="2:65" s="1" customFormat="1" x14ac:dyDescent="0.2">
      <c r="B391" s="31"/>
      <c r="D391" s="148" t="s">
        <v>1052</v>
      </c>
      <c r="F391" s="149" t="s">
        <v>1075</v>
      </c>
      <c r="I391" s="144"/>
      <c r="L391" s="31"/>
      <c r="M391" s="145"/>
      <c r="T391" s="52"/>
      <c r="AT391" s="16" t="s">
        <v>1052</v>
      </c>
      <c r="AU391" s="16" t="s">
        <v>80</v>
      </c>
    </row>
    <row r="392" spans="2:65" s="12" customFormat="1" x14ac:dyDescent="0.2">
      <c r="B392" s="150"/>
      <c r="D392" s="142" t="s">
        <v>1054</v>
      </c>
      <c r="E392" s="151" t="s">
        <v>3</v>
      </c>
      <c r="F392" s="152" t="s">
        <v>1076</v>
      </c>
      <c r="H392" s="153">
        <v>6.5209999999999999</v>
      </c>
      <c r="I392" s="154"/>
      <c r="L392" s="150"/>
      <c r="M392" s="155"/>
      <c r="T392" s="156"/>
      <c r="AT392" s="151" t="s">
        <v>1054</v>
      </c>
      <c r="AU392" s="151" t="s">
        <v>80</v>
      </c>
      <c r="AV392" s="12" t="s">
        <v>80</v>
      </c>
      <c r="AW392" s="12" t="s">
        <v>35</v>
      </c>
      <c r="AX392" s="12" t="s">
        <v>78</v>
      </c>
      <c r="AY392" s="151" t="s">
        <v>181</v>
      </c>
    </row>
    <row r="393" spans="2:65" s="1" customFormat="1" ht="44.25" customHeight="1" x14ac:dyDescent="0.2">
      <c r="B393" s="128"/>
      <c r="C393" s="129" t="s">
        <v>1077</v>
      </c>
      <c r="D393" s="129" t="s">
        <v>182</v>
      </c>
      <c r="E393" s="130" t="s">
        <v>1078</v>
      </c>
      <c r="F393" s="131" t="s">
        <v>1079</v>
      </c>
      <c r="G393" s="132" t="s">
        <v>1059</v>
      </c>
      <c r="H393" s="133">
        <v>1.788</v>
      </c>
      <c r="I393" s="134"/>
      <c r="J393" s="135">
        <f>ROUND(I393*H393,2)</f>
        <v>0</v>
      </c>
      <c r="K393" s="131" t="s">
        <v>1050</v>
      </c>
      <c r="L393" s="31"/>
      <c r="M393" s="136" t="s">
        <v>3</v>
      </c>
      <c r="N393" s="137" t="s">
        <v>44</v>
      </c>
      <c r="P393" s="138">
        <f>O393*H393</f>
        <v>0</v>
      </c>
      <c r="Q393" s="138">
        <v>0</v>
      </c>
      <c r="R393" s="138">
        <f>Q393*H393</f>
        <v>0</v>
      </c>
      <c r="S393" s="138">
        <v>0</v>
      </c>
      <c r="T393" s="139">
        <f>S393*H393</f>
        <v>0</v>
      </c>
      <c r="AR393" s="140" t="s">
        <v>186</v>
      </c>
      <c r="AT393" s="140" t="s">
        <v>182</v>
      </c>
      <c r="AU393" s="140" t="s">
        <v>80</v>
      </c>
      <c r="AY393" s="16" t="s">
        <v>181</v>
      </c>
      <c r="BE393" s="141">
        <f>IF(N393="základní",J393,0)</f>
        <v>0</v>
      </c>
      <c r="BF393" s="141">
        <f>IF(N393="snížená",J393,0)</f>
        <v>0</v>
      </c>
      <c r="BG393" s="141">
        <f>IF(N393="zákl. přenesená",J393,0)</f>
        <v>0</v>
      </c>
      <c r="BH393" s="141">
        <f>IF(N393="sníž. přenesená",J393,0)</f>
        <v>0</v>
      </c>
      <c r="BI393" s="141">
        <f>IF(N393="nulová",J393,0)</f>
        <v>0</v>
      </c>
      <c r="BJ393" s="16" t="s">
        <v>78</v>
      </c>
      <c r="BK393" s="141">
        <f>ROUND(I393*H393,2)</f>
        <v>0</v>
      </c>
      <c r="BL393" s="16" t="s">
        <v>186</v>
      </c>
      <c r="BM393" s="140" t="s">
        <v>1080</v>
      </c>
    </row>
    <row r="394" spans="2:65" s="1" customFormat="1" x14ac:dyDescent="0.2">
      <c r="B394" s="31"/>
      <c r="D394" s="148" t="s">
        <v>1052</v>
      </c>
      <c r="F394" s="149" t="s">
        <v>1081</v>
      </c>
      <c r="I394" s="144"/>
      <c r="L394" s="31"/>
      <c r="M394" s="145"/>
      <c r="T394" s="52"/>
      <c r="AT394" s="16" t="s">
        <v>1052</v>
      </c>
      <c r="AU394" s="16" t="s">
        <v>80</v>
      </c>
    </row>
    <row r="395" spans="2:65" s="12" customFormat="1" x14ac:dyDescent="0.2">
      <c r="B395" s="150"/>
      <c r="D395" s="142" t="s">
        <v>1054</v>
      </c>
      <c r="E395" s="151" t="s">
        <v>3</v>
      </c>
      <c r="F395" s="152" t="s">
        <v>1082</v>
      </c>
      <c r="H395" s="153">
        <v>1.788</v>
      </c>
      <c r="I395" s="154"/>
      <c r="L395" s="150"/>
      <c r="M395" s="155"/>
      <c r="T395" s="156"/>
      <c r="AT395" s="151" t="s">
        <v>1054</v>
      </c>
      <c r="AU395" s="151" t="s">
        <v>80</v>
      </c>
      <c r="AV395" s="12" t="s">
        <v>80</v>
      </c>
      <c r="AW395" s="12" t="s">
        <v>35</v>
      </c>
      <c r="AX395" s="12" t="s">
        <v>78</v>
      </c>
      <c r="AY395" s="151" t="s">
        <v>181</v>
      </c>
    </row>
    <row r="396" spans="2:65" s="1" customFormat="1" ht="55.5" customHeight="1" x14ac:dyDescent="0.2">
      <c r="B396" s="128"/>
      <c r="C396" s="129" t="s">
        <v>1083</v>
      </c>
      <c r="D396" s="129" t="s">
        <v>182</v>
      </c>
      <c r="E396" s="130" t="s">
        <v>1084</v>
      </c>
      <c r="F396" s="131" t="s">
        <v>1085</v>
      </c>
      <c r="G396" s="132" t="s">
        <v>1059</v>
      </c>
      <c r="H396" s="133">
        <v>66.897000000000006</v>
      </c>
      <c r="I396" s="134"/>
      <c r="J396" s="135">
        <f>ROUND(I396*H396,2)</f>
        <v>0</v>
      </c>
      <c r="K396" s="131" t="s">
        <v>1050</v>
      </c>
      <c r="L396" s="31"/>
      <c r="M396" s="136" t="s">
        <v>3</v>
      </c>
      <c r="N396" s="137" t="s">
        <v>44</v>
      </c>
      <c r="P396" s="138">
        <f>O396*H396</f>
        <v>0</v>
      </c>
      <c r="Q396" s="138">
        <v>0</v>
      </c>
      <c r="R396" s="138">
        <f>Q396*H396</f>
        <v>0</v>
      </c>
      <c r="S396" s="138">
        <v>0</v>
      </c>
      <c r="T396" s="139">
        <f>S396*H396</f>
        <v>0</v>
      </c>
      <c r="AR396" s="140" t="s">
        <v>186</v>
      </c>
      <c r="AT396" s="140" t="s">
        <v>182</v>
      </c>
      <c r="AU396" s="140" t="s">
        <v>80</v>
      </c>
      <c r="AY396" s="16" t="s">
        <v>181</v>
      </c>
      <c r="BE396" s="141">
        <f>IF(N396="základní",J396,0)</f>
        <v>0</v>
      </c>
      <c r="BF396" s="141">
        <f>IF(N396="snížená",J396,0)</f>
        <v>0</v>
      </c>
      <c r="BG396" s="141">
        <f>IF(N396="zákl. přenesená",J396,0)</f>
        <v>0</v>
      </c>
      <c r="BH396" s="141">
        <f>IF(N396="sníž. přenesená",J396,0)</f>
        <v>0</v>
      </c>
      <c r="BI396" s="141">
        <f>IF(N396="nulová",J396,0)</f>
        <v>0</v>
      </c>
      <c r="BJ396" s="16" t="s">
        <v>78</v>
      </c>
      <c r="BK396" s="141">
        <f>ROUND(I396*H396,2)</f>
        <v>0</v>
      </c>
      <c r="BL396" s="16" t="s">
        <v>186</v>
      </c>
      <c r="BM396" s="140" t="s">
        <v>1086</v>
      </c>
    </row>
    <row r="397" spans="2:65" s="1" customFormat="1" x14ac:dyDescent="0.2">
      <c r="B397" s="31"/>
      <c r="D397" s="148" t="s">
        <v>1052</v>
      </c>
      <c r="F397" s="149" t="s">
        <v>1087</v>
      </c>
      <c r="I397" s="144"/>
      <c r="L397" s="31"/>
      <c r="M397" s="145"/>
      <c r="T397" s="52"/>
      <c r="AT397" s="16" t="s">
        <v>1052</v>
      </c>
      <c r="AU397" s="16" t="s">
        <v>80</v>
      </c>
    </row>
    <row r="398" spans="2:65" s="12" customFormat="1" x14ac:dyDescent="0.2">
      <c r="B398" s="150"/>
      <c r="D398" s="142" t="s">
        <v>1054</v>
      </c>
      <c r="E398" s="151" t="s">
        <v>3</v>
      </c>
      <c r="F398" s="152" t="s">
        <v>1088</v>
      </c>
      <c r="H398" s="153">
        <v>66.897000000000006</v>
      </c>
      <c r="I398" s="154"/>
      <c r="L398" s="150"/>
      <c r="M398" s="155"/>
      <c r="T398" s="156"/>
      <c r="AT398" s="151" t="s">
        <v>1054</v>
      </c>
      <c r="AU398" s="151" t="s">
        <v>80</v>
      </c>
      <c r="AV398" s="12" t="s">
        <v>80</v>
      </c>
      <c r="AW398" s="12" t="s">
        <v>35</v>
      </c>
      <c r="AX398" s="12" t="s">
        <v>78</v>
      </c>
      <c r="AY398" s="151" t="s">
        <v>181</v>
      </c>
    </row>
    <row r="399" spans="2:65" s="1" customFormat="1" ht="62.65" customHeight="1" x14ac:dyDescent="0.2">
      <c r="B399" s="128"/>
      <c r="C399" s="129" t="s">
        <v>1089</v>
      </c>
      <c r="D399" s="129" t="s">
        <v>182</v>
      </c>
      <c r="E399" s="130" t="s">
        <v>1090</v>
      </c>
      <c r="F399" s="131" t="s">
        <v>1091</v>
      </c>
      <c r="G399" s="132" t="s">
        <v>1059</v>
      </c>
      <c r="H399" s="133">
        <v>66.897000000000006</v>
      </c>
      <c r="I399" s="134"/>
      <c r="J399" s="135">
        <f>ROUND(I399*H399,2)</f>
        <v>0</v>
      </c>
      <c r="K399" s="131" t="s">
        <v>1050</v>
      </c>
      <c r="L399" s="31"/>
      <c r="M399" s="136" t="s">
        <v>3</v>
      </c>
      <c r="N399" s="137" t="s">
        <v>44</v>
      </c>
      <c r="P399" s="138">
        <f>O399*H399</f>
        <v>0</v>
      </c>
      <c r="Q399" s="138">
        <v>0</v>
      </c>
      <c r="R399" s="138">
        <f>Q399*H399</f>
        <v>0</v>
      </c>
      <c r="S399" s="138">
        <v>0</v>
      </c>
      <c r="T399" s="139">
        <f>S399*H399</f>
        <v>0</v>
      </c>
      <c r="AR399" s="140" t="s">
        <v>186</v>
      </c>
      <c r="AT399" s="140" t="s">
        <v>182</v>
      </c>
      <c r="AU399" s="140" t="s">
        <v>80</v>
      </c>
      <c r="AY399" s="16" t="s">
        <v>181</v>
      </c>
      <c r="BE399" s="141">
        <f>IF(N399="základní",J399,0)</f>
        <v>0</v>
      </c>
      <c r="BF399" s="141">
        <f>IF(N399="snížená",J399,0)</f>
        <v>0</v>
      </c>
      <c r="BG399" s="141">
        <f>IF(N399="zákl. přenesená",J399,0)</f>
        <v>0</v>
      </c>
      <c r="BH399" s="141">
        <f>IF(N399="sníž. přenesená",J399,0)</f>
        <v>0</v>
      </c>
      <c r="BI399" s="141">
        <f>IF(N399="nulová",J399,0)</f>
        <v>0</v>
      </c>
      <c r="BJ399" s="16" t="s">
        <v>78</v>
      </c>
      <c r="BK399" s="141">
        <f>ROUND(I399*H399,2)</f>
        <v>0</v>
      </c>
      <c r="BL399" s="16" t="s">
        <v>186</v>
      </c>
      <c r="BM399" s="140" t="s">
        <v>1092</v>
      </c>
    </row>
    <row r="400" spans="2:65" s="1" customFormat="1" x14ac:dyDescent="0.2">
      <c r="B400" s="31"/>
      <c r="D400" s="148" t="s">
        <v>1052</v>
      </c>
      <c r="F400" s="149" t="s">
        <v>1093</v>
      </c>
      <c r="I400" s="144"/>
      <c r="L400" s="31"/>
      <c r="M400" s="145"/>
      <c r="T400" s="52"/>
      <c r="AT400" s="16" t="s">
        <v>1052</v>
      </c>
      <c r="AU400" s="16" t="s">
        <v>80</v>
      </c>
    </row>
    <row r="401" spans="2:65" s="12" customFormat="1" x14ac:dyDescent="0.2">
      <c r="B401" s="150"/>
      <c r="D401" s="142" t="s">
        <v>1054</v>
      </c>
      <c r="E401" s="151" t="s">
        <v>3</v>
      </c>
      <c r="F401" s="152" t="s">
        <v>1094</v>
      </c>
      <c r="H401" s="153">
        <v>66.897000000000006</v>
      </c>
      <c r="I401" s="154"/>
      <c r="L401" s="150"/>
      <c r="M401" s="155"/>
      <c r="T401" s="156"/>
      <c r="AT401" s="151" t="s">
        <v>1054</v>
      </c>
      <c r="AU401" s="151" t="s">
        <v>80</v>
      </c>
      <c r="AV401" s="12" t="s">
        <v>80</v>
      </c>
      <c r="AW401" s="12" t="s">
        <v>35</v>
      </c>
      <c r="AX401" s="12" t="s">
        <v>78</v>
      </c>
      <c r="AY401" s="151" t="s">
        <v>181</v>
      </c>
    </row>
    <row r="402" spans="2:65" s="1" customFormat="1" ht="62.65" customHeight="1" x14ac:dyDescent="0.2">
      <c r="B402" s="128"/>
      <c r="C402" s="129" t="s">
        <v>1095</v>
      </c>
      <c r="D402" s="129" t="s">
        <v>182</v>
      </c>
      <c r="E402" s="130" t="s">
        <v>1096</v>
      </c>
      <c r="F402" s="131" t="s">
        <v>1097</v>
      </c>
      <c r="G402" s="132" t="s">
        <v>1059</v>
      </c>
      <c r="H402" s="133">
        <v>66.897000000000006</v>
      </c>
      <c r="I402" s="134"/>
      <c r="J402" s="135">
        <f>ROUND(I402*H402,2)</f>
        <v>0</v>
      </c>
      <c r="K402" s="131" t="s">
        <v>1050</v>
      </c>
      <c r="L402" s="31"/>
      <c r="M402" s="136" t="s">
        <v>3</v>
      </c>
      <c r="N402" s="137" t="s">
        <v>44</v>
      </c>
      <c r="P402" s="138">
        <f>O402*H402</f>
        <v>0</v>
      </c>
      <c r="Q402" s="138">
        <v>0</v>
      </c>
      <c r="R402" s="138">
        <f>Q402*H402</f>
        <v>0</v>
      </c>
      <c r="S402" s="138">
        <v>0</v>
      </c>
      <c r="T402" s="139">
        <f>S402*H402</f>
        <v>0</v>
      </c>
      <c r="AR402" s="140" t="s">
        <v>186</v>
      </c>
      <c r="AT402" s="140" t="s">
        <v>182</v>
      </c>
      <c r="AU402" s="140" t="s">
        <v>80</v>
      </c>
      <c r="AY402" s="16" t="s">
        <v>181</v>
      </c>
      <c r="BE402" s="141">
        <f>IF(N402="základní",J402,0)</f>
        <v>0</v>
      </c>
      <c r="BF402" s="141">
        <f>IF(N402="snížená",J402,0)</f>
        <v>0</v>
      </c>
      <c r="BG402" s="141">
        <f>IF(N402="zákl. přenesená",J402,0)</f>
        <v>0</v>
      </c>
      <c r="BH402" s="141">
        <f>IF(N402="sníž. přenesená",J402,0)</f>
        <v>0</v>
      </c>
      <c r="BI402" s="141">
        <f>IF(N402="nulová",J402,0)</f>
        <v>0</v>
      </c>
      <c r="BJ402" s="16" t="s">
        <v>78</v>
      </c>
      <c r="BK402" s="141">
        <f>ROUND(I402*H402,2)</f>
        <v>0</v>
      </c>
      <c r="BL402" s="16" t="s">
        <v>186</v>
      </c>
      <c r="BM402" s="140" t="s">
        <v>1098</v>
      </c>
    </row>
    <row r="403" spans="2:65" s="1" customFormat="1" x14ac:dyDescent="0.2">
      <c r="B403" s="31"/>
      <c r="D403" s="148" t="s">
        <v>1052</v>
      </c>
      <c r="F403" s="149" t="s">
        <v>1099</v>
      </c>
      <c r="I403" s="144"/>
      <c r="L403" s="31"/>
      <c r="M403" s="145"/>
      <c r="T403" s="52"/>
      <c r="AT403" s="16" t="s">
        <v>1052</v>
      </c>
      <c r="AU403" s="16" t="s">
        <v>80</v>
      </c>
    </row>
    <row r="404" spans="2:65" s="1" customFormat="1" ht="66.75" customHeight="1" x14ac:dyDescent="0.2">
      <c r="B404" s="128"/>
      <c r="C404" s="129" t="s">
        <v>1100</v>
      </c>
      <c r="D404" s="129" t="s">
        <v>182</v>
      </c>
      <c r="E404" s="130" t="s">
        <v>1101</v>
      </c>
      <c r="F404" s="131" t="s">
        <v>1102</v>
      </c>
      <c r="G404" s="132" t="s">
        <v>1059</v>
      </c>
      <c r="H404" s="133">
        <v>668.97</v>
      </c>
      <c r="I404" s="134"/>
      <c r="J404" s="135">
        <f>ROUND(I404*H404,2)</f>
        <v>0</v>
      </c>
      <c r="K404" s="131" t="s">
        <v>1050</v>
      </c>
      <c r="L404" s="31"/>
      <c r="M404" s="136" t="s">
        <v>3</v>
      </c>
      <c r="N404" s="137" t="s">
        <v>44</v>
      </c>
      <c r="P404" s="138">
        <f>O404*H404</f>
        <v>0</v>
      </c>
      <c r="Q404" s="138">
        <v>0</v>
      </c>
      <c r="R404" s="138">
        <f>Q404*H404</f>
        <v>0</v>
      </c>
      <c r="S404" s="138">
        <v>0</v>
      </c>
      <c r="T404" s="139">
        <f>S404*H404</f>
        <v>0</v>
      </c>
      <c r="AR404" s="140" t="s">
        <v>186</v>
      </c>
      <c r="AT404" s="140" t="s">
        <v>182</v>
      </c>
      <c r="AU404" s="140" t="s">
        <v>80</v>
      </c>
      <c r="AY404" s="16" t="s">
        <v>181</v>
      </c>
      <c r="BE404" s="141">
        <f>IF(N404="základní",J404,0)</f>
        <v>0</v>
      </c>
      <c r="BF404" s="141">
        <f>IF(N404="snížená",J404,0)</f>
        <v>0</v>
      </c>
      <c r="BG404" s="141">
        <f>IF(N404="zákl. přenesená",J404,0)</f>
        <v>0</v>
      </c>
      <c r="BH404" s="141">
        <f>IF(N404="sníž. přenesená",J404,0)</f>
        <v>0</v>
      </c>
      <c r="BI404" s="141">
        <f>IF(N404="nulová",J404,0)</f>
        <v>0</v>
      </c>
      <c r="BJ404" s="16" t="s">
        <v>78</v>
      </c>
      <c r="BK404" s="141">
        <f>ROUND(I404*H404,2)</f>
        <v>0</v>
      </c>
      <c r="BL404" s="16" t="s">
        <v>186</v>
      </c>
      <c r="BM404" s="140" t="s">
        <v>1103</v>
      </c>
    </row>
    <row r="405" spans="2:65" s="1" customFormat="1" x14ac:dyDescent="0.2">
      <c r="B405" s="31"/>
      <c r="D405" s="148" t="s">
        <v>1052</v>
      </c>
      <c r="F405" s="149" t="s">
        <v>1104</v>
      </c>
      <c r="I405" s="144"/>
      <c r="L405" s="31"/>
      <c r="M405" s="145"/>
      <c r="T405" s="52"/>
      <c r="AT405" s="16" t="s">
        <v>1052</v>
      </c>
      <c r="AU405" s="16" t="s">
        <v>80</v>
      </c>
    </row>
    <row r="406" spans="2:65" s="12" customFormat="1" x14ac:dyDescent="0.2">
      <c r="B406" s="150"/>
      <c r="D406" s="142" t="s">
        <v>1054</v>
      </c>
      <c r="E406" s="151" t="s">
        <v>3</v>
      </c>
      <c r="F406" s="152" t="s">
        <v>1105</v>
      </c>
      <c r="H406" s="153">
        <v>668.97</v>
      </c>
      <c r="I406" s="154"/>
      <c r="L406" s="150"/>
      <c r="M406" s="155"/>
      <c r="T406" s="156"/>
      <c r="AT406" s="151" t="s">
        <v>1054</v>
      </c>
      <c r="AU406" s="151" t="s">
        <v>80</v>
      </c>
      <c r="AV406" s="12" t="s">
        <v>80</v>
      </c>
      <c r="AW406" s="12" t="s">
        <v>35</v>
      </c>
      <c r="AX406" s="12" t="s">
        <v>78</v>
      </c>
      <c r="AY406" s="151" t="s">
        <v>181</v>
      </c>
    </row>
    <row r="407" spans="2:65" s="1" customFormat="1" ht="44.25" customHeight="1" x14ac:dyDescent="0.2">
      <c r="B407" s="128"/>
      <c r="C407" s="129" t="s">
        <v>1106</v>
      </c>
      <c r="D407" s="129" t="s">
        <v>182</v>
      </c>
      <c r="E407" s="130" t="s">
        <v>1107</v>
      </c>
      <c r="F407" s="131" t="s">
        <v>1108</v>
      </c>
      <c r="G407" s="132" t="s">
        <v>1059</v>
      </c>
      <c r="H407" s="133">
        <v>66.897000000000006</v>
      </c>
      <c r="I407" s="134"/>
      <c r="J407" s="135">
        <f>ROUND(I407*H407,2)</f>
        <v>0</v>
      </c>
      <c r="K407" s="131" t="s">
        <v>1050</v>
      </c>
      <c r="L407" s="31"/>
      <c r="M407" s="136" t="s">
        <v>3</v>
      </c>
      <c r="N407" s="137" t="s">
        <v>44</v>
      </c>
      <c r="P407" s="138">
        <f>O407*H407</f>
        <v>0</v>
      </c>
      <c r="Q407" s="138">
        <v>0</v>
      </c>
      <c r="R407" s="138">
        <f>Q407*H407</f>
        <v>0</v>
      </c>
      <c r="S407" s="138">
        <v>0</v>
      </c>
      <c r="T407" s="139">
        <f>S407*H407</f>
        <v>0</v>
      </c>
      <c r="AR407" s="140" t="s">
        <v>186</v>
      </c>
      <c r="AT407" s="140" t="s">
        <v>182</v>
      </c>
      <c r="AU407" s="140" t="s">
        <v>80</v>
      </c>
      <c r="AY407" s="16" t="s">
        <v>181</v>
      </c>
      <c r="BE407" s="141">
        <f>IF(N407="základní",J407,0)</f>
        <v>0</v>
      </c>
      <c r="BF407" s="141">
        <f>IF(N407="snížená",J407,0)</f>
        <v>0</v>
      </c>
      <c r="BG407" s="141">
        <f>IF(N407="zákl. přenesená",J407,0)</f>
        <v>0</v>
      </c>
      <c r="BH407" s="141">
        <f>IF(N407="sníž. přenesená",J407,0)</f>
        <v>0</v>
      </c>
      <c r="BI407" s="141">
        <f>IF(N407="nulová",J407,0)</f>
        <v>0</v>
      </c>
      <c r="BJ407" s="16" t="s">
        <v>78</v>
      </c>
      <c r="BK407" s="141">
        <f>ROUND(I407*H407,2)</f>
        <v>0</v>
      </c>
      <c r="BL407" s="16" t="s">
        <v>186</v>
      </c>
      <c r="BM407" s="140" t="s">
        <v>1109</v>
      </c>
    </row>
    <row r="408" spans="2:65" s="1" customFormat="1" x14ac:dyDescent="0.2">
      <c r="B408" s="31"/>
      <c r="D408" s="148" t="s">
        <v>1052</v>
      </c>
      <c r="F408" s="149" t="s">
        <v>1110</v>
      </c>
      <c r="I408" s="144"/>
      <c r="L408" s="31"/>
      <c r="M408" s="145"/>
      <c r="T408" s="52"/>
      <c r="AT408" s="16" t="s">
        <v>1052</v>
      </c>
      <c r="AU408" s="16" t="s">
        <v>80</v>
      </c>
    </row>
    <row r="409" spans="2:65" s="1" customFormat="1" ht="44.25" customHeight="1" x14ac:dyDescent="0.2">
      <c r="B409" s="128"/>
      <c r="C409" s="129" t="s">
        <v>1111</v>
      </c>
      <c r="D409" s="129" t="s">
        <v>182</v>
      </c>
      <c r="E409" s="130" t="s">
        <v>1112</v>
      </c>
      <c r="F409" s="131" t="s">
        <v>1113</v>
      </c>
      <c r="G409" s="132" t="s">
        <v>1114</v>
      </c>
      <c r="H409" s="133">
        <v>100.346</v>
      </c>
      <c r="I409" s="134"/>
      <c r="J409" s="135">
        <f>ROUND(I409*H409,2)</f>
        <v>0</v>
      </c>
      <c r="K409" s="131" t="s">
        <v>1050</v>
      </c>
      <c r="L409" s="31"/>
      <c r="M409" s="136" t="s">
        <v>3</v>
      </c>
      <c r="N409" s="137" t="s">
        <v>44</v>
      </c>
      <c r="P409" s="138">
        <f>O409*H409</f>
        <v>0</v>
      </c>
      <c r="Q409" s="138">
        <v>0</v>
      </c>
      <c r="R409" s="138">
        <f>Q409*H409</f>
        <v>0</v>
      </c>
      <c r="S409" s="138">
        <v>0</v>
      </c>
      <c r="T409" s="139">
        <f>S409*H409</f>
        <v>0</v>
      </c>
      <c r="AR409" s="140" t="s">
        <v>186</v>
      </c>
      <c r="AT409" s="140" t="s">
        <v>182</v>
      </c>
      <c r="AU409" s="140" t="s">
        <v>80</v>
      </c>
      <c r="AY409" s="16" t="s">
        <v>181</v>
      </c>
      <c r="BE409" s="141">
        <f>IF(N409="základní",J409,0)</f>
        <v>0</v>
      </c>
      <c r="BF409" s="141">
        <f>IF(N409="snížená",J409,0)</f>
        <v>0</v>
      </c>
      <c r="BG409" s="141">
        <f>IF(N409="zákl. přenesená",J409,0)</f>
        <v>0</v>
      </c>
      <c r="BH409" s="141">
        <f>IF(N409="sníž. přenesená",J409,0)</f>
        <v>0</v>
      </c>
      <c r="BI409" s="141">
        <f>IF(N409="nulová",J409,0)</f>
        <v>0</v>
      </c>
      <c r="BJ409" s="16" t="s">
        <v>78</v>
      </c>
      <c r="BK409" s="141">
        <f>ROUND(I409*H409,2)</f>
        <v>0</v>
      </c>
      <c r="BL409" s="16" t="s">
        <v>186</v>
      </c>
      <c r="BM409" s="140" t="s">
        <v>1115</v>
      </c>
    </row>
    <row r="410" spans="2:65" s="1" customFormat="1" x14ac:dyDescent="0.2">
      <c r="B410" s="31"/>
      <c r="D410" s="148" t="s">
        <v>1052</v>
      </c>
      <c r="F410" s="149" t="s">
        <v>1116</v>
      </c>
      <c r="I410" s="144"/>
      <c r="L410" s="31"/>
      <c r="M410" s="145"/>
      <c r="T410" s="52"/>
      <c r="AT410" s="16" t="s">
        <v>1052</v>
      </c>
      <c r="AU410" s="16" t="s">
        <v>80</v>
      </c>
    </row>
    <row r="411" spans="2:65" s="12" customFormat="1" x14ac:dyDescent="0.2">
      <c r="B411" s="150"/>
      <c r="D411" s="142" t="s">
        <v>1054</v>
      </c>
      <c r="E411" s="151" t="s">
        <v>3</v>
      </c>
      <c r="F411" s="152" t="s">
        <v>1117</v>
      </c>
      <c r="H411" s="153">
        <v>100.346</v>
      </c>
      <c r="I411" s="154"/>
      <c r="L411" s="150"/>
      <c r="M411" s="155"/>
      <c r="T411" s="156"/>
      <c r="AT411" s="151" t="s">
        <v>1054</v>
      </c>
      <c r="AU411" s="151" t="s">
        <v>80</v>
      </c>
      <c r="AV411" s="12" t="s">
        <v>80</v>
      </c>
      <c r="AW411" s="12" t="s">
        <v>35</v>
      </c>
      <c r="AX411" s="12" t="s">
        <v>78</v>
      </c>
      <c r="AY411" s="151" t="s">
        <v>181</v>
      </c>
    </row>
    <row r="412" spans="2:65" s="1" customFormat="1" ht="44.25" customHeight="1" x14ac:dyDescent="0.2">
      <c r="B412" s="128"/>
      <c r="C412" s="129" t="s">
        <v>1118</v>
      </c>
      <c r="D412" s="129" t="s">
        <v>182</v>
      </c>
      <c r="E412" s="130" t="s">
        <v>1119</v>
      </c>
      <c r="F412" s="131" t="s">
        <v>1120</v>
      </c>
      <c r="G412" s="132" t="s">
        <v>1059</v>
      </c>
      <c r="H412" s="133">
        <v>24.838000000000001</v>
      </c>
      <c r="I412" s="134"/>
      <c r="J412" s="135">
        <f>ROUND(I412*H412,2)</f>
        <v>0</v>
      </c>
      <c r="K412" s="131" t="s">
        <v>1050</v>
      </c>
      <c r="L412" s="31"/>
      <c r="M412" s="136" t="s">
        <v>3</v>
      </c>
      <c r="N412" s="137" t="s">
        <v>44</v>
      </c>
      <c r="P412" s="138">
        <f>O412*H412</f>
        <v>0</v>
      </c>
      <c r="Q412" s="138">
        <v>0</v>
      </c>
      <c r="R412" s="138">
        <f>Q412*H412</f>
        <v>0</v>
      </c>
      <c r="S412" s="138">
        <v>0</v>
      </c>
      <c r="T412" s="139">
        <f>S412*H412</f>
        <v>0</v>
      </c>
      <c r="AR412" s="140" t="s">
        <v>186</v>
      </c>
      <c r="AT412" s="140" t="s">
        <v>182</v>
      </c>
      <c r="AU412" s="140" t="s">
        <v>80</v>
      </c>
      <c r="AY412" s="16" t="s">
        <v>181</v>
      </c>
      <c r="BE412" s="141">
        <f>IF(N412="základní",J412,0)</f>
        <v>0</v>
      </c>
      <c r="BF412" s="141">
        <f>IF(N412="snížená",J412,0)</f>
        <v>0</v>
      </c>
      <c r="BG412" s="141">
        <f>IF(N412="zákl. přenesená",J412,0)</f>
        <v>0</v>
      </c>
      <c r="BH412" s="141">
        <f>IF(N412="sníž. přenesená",J412,0)</f>
        <v>0</v>
      </c>
      <c r="BI412" s="141">
        <f>IF(N412="nulová",J412,0)</f>
        <v>0</v>
      </c>
      <c r="BJ412" s="16" t="s">
        <v>78</v>
      </c>
      <c r="BK412" s="141">
        <f>ROUND(I412*H412,2)</f>
        <v>0</v>
      </c>
      <c r="BL412" s="16" t="s">
        <v>186</v>
      </c>
      <c r="BM412" s="140" t="s">
        <v>1121</v>
      </c>
    </row>
    <row r="413" spans="2:65" s="1" customFormat="1" x14ac:dyDescent="0.2">
      <c r="B413" s="31"/>
      <c r="D413" s="148" t="s">
        <v>1052</v>
      </c>
      <c r="F413" s="149" t="s">
        <v>1122</v>
      </c>
      <c r="I413" s="144"/>
      <c r="L413" s="31"/>
      <c r="M413" s="145"/>
      <c r="T413" s="52"/>
      <c r="AT413" s="16" t="s">
        <v>1052</v>
      </c>
      <c r="AU413" s="16" t="s">
        <v>80</v>
      </c>
    </row>
    <row r="414" spans="2:65" s="12" customFormat="1" x14ac:dyDescent="0.2">
      <c r="B414" s="150"/>
      <c r="D414" s="142" t="s">
        <v>1054</v>
      </c>
      <c r="E414" s="151" t="s">
        <v>3</v>
      </c>
      <c r="F414" s="152" t="s">
        <v>1123</v>
      </c>
      <c r="H414" s="153">
        <v>10.24</v>
      </c>
      <c r="I414" s="154"/>
      <c r="L414" s="150"/>
      <c r="M414" s="155"/>
      <c r="T414" s="156"/>
      <c r="AT414" s="151" t="s">
        <v>1054</v>
      </c>
      <c r="AU414" s="151" t="s">
        <v>80</v>
      </c>
      <c r="AV414" s="12" t="s">
        <v>80</v>
      </c>
      <c r="AW414" s="12" t="s">
        <v>35</v>
      </c>
      <c r="AX414" s="12" t="s">
        <v>73</v>
      </c>
      <c r="AY414" s="151" t="s">
        <v>181</v>
      </c>
    </row>
    <row r="415" spans="2:65" s="12" customFormat="1" x14ac:dyDescent="0.2">
      <c r="B415" s="150"/>
      <c r="D415" s="142" t="s">
        <v>1054</v>
      </c>
      <c r="E415" s="151" t="s">
        <v>3</v>
      </c>
      <c r="F415" s="152" t="s">
        <v>1124</v>
      </c>
      <c r="H415" s="153">
        <v>4.5659999999999998</v>
      </c>
      <c r="I415" s="154"/>
      <c r="L415" s="150"/>
      <c r="M415" s="155"/>
      <c r="T415" s="156"/>
      <c r="AT415" s="151" t="s">
        <v>1054</v>
      </c>
      <c r="AU415" s="151" t="s">
        <v>80</v>
      </c>
      <c r="AV415" s="12" t="s">
        <v>80</v>
      </c>
      <c r="AW415" s="12" t="s">
        <v>35</v>
      </c>
      <c r="AX415" s="12" t="s">
        <v>73</v>
      </c>
      <c r="AY415" s="151" t="s">
        <v>181</v>
      </c>
    </row>
    <row r="416" spans="2:65" s="12" customFormat="1" x14ac:dyDescent="0.2">
      <c r="B416" s="150"/>
      <c r="D416" s="142" t="s">
        <v>1054</v>
      </c>
      <c r="E416" s="151" t="s">
        <v>3</v>
      </c>
      <c r="F416" s="152" t="s">
        <v>1125</v>
      </c>
      <c r="H416" s="153">
        <v>10.032</v>
      </c>
      <c r="I416" s="154"/>
      <c r="L416" s="150"/>
      <c r="M416" s="155"/>
      <c r="T416" s="156"/>
      <c r="AT416" s="151" t="s">
        <v>1054</v>
      </c>
      <c r="AU416" s="151" t="s">
        <v>80</v>
      </c>
      <c r="AV416" s="12" t="s">
        <v>80</v>
      </c>
      <c r="AW416" s="12" t="s">
        <v>35</v>
      </c>
      <c r="AX416" s="12" t="s">
        <v>73</v>
      </c>
      <c r="AY416" s="151" t="s">
        <v>181</v>
      </c>
    </row>
    <row r="417" spans="2:65" s="13" customFormat="1" x14ac:dyDescent="0.2">
      <c r="B417" s="157"/>
      <c r="D417" s="142" t="s">
        <v>1054</v>
      </c>
      <c r="E417" s="158" t="s">
        <v>3</v>
      </c>
      <c r="F417" s="159" t="s">
        <v>1070</v>
      </c>
      <c r="H417" s="160">
        <v>24.838000000000001</v>
      </c>
      <c r="I417" s="161"/>
      <c r="L417" s="157"/>
      <c r="M417" s="162"/>
      <c r="T417" s="163"/>
      <c r="AT417" s="158" t="s">
        <v>1054</v>
      </c>
      <c r="AU417" s="158" t="s">
        <v>80</v>
      </c>
      <c r="AV417" s="13" t="s">
        <v>186</v>
      </c>
      <c r="AW417" s="13" t="s">
        <v>35</v>
      </c>
      <c r="AX417" s="13" t="s">
        <v>78</v>
      </c>
      <c r="AY417" s="158" t="s">
        <v>181</v>
      </c>
    </row>
    <row r="418" spans="2:65" s="11" customFormat="1" ht="22.9" customHeight="1" x14ac:dyDescent="0.2">
      <c r="B418" s="118"/>
      <c r="D418" s="119" t="s">
        <v>72</v>
      </c>
      <c r="E418" s="146" t="s">
        <v>80</v>
      </c>
      <c r="F418" s="146" t="s">
        <v>1126</v>
      </c>
      <c r="I418" s="121"/>
      <c r="J418" s="147">
        <f>BK418</f>
        <v>0</v>
      </c>
      <c r="L418" s="118"/>
      <c r="M418" s="123"/>
      <c r="P418" s="124">
        <f>SUM(P419:P472)</f>
        <v>0</v>
      </c>
      <c r="R418" s="124">
        <f>SUM(R419:R472)</f>
        <v>105.28563008999998</v>
      </c>
      <c r="T418" s="125">
        <f>SUM(T419:T472)</f>
        <v>0</v>
      </c>
      <c r="AR418" s="119" t="s">
        <v>78</v>
      </c>
      <c r="AT418" s="126" t="s">
        <v>72</v>
      </c>
      <c r="AU418" s="126" t="s">
        <v>78</v>
      </c>
      <c r="AY418" s="119" t="s">
        <v>181</v>
      </c>
      <c r="BK418" s="127">
        <f>SUM(BK419:BK472)</f>
        <v>0</v>
      </c>
    </row>
    <row r="419" spans="2:65" s="1" customFormat="1" ht="37.9" customHeight="1" x14ac:dyDescent="0.2">
      <c r="B419" s="128"/>
      <c r="C419" s="129" t="s">
        <v>1127</v>
      </c>
      <c r="D419" s="129" t="s">
        <v>182</v>
      </c>
      <c r="E419" s="130" t="s">
        <v>1128</v>
      </c>
      <c r="F419" s="131" t="s">
        <v>1129</v>
      </c>
      <c r="G419" s="132" t="s">
        <v>597</v>
      </c>
      <c r="H419" s="133">
        <v>5.1639999999999997</v>
      </c>
      <c r="I419" s="134"/>
      <c r="J419" s="135">
        <f>ROUND(I419*H419,2)</f>
        <v>0</v>
      </c>
      <c r="K419" s="131" t="s">
        <v>1050</v>
      </c>
      <c r="L419" s="31"/>
      <c r="M419" s="136" t="s">
        <v>3</v>
      </c>
      <c r="N419" s="137" t="s">
        <v>44</v>
      </c>
      <c r="P419" s="138">
        <f>O419*H419</f>
        <v>0</v>
      </c>
      <c r="Q419" s="138">
        <v>1E-4</v>
      </c>
      <c r="R419" s="138">
        <f>Q419*H419</f>
        <v>5.1639999999999998E-4</v>
      </c>
      <c r="S419" s="138">
        <v>0</v>
      </c>
      <c r="T419" s="139">
        <f>S419*H419</f>
        <v>0</v>
      </c>
      <c r="AR419" s="140" t="s">
        <v>186</v>
      </c>
      <c r="AT419" s="140" t="s">
        <v>182</v>
      </c>
      <c r="AU419" s="140" t="s">
        <v>80</v>
      </c>
      <c r="AY419" s="16" t="s">
        <v>181</v>
      </c>
      <c r="BE419" s="141">
        <f>IF(N419="základní",J419,0)</f>
        <v>0</v>
      </c>
      <c r="BF419" s="141">
        <f>IF(N419="snížená",J419,0)</f>
        <v>0</v>
      </c>
      <c r="BG419" s="141">
        <f>IF(N419="zákl. přenesená",J419,0)</f>
        <v>0</v>
      </c>
      <c r="BH419" s="141">
        <f>IF(N419="sníž. přenesená",J419,0)</f>
        <v>0</v>
      </c>
      <c r="BI419" s="141">
        <f>IF(N419="nulová",J419,0)</f>
        <v>0</v>
      </c>
      <c r="BJ419" s="16" t="s">
        <v>78</v>
      </c>
      <c r="BK419" s="141">
        <f>ROUND(I419*H419,2)</f>
        <v>0</v>
      </c>
      <c r="BL419" s="16" t="s">
        <v>186</v>
      </c>
      <c r="BM419" s="140" t="s">
        <v>1130</v>
      </c>
    </row>
    <row r="420" spans="2:65" s="1" customFormat="1" x14ac:dyDescent="0.2">
      <c r="B420" s="31"/>
      <c r="D420" s="148" t="s">
        <v>1052</v>
      </c>
      <c r="F420" s="149" t="s">
        <v>1131</v>
      </c>
      <c r="I420" s="144"/>
      <c r="L420" s="31"/>
      <c r="M420" s="145"/>
      <c r="T420" s="52"/>
      <c r="AT420" s="16" t="s">
        <v>1052</v>
      </c>
      <c r="AU420" s="16" t="s">
        <v>80</v>
      </c>
    </row>
    <row r="421" spans="2:65" s="12" customFormat="1" x14ac:dyDescent="0.2">
      <c r="B421" s="150"/>
      <c r="D421" s="142" t="s">
        <v>1054</v>
      </c>
      <c r="E421" s="151" t="s">
        <v>3</v>
      </c>
      <c r="F421" s="152" t="s">
        <v>1132</v>
      </c>
      <c r="H421" s="153">
        <v>5.1639999999999997</v>
      </c>
      <c r="I421" s="154"/>
      <c r="L421" s="150"/>
      <c r="M421" s="155"/>
      <c r="T421" s="156"/>
      <c r="AT421" s="151" t="s">
        <v>1054</v>
      </c>
      <c r="AU421" s="151" t="s">
        <v>80</v>
      </c>
      <c r="AV421" s="12" t="s">
        <v>80</v>
      </c>
      <c r="AW421" s="12" t="s">
        <v>35</v>
      </c>
      <c r="AX421" s="12" t="s">
        <v>78</v>
      </c>
      <c r="AY421" s="151" t="s">
        <v>181</v>
      </c>
    </row>
    <row r="422" spans="2:65" s="1" customFormat="1" ht="24.2" customHeight="1" x14ac:dyDescent="0.2">
      <c r="B422" s="128"/>
      <c r="C422" s="164" t="s">
        <v>1133</v>
      </c>
      <c r="D422" s="164" t="s">
        <v>1134</v>
      </c>
      <c r="E422" s="165" t="s">
        <v>1135</v>
      </c>
      <c r="F422" s="166" t="s">
        <v>1136</v>
      </c>
      <c r="G422" s="167" t="s">
        <v>597</v>
      </c>
      <c r="H422" s="168">
        <v>6.117</v>
      </c>
      <c r="I422" s="169"/>
      <c r="J422" s="170">
        <f>ROUND(I422*H422,2)</f>
        <v>0</v>
      </c>
      <c r="K422" s="166" t="s">
        <v>1050</v>
      </c>
      <c r="L422" s="171"/>
      <c r="M422" s="172" t="s">
        <v>3</v>
      </c>
      <c r="N422" s="173" t="s">
        <v>44</v>
      </c>
      <c r="P422" s="138">
        <f>O422*H422</f>
        <v>0</v>
      </c>
      <c r="Q422" s="138">
        <v>1E-4</v>
      </c>
      <c r="R422" s="138">
        <f>Q422*H422</f>
        <v>6.1170000000000007E-4</v>
      </c>
      <c r="S422" s="138">
        <v>0</v>
      </c>
      <c r="T422" s="139">
        <f>S422*H422</f>
        <v>0</v>
      </c>
      <c r="AR422" s="140" t="s">
        <v>209</v>
      </c>
      <c r="AT422" s="140" t="s">
        <v>1134</v>
      </c>
      <c r="AU422" s="140" t="s">
        <v>80</v>
      </c>
      <c r="AY422" s="16" t="s">
        <v>181</v>
      </c>
      <c r="BE422" s="141">
        <f>IF(N422="základní",J422,0)</f>
        <v>0</v>
      </c>
      <c r="BF422" s="141">
        <f>IF(N422="snížená",J422,0)</f>
        <v>0</v>
      </c>
      <c r="BG422" s="141">
        <f>IF(N422="zákl. přenesená",J422,0)</f>
        <v>0</v>
      </c>
      <c r="BH422" s="141">
        <f>IF(N422="sníž. přenesená",J422,0)</f>
        <v>0</v>
      </c>
      <c r="BI422" s="141">
        <f>IF(N422="nulová",J422,0)</f>
        <v>0</v>
      </c>
      <c r="BJ422" s="16" t="s">
        <v>78</v>
      </c>
      <c r="BK422" s="141">
        <f>ROUND(I422*H422,2)</f>
        <v>0</v>
      </c>
      <c r="BL422" s="16" t="s">
        <v>186</v>
      </c>
      <c r="BM422" s="140" t="s">
        <v>1137</v>
      </c>
    </row>
    <row r="423" spans="2:65" s="12" customFormat="1" x14ac:dyDescent="0.2">
      <c r="B423" s="150"/>
      <c r="D423" s="142" t="s">
        <v>1054</v>
      </c>
      <c r="F423" s="152" t="s">
        <v>1138</v>
      </c>
      <c r="H423" s="153">
        <v>6.117</v>
      </c>
      <c r="I423" s="154"/>
      <c r="L423" s="150"/>
      <c r="M423" s="155"/>
      <c r="T423" s="156"/>
      <c r="AT423" s="151" t="s">
        <v>1054</v>
      </c>
      <c r="AU423" s="151" t="s">
        <v>80</v>
      </c>
      <c r="AV423" s="12" t="s">
        <v>80</v>
      </c>
      <c r="AW423" s="12" t="s">
        <v>4</v>
      </c>
      <c r="AX423" s="12" t="s">
        <v>78</v>
      </c>
      <c r="AY423" s="151" t="s">
        <v>181</v>
      </c>
    </row>
    <row r="424" spans="2:65" s="1" customFormat="1" ht="24.2" customHeight="1" x14ac:dyDescent="0.2">
      <c r="B424" s="128"/>
      <c r="C424" s="129" t="s">
        <v>1139</v>
      </c>
      <c r="D424" s="129" t="s">
        <v>182</v>
      </c>
      <c r="E424" s="130" t="s">
        <v>1140</v>
      </c>
      <c r="F424" s="131" t="s">
        <v>1141</v>
      </c>
      <c r="G424" s="132" t="s">
        <v>1059</v>
      </c>
      <c r="H424" s="133">
        <v>9.9770000000000003</v>
      </c>
      <c r="I424" s="134"/>
      <c r="J424" s="135">
        <f>ROUND(I424*H424,2)</f>
        <v>0</v>
      </c>
      <c r="K424" s="131" t="s">
        <v>1050</v>
      </c>
      <c r="L424" s="31"/>
      <c r="M424" s="136" t="s">
        <v>3</v>
      </c>
      <c r="N424" s="137" t="s">
        <v>44</v>
      </c>
      <c r="P424" s="138">
        <f>O424*H424</f>
        <v>0</v>
      </c>
      <c r="Q424" s="138">
        <v>1.98</v>
      </c>
      <c r="R424" s="138">
        <f>Q424*H424</f>
        <v>19.754460000000002</v>
      </c>
      <c r="S424" s="138">
        <v>0</v>
      </c>
      <c r="T424" s="139">
        <f>S424*H424</f>
        <v>0</v>
      </c>
      <c r="AR424" s="140" t="s">
        <v>186</v>
      </c>
      <c r="AT424" s="140" t="s">
        <v>182</v>
      </c>
      <c r="AU424" s="140" t="s">
        <v>80</v>
      </c>
      <c r="AY424" s="16" t="s">
        <v>181</v>
      </c>
      <c r="BE424" s="141">
        <f>IF(N424="základní",J424,0)</f>
        <v>0</v>
      </c>
      <c r="BF424" s="141">
        <f>IF(N424="snížená",J424,0)</f>
        <v>0</v>
      </c>
      <c r="BG424" s="141">
        <f>IF(N424="zákl. přenesená",J424,0)</f>
        <v>0</v>
      </c>
      <c r="BH424" s="141">
        <f>IF(N424="sníž. přenesená",J424,0)</f>
        <v>0</v>
      </c>
      <c r="BI424" s="141">
        <f>IF(N424="nulová",J424,0)</f>
        <v>0</v>
      </c>
      <c r="BJ424" s="16" t="s">
        <v>78</v>
      </c>
      <c r="BK424" s="141">
        <f>ROUND(I424*H424,2)</f>
        <v>0</v>
      </c>
      <c r="BL424" s="16" t="s">
        <v>186</v>
      </c>
      <c r="BM424" s="140" t="s">
        <v>1142</v>
      </c>
    </row>
    <row r="425" spans="2:65" s="1" customFormat="1" x14ac:dyDescent="0.2">
      <c r="B425" s="31"/>
      <c r="D425" s="148" t="s">
        <v>1052</v>
      </c>
      <c r="F425" s="149" t="s">
        <v>1143</v>
      </c>
      <c r="I425" s="144"/>
      <c r="L425" s="31"/>
      <c r="M425" s="145"/>
      <c r="T425" s="52"/>
      <c r="AT425" s="16" t="s">
        <v>1052</v>
      </c>
      <c r="AU425" s="16" t="s">
        <v>80</v>
      </c>
    </row>
    <row r="426" spans="2:65" s="12" customFormat="1" x14ac:dyDescent="0.2">
      <c r="B426" s="150"/>
      <c r="D426" s="142" t="s">
        <v>1054</v>
      </c>
      <c r="E426" s="151" t="s">
        <v>3</v>
      </c>
      <c r="F426" s="152" t="s">
        <v>1144</v>
      </c>
      <c r="H426" s="153">
        <v>1.65</v>
      </c>
      <c r="I426" s="154"/>
      <c r="L426" s="150"/>
      <c r="M426" s="155"/>
      <c r="T426" s="156"/>
      <c r="AT426" s="151" t="s">
        <v>1054</v>
      </c>
      <c r="AU426" s="151" t="s">
        <v>80</v>
      </c>
      <c r="AV426" s="12" t="s">
        <v>80</v>
      </c>
      <c r="AW426" s="12" t="s">
        <v>35</v>
      </c>
      <c r="AX426" s="12" t="s">
        <v>73</v>
      </c>
      <c r="AY426" s="151" t="s">
        <v>181</v>
      </c>
    </row>
    <row r="427" spans="2:65" s="12" customFormat="1" x14ac:dyDescent="0.2">
      <c r="B427" s="150"/>
      <c r="D427" s="142" t="s">
        <v>1054</v>
      </c>
      <c r="E427" s="151" t="s">
        <v>3</v>
      </c>
      <c r="F427" s="152" t="s">
        <v>1145</v>
      </c>
      <c r="H427" s="153">
        <v>0.89100000000000001</v>
      </c>
      <c r="I427" s="154"/>
      <c r="L427" s="150"/>
      <c r="M427" s="155"/>
      <c r="T427" s="156"/>
      <c r="AT427" s="151" t="s">
        <v>1054</v>
      </c>
      <c r="AU427" s="151" t="s">
        <v>80</v>
      </c>
      <c r="AV427" s="12" t="s">
        <v>80</v>
      </c>
      <c r="AW427" s="12" t="s">
        <v>35</v>
      </c>
      <c r="AX427" s="12" t="s">
        <v>73</v>
      </c>
      <c r="AY427" s="151" t="s">
        <v>181</v>
      </c>
    </row>
    <row r="428" spans="2:65" s="12" customFormat="1" ht="22.5" x14ac:dyDescent="0.2">
      <c r="B428" s="150"/>
      <c r="D428" s="142" t="s">
        <v>1054</v>
      </c>
      <c r="E428" s="151" t="s">
        <v>3</v>
      </c>
      <c r="F428" s="152" t="s">
        <v>1146</v>
      </c>
      <c r="H428" s="153">
        <v>4.4859999999999998</v>
      </c>
      <c r="I428" s="154"/>
      <c r="L428" s="150"/>
      <c r="M428" s="155"/>
      <c r="T428" s="156"/>
      <c r="AT428" s="151" t="s">
        <v>1054</v>
      </c>
      <c r="AU428" s="151" t="s">
        <v>80</v>
      </c>
      <c r="AV428" s="12" t="s">
        <v>80</v>
      </c>
      <c r="AW428" s="12" t="s">
        <v>35</v>
      </c>
      <c r="AX428" s="12" t="s">
        <v>73</v>
      </c>
      <c r="AY428" s="151" t="s">
        <v>181</v>
      </c>
    </row>
    <row r="429" spans="2:65" s="12" customFormat="1" x14ac:dyDescent="0.2">
      <c r="B429" s="150"/>
      <c r="D429" s="142" t="s">
        <v>1054</v>
      </c>
      <c r="E429" s="151" t="s">
        <v>3</v>
      </c>
      <c r="F429" s="152" t="s">
        <v>1147</v>
      </c>
      <c r="H429" s="153">
        <v>2.95</v>
      </c>
      <c r="I429" s="154"/>
      <c r="L429" s="150"/>
      <c r="M429" s="155"/>
      <c r="T429" s="156"/>
      <c r="AT429" s="151" t="s">
        <v>1054</v>
      </c>
      <c r="AU429" s="151" t="s">
        <v>80</v>
      </c>
      <c r="AV429" s="12" t="s">
        <v>80</v>
      </c>
      <c r="AW429" s="12" t="s">
        <v>35</v>
      </c>
      <c r="AX429" s="12" t="s">
        <v>73</v>
      </c>
      <c r="AY429" s="151" t="s">
        <v>181</v>
      </c>
    </row>
    <row r="430" spans="2:65" s="13" customFormat="1" x14ac:dyDescent="0.2">
      <c r="B430" s="157"/>
      <c r="D430" s="142" t="s">
        <v>1054</v>
      </c>
      <c r="E430" s="158" t="s">
        <v>3</v>
      </c>
      <c r="F430" s="159" t="s">
        <v>1070</v>
      </c>
      <c r="H430" s="160">
        <v>9.9770000000000003</v>
      </c>
      <c r="I430" s="161"/>
      <c r="L430" s="157"/>
      <c r="M430" s="162"/>
      <c r="T430" s="163"/>
      <c r="AT430" s="158" t="s">
        <v>1054</v>
      </c>
      <c r="AU430" s="158" t="s">
        <v>80</v>
      </c>
      <c r="AV430" s="13" t="s">
        <v>186</v>
      </c>
      <c r="AW430" s="13" t="s">
        <v>35</v>
      </c>
      <c r="AX430" s="13" t="s">
        <v>78</v>
      </c>
      <c r="AY430" s="158" t="s">
        <v>181</v>
      </c>
    </row>
    <row r="431" spans="2:65" s="1" customFormat="1" ht="24.2" customHeight="1" x14ac:dyDescent="0.2">
      <c r="B431" s="128"/>
      <c r="C431" s="129" t="s">
        <v>1148</v>
      </c>
      <c r="D431" s="129" t="s">
        <v>182</v>
      </c>
      <c r="E431" s="130" t="s">
        <v>1149</v>
      </c>
      <c r="F431" s="131" t="s">
        <v>1150</v>
      </c>
      <c r="G431" s="132" t="s">
        <v>1059</v>
      </c>
      <c r="H431" s="133">
        <v>1.671</v>
      </c>
      <c r="I431" s="134"/>
      <c r="J431" s="135">
        <f>ROUND(I431*H431,2)</f>
        <v>0</v>
      </c>
      <c r="K431" s="131" t="s">
        <v>1050</v>
      </c>
      <c r="L431" s="31"/>
      <c r="M431" s="136" t="s">
        <v>3</v>
      </c>
      <c r="N431" s="137" t="s">
        <v>44</v>
      </c>
      <c r="P431" s="138">
        <f>O431*H431</f>
        <v>0</v>
      </c>
      <c r="Q431" s="138">
        <v>2.5018699999999998</v>
      </c>
      <c r="R431" s="138">
        <f>Q431*H431</f>
        <v>4.1806247699999997</v>
      </c>
      <c r="S431" s="138">
        <v>0</v>
      </c>
      <c r="T431" s="139">
        <f>S431*H431</f>
        <v>0</v>
      </c>
      <c r="AR431" s="140" t="s">
        <v>186</v>
      </c>
      <c r="AT431" s="140" t="s">
        <v>182</v>
      </c>
      <c r="AU431" s="140" t="s">
        <v>80</v>
      </c>
      <c r="AY431" s="16" t="s">
        <v>181</v>
      </c>
      <c r="BE431" s="141">
        <f>IF(N431="základní",J431,0)</f>
        <v>0</v>
      </c>
      <c r="BF431" s="141">
        <f>IF(N431="snížená",J431,0)</f>
        <v>0</v>
      </c>
      <c r="BG431" s="141">
        <f>IF(N431="zákl. přenesená",J431,0)</f>
        <v>0</v>
      </c>
      <c r="BH431" s="141">
        <f>IF(N431="sníž. přenesená",J431,0)</f>
        <v>0</v>
      </c>
      <c r="BI431" s="141">
        <f>IF(N431="nulová",J431,0)</f>
        <v>0</v>
      </c>
      <c r="BJ431" s="16" t="s">
        <v>78</v>
      </c>
      <c r="BK431" s="141">
        <f>ROUND(I431*H431,2)</f>
        <v>0</v>
      </c>
      <c r="BL431" s="16" t="s">
        <v>186</v>
      </c>
      <c r="BM431" s="140" t="s">
        <v>1151</v>
      </c>
    </row>
    <row r="432" spans="2:65" s="1" customFormat="1" x14ac:dyDescent="0.2">
      <c r="B432" s="31"/>
      <c r="D432" s="148" t="s">
        <v>1052</v>
      </c>
      <c r="F432" s="149" t="s">
        <v>1152</v>
      </c>
      <c r="I432" s="144"/>
      <c r="L432" s="31"/>
      <c r="M432" s="145"/>
      <c r="T432" s="52"/>
      <c r="AT432" s="16" t="s">
        <v>1052</v>
      </c>
      <c r="AU432" s="16" t="s">
        <v>80</v>
      </c>
    </row>
    <row r="433" spans="2:65" s="12" customFormat="1" x14ac:dyDescent="0.2">
      <c r="B433" s="150"/>
      <c r="D433" s="142" t="s">
        <v>1054</v>
      </c>
      <c r="E433" s="151" t="s">
        <v>3</v>
      </c>
      <c r="F433" s="152" t="s">
        <v>1153</v>
      </c>
      <c r="H433" s="153">
        <v>0.89100000000000001</v>
      </c>
      <c r="I433" s="154"/>
      <c r="L433" s="150"/>
      <c r="M433" s="155"/>
      <c r="T433" s="156"/>
      <c r="AT433" s="151" t="s">
        <v>1054</v>
      </c>
      <c r="AU433" s="151" t="s">
        <v>80</v>
      </c>
      <c r="AV433" s="12" t="s">
        <v>80</v>
      </c>
      <c r="AW433" s="12" t="s">
        <v>35</v>
      </c>
      <c r="AX433" s="12" t="s">
        <v>73</v>
      </c>
      <c r="AY433" s="151" t="s">
        <v>181</v>
      </c>
    </row>
    <row r="434" spans="2:65" s="12" customFormat="1" x14ac:dyDescent="0.2">
      <c r="B434" s="150"/>
      <c r="D434" s="142" t="s">
        <v>1054</v>
      </c>
      <c r="E434" s="151" t="s">
        <v>3</v>
      </c>
      <c r="F434" s="152" t="s">
        <v>1154</v>
      </c>
      <c r="H434" s="153">
        <v>0.78</v>
      </c>
      <c r="I434" s="154"/>
      <c r="L434" s="150"/>
      <c r="M434" s="155"/>
      <c r="T434" s="156"/>
      <c r="AT434" s="151" t="s">
        <v>1054</v>
      </c>
      <c r="AU434" s="151" t="s">
        <v>80</v>
      </c>
      <c r="AV434" s="12" t="s">
        <v>80</v>
      </c>
      <c r="AW434" s="12" t="s">
        <v>35</v>
      </c>
      <c r="AX434" s="12" t="s">
        <v>73</v>
      </c>
      <c r="AY434" s="151" t="s">
        <v>181</v>
      </c>
    </row>
    <row r="435" spans="2:65" s="13" customFormat="1" x14ac:dyDescent="0.2">
      <c r="B435" s="157"/>
      <c r="D435" s="142" t="s">
        <v>1054</v>
      </c>
      <c r="E435" s="158" t="s">
        <v>3</v>
      </c>
      <c r="F435" s="159" t="s">
        <v>1070</v>
      </c>
      <c r="H435" s="160">
        <v>1.671</v>
      </c>
      <c r="I435" s="161"/>
      <c r="L435" s="157"/>
      <c r="M435" s="162"/>
      <c r="T435" s="163"/>
      <c r="AT435" s="158" t="s">
        <v>1054</v>
      </c>
      <c r="AU435" s="158" t="s">
        <v>80</v>
      </c>
      <c r="AV435" s="13" t="s">
        <v>186</v>
      </c>
      <c r="AW435" s="13" t="s">
        <v>35</v>
      </c>
      <c r="AX435" s="13" t="s">
        <v>78</v>
      </c>
      <c r="AY435" s="158" t="s">
        <v>181</v>
      </c>
    </row>
    <row r="436" spans="2:65" s="1" customFormat="1" ht="33" customHeight="1" x14ac:dyDescent="0.2">
      <c r="B436" s="128"/>
      <c r="C436" s="129" t="s">
        <v>1155</v>
      </c>
      <c r="D436" s="129" t="s">
        <v>182</v>
      </c>
      <c r="E436" s="130" t="s">
        <v>1156</v>
      </c>
      <c r="F436" s="131" t="s">
        <v>1157</v>
      </c>
      <c r="G436" s="132" t="s">
        <v>1059</v>
      </c>
      <c r="H436" s="133">
        <v>21.837</v>
      </c>
      <c r="I436" s="134"/>
      <c r="J436" s="135">
        <f>ROUND(I436*H436,2)</f>
        <v>0</v>
      </c>
      <c r="K436" s="131" t="s">
        <v>1050</v>
      </c>
      <c r="L436" s="31"/>
      <c r="M436" s="136" t="s">
        <v>3</v>
      </c>
      <c r="N436" s="137" t="s">
        <v>44</v>
      </c>
      <c r="P436" s="138">
        <f>O436*H436</f>
        <v>0</v>
      </c>
      <c r="Q436" s="138">
        <v>2.5018699999999998</v>
      </c>
      <c r="R436" s="138">
        <f>Q436*H436</f>
        <v>54.633335189999997</v>
      </c>
      <c r="S436" s="138">
        <v>0</v>
      </c>
      <c r="T436" s="139">
        <f>S436*H436</f>
        <v>0</v>
      </c>
      <c r="AR436" s="140" t="s">
        <v>186</v>
      </c>
      <c r="AT436" s="140" t="s">
        <v>182</v>
      </c>
      <c r="AU436" s="140" t="s">
        <v>80</v>
      </c>
      <c r="AY436" s="16" t="s">
        <v>181</v>
      </c>
      <c r="BE436" s="141">
        <f>IF(N436="základní",J436,0)</f>
        <v>0</v>
      </c>
      <c r="BF436" s="141">
        <f>IF(N436="snížená",J436,0)</f>
        <v>0</v>
      </c>
      <c r="BG436" s="141">
        <f>IF(N436="zákl. přenesená",J436,0)</f>
        <v>0</v>
      </c>
      <c r="BH436" s="141">
        <f>IF(N436="sníž. přenesená",J436,0)</f>
        <v>0</v>
      </c>
      <c r="BI436" s="141">
        <f>IF(N436="nulová",J436,0)</f>
        <v>0</v>
      </c>
      <c r="BJ436" s="16" t="s">
        <v>78</v>
      </c>
      <c r="BK436" s="141">
        <f>ROUND(I436*H436,2)</f>
        <v>0</v>
      </c>
      <c r="BL436" s="16" t="s">
        <v>186</v>
      </c>
      <c r="BM436" s="140" t="s">
        <v>1158</v>
      </c>
    </row>
    <row r="437" spans="2:65" s="1" customFormat="1" x14ac:dyDescent="0.2">
      <c r="B437" s="31"/>
      <c r="D437" s="148" t="s">
        <v>1052</v>
      </c>
      <c r="F437" s="149" t="s">
        <v>1159</v>
      </c>
      <c r="I437" s="144"/>
      <c r="L437" s="31"/>
      <c r="M437" s="145"/>
      <c r="T437" s="52"/>
      <c r="AT437" s="16" t="s">
        <v>1052</v>
      </c>
      <c r="AU437" s="16" t="s">
        <v>80</v>
      </c>
    </row>
    <row r="438" spans="2:65" s="12" customFormat="1" x14ac:dyDescent="0.2">
      <c r="B438" s="150"/>
      <c r="D438" s="142" t="s">
        <v>1054</v>
      </c>
      <c r="E438" s="151" t="s">
        <v>3</v>
      </c>
      <c r="F438" s="152" t="s">
        <v>1160</v>
      </c>
      <c r="H438" s="153">
        <v>2.83</v>
      </c>
      <c r="I438" s="154"/>
      <c r="L438" s="150"/>
      <c r="M438" s="155"/>
      <c r="T438" s="156"/>
      <c r="AT438" s="151" t="s">
        <v>1054</v>
      </c>
      <c r="AU438" s="151" t="s">
        <v>80</v>
      </c>
      <c r="AV438" s="12" t="s">
        <v>80</v>
      </c>
      <c r="AW438" s="12" t="s">
        <v>35</v>
      </c>
      <c r="AX438" s="12" t="s">
        <v>73</v>
      </c>
      <c r="AY438" s="151" t="s">
        <v>181</v>
      </c>
    </row>
    <row r="439" spans="2:65" s="12" customFormat="1" ht="22.5" x14ac:dyDescent="0.2">
      <c r="B439" s="150"/>
      <c r="D439" s="142" t="s">
        <v>1054</v>
      </c>
      <c r="E439" s="151" t="s">
        <v>3</v>
      </c>
      <c r="F439" s="152" t="s">
        <v>1161</v>
      </c>
      <c r="H439" s="153">
        <v>12.637</v>
      </c>
      <c r="I439" s="154"/>
      <c r="L439" s="150"/>
      <c r="M439" s="155"/>
      <c r="T439" s="156"/>
      <c r="AT439" s="151" t="s">
        <v>1054</v>
      </c>
      <c r="AU439" s="151" t="s">
        <v>80</v>
      </c>
      <c r="AV439" s="12" t="s">
        <v>80</v>
      </c>
      <c r="AW439" s="12" t="s">
        <v>35</v>
      </c>
      <c r="AX439" s="12" t="s">
        <v>73</v>
      </c>
      <c r="AY439" s="151" t="s">
        <v>181</v>
      </c>
    </row>
    <row r="440" spans="2:65" s="12" customFormat="1" x14ac:dyDescent="0.2">
      <c r="B440" s="150"/>
      <c r="D440" s="142" t="s">
        <v>1054</v>
      </c>
      <c r="E440" s="151" t="s">
        <v>3</v>
      </c>
      <c r="F440" s="152" t="s">
        <v>1162</v>
      </c>
      <c r="H440" s="153">
        <v>5.9</v>
      </c>
      <c r="I440" s="154"/>
      <c r="L440" s="150"/>
      <c r="M440" s="155"/>
      <c r="T440" s="156"/>
      <c r="AT440" s="151" t="s">
        <v>1054</v>
      </c>
      <c r="AU440" s="151" t="s">
        <v>80</v>
      </c>
      <c r="AV440" s="12" t="s">
        <v>80</v>
      </c>
      <c r="AW440" s="12" t="s">
        <v>35</v>
      </c>
      <c r="AX440" s="12" t="s">
        <v>73</v>
      </c>
      <c r="AY440" s="151" t="s">
        <v>181</v>
      </c>
    </row>
    <row r="441" spans="2:65" s="12" customFormat="1" x14ac:dyDescent="0.2">
      <c r="B441" s="150"/>
      <c r="D441" s="142" t="s">
        <v>1054</v>
      </c>
      <c r="E441" s="151" t="s">
        <v>3</v>
      </c>
      <c r="F441" s="152" t="s">
        <v>1163</v>
      </c>
      <c r="H441" s="153">
        <v>0.47</v>
      </c>
      <c r="I441" s="154"/>
      <c r="L441" s="150"/>
      <c r="M441" s="155"/>
      <c r="T441" s="156"/>
      <c r="AT441" s="151" t="s">
        <v>1054</v>
      </c>
      <c r="AU441" s="151" t="s">
        <v>80</v>
      </c>
      <c r="AV441" s="12" t="s">
        <v>80</v>
      </c>
      <c r="AW441" s="12" t="s">
        <v>35</v>
      </c>
      <c r="AX441" s="12" t="s">
        <v>73</v>
      </c>
      <c r="AY441" s="151" t="s">
        <v>181</v>
      </c>
    </row>
    <row r="442" spans="2:65" s="13" customFormat="1" x14ac:dyDescent="0.2">
      <c r="B442" s="157"/>
      <c r="D442" s="142" t="s">
        <v>1054</v>
      </c>
      <c r="E442" s="158" t="s">
        <v>3</v>
      </c>
      <c r="F442" s="159" t="s">
        <v>1070</v>
      </c>
      <c r="H442" s="160">
        <v>21.837</v>
      </c>
      <c r="I442" s="161"/>
      <c r="L442" s="157"/>
      <c r="M442" s="162"/>
      <c r="T442" s="163"/>
      <c r="AT442" s="158" t="s">
        <v>1054</v>
      </c>
      <c r="AU442" s="158" t="s">
        <v>80</v>
      </c>
      <c r="AV442" s="13" t="s">
        <v>186</v>
      </c>
      <c r="AW442" s="13" t="s">
        <v>35</v>
      </c>
      <c r="AX442" s="13" t="s">
        <v>78</v>
      </c>
      <c r="AY442" s="158" t="s">
        <v>181</v>
      </c>
    </row>
    <row r="443" spans="2:65" s="1" customFormat="1" ht="16.5" customHeight="1" x14ac:dyDescent="0.2">
      <c r="B443" s="128"/>
      <c r="C443" s="129" t="s">
        <v>1164</v>
      </c>
      <c r="D443" s="129" t="s">
        <v>182</v>
      </c>
      <c r="E443" s="130" t="s">
        <v>1165</v>
      </c>
      <c r="F443" s="131" t="s">
        <v>1166</v>
      </c>
      <c r="G443" s="132" t="s">
        <v>597</v>
      </c>
      <c r="H443" s="133">
        <v>4.2519999999999998</v>
      </c>
      <c r="I443" s="134"/>
      <c r="J443" s="135">
        <f>ROUND(I443*H443,2)</f>
        <v>0</v>
      </c>
      <c r="K443" s="131" t="s">
        <v>1050</v>
      </c>
      <c r="L443" s="31"/>
      <c r="M443" s="136" t="s">
        <v>3</v>
      </c>
      <c r="N443" s="137" t="s">
        <v>44</v>
      </c>
      <c r="P443" s="138">
        <f>O443*H443</f>
        <v>0</v>
      </c>
      <c r="Q443" s="138">
        <v>2.9399999999999999E-3</v>
      </c>
      <c r="R443" s="138">
        <f>Q443*H443</f>
        <v>1.2500879999999999E-2</v>
      </c>
      <c r="S443" s="138">
        <v>0</v>
      </c>
      <c r="T443" s="139">
        <f>S443*H443</f>
        <v>0</v>
      </c>
      <c r="AR443" s="140" t="s">
        <v>186</v>
      </c>
      <c r="AT443" s="140" t="s">
        <v>182</v>
      </c>
      <c r="AU443" s="140" t="s">
        <v>80</v>
      </c>
      <c r="AY443" s="16" t="s">
        <v>181</v>
      </c>
      <c r="BE443" s="141">
        <f>IF(N443="základní",J443,0)</f>
        <v>0</v>
      </c>
      <c r="BF443" s="141">
        <f>IF(N443="snížená",J443,0)</f>
        <v>0</v>
      </c>
      <c r="BG443" s="141">
        <f>IF(N443="zákl. přenesená",J443,0)</f>
        <v>0</v>
      </c>
      <c r="BH443" s="141">
        <f>IF(N443="sníž. přenesená",J443,0)</f>
        <v>0</v>
      </c>
      <c r="BI443" s="141">
        <f>IF(N443="nulová",J443,0)</f>
        <v>0</v>
      </c>
      <c r="BJ443" s="16" t="s">
        <v>78</v>
      </c>
      <c r="BK443" s="141">
        <f>ROUND(I443*H443,2)</f>
        <v>0</v>
      </c>
      <c r="BL443" s="16" t="s">
        <v>186</v>
      </c>
      <c r="BM443" s="140" t="s">
        <v>1167</v>
      </c>
    </row>
    <row r="444" spans="2:65" s="1" customFormat="1" x14ac:dyDescent="0.2">
      <c r="B444" s="31"/>
      <c r="D444" s="148" t="s">
        <v>1052</v>
      </c>
      <c r="F444" s="149" t="s">
        <v>1168</v>
      </c>
      <c r="I444" s="144"/>
      <c r="L444" s="31"/>
      <c r="M444" s="145"/>
      <c r="T444" s="52"/>
      <c r="AT444" s="16" t="s">
        <v>1052</v>
      </c>
      <c r="AU444" s="16" t="s">
        <v>80</v>
      </c>
    </row>
    <row r="445" spans="2:65" s="12" customFormat="1" x14ac:dyDescent="0.2">
      <c r="B445" s="150"/>
      <c r="D445" s="142" t="s">
        <v>1054</v>
      </c>
      <c r="E445" s="151" t="s">
        <v>3</v>
      </c>
      <c r="F445" s="152" t="s">
        <v>1169</v>
      </c>
      <c r="H445" s="153">
        <v>2.97</v>
      </c>
      <c r="I445" s="154"/>
      <c r="L445" s="150"/>
      <c r="M445" s="155"/>
      <c r="T445" s="156"/>
      <c r="AT445" s="151" t="s">
        <v>1054</v>
      </c>
      <c r="AU445" s="151" t="s">
        <v>80</v>
      </c>
      <c r="AV445" s="12" t="s">
        <v>80</v>
      </c>
      <c r="AW445" s="12" t="s">
        <v>35</v>
      </c>
      <c r="AX445" s="12" t="s">
        <v>73</v>
      </c>
      <c r="AY445" s="151" t="s">
        <v>181</v>
      </c>
    </row>
    <row r="446" spans="2:65" s="12" customFormat="1" x14ac:dyDescent="0.2">
      <c r="B446" s="150"/>
      <c r="D446" s="142" t="s">
        <v>1054</v>
      </c>
      <c r="E446" s="151" t="s">
        <v>3</v>
      </c>
      <c r="F446" s="152" t="s">
        <v>1170</v>
      </c>
      <c r="H446" s="153">
        <v>1.282</v>
      </c>
      <c r="I446" s="154"/>
      <c r="L446" s="150"/>
      <c r="M446" s="155"/>
      <c r="T446" s="156"/>
      <c r="AT446" s="151" t="s">
        <v>1054</v>
      </c>
      <c r="AU446" s="151" t="s">
        <v>80</v>
      </c>
      <c r="AV446" s="12" t="s">
        <v>80</v>
      </c>
      <c r="AW446" s="12" t="s">
        <v>35</v>
      </c>
      <c r="AX446" s="12" t="s">
        <v>73</v>
      </c>
      <c r="AY446" s="151" t="s">
        <v>181</v>
      </c>
    </row>
    <row r="447" spans="2:65" s="13" customFormat="1" x14ac:dyDescent="0.2">
      <c r="B447" s="157"/>
      <c r="D447" s="142" t="s">
        <v>1054</v>
      </c>
      <c r="E447" s="158" t="s">
        <v>3</v>
      </c>
      <c r="F447" s="159" t="s">
        <v>1070</v>
      </c>
      <c r="H447" s="160">
        <v>4.2519999999999998</v>
      </c>
      <c r="I447" s="161"/>
      <c r="L447" s="157"/>
      <c r="M447" s="162"/>
      <c r="T447" s="163"/>
      <c r="AT447" s="158" t="s">
        <v>1054</v>
      </c>
      <c r="AU447" s="158" t="s">
        <v>80</v>
      </c>
      <c r="AV447" s="13" t="s">
        <v>186</v>
      </c>
      <c r="AW447" s="13" t="s">
        <v>35</v>
      </c>
      <c r="AX447" s="13" t="s">
        <v>78</v>
      </c>
      <c r="AY447" s="158" t="s">
        <v>181</v>
      </c>
    </row>
    <row r="448" spans="2:65" s="1" customFormat="1" ht="16.5" customHeight="1" x14ac:dyDescent="0.2">
      <c r="B448" s="128"/>
      <c r="C448" s="129" t="s">
        <v>1171</v>
      </c>
      <c r="D448" s="129" t="s">
        <v>182</v>
      </c>
      <c r="E448" s="130" t="s">
        <v>1172</v>
      </c>
      <c r="F448" s="131" t="s">
        <v>1173</v>
      </c>
      <c r="G448" s="132" t="s">
        <v>597</v>
      </c>
      <c r="H448" s="133">
        <v>4.2519999999999998</v>
      </c>
      <c r="I448" s="134"/>
      <c r="J448" s="135">
        <f>ROUND(I448*H448,2)</f>
        <v>0</v>
      </c>
      <c r="K448" s="131" t="s">
        <v>1050</v>
      </c>
      <c r="L448" s="31"/>
      <c r="M448" s="136" t="s">
        <v>3</v>
      </c>
      <c r="N448" s="137" t="s">
        <v>44</v>
      </c>
      <c r="P448" s="138">
        <f>O448*H448</f>
        <v>0</v>
      </c>
      <c r="Q448" s="138">
        <v>0</v>
      </c>
      <c r="R448" s="138">
        <f>Q448*H448</f>
        <v>0</v>
      </c>
      <c r="S448" s="138">
        <v>0</v>
      </c>
      <c r="T448" s="139">
        <f>S448*H448</f>
        <v>0</v>
      </c>
      <c r="AR448" s="140" t="s">
        <v>186</v>
      </c>
      <c r="AT448" s="140" t="s">
        <v>182</v>
      </c>
      <c r="AU448" s="140" t="s">
        <v>80</v>
      </c>
      <c r="AY448" s="16" t="s">
        <v>181</v>
      </c>
      <c r="BE448" s="141">
        <f>IF(N448="základní",J448,0)</f>
        <v>0</v>
      </c>
      <c r="BF448" s="141">
        <f>IF(N448="snížená",J448,0)</f>
        <v>0</v>
      </c>
      <c r="BG448" s="141">
        <f>IF(N448="zákl. přenesená",J448,0)</f>
        <v>0</v>
      </c>
      <c r="BH448" s="141">
        <f>IF(N448="sníž. přenesená",J448,0)</f>
        <v>0</v>
      </c>
      <c r="BI448" s="141">
        <f>IF(N448="nulová",J448,0)</f>
        <v>0</v>
      </c>
      <c r="BJ448" s="16" t="s">
        <v>78</v>
      </c>
      <c r="BK448" s="141">
        <f>ROUND(I448*H448,2)</f>
        <v>0</v>
      </c>
      <c r="BL448" s="16" t="s">
        <v>186</v>
      </c>
      <c r="BM448" s="140" t="s">
        <v>1174</v>
      </c>
    </row>
    <row r="449" spans="2:65" s="1" customFormat="1" x14ac:dyDescent="0.2">
      <c r="B449" s="31"/>
      <c r="D449" s="148" t="s">
        <v>1052</v>
      </c>
      <c r="F449" s="149" t="s">
        <v>1175</v>
      </c>
      <c r="I449" s="144"/>
      <c r="L449" s="31"/>
      <c r="M449" s="145"/>
      <c r="T449" s="52"/>
      <c r="AT449" s="16" t="s">
        <v>1052</v>
      </c>
      <c r="AU449" s="16" t="s">
        <v>80</v>
      </c>
    </row>
    <row r="450" spans="2:65" s="1" customFormat="1" ht="24.2" customHeight="1" x14ac:dyDescent="0.2">
      <c r="B450" s="128"/>
      <c r="C450" s="129" t="s">
        <v>1176</v>
      </c>
      <c r="D450" s="129" t="s">
        <v>182</v>
      </c>
      <c r="E450" s="130" t="s">
        <v>1177</v>
      </c>
      <c r="F450" s="131" t="s">
        <v>1178</v>
      </c>
      <c r="G450" s="132" t="s">
        <v>1114</v>
      </c>
      <c r="H450" s="133">
        <v>0.80600000000000005</v>
      </c>
      <c r="I450" s="134"/>
      <c r="J450" s="135">
        <f>ROUND(I450*H450,2)</f>
        <v>0</v>
      </c>
      <c r="K450" s="131" t="s">
        <v>1050</v>
      </c>
      <c r="L450" s="31"/>
      <c r="M450" s="136" t="s">
        <v>3</v>
      </c>
      <c r="N450" s="137" t="s">
        <v>44</v>
      </c>
      <c r="P450" s="138">
        <f>O450*H450</f>
        <v>0</v>
      </c>
      <c r="Q450" s="138">
        <v>1.06277</v>
      </c>
      <c r="R450" s="138">
        <f>Q450*H450</f>
        <v>0.85659262000000003</v>
      </c>
      <c r="S450" s="138">
        <v>0</v>
      </c>
      <c r="T450" s="139">
        <f>S450*H450</f>
        <v>0</v>
      </c>
      <c r="AR450" s="140" t="s">
        <v>186</v>
      </c>
      <c r="AT450" s="140" t="s">
        <v>182</v>
      </c>
      <c r="AU450" s="140" t="s">
        <v>80</v>
      </c>
      <c r="AY450" s="16" t="s">
        <v>181</v>
      </c>
      <c r="BE450" s="141">
        <f>IF(N450="základní",J450,0)</f>
        <v>0</v>
      </c>
      <c r="BF450" s="141">
        <f>IF(N450="snížená",J450,0)</f>
        <v>0</v>
      </c>
      <c r="BG450" s="141">
        <f>IF(N450="zákl. přenesená",J450,0)</f>
        <v>0</v>
      </c>
      <c r="BH450" s="141">
        <f>IF(N450="sníž. přenesená",J450,0)</f>
        <v>0</v>
      </c>
      <c r="BI450" s="141">
        <f>IF(N450="nulová",J450,0)</f>
        <v>0</v>
      </c>
      <c r="BJ450" s="16" t="s">
        <v>78</v>
      </c>
      <c r="BK450" s="141">
        <f>ROUND(I450*H450,2)</f>
        <v>0</v>
      </c>
      <c r="BL450" s="16" t="s">
        <v>186</v>
      </c>
      <c r="BM450" s="140" t="s">
        <v>1179</v>
      </c>
    </row>
    <row r="451" spans="2:65" s="1" customFormat="1" x14ac:dyDescent="0.2">
      <c r="B451" s="31"/>
      <c r="D451" s="148" t="s">
        <v>1052</v>
      </c>
      <c r="F451" s="149" t="s">
        <v>1180</v>
      </c>
      <c r="I451" s="144"/>
      <c r="L451" s="31"/>
      <c r="M451" s="145"/>
      <c r="T451" s="52"/>
      <c r="AT451" s="16" t="s">
        <v>1052</v>
      </c>
      <c r="AU451" s="16" t="s">
        <v>80</v>
      </c>
    </row>
    <row r="452" spans="2:65" s="12" customFormat="1" x14ac:dyDescent="0.2">
      <c r="B452" s="150"/>
      <c r="D452" s="142" t="s">
        <v>1054</v>
      </c>
      <c r="E452" s="151" t="s">
        <v>3</v>
      </c>
      <c r="F452" s="152" t="s">
        <v>1181</v>
      </c>
      <c r="H452" s="153">
        <v>0.121</v>
      </c>
      <c r="I452" s="154"/>
      <c r="L452" s="150"/>
      <c r="M452" s="155"/>
      <c r="T452" s="156"/>
      <c r="AT452" s="151" t="s">
        <v>1054</v>
      </c>
      <c r="AU452" s="151" t="s">
        <v>80</v>
      </c>
      <c r="AV452" s="12" t="s">
        <v>80</v>
      </c>
      <c r="AW452" s="12" t="s">
        <v>35</v>
      </c>
      <c r="AX452" s="12" t="s">
        <v>73</v>
      </c>
      <c r="AY452" s="151" t="s">
        <v>181</v>
      </c>
    </row>
    <row r="453" spans="2:65" s="12" customFormat="1" x14ac:dyDescent="0.2">
      <c r="B453" s="150"/>
      <c r="D453" s="142" t="s">
        <v>1054</v>
      </c>
      <c r="E453" s="151" t="s">
        <v>3</v>
      </c>
      <c r="F453" s="152" t="s">
        <v>1182</v>
      </c>
      <c r="H453" s="153">
        <v>0.46700000000000003</v>
      </c>
      <c r="I453" s="154"/>
      <c r="L453" s="150"/>
      <c r="M453" s="155"/>
      <c r="T453" s="156"/>
      <c r="AT453" s="151" t="s">
        <v>1054</v>
      </c>
      <c r="AU453" s="151" t="s">
        <v>80</v>
      </c>
      <c r="AV453" s="12" t="s">
        <v>80</v>
      </c>
      <c r="AW453" s="12" t="s">
        <v>35</v>
      </c>
      <c r="AX453" s="12" t="s">
        <v>73</v>
      </c>
      <c r="AY453" s="151" t="s">
        <v>181</v>
      </c>
    </row>
    <row r="454" spans="2:65" s="12" customFormat="1" x14ac:dyDescent="0.2">
      <c r="B454" s="150"/>
      <c r="D454" s="142" t="s">
        <v>1054</v>
      </c>
      <c r="E454" s="151" t="s">
        <v>3</v>
      </c>
      <c r="F454" s="152" t="s">
        <v>1183</v>
      </c>
      <c r="H454" s="153">
        <v>0.218</v>
      </c>
      <c r="I454" s="154"/>
      <c r="L454" s="150"/>
      <c r="M454" s="155"/>
      <c r="T454" s="156"/>
      <c r="AT454" s="151" t="s">
        <v>1054</v>
      </c>
      <c r="AU454" s="151" t="s">
        <v>80</v>
      </c>
      <c r="AV454" s="12" t="s">
        <v>80</v>
      </c>
      <c r="AW454" s="12" t="s">
        <v>35</v>
      </c>
      <c r="AX454" s="12" t="s">
        <v>73</v>
      </c>
      <c r="AY454" s="151" t="s">
        <v>181</v>
      </c>
    </row>
    <row r="455" spans="2:65" s="13" customFormat="1" x14ac:dyDescent="0.2">
      <c r="B455" s="157"/>
      <c r="D455" s="142" t="s">
        <v>1054</v>
      </c>
      <c r="E455" s="158" t="s">
        <v>3</v>
      </c>
      <c r="F455" s="159" t="s">
        <v>1070</v>
      </c>
      <c r="H455" s="160">
        <v>0.80600000000000005</v>
      </c>
      <c r="I455" s="161"/>
      <c r="L455" s="157"/>
      <c r="M455" s="162"/>
      <c r="T455" s="163"/>
      <c r="AT455" s="158" t="s">
        <v>1054</v>
      </c>
      <c r="AU455" s="158" t="s">
        <v>80</v>
      </c>
      <c r="AV455" s="13" t="s">
        <v>186</v>
      </c>
      <c r="AW455" s="13" t="s">
        <v>35</v>
      </c>
      <c r="AX455" s="13" t="s">
        <v>78</v>
      </c>
      <c r="AY455" s="158" t="s">
        <v>181</v>
      </c>
    </row>
    <row r="456" spans="2:65" s="1" customFormat="1" ht="33" customHeight="1" x14ac:dyDescent="0.2">
      <c r="B456" s="128"/>
      <c r="C456" s="129" t="s">
        <v>1184</v>
      </c>
      <c r="D456" s="129" t="s">
        <v>182</v>
      </c>
      <c r="E456" s="130" t="s">
        <v>1185</v>
      </c>
      <c r="F456" s="131" t="s">
        <v>1186</v>
      </c>
      <c r="G456" s="132" t="s">
        <v>1059</v>
      </c>
      <c r="H456" s="133">
        <v>7.2270000000000003</v>
      </c>
      <c r="I456" s="134"/>
      <c r="J456" s="135">
        <f>ROUND(I456*H456,2)</f>
        <v>0</v>
      </c>
      <c r="K456" s="131" t="s">
        <v>1050</v>
      </c>
      <c r="L456" s="31"/>
      <c r="M456" s="136" t="s">
        <v>3</v>
      </c>
      <c r="N456" s="137" t="s">
        <v>44</v>
      </c>
      <c r="P456" s="138">
        <f>O456*H456</f>
        <v>0</v>
      </c>
      <c r="Q456" s="138">
        <v>2.5018699999999998</v>
      </c>
      <c r="R456" s="138">
        <f>Q456*H456</f>
        <v>18.081014490000001</v>
      </c>
      <c r="S456" s="138">
        <v>0</v>
      </c>
      <c r="T456" s="139">
        <f>S456*H456</f>
        <v>0</v>
      </c>
      <c r="AR456" s="140" t="s">
        <v>186</v>
      </c>
      <c r="AT456" s="140" t="s">
        <v>182</v>
      </c>
      <c r="AU456" s="140" t="s">
        <v>80</v>
      </c>
      <c r="AY456" s="16" t="s">
        <v>181</v>
      </c>
      <c r="BE456" s="141">
        <f>IF(N456="základní",J456,0)</f>
        <v>0</v>
      </c>
      <c r="BF456" s="141">
        <f>IF(N456="snížená",J456,0)</f>
        <v>0</v>
      </c>
      <c r="BG456" s="141">
        <f>IF(N456="zákl. přenesená",J456,0)</f>
        <v>0</v>
      </c>
      <c r="BH456" s="141">
        <f>IF(N456="sníž. přenesená",J456,0)</f>
        <v>0</v>
      </c>
      <c r="BI456" s="141">
        <f>IF(N456="nulová",J456,0)</f>
        <v>0</v>
      </c>
      <c r="BJ456" s="16" t="s">
        <v>78</v>
      </c>
      <c r="BK456" s="141">
        <f>ROUND(I456*H456,2)</f>
        <v>0</v>
      </c>
      <c r="BL456" s="16" t="s">
        <v>186</v>
      </c>
      <c r="BM456" s="140" t="s">
        <v>1187</v>
      </c>
    </row>
    <row r="457" spans="2:65" s="1" customFormat="1" x14ac:dyDescent="0.2">
      <c r="B457" s="31"/>
      <c r="D457" s="148" t="s">
        <v>1052</v>
      </c>
      <c r="F457" s="149" t="s">
        <v>1188</v>
      </c>
      <c r="I457" s="144"/>
      <c r="L457" s="31"/>
      <c r="M457" s="145"/>
      <c r="T457" s="52"/>
      <c r="AT457" s="16" t="s">
        <v>1052</v>
      </c>
      <c r="AU457" s="16" t="s">
        <v>80</v>
      </c>
    </row>
    <row r="458" spans="2:65" s="12" customFormat="1" x14ac:dyDescent="0.2">
      <c r="B458" s="150"/>
      <c r="D458" s="142" t="s">
        <v>1054</v>
      </c>
      <c r="E458" s="151" t="s">
        <v>3</v>
      </c>
      <c r="F458" s="152" t="s">
        <v>1189</v>
      </c>
      <c r="H458" s="153">
        <v>1.6719999999999999</v>
      </c>
      <c r="I458" s="154"/>
      <c r="L458" s="150"/>
      <c r="M458" s="155"/>
      <c r="T458" s="156"/>
      <c r="AT458" s="151" t="s">
        <v>1054</v>
      </c>
      <c r="AU458" s="151" t="s">
        <v>80</v>
      </c>
      <c r="AV458" s="12" t="s">
        <v>80</v>
      </c>
      <c r="AW458" s="12" t="s">
        <v>35</v>
      </c>
      <c r="AX458" s="12" t="s">
        <v>73</v>
      </c>
      <c r="AY458" s="151" t="s">
        <v>181</v>
      </c>
    </row>
    <row r="459" spans="2:65" s="12" customFormat="1" x14ac:dyDescent="0.2">
      <c r="B459" s="150"/>
      <c r="D459" s="142" t="s">
        <v>1054</v>
      </c>
      <c r="E459" s="151" t="s">
        <v>3</v>
      </c>
      <c r="F459" s="152" t="s">
        <v>1190</v>
      </c>
      <c r="H459" s="153">
        <v>5.5549999999999997</v>
      </c>
      <c r="I459" s="154"/>
      <c r="L459" s="150"/>
      <c r="M459" s="155"/>
      <c r="T459" s="156"/>
      <c r="AT459" s="151" t="s">
        <v>1054</v>
      </c>
      <c r="AU459" s="151" t="s">
        <v>80</v>
      </c>
      <c r="AV459" s="12" t="s">
        <v>80</v>
      </c>
      <c r="AW459" s="12" t="s">
        <v>35</v>
      </c>
      <c r="AX459" s="12" t="s">
        <v>73</v>
      </c>
      <c r="AY459" s="151" t="s">
        <v>181</v>
      </c>
    </row>
    <row r="460" spans="2:65" s="13" customFormat="1" x14ac:dyDescent="0.2">
      <c r="B460" s="157"/>
      <c r="D460" s="142" t="s">
        <v>1054</v>
      </c>
      <c r="E460" s="158" t="s">
        <v>3</v>
      </c>
      <c r="F460" s="159" t="s">
        <v>1070</v>
      </c>
      <c r="H460" s="160">
        <v>7.2270000000000003</v>
      </c>
      <c r="I460" s="161"/>
      <c r="L460" s="157"/>
      <c r="M460" s="162"/>
      <c r="T460" s="163"/>
      <c r="AT460" s="158" t="s">
        <v>1054</v>
      </c>
      <c r="AU460" s="158" t="s">
        <v>80</v>
      </c>
      <c r="AV460" s="13" t="s">
        <v>186</v>
      </c>
      <c r="AW460" s="13" t="s">
        <v>35</v>
      </c>
      <c r="AX460" s="13" t="s">
        <v>78</v>
      </c>
      <c r="AY460" s="158" t="s">
        <v>181</v>
      </c>
    </row>
    <row r="461" spans="2:65" s="1" customFormat="1" ht="16.5" customHeight="1" x14ac:dyDescent="0.2">
      <c r="B461" s="128"/>
      <c r="C461" s="129" t="s">
        <v>1191</v>
      </c>
      <c r="D461" s="129" t="s">
        <v>182</v>
      </c>
      <c r="E461" s="130" t="s">
        <v>1192</v>
      </c>
      <c r="F461" s="131" t="s">
        <v>1193</v>
      </c>
      <c r="G461" s="132" t="s">
        <v>597</v>
      </c>
      <c r="H461" s="133">
        <v>60.856000000000002</v>
      </c>
      <c r="I461" s="134"/>
      <c r="J461" s="135">
        <f>ROUND(I461*H461,2)</f>
        <v>0</v>
      </c>
      <c r="K461" s="131" t="s">
        <v>1050</v>
      </c>
      <c r="L461" s="31"/>
      <c r="M461" s="136" t="s">
        <v>3</v>
      </c>
      <c r="N461" s="137" t="s">
        <v>44</v>
      </c>
      <c r="P461" s="138">
        <f>O461*H461</f>
        <v>0</v>
      </c>
      <c r="Q461" s="138">
        <v>2.6900000000000001E-3</v>
      </c>
      <c r="R461" s="138">
        <f>Q461*H461</f>
        <v>0.16370264000000001</v>
      </c>
      <c r="S461" s="138">
        <v>0</v>
      </c>
      <c r="T461" s="139">
        <f>S461*H461</f>
        <v>0</v>
      </c>
      <c r="AR461" s="140" t="s">
        <v>186</v>
      </c>
      <c r="AT461" s="140" t="s">
        <v>182</v>
      </c>
      <c r="AU461" s="140" t="s">
        <v>80</v>
      </c>
      <c r="AY461" s="16" t="s">
        <v>181</v>
      </c>
      <c r="BE461" s="141">
        <f>IF(N461="základní",J461,0)</f>
        <v>0</v>
      </c>
      <c r="BF461" s="141">
        <f>IF(N461="snížená",J461,0)</f>
        <v>0</v>
      </c>
      <c r="BG461" s="141">
        <f>IF(N461="zákl. přenesená",J461,0)</f>
        <v>0</v>
      </c>
      <c r="BH461" s="141">
        <f>IF(N461="sníž. přenesená",J461,0)</f>
        <v>0</v>
      </c>
      <c r="BI461" s="141">
        <f>IF(N461="nulová",J461,0)</f>
        <v>0</v>
      </c>
      <c r="BJ461" s="16" t="s">
        <v>78</v>
      </c>
      <c r="BK461" s="141">
        <f>ROUND(I461*H461,2)</f>
        <v>0</v>
      </c>
      <c r="BL461" s="16" t="s">
        <v>186</v>
      </c>
      <c r="BM461" s="140" t="s">
        <v>1194</v>
      </c>
    </row>
    <row r="462" spans="2:65" s="1" customFormat="1" x14ac:dyDescent="0.2">
      <c r="B462" s="31"/>
      <c r="D462" s="148" t="s">
        <v>1052</v>
      </c>
      <c r="F462" s="149" t="s">
        <v>1195</v>
      </c>
      <c r="I462" s="144"/>
      <c r="L462" s="31"/>
      <c r="M462" s="145"/>
      <c r="T462" s="52"/>
      <c r="AT462" s="16" t="s">
        <v>1052</v>
      </c>
      <c r="AU462" s="16" t="s">
        <v>80</v>
      </c>
    </row>
    <row r="463" spans="2:65" s="12" customFormat="1" ht="22.5" x14ac:dyDescent="0.2">
      <c r="B463" s="150"/>
      <c r="D463" s="142" t="s">
        <v>1054</v>
      </c>
      <c r="E463" s="151" t="s">
        <v>3</v>
      </c>
      <c r="F463" s="152" t="s">
        <v>1196</v>
      </c>
      <c r="H463" s="153">
        <v>60.856000000000002</v>
      </c>
      <c r="I463" s="154"/>
      <c r="L463" s="150"/>
      <c r="M463" s="155"/>
      <c r="T463" s="156"/>
      <c r="AT463" s="151" t="s">
        <v>1054</v>
      </c>
      <c r="AU463" s="151" t="s">
        <v>80</v>
      </c>
      <c r="AV463" s="12" t="s">
        <v>80</v>
      </c>
      <c r="AW463" s="12" t="s">
        <v>35</v>
      </c>
      <c r="AX463" s="12" t="s">
        <v>78</v>
      </c>
      <c r="AY463" s="151" t="s">
        <v>181</v>
      </c>
    </row>
    <row r="464" spans="2:65" s="1" customFormat="1" ht="16.5" customHeight="1" x14ac:dyDescent="0.2">
      <c r="B464" s="128"/>
      <c r="C464" s="129" t="s">
        <v>1197</v>
      </c>
      <c r="D464" s="129" t="s">
        <v>182</v>
      </c>
      <c r="E464" s="130" t="s">
        <v>1198</v>
      </c>
      <c r="F464" s="131" t="s">
        <v>1199</v>
      </c>
      <c r="G464" s="132" t="s">
        <v>597</v>
      </c>
      <c r="H464" s="133">
        <v>60.856000000000002</v>
      </c>
      <c r="I464" s="134"/>
      <c r="J464" s="135">
        <f>ROUND(I464*H464,2)</f>
        <v>0</v>
      </c>
      <c r="K464" s="131" t="s">
        <v>1050</v>
      </c>
      <c r="L464" s="31"/>
      <c r="M464" s="136" t="s">
        <v>3</v>
      </c>
      <c r="N464" s="137" t="s">
        <v>44</v>
      </c>
      <c r="P464" s="138">
        <f>O464*H464</f>
        <v>0</v>
      </c>
      <c r="Q464" s="138">
        <v>0</v>
      </c>
      <c r="R464" s="138">
        <f>Q464*H464</f>
        <v>0</v>
      </c>
      <c r="S464" s="138">
        <v>0</v>
      </c>
      <c r="T464" s="139">
        <f>S464*H464</f>
        <v>0</v>
      </c>
      <c r="AR464" s="140" t="s">
        <v>186</v>
      </c>
      <c r="AT464" s="140" t="s">
        <v>182</v>
      </c>
      <c r="AU464" s="140" t="s">
        <v>80</v>
      </c>
      <c r="AY464" s="16" t="s">
        <v>181</v>
      </c>
      <c r="BE464" s="141">
        <f>IF(N464="základní",J464,0)</f>
        <v>0</v>
      </c>
      <c r="BF464" s="141">
        <f>IF(N464="snížená",J464,0)</f>
        <v>0</v>
      </c>
      <c r="BG464" s="141">
        <f>IF(N464="zákl. přenesená",J464,0)</f>
        <v>0</v>
      </c>
      <c r="BH464" s="141">
        <f>IF(N464="sníž. přenesená",J464,0)</f>
        <v>0</v>
      </c>
      <c r="BI464" s="141">
        <f>IF(N464="nulová",J464,0)</f>
        <v>0</v>
      </c>
      <c r="BJ464" s="16" t="s">
        <v>78</v>
      </c>
      <c r="BK464" s="141">
        <f>ROUND(I464*H464,2)</f>
        <v>0</v>
      </c>
      <c r="BL464" s="16" t="s">
        <v>186</v>
      </c>
      <c r="BM464" s="140" t="s">
        <v>1200</v>
      </c>
    </row>
    <row r="465" spans="2:65" s="1" customFormat="1" x14ac:dyDescent="0.2">
      <c r="B465" s="31"/>
      <c r="D465" s="148" t="s">
        <v>1052</v>
      </c>
      <c r="F465" s="149" t="s">
        <v>1201</v>
      </c>
      <c r="I465" s="144"/>
      <c r="L465" s="31"/>
      <c r="M465" s="145"/>
      <c r="T465" s="52"/>
      <c r="AT465" s="16" t="s">
        <v>1052</v>
      </c>
      <c r="AU465" s="16" t="s">
        <v>80</v>
      </c>
    </row>
    <row r="466" spans="2:65" s="1" customFormat="1" ht="37.9" customHeight="1" x14ac:dyDescent="0.2">
      <c r="B466" s="128"/>
      <c r="C466" s="129" t="s">
        <v>1202</v>
      </c>
      <c r="D466" s="129" t="s">
        <v>182</v>
      </c>
      <c r="E466" s="130" t="s">
        <v>1203</v>
      </c>
      <c r="F466" s="131" t="s">
        <v>1204</v>
      </c>
      <c r="G466" s="132" t="s">
        <v>1059</v>
      </c>
      <c r="H466" s="133">
        <v>3.9380000000000002</v>
      </c>
      <c r="I466" s="134"/>
      <c r="J466" s="135">
        <f>ROUND(I466*H466,2)</f>
        <v>0</v>
      </c>
      <c r="K466" s="131" t="s">
        <v>1205</v>
      </c>
      <c r="L466" s="31"/>
      <c r="M466" s="136" t="s">
        <v>3</v>
      </c>
      <c r="N466" s="137" t="s">
        <v>44</v>
      </c>
      <c r="P466" s="138">
        <f>O466*H466</f>
        <v>0</v>
      </c>
      <c r="Q466" s="138">
        <v>1.9302999999999999</v>
      </c>
      <c r="R466" s="138">
        <f>Q466*H466</f>
        <v>7.6015214000000002</v>
      </c>
      <c r="S466" s="138">
        <v>0</v>
      </c>
      <c r="T466" s="139">
        <f>S466*H466</f>
        <v>0</v>
      </c>
      <c r="AR466" s="140" t="s">
        <v>186</v>
      </c>
      <c r="AT466" s="140" t="s">
        <v>182</v>
      </c>
      <c r="AU466" s="140" t="s">
        <v>80</v>
      </c>
      <c r="AY466" s="16" t="s">
        <v>181</v>
      </c>
      <c r="BE466" s="141">
        <f>IF(N466="základní",J466,0)</f>
        <v>0</v>
      </c>
      <c r="BF466" s="141">
        <f>IF(N466="snížená",J466,0)</f>
        <v>0</v>
      </c>
      <c r="BG466" s="141">
        <f>IF(N466="zákl. přenesená",J466,0)</f>
        <v>0</v>
      </c>
      <c r="BH466" s="141">
        <f>IF(N466="sníž. přenesená",J466,0)</f>
        <v>0</v>
      </c>
      <c r="BI466" s="141">
        <f>IF(N466="nulová",J466,0)</f>
        <v>0</v>
      </c>
      <c r="BJ466" s="16" t="s">
        <v>78</v>
      </c>
      <c r="BK466" s="141">
        <f>ROUND(I466*H466,2)</f>
        <v>0</v>
      </c>
      <c r="BL466" s="16" t="s">
        <v>186</v>
      </c>
      <c r="BM466" s="140" t="s">
        <v>1206</v>
      </c>
    </row>
    <row r="467" spans="2:65" s="1" customFormat="1" x14ac:dyDescent="0.2">
      <c r="B467" s="31"/>
      <c r="D467" s="148" t="s">
        <v>1052</v>
      </c>
      <c r="F467" s="149" t="s">
        <v>1207</v>
      </c>
      <c r="I467" s="144"/>
      <c r="L467" s="31"/>
      <c r="M467" s="145"/>
      <c r="T467" s="52"/>
      <c r="AT467" s="16" t="s">
        <v>1052</v>
      </c>
      <c r="AU467" s="16" t="s">
        <v>80</v>
      </c>
    </row>
    <row r="468" spans="2:65" s="12" customFormat="1" x14ac:dyDescent="0.2">
      <c r="B468" s="150"/>
      <c r="D468" s="142" t="s">
        <v>1054</v>
      </c>
      <c r="E468" s="151" t="s">
        <v>3</v>
      </c>
      <c r="F468" s="152" t="s">
        <v>1208</v>
      </c>
      <c r="H468" s="153">
        <v>3.9380000000000002</v>
      </c>
      <c r="I468" s="154"/>
      <c r="L468" s="150"/>
      <c r="M468" s="155"/>
      <c r="T468" s="156"/>
      <c r="AT468" s="151" t="s">
        <v>1054</v>
      </c>
      <c r="AU468" s="151" t="s">
        <v>80</v>
      </c>
      <c r="AV468" s="12" t="s">
        <v>80</v>
      </c>
      <c r="AW468" s="12" t="s">
        <v>35</v>
      </c>
      <c r="AX468" s="12" t="s">
        <v>78</v>
      </c>
      <c r="AY468" s="151" t="s">
        <v>181</v>
      </c>
    </row>
    <row r="469" spans="2:65" s="1" customFormat="1" ht="33" customHeight="1" x14ac:dyDescent="0.2">
      <c r="B469" s="128"/>
      <c r="C469" s="129" t="s">
        <v>1209</v>
      </c>
      <c r="D469" s="129" t="s">
        <v>182</v>
      </c>
      <c r="E469" s="130" t="s">
        <v>1210</v>
      </c>
      <c r="F469" s="131" t="s">
        <v>1211</v>
      </c>
      <c r="G469" s="132" t="s">
        <v>1212</v>
      </c>
      <c r="H469" s="133">
        <v>5</v>
      </c>
      <c r="I469" s="134"/>
      <c r="J469" s="135">
        <f>ROUND(I469*H469,2)</f>
        <v>0</v>
      </c>
      <c r="K469" s="131" t="s">
        <v>1205</v>
      </c>
      <c r="L469" s="31"/>
      <c r="M469" s="136" t="s">
        <v>3</v>
      </c>
      <c r="N469" s="137" t="s">
        <v>44</v>
      </c>
      <c r="P469" s="138">
        <f>O469*H469</f>
        <v>0</v>
      </c>
      <c r="Q469" s="138">
        <v>1.4999999999999999E-4</v>
      </c>
      <c r="R469" s="138">
        <f>Q469*H469</f>
        <v>7.4999999999999991E-4</v>
      </c>
      <c r="S469" s="138">
        <v>0</v>
      </c>
      <c r="T469" s="139">
        <f>S469*H469</f>
        <v>0</v>
      </c>
      <c r="AR469" s="140" t="s">
        <v>186</v>
      </c>
      <c r="AT469" s="140" t="s">
        <v>182</v>
      </c>
      <c r="AU469" s="140" t="s">
        <v>80</v>
      </c>
      <c r="AY469" s="16" t="s">
        <v>181</v>
      </c>
      <c r="BE469" s="141">
        <f>IF(N469="základní",J469,0)</f>
        <v>0</v>
      </c>
      <c r="BF469" s="141">
        <f>IF(N469="snížená",J469,0)</f>
        <v>0</v>
      </c>
      <c r="BG469" s="141">
        <f>IF(N469="zákl. přenesená",J469,0)</f>
        <v>0</v>
      </c>
      <c r="BH469" s="141">
        <f>IF(N469="sníž. přenesená",J469,0)</f>
        <v>0</v>
      </c>
      <c r="BI469" s="141">
        <f>IF(N469="nulová",J469,0)</f>
        <v>0</v>
      </c>
      <c r="BJ469" s="16" t="s">
        <v>78</v>
      </c>
      <c r="BK469" s="141">
        <f>ROUND(I469*H469,2)</f>
        <v>0</v>
      </c>
      <c r="BL469" s="16" t="s">
        <v>186</v>
      </c>
      <c r="BM469" s="140" t="s">
        <v>1213</v>
      </c>
    </row>
    <row r="470" spans="2:65" s="1" customFormat="1" x14ac:dyDescent="0.2">
      <c r="B470" s="31"/>
      <c r="D470" s="148" t="s">
        <v>1052</v>
      </c>
      <c r="F470" s="149" t="s">
        <v>1214</v>
      </c>
      <c r="I470" s="144"/>
      <c r="L470" s="31"/>
      <c r="M470" s="145"/>
      <c r="T470" s="52"/>
      <c r="AT470" s="16" t="s">
        <v>1052</v>
      </c>
      <c r="AU470" s="16" t="s">
        <v>80</v>
      </c>
    </row>
    <row r="471" spans="2:65" s="1" customFormat="1" ht="49.15" customHeight="1" x14ac:dyDescent="0.2">
      <c r="B471" s="128"/>
      <c r="C471" s="129" t="s">
        <v>1215</v>
      </c>
      <c r="D471" s="129" t="s">
        <v>182</v>
      </c>
      <c r="E471" s="130" t="s">
        <v>1216</v>
      </c>
      <c r="F471" s="131" t="s">
        <v>1217</v>
      </c>
      <c r="G471" s="132" t="s">
        <v>499</v>
      </c>
      <c r="H471" s="133">
        <v>255.5</v>
      </c>
      <c r="I471" s="134"/>
      <c r="J471" s="135">
        <f>ROUND(I471*H471,2)</f>
        <v>0</v>
      </c>
      <c r="K471" s="131" t="s">
        <v>3</v>
      </c>
      <c r="L471" s="31"/>
      <c r="M471" s="136" t="s">
        <v>3</v>
      </c>
      <c r="N471" s="137" t="s">
        <v>44</v>
      </c>
      <c r="P471" s="138">
        <f>O471*H471</f>
        <v>0</v>
      </c>
      <c r="Q471" s="138">
        <v>0</v>
      </c>
      <c r="R471" s="138">
        <f>Q471*H471</f>
        <v>0</v>
      </c>
      <c r="S471" s="138">
        <v>0</v>
      </c>
      <c r="T471" s="139">
        <f>S471*H471</f>
        <v>0</v>
      </c>
      <c r="AR471" s="140" t="s">
        <v>186</v>
      </c>
      <c r="AT471" s="140" t="s">
        <v>182</v>
      </c>
      <c r="AU471" s="140" t="s">
        <v>80</v>
      </c>
      <c r="AY471" s="16" t="s">
        <v>181</v>
      </c>
      <c r="BE471" s="141">
        <f>IF(N471="základní",J471,0)</f>
        <v>0</v>
      </c>
      <c r="BF471" s="141">
        <f>IF(N471="snížená",J471,0)</f>
        <v>0</v>
      </c>
      <c r="BG471" s="141">
        <f>IF(N471="zákl. přenesená",J471,0)</f>
        <v>0</v>
      </c>
      <c r="BH471" s="141">
        <f>IF(N471="sníž. přenesená",J471,0)</f>
        <v>0</v>
      </c>
      <c r="BI471" s="141">
        <f>IF(N471="nulová",J471,0)</f>
        <v>0</v>
      </c>
      <c r="BJ471" s="16" t="s">
        <v>78</v>
      </c>
      <c r="BK471" s="141">
        <f>ROUND(I471*H471,2)</f>
        <v>0</v>
      </c>
      <c r="BL471" s="16" t="s">
        <v>186</v>
      </c>
      <c r="BM471" s="140" t="s">
        <v>1218</v>
      </c>
    </row>
    <row r="472" spans="2:65" s="12" customFormat="1" x14ac:dyDescent="0.2">
      <c r="B472" s="150"/>
      <c r="D472" s="142" t="s">
        <v>1054</v>
      </c>
      <c r="E472" s="151" t="s">
        <v>3</v>
      </c>
      <c r="F472" s="152" t="s">
        <v>1219</v>
      </c>
      <c r="H472" s="153">
        <v>255.5</v>
      </c>
      <c r="I472" s="154"/>
      <c r="L472" s="150"/>
      <c r="M472" s="155"/>
      <c r="T472" s="156"/>
      <c r="AT472" s="151" t="s">
        <v>1054</v>
      </c>
      <c r="AU472" s="151" t="s">
        <v>80</v>
      </c>
      <c r="AV472" s="12" t="s">
        <v>80</v>
      </c>
      <c r="AW472" s="12" t="s">
        <v>35</v>
      </c>
      <c r="AX472" s="12" t="s">
        <v>78</v>
      </c>
      <c r="AY472" s="151" t="s">
        <v>181</v>
      </c>
    </row>
    <row r="473" spans="2:65" s="11" customFormat="1" ht="22.9" customHeight="1" x14ac:dyDescent="0.2">
      <c r="B473" s="118"/>
      <c r="D473" s="119" t="s">
        <v>72</v>
      </c>
      <c r="E473" s="146" t="s">
        <v>191</v>
      </c>
      <c r="F473" s="146" t="s">
        <v>1220</v>
      </c>
      <c r="I473" s="121"/>
      <c r="J473" s="147">
        <f>BK473</f>
        <v>0</v>
      </c>
      <c r="L473" s="118"/>
      <c r="M473" s="123"/>
      <c r="P473" s="124">
        <f>SUM(P474:P606)</f>
        <v>0</v>
      </c>
      <c r="R473" s="124">
        <f>SUM(R474:R606)</f>
        <v>132.08461740999999</v>
      </c>
      <c r="T473" s="125">
        <f>SUM(T474:T606)</f>
        <v>0</v>
      </c>
      <c r="AR473" s="119" t="s">
        <v>78</v>
      </c>
      <c r="AT473" s="126" t="s">
        <v>72</v>
      </c>
      <c r="AU473" s="126" t="s">
        <v>78</v>
      </c>
      <c r="AY473" s="119" t="s">
        <v>181</v>
      </c>
      <c r="BK473" s="127">
        <f>SUM(BK474:BK606)</f>
        <v>0</v>
      </c>
    </row>
    <row r="474" spans="2:65" s="1" customFormat="1" ht="37.9" customHeight="1" x14ac:dyDescent="0.2">
      <c r="B474" s="128"/>
      <c r="C474" s="129" t="s">
        <v>1221</v>
      </c>
      <c r="D474" s="129" t="s">
        <v>182</v>
      </c>
      <c r="E474" s="130" t="s">
        <v>1222</v>
      </c>
      <c r="F474" s="131" t="s">
        <v>1223</v>
      </c>
      <c r="G474" s="132" t="s">
        <v>1059</v>
      </c>
      <c r="H474" s="133">
        <v>0.52800000000000002</v>
      </c>
      <c r="I474" s="134"/>
      <c r="J474" s="135">
        <f>ROUND(I474*H474,2)</f>
        <v>0</v>
      </c>
      <c r="K474" s="131" t="s">
        <v>1050</v>
      </c>
      <c r="L474" s="31"/>
      <c r="M474" s="136" t="s">
        <v>3</v>
      </c>
      <c r="N474" s="137" t="s">
        <v>44</v>
      </c>
      <c r="P474" s="138">
        <f>O474*H474</f>
        <v>0</v>
      </c>
      <c r="Q474" s="138">
        <v>1.8774999999999999</v>
      </c>
      <c r="R474" s="138">
        <f>Q474*H474</f>
        <v>0.99131999999999998</v>
      </c>
      <c r="S474" s="138">
        <v>0</v>
      </c>
      <c r="T474" s="139">
        <f>S474*H474</f>
        <v>0</v>
      </c>
      <c r="AR474" s="140" t="s">
        <v>186</v>
      </c>
      <c r="AT474" s="140" t="s">
        <v>182</v>
      </c>
      <c r="AU474" s="140" t="s">
        <v>80</v>
      </c>
      <c r="AY474" s="16" t="s">
        <v>181</v>
      </c>
      <c r="BE474" s="141">
        <f>IF(N474="základní",J474,0)</f>
        <v>0</v>
      </c>
      <c r="BF474" s="141">
        <f>IF(N474="snížená",J474,0)</f>
        <v>0</v>
      </c>
      <c r="BG474" s="141">
        <f>IF(N474="zákl. přenesená",J474,0)</f>
        <v>0</v>
      </c>
      <c r="BH474" s="141">
        <f>IF(N474="sníž. přenesená",J474,0)</f>
        <v>0</v>
      </c>
      <c r="BI474" s="141">
        <f>IF(N474="nulová",J474,0)</f>
        <v>0</v>
      </c>
      <c r="BJ474" s="16" t="s">
        <v>78</v>
      </c>
      <c r="BK474" s="141">
        <f>ROUND(I474*H474,2)</f>
        <v>0</v>
      </c>
      <c r="BL474" s="16" t="s">
        <v>186</v>
      </c>
      <c r="BM474" s="140" t="s">
        <v>1224</v>
      </c>
    </row>
    <row r="475" spans="2:65" s="1" customFormat="1" x14ac:dyDescent="0.2">
      <c r="B475" s="31"/>
      <c r="D475" s="148" t="s">
        <v>1052</v>
      </c>
      <c r="F475" s="149" t="s">
        <v>1225</v>
      </c>
      <c r="I475" s="144"/>
      <c r="L475" s="31"/>
      <c r="M475" s="145"/>
      <c r="T475" s="52"/>
      <c r="AT475" s="16" t="s">
        <v>1052</v>
      </c>
      <c r="AU475" s="16" t="s">
        <v>80</v>
      </c>
    </row>
    <row r="476" spans="2:65" s="12" customFormat="1" x14ac:dyDescent="0.2">
      <c r="B476" s="150"/>
      <c r="D476" s="142" t="s">
        <v>1054</v>
      </c>
      <c r="E476" s="151" t="s">
        <v>3</v>
      </c>
      <c r="F476" s="152" t="s">
        <v>1226</v>
      </c>
      <c r="H476" s="153">
        <v>0.52800000000000002</v>
      </c>
      <c r="I476" s="154"/>
      <c r="L476" s="150"/>
      <c r="M476" s="155"/>
      <c r="T476" s="156"/>
      <c r="AT476" s="151" t="s">
        <v>1054</v>
      </c>
      <c r="AU476" s="151" t="s">
        <v>80</v>
      </c>
      <c r="AV476" s="12" t="s">
        <v>80</v>
      </c>
      <c r="AW476" s="12" t="s">
        <v>35</v>
      </c>
      <c r="AX476" s="12" t="s">
        <v>78</v>
      </c>
      <c r="AY476" s="151" t="s">
        <v>181</v>
      </c>
    </row>
    <row r="477" spans="2:65" s="1" customFormat="1" ht="37.9" customHeight="1" x14ac:dyDescent="0.2">
      <c r="B477" s="128"/>
      <c r="C477" s="129" t="s">
        <v>1227</v>
      </c>
      <c r="D477" s="129" t="s">
        <v>182</v>
      </c>
      <c r="E477" s="130" t="s">
        <v>1228</v>
      </c>
      <c r="F477" s="131" t="s">
        <v>1229</v>
      </c>
      <c r="G477" s="132" t="s">
        <v>1059</v>
      </c>
      <c r="H477" s="133">
        <v>2.3559999999999999</v>
      </c>
      <c r="I477" s="134"/>
      <c r="J477" s="135">
        <f>ROUND(I477*H477,2)</f>
        <v>0</v>
      </c>
      <c r="K477" s="131" t="s">
        <v>1050</v>
      </c>
      <c r="L477" s="31"/>
      <c r="M477" s="136" t="s">
        <v>3</v>
      </c>
      <c r="N477" s="137" t="s">
        <v>44</v>
      </c>
      <c r="P477" s="138">
        <f>O477*H477</f>
        <v>0</v>
      </c>
      <c r="Q477" s="138">
        <v>1.8774999999999999</v>
      </c>
      <c r="R477" s="138">
        <f>Q477*H477</f>
        <v>4.4233899999999995</v>
      </c>
      <c r="S477" s="138">
        <v>0</v>
      </c>
      <c r="T477" s="139">
        <f>S477*H477</f>
        <v>0</v>
      </c>
      <c r="AR477" s="140" t="s">
        <v>186</v>
      </c>
      <c r="AT477" s="140" t="s">
        <v>182</v>
      </c>
      <c r="AU477" s="140" t="s">
        <v>80</v>
      </c>
      <c r="AY477" s="16" t="s">
        <v>181</v>
      </c>
      <c r="BE477" s="141">
        <f>IF(N477="základní",J477,0)</f>
        <v>0</v>
      </c>
      <c r="BF477" s="141">
        <f>IF(N477="snížená",J477,0)</f>
        <v>0</v>
      </c>
      <c r="BG477" s="141">
        <f>IF(N477="zákl. přenesená",J477,0)</f>
        <v>0</v>
      </c>
      <c r="BH477" s="141">
        <f>IF(N477="sníž. přenesená",J477,0)</f>
        <v>0</v>
      </c>
      <c r="BI477" s="141">
        <f>IF(N477="nulová",J477,0)</f>
        <v>0</v>
      </c>
      <c r="BJ477" s="16" t="s">
        <v>78</v>
      </c>
      <c r="BK477" s="141">
        <f>ROUND(I477*H477,2)</f>
        <v>0</v>
      </c>
      <c r="BL477" s="16" t="s">
        <v>186</v>
      </c>
      <c r="BM477" s="140" t="s">
        <v>1230</v>
      </c>
    </row>
    <row r="478" spans="2:65" s="1" customFormat="1" x14ac:dyDescent="0.2">
      <c r="B478" s="31"/>
      <c r="D478" s="148" t="s">
        <v>1052</v>
      </c>
      <c r="F478" s="149" t="s">
        <v>1231</v>
      </c>
      <c r="I478" s="144"/>
      <c r="L478" s="31"/>
      <c r="M478" s="145"/>
      <c r="T478" s="52"/>
      <c r="AT478" s="16" t="s">
        <v>1052</v>
      </c>
      <c r="AU478" s="16" t="s">
        <v>80</v>
      </c>
    </row>
    <row r="479" spans="2:65" s="12" customFormat="1" x14ac:dyDescent="0.2">
      <c r="B479" s="150"/>
      <c r="D479" s="142" t="s">
        <v>1054</v>
      </c>
      <c r="E479" s="151" t="s">
        <v>3</v>
      </c>
      <c r="F479" s="152" t="s">
        <v>1232</v>
      </c>
      <c r="H479" s="153">
        <v>0.24299999999999999</v>
      </c>
      <c r="I479" s="154"/>
      <c r="L479" s="150"/>
      <c r="M479" s="155"/>
      <c r="T479" s="156"/>
      <c r="AT479" s="151" t="s">
        <v>1054</v>
      </c>
      <c r="AU479" s="151" t="s">
        <v>80</v>
      </c>
      <c r="AV479" s="12" t="s">
        <v>80</v>
      </c>
      <c r="AW479" s="12" t="s">
        <v>35</v>
      </c>
      <c r="AX479" s="12" t="s">
        <v>73</v>
      </c>
      <c r="AY479" s="151" t="s">
        <v>181</v>
      </c>
    </row>
    <row r="480" spans="2:65" s="12" customFormat="1" x14ac:dyDescent="0.2">
      <c r="B480" s="150"/>
      <c r="D480" s="142" t="s">
        <v>1054</v>
      </c>
      <c r="E480" s="151" t="s">
        <v>3</v>
      </c>
      <c r="F480" s="152" t="s">
        <v>1233</v>
      </c>
      <c r="H480" s="153">
        <v>1.073</v>
      </c>
      <c r="I480" s="154"/>
      <c r="L480" s="150"/>
      <c r="M480" s="155"/>
      <c r="T480" s="156"/>
      <c r="AT480" s="151" t="s">
        <v>1054</v>
      </c>
      <c r="AU480" s="151" t="s">
        <v>80</v>
      </c>
      <c r="AV480" s="12" t="s">
        <v>80</v>
      </c>
      <c r="AW480" s="12" t="s">
        <v>35</v>
      </c>
      <c r="AX480" s="12" t="s">
        <v>73</v>
      </c>
      <c r="AY480" s="151" t="s">
        <v>181</v>
      </c>
    </row>
    <row r="481" spans="2:65" s="12" customFormat="1" x14ac:dyDescent="0.2">
      <c r="B481" s="150"/>
      <c r="D481" s="142" t="s">
        <v>1054</v>
      </c>
      <c r="E481" s="151" t="s">
        <v>3</v>
      </c>
      <c r="F481" s="152" t="s">
        <v>1234</v>
      </c>
      <c r="H481" s="153">
        <v>1.04</v>
      </c>
      <c r="I481" s="154"/>
      <c r="L481" s="150"/>
      <c r="M481" s="155"/>
      <c r="T481" s="156"/>
      <c r="AT481" s="151" t="s">
        <v>1054</v>
      </c>
      <c r="AU481" s="151" t="s">
        <v>80</v>
      </c>
      <c r="AV481" s="12" t="s">
        <v>80</v>
      </c>
      <c r="AW481" s="12" t="s">
        <v>35</v>
      </c>
      <c r="AX481" s="12" t="s">
        <v>73</v>
      </c>
      <c r="AY481" s="151" t="s">
        <v>181</v>
      </c>
    </row>
    <row r="482" spans="2:65" s="13" customFormat="1" x14ac:dyDescent="0.2">
      <c r="B482" s="157"/>
      <c r="D482" s="142" t="s">
        <v>1054</v>
      </c>
      <c r="E482" s="158" t="s">
        <v>3</v>
      </c>
      <c r="F482" s="159" t="s">
        <v>1070</v>
      </c>
      <c r="H482" s="160">
        <v>2.3559999999999999</v>
      </c>
      <c r="I482" s="161"/>
      <c r="L482" s="157"/>
      <c r="M482" s="162"/>
      <c r="T482" s="163"/>
      <c r="AT482" s="158" t="s">
        <v>1054</v>
      </c>
      <c r="AU482" s="158" t="s">
        <v>80</v>
      </c>
      <c r="AV482" s="13" t="s">
        <v>186</v>
      </c>
      <c r="AW482" s="13" t="s">
        <v>35</v>
      </c>
      <c r="AX482" s="13" t="s">
        <v>78</v>
      </c>
      <c r="AY482" s="158" t="s">
        <v>181</v>
      </c>
    </row>
    <row r="483" spans="2:65" s="1" customFormat="1" ht="37.9" customHeight="1" x14ac:dyDescent="0.2">
      <c r="B483" s="128"/>
      <c r="C483" s="129" t="s">
        <v>1235</v>
      </c>
      <c r="D483" s="129" t="s">
        <v>182</v>
      </c>
      <c r="E483" s="130" t="s">
        <v>1236</v>
      </c>
      <c r="F483" s="131" t="s">
        <v>1237</v>
      </c>
      <c r="G483" s="132" t="s">
        <v>1059</v>
      </c>
      <c r="H483" s="133">
        <v>5.915</v>
      </c>
      <c r="I483" s="134"/>
      <c r="J483" s="135">
        <f>ROUND(I483*H483,2)</f>
        <v>0</v>
      </c>
      <c r="K483" s="131" t="s">
        <v>1050</v>
      </c>
      <c r="L483" s="31"/>
      <c r="M483" s="136" t="s">
        <v>3</v>
      </c>
      <c r="N483" s="137" t="s">
        <v>44</v>
      </c>
      <c r="P483" s="138">
        <f>O483*H483</f>
        <v>0</v>
      </c>
      <c r="Q483" s="138">
        <v>1.5581499999999999</v>
      </c>
      <c r="R483" s="138">
        <f>Q483*H483</f>
        <v>9.2164572499999995</v>
      </c>
      <c r="S483" s="138">
        <v>0</v>
      </c>
      <c r="T483" s="139">
        <f>S483*H483</f>
        <v>0</v>
      </c>
      <c r="AR483" s="140" t="s">
        <v>186</v>
      </c>
      <c r="AT483" s="140" t="s">
        <v>182</v>
      </c>
      <c r="AU483" s="140" t="s">
        <v>80</v>
      </c>
      <c r="AY483" s="16" t="s">
        <v>181</v>
      </c>
      <c r="BE483" s="141">
        <f>IF(N483="základní",J483,0)</f>
        <v>0</v>
      </c>
      <c r="BF483" s="141">
        <f>IF(N483="snížená",J483,0)</f>
        <v>0</v>
      </c>
      <c r="BG483" s="141">
        <f>IF(N483="zákl. přenesená",J483,0)</f>
        <v>0</v>
      </c>
      <c r="BH483" s="141">
        <f>IF(N483="sníž. přenesená",J483,0)</f>
        <v>0</v>
      </c>
      <c r="BI483" s="141">
        <f>IF(N483="nulová",J483,0)</f>
        <v>0</v>
      </c>
      <c r="BJ483" s="16" t="s">
        <v>78</v>
      </c>
      <c r="BK483" s="141">
        <f>ROUND(I483*H483,2)</f>
        <v>0</v>
      </c>
      <c r="BL483" s="16" t="s">
        <v>186</v>
      </c>
      <c r="BM483" s="140" t="s">
        <v>1238</v>
      </c>
    </row>
    <row r="484" spans="2:65" s="1" customFormat="1" x14ac:dyDescent="0.2">
      <c r="B484" s="31"/>
      <c r="D484" s="148" t="s">
        <v>1052</v>
      </c>
      <c r="F484" s="149" t="s">
        <v>1239</v>
      </c>
      <c r="I484" s="144"/>
      <c r="L484" s="31"/>
      <c r="M484" s="145"/>
      <c r="T484" s="52"/>
      <c r="AT484" s="16" t="s">
        <v>1052</v>
      </c>
      <c r="AU484" s="16" t="s">
        <v>80</v>
      </c>
    </row>
    <row r="485" spans="2:65" s="12" customFormat="1" x14ac:dyDescent="0.2">
      <c r="B485" s="150"/>
      <c r="D485" s="142" t="s">
        <v>1054</v>
      </c>
      <c r="E485" s="151" t="s">
        <v>3</v>
      </c>
      <c r="F485" s="152" t="s">
        <v>1240</v>
      </c>
      <c r="H485" s="153">
        <v>5.915</v>
      </c>
      <c r="I485" s="154"/>
      <c r="L485" s="150"/>
      <c r="M485" s="155"/>
      <c r="T485" s="156"/>
      <c r="AT485" s="151" t="s">
        <v>1054</v>
      </c>
      <c r="AU485" s="151" t="s">
        <v>80</v>
      </c>
      <c r="AV485" s="12" t="s">
        <v>80</v>
      </c>
      <c r="AW485" s="12" t="s">
        <v>35</v>
      </c>
      <c r="AX485" s="12" t="s">
        <v>78</v>
      </c>
      <c r="AY485" s="151" t="s">
        <v>181</v>
      </c>
    </row>
    <row r="486" spans="2:65" s="1" customFormat="1" ht="37.9" customHeight="1" x14ac:dyDescent="0.2">
      <c r="B486" s="128"/>
      <c r="C486" s="129" t="s">
        <v>1241</v>
      </c>
      <c r="D486" s="129" t="s">
        <v>182</v>
      </c>
      <c r="E486" s="130" t="s">
        <v>1242</v>
      </c>
      <c r="F486" s="131" t="s">
        <v>1243</v>
      </c>
      <c r="G486" s="132" t="s">
        <v>597</v>
      </c>
      <c r="H486" s="133">
        <v>79.48</v>
      </c>
      <c r="I486" s="134"/>
      <c r="J486" s="135">
        <f>ROUND(I486*H486,2)</f>
        <v>0</v>
      </c>
      <c r="K486" s="131" t="s">
        <v>1050</v>
      </c>
      <c r="L486" s="31"/>
      <c r="M486" s="136" t="s">
        <v>3</v>
      </c>
      <c r="N486" s="137" t="s">
        <v>44</v>
      </c>
      <c r="P486" s="138">
        <f>O486*H486</f>
        <v>0</v>
      </c>
      <c r="Q486" s="138">
        <v>0.24610000000000001</v>
      </c>
      <c r="R486" s="138">
        <f>Q486*H486</f>
        <v>19.560028000000003</v>
      </c>
      <c r="S486" s="138">
        <v>0</v>
      </c>
      <c r="T486" s="139">
        <f>S486*H486</f>
        <v>0</v>
      </c>
      <c r="AR486" s="140" t="s">
        <v>186</v>
      </c>
      <c r="AT486" s="140" t="s">
        <v>182</v>
      </c>
      <c r="AU486" s="140" t="s">
        <v>80</v>
      </c>
      <c r="AY486" s="16" t="s">
        <v>181</v>
      </c>
      <c r="BE486" s="141">
        <f>IF(N486="základní",J486,0)</f>
        <v>0</v>
      </c>
      <c r="BF486" s="141">
        <f>IF(N486="snížená",J486,0)</f>
        <v>0</v>
      </c>
      <c r="BG486" s="141">
        <f>IF(N486="zákl. přenesená",J486,0)</f>
        <v>0</v>
      </c>
      <c r="BH486" s="141">
        <f>IF(N486="sníž. přenesená",J486,0)</f>
        <v>0</v>
      </c>
      <c r="BI486" s="141">
        <f>IF(N486="nulová",J486,0)</f>
        <v>0</v>
      </c>
      <c r="BJ486" s="16" t="s">
        <v>78</v>
      </c>
      <c r="BK486" s="141">
        <f>ROUND(I486*H486,2)</f>
        <v>0</v>
      </c>
      <c r="BL486" s="16" t="s">
        <v>186</v>
      </c>
      <c r="BM486" s="140" t="s">
        <v>1244</v>
      </c>
    </row>
    <row r="487" spans="2:65" s="1" customFormat="1" x14ac:dyDescent="0.2">
      <c r="B487" s="31"/>
      <c r="D487" s="148" t="s">
        <v>1052</v>
      </c>
      <c r="F487" s="149" t="s">
        <v>1245</v>
      </c>
      <c r="I487" s="144"/>
      <c r="L487" s="31"/>
      <c r="M487" s="145"/>
      <c r="T487" s="52"/>
      <c r="AT487" s="16" t="s">
        <v>1052</v>
      </c>
      <c r="AU487" s="16" t="s">
        <v>80</v>
      </c>
    </row>
    <row r="488" spans="2:65" s="12" customFormat="1" x14ac:dyDescent="0.2">
      <c r="B488" s="150"/>
      <c r="D488" s="142" t="s">
        <v>1054</v>
      </c>
      <c r="E488" s="151" t="s">
        <v>3</v>
      </c>
      <c r="F488" s="152" t="s">
        <v>1246</v>
      </c>
      <c r="H488" s="153">
        <v>2.4300000000000002</v>
      </c>
      <c r="I488" s="154"/>
      <c r="L488" s="150"/>
      <c r="M488" s="155"/>
      <c r="T488" s="156"/>
      <c r="AT488" s="151" t="s">
        <v>1054</v>
      </c>
      <c r="AU488" s="151" t="s">
        <v>80</v>
      </c>
      <c r="AV488" s="12" t="s">
        <v>80</v>
      </c>
      <c r="AW488" s="12" t="s">
        <v>35</v>
      </c>
      <c r="AX488" s="12" t="s">
        <v>73</v>
      </c>
      <c r="AY488" s="151" t="s">
        <v>181</v>
      </c>
    </row>
    <row r="489" spans="2:65" s="12" customFormat="1" x14ac:dyDescent="0.2">
      <c r="B489" s="150"/>
      <c r="D489" s="142" t="s">
        <v>1054</v>
      </c>
      <c r="E489" s="151" t="s">
        <v>3</v>
      </c>
      <c r="F489" s="152" t="s">
        <v>1247</v>
      </c>
      <c r="H489" s="153">
        <v>60.13</v>
      </c>
      <c r="I489" s="154"/>
      <c r="L489" s="150"/>
      <c r="M489" s="155"/>
      <c r="T489" s="156"/>
      <c r="AT489" s="151" t="s">
        <v>1054</v>
      </c>
      <c r="AU489" s="151" t="s">
        <v>80</v>
      </c>
      <c r="AV489" s="12" t="s">
        <v>80</v>
      </c>
      <c r="AW489" s="12" t="s">
        <v>35</v>
      </c>
      <c r="AX489" s="12" t="s">
        <v>73</v>
      </c>
      <c r="AY489" s="151" t="s">
        <v>181</v>
      </c>
    </row>
    <row r="490" spans="2:65" s="12" customFormat="1" x14ac:dyDescent="0.2">
      <c r="B490" s="150"/>
      <c r="D490" s="142" t="s">
        <v>1054</v>
      </c>
      <c r="E490" s="151" t="s">
        <v>3</v>
      </c>
      <c r="F490" s="152" t="s">
        <v>1248</v>
      </c>
      <c r="H490" s="153">
        <v>16.920000000000002</v>
      </c>
      <c r="I490" s="154"/>
      <c r="L490" s="150"/>
      <c r="M490" s="155"/>
      <c r="T490" s="156"/>
      <c r="AT490" s="151" t="s">
        <v>1054</v>
      </c>
      <c r="AU490" s="151" t="s">
        <v>80</v>
      </c>
      <c r="AV490" s="12" t="s">
        <v>80</v>
      </c>
      <c r="AW490" s="12" t="s">
        <v>35</v>
      </c>
      <c r="AX490" s="12" t="s">
        <v>73</v>
      </c>
      <c r="AY490" s="151" t="s">
        <v>181</v>
      </c>
    </row>
    <row r="491" spans="2:65" s="13" customFormat="1" x14ac:dyDescent="0.2">
      <c r="B491" s="157"/>
      <c r="D491" s="142" t="s">
        <v>1054</v>
      </c>
      <c r="E491" s="158" t="s">
        <v>3</v>
      </c>
      <c r="F491" s="159" t="s">
        <v>1070</v>
      </c>
      <c r="H491" s="160">
        <v>79.48</v>
      </c>
      <c r="I491" s="161"/>
      <c r="L491" s="157"/>
      <c r="M491" s="162"/>
      <c r="T491" s="163"/>
      <c r="AT491" s="158" t="s">
        <v>1054</v>
      </c>
      <c r="AU491" s="158" t="s">
        <v>80</v>
      </c>
      <c r="AV491" s="13" t="s">
        <v>186</v>
      </c>
      <c r="AW491" s="13" t="s">
        <v>35</v>
      </c>
      <c r="AX491" s="13" t="s">
        <v>78</v>
      </c>
      <c r="AY491" s="158" t="s">
        <v>181</v>
      </c>
    </row>
    <row r="492" spans="2:65" s="1" customFormat="1" ht="37.9" customHeight="1" x14ac:dyDescent="0.2">
      <c r="B492" s="128"/>
      <c r="C492" s="129" t="s">
        <v>1249</v>
      </c>
      <c r="D492" s="129" t="s">
        <v>182</v>
      </c>
      <c r="E492" s="130" t="s">
        <v>1250</v>
      </c>
      <c r="F492" s="131" t="s">
        <v>1251</v>
      </c>
      <c r="G492" s="132" t="s">
        <v>597</v>
      </c>
      <c r="H492" s="133">
        <v>86.721000000000004</v>
      </c>
      <c r="I492" s="134"/>
      <c r="J492" s="135">
        <f>ROUND(I492*H492,2)</f>
        <v>0</v>
      </c>
      <c r="K492" s="131" t="s">
        <v>1050</v>
      </c>
      <c r="L492" s="31"/>
      <c r="M492" s="136" t="s">
        <v>3</v>
      </c>
      <c r="N492" s="137" t="s">
        <v>44</v>
      </c>
      <c r="P492" s="138">
        <f>O492*H492</f>
        <v>0</v>
      </c>
      <c r="Q492" s="138">
        <v>0.26878000000000002</v>
      </c>
      <c r="R492" s="138">
        <f>Q492*H492</f>
        <v>23.308870380000002</v>
      </c>
      <c r="S492" s="138">
        <v>0</v>
      </c>
      <c r="T492" s="139">
        <f>S492*H492</f>
        <v>0</v>
      </c>
      <c r="AR492" s="140" t="s">
        <v>186</v>
      </c>
      <c r="AT492" s="140" t="s">
        <v>182</v>
      </c>
      <c r="AU492" s="140" t="s">
        <v>80</v>
      </c>
      <c r="AY492" s="16" t="s">
        <v>181</v>
      </c>
      <c r="BE492" s="141">
        <f>IF(N492="základní",J492,0)</f>
        <v>0</v>
      </c>
      <c r="BF492" s="141">
        <f>IF(N492="snížená",J492,0)</f>
        <v>0</v>
      </c>
      <c r="BG492" s="141">
        <f>IF(N492="zákl. přenesená",J492,0)</f>
        <v>0</v>
      </c>
      <c r="BH492" s="141">
        <f>IF(N492="sníž. přenesená",J492,0)</f>
        <v>0</v>
      </c>
      <c r="BI492" s="141">
        <f>IF(N492="nulová",J492,0)</f>
        <v>0</v>
      </c>
      <c r="BJ492" s="16" t="s">
        <v>78</v>
      </c>
      <c r="BK492" s="141">
        <f>ROUND(I492*H492,2)</f>
        <v>0</v>
      </c>
      <c r="BL492" s="16" t="s">
        <v>186</v>
      </c>
      <c r="BM492" s="140" t="s">
        <v>1252</v>
      </c>
    </row>
    <row r="493" spans="2:65" s="1" customFormat="1" x14ac:dyDescent="0.2">
      <c r="B493" s="31"/>
      <c r="D493" s="148" t="s">
        <v>1052</v>
      </c>
      <c r="F493" s="149" t="s">
        <v>1253</v>
      </c>
      <c r="I493" s="144"/>
      <c r="L493" s="31"/>
      <c r="M493" s="145"/>
      <c r="T493" s="52"/>
      <c r="AT493" s="16" t="s">
        <v>1052</v>
      </c>
      <c r="AU493" s="16" t="s">
        <v>80</v>
      </c>
    </row>
    <row r="494" spans="2:65" s="12" customFormat="1" x14ac:dyDescent="0.2">
      <c r="B494" s="150"/>
      <c r="D494" s="142" t="s">
        <v>1054</v>
      </c>
      <c r="E494" s="151" t="s">
        <v>3</v>
      </c>
      <c r="F494" s="152" t="s">
        <v>1254</v>
      </c>
      <c r="H494" s="153">
        <v>22.806000000000001</v>
      </c>
      <c r="I494" s="154"/>
      <c r="L494" s="150"/>
      <c r="M494" s="155"/>
      <c r="T494" s="156"/>
      <c r="AT494" s="151" t="s">
        <v>1054</v>
      </c>
      <c r="AU494" s="151" t="s">
        <v>80</v>
      </c>
      <c r="AV494" s="12" t="s">
        <v>80</v>
      </c>
      <c r="AW494" s="12" t="s">
        <v>35</v>
      </c>
      <c r="AX494" s="12" t="s">
        <v>73</v>
      </c>
      <c r="AY494" s="151" t="s">
        <v>181</v>
      </c>
    </row>
    <row r="495" spans="2:65" s="12" customFormat="1" x14ac:dyDescent="0.2">
      <c r="B495" s="150"/>
      <c r="D495" s="142" t="s">
        <v>1054</v>
      </c>
      <c r="E495" s="151" t="s">
        <v>3</v>
      </c>
      <c r="F495" s="152" t="s">
        <v>1255</v>
      </c>
      <c r="H495" s="153">
        <v>3.28</v>
      </c>
      <c r="I495" s="154"/>
      <c r="L495" s="150"/>
      <c r="M495" s="155"/>
      <c r="T495" s="156"/>
      <c r="AT495" s="151" t="s">
        <v>1054</v>
      </c>
      <c r="AU495" s="151" t="s">
        <v>80</v>
      </c>
      <c r="AV495" s="12" t="s">
        <v>80</v>
      </c>
      <c r="AW495" s="12" t="s">
        <v>35</v>
      </c>
      <c r="AX495" s="12" t="s">
        <v>73</v>
      </c>
      <c r="AY495" s="151" t="s">
        <v>181</v>
      </c>
    </row>
    <row r="496" spans="2:65" s="12" customFormat="1" x14ac:dyDescent="0.2">
      <c r="B496" s="150"/>
      <c r="D496" s="142" t="s">
        <v>1054</v>
      </c>
      <c r="E496" s="151" t="s">
        <v>3</v>
      </c>
      <c r="F496" s="152" t="s">
        <v>1256</v>
      </c>
      <c r="H496" s="153">
        <v>60.634999999999998</v>
      </c>
      <c r="I496" s="154"/>
      <c r="L496" s="150"/>
      <c r="M496" s="155"/>
      <c r="T496" s="156"/>
      <c r="AT496" s="151" t="s">
        <v>1054</v>
      </c>
      <c r="AU496" s="151" t="s">
        <v>80</v>
      </c>
      <c r="AV496" s="12" t="s">
        <v>80</v>
      </c>
      <c r="AW496" s="12" t="s">
        <v>35</v>
      </c>
      <c r="AX496" s="12" t="s">
        <v>73</v>
      </c>
      <c r="AY496" s="151" t="s">
        <v>181</v>
      </c>
    </row>
    <row r="497" spans="2:65" s="13" customFormat="1" x14ac:dyDescent="0.2">
      <c r="B497" s="157"/>
      <c r="D497" s="142" t="s">
        <v>1054</v>
      </c>
      <c r="E497" s="158" t="s">
        <v>3</v>
      </c>
      <c r="F497" s="159" t="s">
        <v>1070</v>
      </c>
      <c r="H497" s="160">
        <v>86.721000000000004</v>
      </c>
      <c r="I497" s="161"/>
      <c r="L497" s="157"/>
      <c r="M497" s="162"/>
      <c r="T497" s="163"/>
      <c r="AT497" s="158" t="s">
        <v>1054</v>
      </c>
      <c r="AU497" s="158" t="s">
        <v>80</v>
      </c>
      <c r="AV497" s="13" t="s">
        <v>186</v>
      </c>
      <c r="AW497" s="13" t="s">
        <v>35</v>
      </c>
      <c r="AX497" s="13" t="s">
        <v>78</v>
      </c>
      <c r="AY497" s="158" t="s">
        <v>181</v>
      </c>
    </row>
    <row r="498" spans="2:65" s="1" customFormat="1" ht="55.5" customHeight="1" x14ac:dyDescent="0.2">
      <c r="B498" s="128"/>
      <c r="C498" s="129" t="s">
        <v>1257</v>
      </c>
      <c r="D498" s="129" t="s">
        <v>182</v>
      </c>
      <c r="E498" s="130" t="s">
        <v>1258</v>
      </c>
      <c r="F498" s="131" t="s">
        <v>1259</v>
      </c>
      <c r="G498" s="132" t="s">
        <v>597</v>
      </c>
      <c r="H498" s="133">
        <v>83.671000000000006</v>
      </c>
      <c r="I498" s="134"/>
      <c r="J498" s="135">
        <f>ROUND(I498*H498,2)</f>
        <v>0</v>
      </c>
      <c r="K498" s="131" t="s">
        <v>1050</v>
      </c>
      <c r="L498" s="31"/>
      <c r="M498" s="136" t="s">
        <v>3</v>
      </c>
      <c r="N498" s="137" t="s">
        <v>44</v>
      </c>
      <c r="P498" s="138">
        <f>O498*H498</f>
        <v>0</v>
      </c>
      <c r="Q498" s="138">
        <v>0.34519</v>
      </c>
      <c r="R498" s="138">
        <f>Q498*H498</f>
        <v>28.882392490000001</v>
      </c>
      <c r="S498" s="138">
        <v>0</v>
      </c>
      <c r="T498" s="139">
        <f>S498*H498</f>
        <v>0</v>
      </c>
      <c r="AR498" s="140" t="s">
        <v>186</v>
      </c>
      <c r="AT498" s="140" t="s">
        <v>182</v>
      </c>
      <c r="AU498" s="140" t="s">
        <v>80</v>
      </c>
      <c r="AY498" s="16" t="s">
        <v>181</v>
      </c>
      <c r="BE498" s="141">
        <f>IF(N498="základní",J498,0)</f>
        <v>0</v>
      </c>
      <c r="BF498" s="141">
        <f>IF(N498="snížená",J498,0)</f>
        <v>0</v>
      </c>
      <c r="BG498" s="141">
        <f>IF(N498="zákl. přenesená",J498,0)</f>
        <v>0</v>
      </c>
      <c r="BH498" s="141">
        <f>IF(N498="sníž. přenesená",J498,0)</f>
        <v>0</v>
      </c>
      <c r="BI498" s="141">
        <f>IF(N498="nulová",J498,0)</f>
        <v>0</v>
      </c>
      <c r="BJ498" s="16" t="s">
        <v>78</v>
      </c>
      <c r="BK498" s="141">
        <f>ROUND(I498*H498,2)</f>
        <v>0</v>
      </c>
      <c r="BL498" s="16" t="s">
        <v>186</v>
      </c>
      <c r="BM498" s="140" t="s">
        <v>1260</v>
      </c>
    </row>
    <row r="499" spans="2:65" s="1" customFormat="1" x14ac:dyDescent="0.2">
      <c r="B499" s="31"/>
      <c r="D499" s="148" t="s">
        <v>1052</v>
      </c>
      <c r="F499" s="149" t="s">
        <v>1261</v>
      </c>
      <c r="I499" s="144"/>
      <c r="L499" s="31"/>
      <c r="M499" s="145"/>
      <c r="T499" s="52"/>
      <c r="AT499" s="16" t="s">
        <v>1052</v>
      </c>
      <c r="AU499" s="16" t="s">
        <v>80</v>
      </c>
    </row>
    <row r="500" spans="2:65" s="12" customFormat="1" x14ac:dyDescent="0.2">
      <c r="B500" s="150"/>
      <c r="D500" s="142" t="s">
        <v>1054</v>
      </c>
      <c r="E500" s="151" t="s">
        <v>3</v>
      </c>
      <c r="F500" s="152" t="s">
        <v>1262</v>
      </c>
      <c r="H500" s="153">
        <v>43.567</v>
      </c>
      <c r="I500" s="154"/>
      <c r="L500" s="150"/>
      <c r="M500" s="155"/>
      <c r="T500" s="156"/>
      <c r="AT500" s="151" t="s">
        <v>1054</v>
      </c>
      <c r="AU500" s="151" t="s">
        <v>80</v>
      </c>
      <c r="AV500" s="12" t="s">
        <v>80</v>
      </c>
      <c r="AW500" s="12" t="s">
        <v>35</v>
      </c>
      <c r="AX500" s="12" t="s">
        <v>73</v>
      </c>
      <c r="AY500" s="151" t="s">
        <v>181</v>
      </c>
    </row>
    <row r="501" spans="2:65" s="12" customFormat="1" x14ac:dyDescent="0.2">
      <c r="B501" s="150"/>
      <c r="D501" s="142" t="s">
        <v>1054</v>
      </c>
      <c r="E501" s="151" t="s">
        <v>3</v>
      </c>
      <c r="F501" s="152" t="s">
        <v>1263</v>
      </c>
      <c r="H501" s="153">
        <v>24.082000000000001</v>
      </c>
      <c r="I501" s="154"/>
      <c r="L501" s="150"/>
      <c r="M501" s="155"/>
      <c r="T501" s="156"/>
      <c r="AT501" s="151" t="s">
        <v>1054</v>
      </c>
      <c r="AU501" s="151" t="s">
        <v>80</v>
      </c>
      <c r="AV501" s="12" t="s">
        <v>80</v>
      </c>
      <c r="AW501" s="12" t="s">
        <v>35</v>
      </c>
      <c r="AX501" s="12" t="s">
        <v>73</v>
      </c>
      <c r="AY501" s="151" t="s">
        <v>181</v>
      </c>
    </row>
    <row r="502" spans="2:65" s="12" customFormat="1" x14ac:dyDescent="0.2">
      <c r="B502" s="150"/>
      <c r="D502" s="142" t="s">
        <v>1054</v>
      </c>
      <c r="E502" s="151" t="s">
        <v>3</v>
      </c>
      <c r="F502" s="152" t="s">
        <v>1264</v>
      </c>
      <c r="H502" s="153">
        <v>16.021999999999998</v>
      </c>
      <c r="I502" s="154"/>
      <c r="L502" s="150"/>
      <c r="M502" s="155"/>
      <c r="T502" s="156"/>
      <c r="AT502" s="151" t="s">
        <v>1054</v>
      </c>
      <c r="AU502" s="151" t="s">
        <v>80</v>
      </c>
      <c r="AV502" s="12" t="s">
        <v>80</v>
      </c>
      <c r="AW502" s="12" t="s">
        <v>35</v>
      </c>
      <c r="AX502" s="12" t="s">
        <v>73</v>
      </c>
      <c r="AY502" s="151" t="s">
        <v>181</v>
      </c>
    </row>
    <row r="503" spans="2:65" s="13" customFormat="1" x14ac:dyDescent="0.2">
      <c r="B503" s="157"/>
      <c r="D503" s="142" t="s">
        <v>1054</v>
      </c>
      <c r="E503" s="158" t="s">
        <v>3</v>
      </c>
      <c r="F503" s="159" t="s">
        <v>1070</v>
      </c>
      <c r="H503" s="160">
        <v>83.671000000000006</v>
      </c>
      <c r="I503" s="161"/>
      <c r="L503" s="157"/>
      <c r="M503" s="162"/>
      <c r="T503" s="163"/>
      <c r="AT503" s="158" t="s">
        <v>1054</v>
      </c>
      <c r="AU503" s="158" t="s">
        <v>80</v>
      </c>
      <c r="AV503" s="13" t="s">
        <v>186</v>
      </c>
      <c r="AW503" s="13" t="s">
        <v>35</v>
      </c>
      <c r="AX503" s="13" t="s">
        <v>78</v>
      </c>
      <c r="AY503" s="158" t="s">
        <v>181</v>
      </c>
    </row>
    <row r="504" spans="2:65" s="1" customFormat="1" ht="44.25" customHeight="1" x14ac:dyDescent="0.2">
      <c r="B504" s="128"/>
      <c r="C504" s="129" t="s">
        <v>1265</v>
      </c>
      <c r="D504" s="129" t="s">
        <v>182</v>
      </c>
      <c r="E504" s="130" t="s">
        <v>1266</v>
      </c>
      <c r="F504" s="131" t="s">
        <v>1267</v>
      </c>
      <c r="G504" s="132" t="s">
        <v>597</v>
      </c>
      <c r="H504" s="133">
        <v>26.02</v>
      </c>
      <c r="I504" s="134"/>
      <c r="J504" s="135">
        <f>ROUND(I504*H504,2)</f>
        <v>0</v>
      </c>
      <c r="K504" s="131" t="s">
        <v>1050</v>
      </c>
      <c r="L504" s="31"/>
      <c r="M504" s="136" t="s">
        <v>3</v>
      </c>
      <c r="N504" s="137" t="s">
        <v>44</v>
      </c>
      <c r="P504" s="138">
        <f>O504*H504</f>
        <v>0</v>
      </c>
      <c r="Q504" s="138">
        <v>0.21224000000000001</v>
      </c>
      <c r="R504" s="138">
        <f>Q504*H504</f>
        <v>5.5224848</v>
      </c>
      <c r="S504" s="138">
        <v>0</v>
      </c>
      <c r="T504" s="139">
        <f>S504*H504</f>
        <v>0</v>
      </c>
      <c r="AR504" s="140" t="s">
        <v>186</v>
      </c>
      <c r="AT504" s="140" t="s">
        <v>182</v>
      </c>
      <c r="AU504" s="140" t="s">
        <v>80</v>
      </c>
      <c r="AY504" s="16" t="s">
        <v>181</v>
      </c>
      <c r="BE504" s="141">
        <f>IF(N504="základní",J504,0)</f>
        <v>0</v>
      </c>
      <c r="BF504" s="141">
        <f>IF(N504="snížená",J504,0)</f>
        <v>0</v>
      </c>
      <c r="BG504" s="141">
        <f>IF(N504="zákl. přenesená",J504,0)</f>
        <v>0</v>
      </c>
      <c r="BH504" s="141">
        <f>IF(N504="sníž. přenesená",J504,0)</f>
        <v>0</v>
      </c>
      <c r="BI504" s="141">
        <f>IF(N504="nulová",J504,0)</f>
        <v>0</v>
      </c>
      <c r="BJ504" s="16" t="s">
        <v>78</v>
      </c>
      <c r="BK504" s="141">
        <f>ROUND(I504*H504,2)</f>
        <v>0</v>
      </c>
      <c r="BL504" s="16" t="s">
        <v>186</v>
      </c>
      <c r="BM504" s="140" t="s">
        <v>1268</v>
      </c>
    </row>
    <row r="505" spans="2:65" s="1" customFormat="1" x14ac:dyDescent="0.2">
      <c r="B505" s="31"/>
      <c r="D505" s="148" t="s">
        <v>1052</v>
      </c>
      <c r="F505" s="149" t="s">
        <v>1269</v>
      </c>
      <c r="I505" s="144"/>
      <c r="L505" s="31"/>
      <c r="M505" s="145"/>
      <c r="T505" s="52"/>
      <c r="AT505" s="16" t="s">
        <v>1052</v>
      </c>
      <c r="AU505" s="16" t="s">
        <v>80</v>
      </c>
    </row>
    <row r="506" spans="2:65" s="12" customFormat="1" x14ac:dyDescent="0.2">
      <c r="B506" s="150"/>
      <c r="D506" s="142" t="s">
        <v>1054</v>
      </c>
      <c r="E506" s="151" t="s">
        <v>3</v>
      </c>
      <c r="F506" s="152" t="s">
        <v>1270</v>
      </c>
      <c r="H506" s="153">
        <v>26.02</v>
      </c>
      <c r="I506" s="154"/>
      <c r="L506" s="150"/>
      <c r="M506" s="155"/>
      <c r="T506" s="156"/>
      <c r="AT506" s="151" t="s">
        <v>1054</v>
      </c>
      <c r="AU506" s="151" t="s">
        <v>80</v>
      </c>
      <c r="AV506" s="12" t="s">
        <v>80</v>
      </c>
      <c r="AW506" s="12" t="s">
        <v>35</v>
      </c>
      <c r="AX506" s="12" t="s">
        <v>78</v>
      </c>
      <c r="AY506" s="151" t="s">
        <v>181</v>
      </c>
    </row>
    <row r="507" spans="2:65" s="1" customFormat="1" ht="24.2" customHeight="1" x14ac:dyDescent="0.2">
      <c r="B507" s="128"/>
      <c r="C507" s="129" t="s">
        <v>1271</v>
      </c>
      <c r="D507" s="129" t="s">
        <v>182</v>
      </c>
      <c r="E507" s="130" t="s">
        <v>1272</v>
      </c>
      <c r="F507" s="131" t="s">
        <v>1273</v>
      </c>
      <c r="G507" s="132" t="s">
        <v>499</v>
      </c>
      <c r="H507" s="133">
        <v>21.72</v>
      </c>
      <c r="I507" s="134"/>
      <c r="J507" s="135">
        <f>ROUND(I507*H507,2)</f>
        <v>0</v>
      </c>
      <c r="K507" s="131" t="s">
        <v>1050</v>
      </c>
      <c r="L507" s="31"/>
      <c r="M507" s="136" t="s">
        <v>3</v>
      </c>
      <c r="N507" s="137" t="s">
        <v>44</v>
      </c>
      <c r="P507" s="138">
        <f>O507*H507</f>
        <v>0</v>
      </c>
      <c r="Q507" s="138">
        <v>1.5520000000000001E-2</v>
      </c>
      <c r="R507" s="138">
        <f>Q507*H507</f>
        <v>0.33709440000000002</v>
      </c>
      <c r="S507" s="138">
        <v>0</v>
      </c>
      <c r="T507" s="139">
        <f>S507*H507</f>
        <v>0</v>
      </c>
      <c r="AR507" s="140" t="s">
        <v>186</v>
      </c>
      <c r="AT507" s="140" t="s">
        <v>182</v>
      </c>
      <c r="AU507" s="140" t="s">
        <v>80</v>
      </c>
      <c r="AY507" s="16" t="s">
        <v>181</v>
      </c>
      <c r="BE507" s="141">
        <f>IF(N507="základní",J507,0)</f>
        <v>0</v>
      </c>
      <c r="BF507" s="141">
        <f>IF(N507="snížená",J507,0)</f>
        <v>0</v>
      </c>
      <c r="BG507" s="141">
        <f>IF(N507="zákl. přenesená",J507,0)</f>
        <v>0</v>
      </c>
      <c r="BH507" s="141">
        <f>IF(N507="sníž. přenesená",J507,0)</f>
        <v>0</v>
      </c>
      <c r="BI507" s="141">
        <f>IF(N507="nulová",J507,0)</f>
        <v>0</v>
      </c>
      <c r="BJ507" s="16" t="s">
        <v>78</v>
      </c>
      <c r="BK507" s="141">
        <f>ROUND(I507*H507,2)</f>
        <v>0</v>
      </c>
      <c r="BL507" s="16" t="s">
        <v>186</v>
      </c>
      <c r="BM507" s="140" t="s">
        <v>1274</v>
      </c>
    </row>
    <row r="508" spans="2:65" s="1" customFormat="1" x14ac:dyDescent="0.2">
      <c r="B508" s="31"/>
      <c r="D508" s="148" t="s">
        <v>1052</v>
      </c>
      <c r="F508" s="149" t="s">
        <v>1275</v>
      </c>
      <c r="I508" s="144"/>
      <c r="L508" s="31"/>
      <c r="M508" s="145"/>
      <c r="T508" s="52"/>
      <c r="AT508" s="16" t="s">
        <v>1052</v>
      </c>
      <c r="AU508" s="16" t="s">
        <v>80</v>
      </c>
    </row>
    <row r="509" spans="2:65" s="12" customFormat="1" x14ac:dyDescent="0.2">
      <c r="B509" s="150"/>
      <c r="D509" s="142" t="s">
        <v>1054</v>
      </c>
      <c r="E509" s="151" t="s">
        <v>3</v>
      </c>
      <c r="F509" s="152" t="s">
        <v>1276</v>
      </c>
      <c r="H509" s="153">
        <v>1.2</v>
      </c>
      <c r="I509" s="154"/>
      <c r="L509" s="150"/>
      <c r="M509" s="155"/>
      <c r="T509" s="156"/>
      <c r="AT509" s="151" t="s">
        <v>1054</v>
      </c>
      <c r="AU509" s="151" t="s">
        <v>80</v>
      </c>
      <c r="AV509" s="12" t="s">
        <v>80</v>
      </c>
      <c r="AW509" s="12" t="s">
        <v>35</v>
      </c>
      <c r="AX509" s="12" t="s">
        <v>73</v>
      </c>
      <c r="AY509" s="151" t="s">
        <v>181</v>
      </c>
    </row>
    <row r="510" spans="2:65" s="12" customFormat="1" x14ac:dyDescent="0.2">
      <c r="B510" s="150"/>
      <c r="D510" s="142" t="s">
        <v>1054</v>
      </c>
      <c r="E510" s="151" t="s">
        <v>3</v>
      </c>
      <c r="F510" s="152" t="s">
        <v>1277</v>
      </c>
      <c r="H510" s="153">
        <v>20.52</v>
      </c>
      <c r="I510" s="154"/>
      <c r="L510" s="150"/>
      <c r="M510" s="155"/>
      <c r="T510" s="156"/>
      <c r="AT510" s="151" t="s">
        <v>1054</v>
      </c>
      <c r="AU510" s="151" t="s">
        <v>80</v>
      </c>
      <c r="AV510" s="12" t="s">
        <v>80</v>
      </c>
      <c r="AW510" s="12" t="s">
        <v>35</v>
      </c>
      <c r="AX510" s="12" t="s">
        <v>73</v>
      </c>
      <c r="AY510" s="151" t="s">
        <v>181</v>
      </c>
    </row>
    <row r="511" spans="2:65" s="13" customFormat="1" x14ac:dyDescent="0.2">
      <c r="B511" s="157"/>
      <c r="D511" s="142" t="s">
        <v>1054</v>
      </c>
      <c r="E511" s="158" t="s">
        <v>3</v>
      </c>
      <c r="F511" s="159" t="s">
        <v>1070</v>
      </c>
      <c r="H511" s="160">
        <v>21.72</v>
      </c>
      <c r="I511" s="161"/>
      <c r="L511" s="157"/>
      <c r="M511" s="162"/>
      <c r="T511" s="163"/>
      <c r="AT511" s="158" t="s">
        <v>1054</v>
      </c>
      <c r="AU511" s="158" t="s">
        <v>80</v>
      </c>
      <c r="AV511" s="13" t="s">
        <v>186</v>
      </c>
      <c r="AW511" s="13" t="s">
        <v>35</v>
      </c>
      <c r="AX511" s="13" t="s">
        <v>78</v>
      </c>
      <c r="AY511" s="158" t="s">
        <v>181</v>
      </c>
    </row>
    <row r="512" spans="2:65" s="1" customFormat="1" ht="24.2" customHeight="1" x14ac:dyDescent="0.2">
      <c r="B512" s="128"/>
      <c r="C512" s="129" t="s">
        <v>1278</v>
      </c>
      <c r="D512" s="129" t="s">
        <v>182</v>
      </c>
      <c r="E512" s="130" t="s">
        <v>1279</v>
      </c>
      <c r="F512" s="131" t="s">
        <v>1280</v>
      </c>
      <c r="G512" s="132" t="s">
        <v>499</v>
      </c>
      <c r="H512" s="133">
        <v>11.525</v>
      </c>
      <c r="I512" s="134"/>
      <c r="J512" s="135">
        <f>ROUND(I512*H512,2)</f>
        <v>0</v>
      </c>
      <c r="K512" s="131" t="s">
        <v>1050</v>
      </c>
      <c r="L512" s="31"/>
      <c r="M512" s="136" t="s">
        <v>3</v>
      </c>
      <c r="N512" s="137" t="s">
        <v>44</v>
      </c>
      <c r="P512" s="138">
        <f>O512*H512</f>
        <v>0</v>
      </c>
      <c r="Q512" s="138">
        <v>1.856E-2</v>
      </c>
      <c r="R512" s="138">
        <f>Q512*H512</f>
        <v>0.21390400000000001</v>
      </c>
      <c r="S512" s="138">
        <v>0</v>
      </c>
      <c r="T512" s="139">
        <f>S512*H512</f>
        <v>0</v>
      </c>
      <c r="AR512" s="140" t="s">
        <v>186</v>
      </c>
      <c r="AT512" s="140" t="s">
        <v>182</v>
      </c>
      <c r="AU512" s="140" t="s">
        <v>80</v>
      </c>
      <c r="AY512" s="16" t="s">
        <v>181</v>
      </c>
      <c r="BE512" s="141">
        <f>IF(N512="základní",J512,0)</f>
        <v>0</v>
      </c>
      <c r="BF512" s="141">
        <f>IF(N512="snížená",J512,0)</f>
        <v>0</v>
      </c>
      <c r="BG512" s="141">
        <f>IF(N512="zákl. přenesená",J512,0)</f>
        <v>0</v>
      </c>
      <c r="BH512" s="141">
        <f>IF(N512="sníž. přenesená",J512,0)</f>
        <v>0</v>
      </c>
      <c r="BI512" s="141">
        <f>IF(N512="nulová",J512,0)</f>
        <v>0</v>
      </c>
      <c r="BJ512" s="16" t="s">
        <v>78</v>
      </c>
      <c r="BK512" s="141">
        <f>ROUND(I512*H512,2)</f>
        <v>0</v>
      </c>
      <c r="BL512" s="16" t="s">
        <v>186</v>
      </c>
      <c r="BM512" s="140" t="s">
        <v>1281</v>
      </c>
    </row>
    <row r="513" spans="2:65" s="1" customFormat="1" x14ac:dyDescent="0.2">
      <c r="B513" s="31"/>
      <c r="D513" s="148" t="s">
        <v>1052</v>
      </c>
      <c r="F513" s="149" t="s">
        <v>1282</v>
      </c>
      <c r="I513" s="144"/>
      <c r="L513" s="31"/>
      <c r="M513" s="145"/>
      <c r="T513" s="52"/>
      <c r="AT513" s="16" t="s">
        <v>1052</v>
      </c>
      <c r="AU513" s="16" t="s">
        <v>80</v>
      </c>
    </row>
    <row r="514" spans="2:65" s="12" customFormat="1" x14ac:dyDescent="0.2">
      <c r="B514" s="150"/>
      <c r="D514" s="142" t="s">
        <v>1054</v>
      </c>
      <c r="E514" s="151" t="s">
        <v>3</v>
      </c>
      <c r="F514" s="152" t="s">
        <v>1283</v>
      </c>
      <c r="H514" s="153">
        <v>11.125</v>
      </c>
      <c r="I514" s="154"/>
      <c r="L514" s="150"/>
      <c r="M514" s="155"/>
      <c r="T514" s="156"/>
      <c r="AT514" s="151" t="s">
        <v>1054</v>
      </c>
      <c r="AU514" s="151" t="s">
        <v>80</v>
      </c>
      <c r="AV514" s="12" t="s">
        <v>80</v>
      </c>
      <c r="AW514" s="12" t="s">
        <v>35</v>
      </c>
      <c r="AX514" s="12" t="s">
        <v>73</v>
      </c>
      <c r="AY514" s="151" t="s">
        <v>181</v>
      </c>
    </row>
    <row r="515" spans="2:65" s="12" customFormat="1" x14ac:dyDescent="0.2">
      <c r="B515" s="150"/>
      <c r="D515" s="142" t="s">
        <v>1054</v>
      </c>
      <c r="E515" s="151" t="s">
        <v>3</v>
      </c>
      <c r="F515" s="152" t="s">
        <v>1284</v>
      </c>
      <c r="H515" s="153">
        <v>0.4</v>
      </c>
      <c r="I515" s="154"/>
      <c r="L515" s="150"/>
      <c r="M515" s="155"/>
      <c r="T515" s="156"/>
      <c r="AT515" s="151" t="s">
        <v>1054</v>
      </c>
      <c r="AU515" s="151" t="s">
        <v>80</v>
      </c>
      <c r="AV515" s="12" t="s">
        <v>80</v>
      </c>
      <c r="AW515" s="12" t="s">
        <v>35</v>
      </c>
      <c r="AX515" s="12" t="s">
        <v>73</v>
      </c>
      <c r="AY515" s="151" t="s">
        <v>181</v>
      </c>
    </row>
    <row r="516" spans="2:65" s="13" customFormat="1" x14ac:dyDescent="0.2">
      <c r="B516" s="157"/>
      <c r="D516" s="142" t="s">
        <v>1054</v>
      </c>
      <c r="E516" s="158" t="s">
        <v>3</v>
      </c>
      <c r="F516" s="159" t="s">
        <v>1070</v>
      </c>
      <c r="H516" s="160">
        <v>11.525</v>
      </c>
      <c r="I516" s="161"/>
      <c r="L516" s="157"/>
      <c r="M516" s="162"/>
      <c r="T516" s="163"/>
      <c r="AT516" s="158" t="s">
        <v>1054</v>
      </c>
      <c r="AU516" s="158" t="s">
        <v>80</v>
      </c>
      <c r="AV516" s="13" t="s">
        <v>186</v>
      </c>
      <c r="AW516" s="13" t="s">
        <v>35</v>
      </c>
      <c r="AX516" s="13" t="s">
        <v>78</v>
      </c>
      <c r="AY516" s="158" t="s">
        <v>181</v>
      </c>
    </row>
    <row r="517" spans="2:65" s="1" customFormat="1" ht="37.9" customHeight="1" x14ac:dyDescent="0.2">
      <c r="B517" s="128"/>
      <c r="C517" s="129" t="s">
        <v>1285</v>
      </c>
      <c r="D517" s="129" t="s">
        <v>182</v>
      </c>
      <c r="E517" s="130" t="s">
        <v>1286</v>
      </c>
      <c r="F517" s="131" t="s">
        <v>1287</v>
      </c>
      <c r="G517" s="132" t="s">
        <v>1288</v>
      </c>
      <c r="H517" s="133">
        <v>14</v>
      </c>
      <c r="I517" s="134"/>
      <c r="J517" s="135">
        <f>ROUND(I517*H517,2)</f>
        <v>0</v>
      </c>
      <c r="K517" s="131" t="s">
        <v>1050</v>
      </c>
      <c r="L517" s="31"/>
      <c r="M517" s="136" t="s">
        <v>3</v>
      </c>
      <c r="N517" s="137" t="s">
        <v>44</v>
      </c>
      <c r="P517" s="138">
        <f>O517*H517</f>
        <v>0</v>
      </c>
      <c r="Q517" s="138">
        <v>2.2780000000000002E-2</v>
      </c>
      <c r="R517" s="138">
        <f>Q517*H517</f>
        <v>0.31892000000000004</v>
      </c>
      <c r="S517" s="138">
        <v>0</v>
      </c>
      <c r="T517" s="139">
        <f>S517*H517</f>
        <v>0</v>
      </c>
      <c r="AR517" s="140" t="s">
        <v>186</v>
      </c>
      <c r="AT517" s="140" t="s">
        <v>182</v>
      </c>
      <c r="AU517" s="140" t="s">
        <v>80</v>
      </c>
      <c r="AY517" s="16" t="s">
        <v>181</v>
      </c>
      <c r="BE517" s="141">
        <f>IF(N517="základní",J517,0)</f>
        <v>0</v>
      </c>
      <c r="BF517" s="141">
        <f>IF(N517="snížená",J517,0)</f>
        <v>0</v>
      </c>
      <c r="BG517" s="141">
        <f>IF(N517="zákl. přenesená",J517,0)</f>
        <v>0</v>
      </c>
      <c r="BH517" s="141">
        <f>IF(N517="sníž. přenesená",J517,0)</f>
        <v>0</v>
      </c>
      <c r="BI517" s="141">
        <f>IF(N517="nulová",J517,0)</f>
        <v>0</v>
      </c>
      <c r="BJ517" s="16" t="s">
        <v>78</v>
      </c>
      <c r="BK517" s="141">
        <f>ROUND(I517*H517,2)</f>
        <v>0</v>
      </c>
      <c r="BL517" s="16" t="s">
        <v>186</v>
      </c>
      <c r="BM517" s="140" t="s">
        <v>1289</v>
      </c>
    </row>
    <row r="518" spans="2:65" s="1" customFormat="1" x14ac:dyDescent="0.2">
      <c r="B518" s="31"/>
      <c r="D518" s="148" t="s">
        <v>1052</v>
      </c>
      <c r="F518" s="149" t="s">
        <v>1290</v>
      </c>
      <c r="I518" s="144"/>
      <c r="L518" s="31"/>
      <c r="M518" s="145"/>
      <c r="T518" s="52"/>
      <c r="AT518" s="16" t="s">
        <v>1052</v>
      </c>
      <c r="AU518" s="16" t="s">
        <v>80</v>
      </c>
    </row>
    <row r="519" spans="2:65" s="12" customFormat="1" x14ac:dyDescent="0.2">
      <c r="B519" s="150"/>
      <c r="D519" s="142" t="s">
        <v>1054</v>
      </c>
      <c r="E519" s="151" t="s">
        <v>3</v>
      </c>
      <c r="F519" s="152" t="s">
        <v>1291</v>
      </c>
      <c r="H519" s="153">
        <v>7</v>
      </c>
      <c r="I519" s="154"/>
      <c r="L519" s="150"/>
      <c r="M519" s="155"/>
      <c r="T519" s="156"/>
      <c r="AT519" s="151" t="s">
        <v>1054</v>
      </c>
      <c r="AU519" s="151" t="s">
        <v>80</v>
      </c>
      <c r="AV519" s="12" t="s">
        <v>80</v>
      </c>
      <c r="AW519" s="12" t="s">
        <v>35</v>
      </c>
      <c r="AX519" s="12" t="s">
        <v>73</v>
      </c>
      <c r="AY519" s="151" t="s">
        <v>181</v>
      </c>
    </row>
    <row r="520" spans="2:65" s="12" customFormat="1" x14ac:dyDescent="0.2">
      <c r="B520" s="150"/>
      <c r="D520" s="142" t="s">
        <v>1054</v>
      </c>
      <c r="E520" s="151" t="s">
        <v>3</v>
      </c>
      <c r="F520" s="152" t="s">
        <v>1292</v>
      </c>
      <c r="H520" s="153">
        <v>7</v>
      </c>
      <c r="I520" s="154"/>
      <c r="L520" s="150"/>
      <c r="M520" s="155"/>
      <c r="T520" s="156"/>
      <c r="AT520" s="151" t="s">
        <v>1054</v>
      </c>
      <c r="AU520" s="151" t="s">
        <v>80</v>
      </c>
      <c r="AV520" s="12" t="s">
        <v>80</v>
      </c>
      <c r="AW520" s="12" t="s">
        <v>35</v>
      </c>
      <c r="AX520" s="12" t="s">
        <v>73</v>
      </c>
      <c r="AY520" s="151" t="s">
        <v>181</v>
      </c>
    </row>
    <row r="521" spans="2:65" s="13" customFormat="1" x14ac:dyDescent="0.2">
      <c r="B521" s="157"/>
      <c r="D521" s="142" t="s">
        <v>1054</v>
      </c>
      <c r="E521" s="158" t="s">
        <v>3</v>
      </c>
      <c r="F521" s="159" t="s">
        <v>1070</v>
      </c>
      <c r="H521" s="160">
        <v>14</v>
      </c>
      <c r="I521" s="161"/>
      <c r="L521" s="157"/>
      <c r="M521" s="162"/>
      <c r="T521" s="163"/>
      <c r="AT521" s="158" t="s">
        <v>1054</v>
      </c>
      <c r="AU521" s="158" t="s">
        <v>80</v>
      </c>
      <c r="AV521" s="13" t="s">
        <v>186</v>
      </c>
      <c r="AW521" s="13" t="s">
        <v>35</v>
      </c>
      <c r="AX521" s="13" t="s">
        <v>78</v>
      </c>
      <c r="AY521" s="158" t="s">
        <v>181</v>
      </c>
    </row>
    <row r="522" spans="2:65" s="1" customFormat="1" ht="37.9" customHeight="1" x14ac:dyDescent="0.2">
      <c r="B522" s="128"/>
      <c r="C522" s="129" t="s">
        <v>1293</v>
      </c>
      <c r="D522" s="129" t="s">
        <v>182</v>
      </c>
      <c r="E522" s="130" t="s">
        <v>1294</v>
      </c>
      <c r="F522" s="131" t="s">
        <v>1295</v>
      </c>
      <c r="G522" s="132" t="s">
        <v>1288</v>
      </c>
      <c r="H522" s="133">
        <v>2</v>
      </c>
      <c r="I522" s="134"/>
      <c r="J522" s="135">
        <f>ROUND(I522*H522,2)</f>
        <v>0</v>
      </c>
      <c r="K522" s="131" t="s">
        <v>1050</v>
      </c>
      <c r="L522" s="31"/>
      <c r="M522" s="136" t="s">
        <v>3</v>
      </c>
      <c r="N522" s="137" t="s">
        <v>44</v>
      </c>
      <c r="P522" s="138">
        <f>O522*H522</f>
        <v>0</v>
      </c>
      <c r="Q522" s="138">
        <v>2.6929999999999999E-2</v>
      </c>
      <c r="R522" s="138">
        <f>Q522*H522</f>
        <v>5.3859999999999998E-2</v>
      </c>
      <c r="S522" s="138">
        <v>0</v>
      </c>
      <c r="T522" s="139">
        <f>S522*H522</f>
        <v>0</v>
      </c>
      <c r="AR522" s="140" t="s">
        <v>186</v>
      </c>
      <c r="AT522" s="140" t="s">
        <v>182</v>
      </c>
      <c r="AU522" s="140" t="s">
        <v>80</v>
      </c>
      <c r="AY522" s="16" t="s">
        <v>181</v>
      </c>
      <c r="BE522" s="141">
        <f>IF(N522="základní",J522,0)</f>
        <v>0</v>
      </c>
      <c r="BF522" s="141">
        <f>IF(N522="snížená",J522,0)</f>
        <v>0</v>
      </c>
      <c r="BG522" s="141">
        <f>IF(N522="zákl. přenesená",J522,0)</f>
        <v>0</v>
      </c>
      <c r="BH522" s="141">
        <f>IF(N522="sníž. přenesená",J522,0)</f>
        <v>0</v>
      </c>
      <c r="BI522" s="141">
        <f>IF(N522="nulová",J522,0)</f>
        <v>0</v>
      </c>
      <c r="BJ522" s="16" t="s">
        <v>78</v>
      </c>
      <c r="BK522" s="141">
        <f>ROUND(I522*H522,2)</f>
        <v>0</v>
      </c>
      <c r="BL522" s="16" t="s">
        <v>186</v>
      </c>
      <c r="BM522" s="140" t="s">
        <v>1296</v>
      </c>
    </row>
    <row r="523" spans="2:65" s="1" customFormat="1" x14ac:dyDescent="0.2">
      <c r="B523" s="31"/>
      <c r="D523" s="148" t="s">
        <v>1052</v>
      </c>
      <c r="F523" s="149" t="s">
        <v>1297</v>
      </c>
      <c r="I523" s="144"/>
      <c r="L523" s="31"/>
      <c r="M523" s="145"/>
      <c r="T523" s="52"/>
      <c r="AT523" s="16" t="s">
        <v>1052</v>
      </c>
      <c r="AU523" s="16" t="s">
        <v>80</v>
      </c>
    </row>
    <row r="524" spans="2:65" s="12" customFormat="1" x14ac:dyDescent="0.2">
      <c r="B524" s="150"/>
      <c r="D524" s="142" t="s">
        <v>1054</v>
      </c>
      <c r="E524" s="151" t="s">
        <v>3</v>
      </c>
      <c r="F524" s="152" t="s">
        <v>1298</v>
      </c>
      <c r="H524" s="153">
        <v>2</v>
      </c>
      <c r="I524" s="154"/>
      <c r="L524" s="150"/>
      <c r="M524" s="155"/>
      <c r="T524" s="156"/>
      <c r="AT524" s="151" t="s">
        <v>1054</v>
      </c>
      <c r="AU524" s="151" t="s">
        <v>80</v>
      </c>
      <c r="AV524" s="12" t="s">
        <v>80</v>
      </c>
      <c r="AW524" s="12" t="s">
        <v>35</v>
      </c>
      <c r="AX524" s="12" t="s">
        <v>78</v>
      </c>
      <c r="AY524" s="151" t="s">
        <v>181</v>
      </c>
    </row>
    <row r="525" spans="2:65" s="1" customFormat="1" ht="37.9" customHeight="1" x14ac:dyDescent="0.2">
      <c r="B525" s="128"/>
      <c r="C525" s="129" t="s">
        <v>1299</v>
      </c>
      <c r="D525" s="129" t="s">
        <v>182</v>
      </c>
      <c r="E525" s="130" t="s">
        <v>1300</v>
      </c>
      <c r="F525" s="131" t="s">
        <v>1301</v>
      </c>
      <c r="G525" s="132" t="s">
        <v>1288</v>
      </c>
      <c r="H525" s="133">
        <v>1</v>
      </c>
      <c r="I525" s="134"/>
      <c r="J525" s="135">
        <f>ROUND(I525*H525,2)</f>
        <v>0</v>
      </c>
      <c r="K525" s="131" t="s">
        <v>1050</v>
      </c>
      <c r="L525" s="31"/>
      <c r="M525" s="136" t="s">
        <v>3</v>
      </c>
      <c r="N525" s="137" t="s">
        <v>44</v>
      </c>
      <c r="P525" s="138">
        <f>O525*H525</f>
        <v>0</v>
      </c>
      <c r="Q525" s="138">
        <v>4.7759999999999997E-2</v>
      </c>
      <c r="R525" s="138">
        <f>Q525*H525</f>
        <v>4.7759999999999997E-2</v>
      </c>
      <c r="S525" s="138">
        <v>0</v>
      </c>
      <c r="T525" s="139">
        <f>S525*H525</f>
        <v>0</v>
      </c>
      <c r="AR525" s="140" t="s">
        <v>186</v>
      </c>
      <c r="AT525" s="140" t="s">
        <v>182</v>
      </c>
      <c r="AU525" s="140" t="s">
        <v>80</v>
      </c>
      <c r="AY525" s="16" t="s">
        <v>181</v>
      </c>
      <c r="BE525" s="141">
        <f>IF(N525="základní",J525,0)</f>
        <v>0</v>
      </c>
      <c r="BF525" s="141">
        <f>IF(N525="snížená",J525,0)</f>
        <v>0</v>
      </c>
      <c r="BG525" s="141">
        <f>IF(N525="zákl. přenesená",J525,0)</f>
        <v>0</v>
      </c>
      <c r="BH525" s="141">
        <f>IF(N525="sníž. přenesená",J525,0)</f>
        <v>0</v>
      </c>
      <c r="BI525" s="141">
        <f>IF(N525="nulová",J525,0)</f>
        <v>0</v>
      </c>
      <c r="BJ525" s="16" t="s">
        <v>78</v>
      </c>
      <c r="BK525" s="141">
        <f>ROUND(I525*H525,2)</f>
        <v>0</v>
      </c>
      <c r="BL525" s="16" t="s">
        <v>186</v>
      </c>
      <c r="BM525" s="140" t="s">
        <v>1302</v>
      </c>
    </row>
    <row r="526" spans="2:65" s="1" customFormat="1" x14ac:dyDescent="0.2">
      <c r="B526" s="31"/>
      <c r="D526" s="148" t="s">
        <v>1052</v>
      </c>
      <c r="F526" s="149" t="s">
        <v>1303</v>
      </c>
      <c r="I526" s="144"/>
      <c r="L526" s="31"/>
      <c r="M526" s="145"/>
      <c r="T526" s="52"/>
      <c r="AT526" s="16" t="s">
        <v>1052</v>
      </c>
      <c r="AU526" s="16" t="s">
        <v>80</v>
      </c>
    </row>
    <row r="527" spans="2:65" s="12" customFormat="1" x14ac:dyDescent="0.2">
      <c r="B527" s="150"/>
      <c r="D527" s="142" t="s">
        <v>1054</v>
      </c>
      <c r="E527" s="151" t="s">
        <v>3</v>
      </c>
      <c r="F527" s="152" t="s">
        <v>1304</v>
      </c>
      <c r="H527" s="153">
        <v>1</v>
      </c>
      <c r="I527" s="154"/>
      <c r="L527" s="150"/>
      <c r="M527" s="155"/>
      <c r="T527" s="156"/>
      <c r="AT527" s="151" t="s">
        <v>1054</v>
      </c>
      <c r="AU527" s="151" t="s">
        <v>80</v>
      </c>
      <c r="AV527" s="12" t="s">
        <v>80</v>
      </c>
      <c r="AW527" s="12" t="s">
        <v>35</v>
      </c>
      <c r="AX527" s="12" t="s">
        <v>78</v>
      </c>
      <c r="AY527" s="151" t="s">
        <v>181</v>
      </c>
    </row>
    <row r="528" spans="2:65" s="1" customFormat="1" ht="37.9" customHeight="1" x14ac:dyDescent="0.2">
      <c r="B528" s="128"/>
      <c r="C528" s="129" t="s">
        <v>1305</v>
      </c>
      <c r="D528" s="129" t="s">
        <v>182</v>
      </c>
      <c r="E528" s="130" t="s">
        <v>1306</v>
      </c>
      <c r="F528" s="131" t="s">
        <v>1307</v>
      </c>
      <c r="G528" s="132" t="s">
        <v>1288</v>
      </c>
      <c r="H528" s="133">
        <v>19</v>
      </c>
      <c r="I528" s="134"/>
      <c r="J528" s="135">
        <f>ROUND(I528*H528,2)</f>
        <v>0</v>
      </c>
      <c r="K528" s="131" t="s">
        <v>1050</v>
      </c>
      <c r="L528" s="31"/>
      <c r="M528" s="136" t="s">
        <v>3</v>
      </c>
      <c r="N528" s="137" t="s">
        <v>44</v>
      </c>
      <c r="P528" s="138">
        <f>O528*H528</f>
        <v>0</v>
      </c>
      <c r="Q528" s="138">
        <v>5.4550000000000001E-2</v>
      </c>
      <c r="R528" s="138">
        <f>Q528*H528</f>
        <v>1.0364500000000001</v>
      </c>
      <c r="S528" s="138">
        <v>0</v>
      </c>
      <c r="T528" s="139">
        <f>S528*H528</f>
        <v>0</v>
      </c>
      <c r="AR528" s="140" t="s">
        <v>186</v>
      </c>
      <c r="AT528" s="140" t="s">
        <v>182</v>
      </c>
      <c r="AU528" s="140" t="s">
        <v>80</v>
      </c>
      <c r="AY528" s="16" t="s">
        <v>181</v>
      </c>
      <c r="BE528" s="141">
        <f>IF(N528="základní",J528,0)</f>
        <v>0</v>
      </c>
      <c r="BF528" s="141">
        <f>IF(N528="snížená",J528,0)</f>
        <v>0</v>
      </c>
      <c r="BG528" s="141">
        <f>IF(N528="zákl. přenesená",J528,0)</f>
        <v>0</v>
      </c>
      <c r="BH528" s="141">
        <f>IF(N528="sníž. přenesená",J528,0)</f>
        <v>0</v>
      </c>
      <c r="BI528" s="141">
        <f>IF(N528="nulová",J528,0)</f>
        <v>0</v>
      </c>
      <c r="BJ528" s="16" t="s">
        <v>78</v>
      </c>
      <c r="BK528" s="141">
        <f>ROUND(I528*H528,2)</f>
        <v>0</v>
      </c>
      <c r="BL528" s="16" t="s">
        <v>186</v>
      </c>
      <c r="BM528" s="140" t="s">
        <v>1308</v>
      </c>
    </row>
    <row r="529" spans="2:65" s="1" customFormat="1" x14ac:dyDescent="0.2">
      <c r="B529" s="31"/>
      <c r="D529" s="148" t="s">
        <v>1052</v>
      </c>
      <c r="F529" s="149" t="s">
        <v>1309</v>
      </c>
      <c r="I529" s="144"/>
      <c r="L529" s="31"/>
      <c r="M529" s="145"/>
      <c r="T529" s="52"/>
      <c r="AT529" s="16" t="s">
        <v>1052</v>
      </c>
      <c r="AU529" s="16" t="s">
        <v>80</v>
      </c>
    </row>
    <row r="530" spans="2:65" s="12" customFormat="1" x14ac:dyDescent="0.2">
      <c r="B530" s="150"/>
      <c r="D530" s="142" t="s">
        <v>1054</v>
      </c>
      <c r="E530" s="151" t="s">
        <v>3</v>
      </c>
      <c r="F530" s="152" t="s">
        <v>1310</v>
      </c>
      <c r="H530" s="153">
        <v>4</v>
      </c>
      <c r="I530" s="154"/>
      <c r="L530" s="150"/>
      <c r="M530" s="155"/>
      <c r="T530" s="156"/>
      <c r="AT530" s="151" t="s">
        <v>1054</v>
      </c>
      <c r="AU530" s="151" t="s">
        <v>80</v>
      </c>
      <c r="AV530" s="12" t="s">
        <v>80</v>
      </c>
      <c r="AW530" s="12" t="s">
        <v>35</v>
      </c>
      <c r="AX530" s="12" t="s">
        <v>73</v>
      </c>
      <c r="AY530" s="151" t="s">
        <v>181</v>
      </c>
    </row>
    <row r="531" spans="2:65" s="12" customFormat="1" x14ac:dyDescent="0.2">
      <c r="B531" s="150"/>
      <c r="D531" s="142" t="s">
        <v>1054</v>
      </c>
      <c r="E531" s="151" t="s">
        <v>3</v>
      </c>
      <c r="F531" s="152" t="s">
        <v>1311</v>
      </c>
      <c r="H531" s="153">
        <v>15</v>
      </c>
      <c r="I531" s="154"/>
      <c r="L531" s="150"/>
      <c r="M531" s="155"/>
      <c r="T531" s="156"/>
      <c r="AT531" s="151" t="s">
        <v>1054</v>
      </c>
      <c r="AU531" s="151" t="s">
        <v>80</v>
      </c>
      <c r="AV531" s="12" t="s">
        <v>80</v>
      </c>
      <c r="AW531" s="12" t="s">
        <v>35</v>
      </c>
      <c r="AX531" s="12" t="s">
        <v>73</v>
      </c>
      <c r="AY531" s="151" t="s">
        <v>181</v>
      </c>
    </row>
    <row r="532" spans="2:65" s="13" customFormat="1" x14ac:dyDescent="0.2">
      <c r="B532" s="157"/>
      <c r="D532" s="142" t="s">
        <v>1054</v>
      </c>
      <c r="E532" s="158" t="s">
        <v>3</v>
      </c>
      <c r="F532" s="159" t="s">
        <v>1070</v>
      </c>
      <c r="H532" s="160">
        <v>19</v>
      </c>
      <c r="I532" s="161"/>
      <c r="L532" s="157"/>
      <c r="M532" s="162"/>
      <c r="T532" s="163"/>
      <c r="AT532" s="158" t="s">
        <v>1054</v>
      </c>
      <c r="AU532" s="158" t="s">
        <v>80</v>
      </c>
      <c r="AV532" s="13" t="s">
        <v>186</v>
      </c>
      <c r="AW532" s="13" t="s">
        <v>35</v>
      </c>
      <c r="AX532" s="13" t="s">
        <v>78</v>
      </c>
      <c r="AY532" s="158" t="s">
        <v>181</v>
      </c>
    </row>
    <row r="533" spans="2:65" s="1" customFormat="1" ht="37.9" customHeight="1" x14ac:dyDescent="0.2">
      <c r="B533" s="128"/>
      <c r="C533" s="129" t="s">
        <v>1312</v>
      </c>
      <c r="D533" s="129" t="s">
        <v>182</v>
      </c>
      <c r="E533" s="130" t="s">
        <v>1313</v>
      </c>
      <c r="F533" s="131" t="s">
        <v>1314</v>
      </c>
      <c r="G533" s="132" t="s">
        <v>1114</v>
      </c>
      <c r="H533" s="133">
        <v>3.2000000000000001E-2</v>
      </c>
      <c r="I533" s="134"/>
      <c r="J533" s="135">
        <f>ROUND(I533*H533,2)</f>
        <v>0</v>
      </c>
      <c r="K533" s="131" t="s">
        <v>1050</v>
      </c>
      <c r="L533" s="31"/>
      <c r="M533" s="136" t="s">
        <v>3</v>
      </c>
      <c r="N533" s="137" t="s">
        <v>44</v>
      </c>
      <c r="P533" s="138">
        <f>O533*H533</f>
        <v>0</v>
      </c>
      <c r="Q533" s="138">
        <v>1.9539999999999998E-2</v>
      </c>
      <c r="R533" s="138">
        <f>Q533*H533</f>
        <v>6.2527999999999998E-4</v>
      </c>
      <c r="S533" s="138">
        <v>0</v>
      </c>
      <c r="T533" s="139">
        <f>S533*H533</f>
        <v>0</v>
      </c>
      <c r="AR533" s="140" t="s">
        <v>186</v>
      </c>
      <c r="AT533" s="140" t="s">
        <v>182</v>
      </c>
      <c r="AU533" s="140" t="s">
        <v>80</v>
      </c>
      <c r="AY533" s="16" t="s">
        <v>181</v>
      </c>
      <c r="BE533" s="141">
        <f>IF(N533="základní",J533,0)</f>
        <v>0</v>
      </c>
      <c r="BF533" s="141">
        <f>IF(N533="snížená",J533,0)</f>
        <v>0</v>
      </c>
      <c r="BG533" s="141">
        <f>IF(N533="zákl. přenesená",J533,0)</f>
        <v>0</v>
      </c>
      <c r="BH533" s="141">
        <f>IF(N533="sníž. přenesená",J533,0)</f>
        <v>0</v>
      </c>
      <c r="BI533" s="141">
        <f>IF(N533="nulová",J533,0)</f>
        <v>0</v>
      </c>
      <c r="BJ533" s="16" t="s">
        <v>78</v>
      </c>
      <c r="BK533" s="141">
        <f>ROUND(I533*H533,2)</f>
        <v>0</v>
      </c>
      <c r="BL533" s="16" t="s">
        <v>186</v>
      </c>
      <c r="BM533" s="140" t="s">
        <v>1315</v>
      </c>
    </row>
    <row r="534" spans="2:65" s="1" customFormat="1" x14ac:dyDescent="0.2">
      <c r="B534" s="31"/>
      <c r="D534" s="148" t="s">
        <v>1052</v>
      </c>
      <c r="F534" s="149" t="s">
        <v>1316</v>
      </c>
      <c r="I534" s="144"/>
      <c r="L534" s="31"/>
      <c r="M534" s="145"/>
      <c r="T534" s="52"/>
      <c r="AT534" s="16" t="s">
        <v>1052</v>
      </c>
      <c r="AU534" s="16" t="s">
        <v>80</v>
      </c>
    </row>
    <row r="535" spans="2:65" s="12" customFormat="1" x14ac:dyDescent="0.2">
      <c r="B535" s="150"/>
      <c r="D535" s="142" t="s">
        <v>1054</v>
      </c>
      <c r="E535" s="151" t="s">
        <v>3</v>
      </c>
      <c r="F535" s="152" t="s">
        <v>1317</v>
      </c>
      <c r="H535" s="153">
        <v>0.01</v>
      </c>
      <c r="I535" s="154"/>
      <c r="L535" s="150"/>
      <c r="M535" s="155"/>
      <c r="T535" s="156"/>
      <c r="AT535" s="151" t="s">
        <v>1054</v>
      </c>
      <c r="AU535" s="151" t="s">
        <v>80</v>
      </c>
      <c r="AV535" s="12" t="s">
        <v>80</v>
      </c>
      <c r="AW535" s="12" t="s">
        <v>35</v>
      </c>
      <c r="AX535" s="12" t="s">
        <v>73</v>
      </c>
      <c r="AY535" s="151" t="s">
        <v>181</v>
      </c>
    </row>
    <row r="536" spans="2:65" s="12" customFormat="1" x14ac:dyDescent="0.2">
      <c r="B536" s="150"/>
      <c r="D536" s="142" t="s">
        <v>1054</v>
      </c>
      <c r="E536" s="151" t="s">
        <v>3</v>
      </c>
      <c r="F536" s="152" t="s">
        <v>1318</v>
      </c>
      <c r="H536" s="153">
        <v>1.0999999999999999E-2</v>
      </c>
      <c r="I536" s="154"/>
      <c r="L536" s="150"/>
      <c r="M536" s="155"/>
      <c r="T536" s="156"/>
      <c r="AT536" s="151" t="s">
        <v>1054</v>
      </c>
      <c r="AU536" s="151" t="s">
        <v>80</v>
      </c>
      <c r="AV536" s="12" t="s">
        <v>80</v>
      </c>
      <c r="AW536" s="12" t="s">
        <v>35</v>
      </c>
      <c r="AX536" s="12" t="s">
        <v>73</v>
      </c>
      <c r="AY536" s="151" t="s">
        <v>181</v>
      </c>
    </row>
    <row r="537" spans="2:65" s="12" customFormat="1" x14ac:dyDescent="0.2">
      <c r="B537" s="150"/>
      <c r="D537" s="142" t="s">
        <v>1054</v>
      </c>
      <c r="E537" s="151" t="s">
        <v>3</v>
      </c>
      <c r="F537" s="152" t="s">
        <v>1319</v>
      </c>
      <c r="H537" s="153">
        <v>1.0999999999999999E-2</v>
      </c>
      <c r="I537" s="154"/>
      <c r="L537" s="150"/>
      <c r="M537" s="155"/>
      <c r="T537" s="156"/>
      <c r="AT537" s="151" t="s">
        <v>1054</v>
      </c>
      <c r="AU537" s="151" t="s">
        <v>80</v>
      </c>
      <c r="AV537" s="12" t="s">
        <v>80</v>
      </c>
      <c r="AW537" s="12" t="s">
        <v>35</v>
      </c>
      <c r="AX537" s="12" t="s">
        <v>73</v>
      </c>
      <c r="AY537" s="151" t="s">
        <v>181</v>
      </c>
    </row>
    <row r="538" spans="2:65" s="13" customFormat="1" x14ac:dyDescent="0.2">
      <c r="B538" s="157"/>
      <c r="D538" s="142" t="s">
        <v>1054</v>
      </c>
      <c r="E538" s="158" t="s">
        <v>3</v>
      </c>
      <c r="F538" s="159" t="s">
        <v>1070</v>
      </c>
      <c r="H538" s="160">
        <v>3.2000000000000001E-2</v>
      </c>
      <c r="I538" s="161"/>
      <c r="L538" s="157"/>
      <c r="M538" s="162"/>
      <c r="T538" s="163"/>
      <c r="AT538" s="158" t="s">
        <v>1054</v>
      </c>
      <c r="AU538" s="158" t="s">
        <v>80</v>
      </c>
      <c r="AV538" s="13" t="s">
        <v>186</v>
      </c>
      <c r="AW538" s="13" t="s">
        <v>35</v>
      </c>
      <c r="AX538" s="13" t="s">
        <v>78</v>
      </c>
      <c r="AY538" s="158" t="s">
        <v>181</v>
      </c>
    </row>
    <row r="539" spans="2:65" s="1" customFormat="1" ht="24.2" customHeight="1" x14ac:dyDescent="0.2">
      <c r="B539" s="128"/>
      <c r="C539" s="164" t="s">
        <v>1320</v>
      </c>
      <c r="D539" s="164" t="s">
        <v>1134</v>
      </c>
      <c r="E539" s="165" t="s">
        <v>1321</v>
      </c>
      <c r="F539" s="166" t="s">
        <v>1322</v>
      </c>
      <c r="G539" s="167" t="s">
        <v>1114</v>
      </c>
      <c r="H539" s="168">
        <v>3.5000000000000003E-2</v>
      </c>
      <c r="I539" s="169"/>
      <c r="J539" s="170">
        <f>ROUND(I539*H539,2)</f>
        <v>0</v>
      </c>
      <c r="K539" s="166" t="s">
        <v>1050</v>
      </c>
      <c r="L539" s="171"/>
      <c r="M539" s="172" t="s">
        <v>3</v>
      </c>
      <c r="N539" s="173" t="s">
        <v>44</v>
      </c>
      <c r="P539" s="138">
        <f>O539*H539</f>
        <v>0</v>
      </c>
      <c r="Q539" s="138">
        <v>1</v>
      </c>
      <c r="R539" s="138">
        <f>Q539*H539</f>
        <v>3.5000000000000003E-2</v>
      </c>
      <c r="S539" s="138">
        <v>0</v>
      </c>
      <c r="T539" s="139">
        <f>S539*H539</f>
        <v>0</v>
      </c>
      <c r="AR539" s="140" t="s">
        <v>209</v>
      </c>
      <c r="AT539" s="140" t="s">
        <v>1134</v>
      </c>
      <c r="AU539" s="140" t="s">
        <v>80</v>
      </c>
      <c r="AY539" s="16" t="s">
        <v>181</v>
      </c>
      <c r="BE539" s="141">
        <f>IF(N539="základní",J539,0)</f>
        <v>0</v>
      </c>
      <c r="BF539" s="141">
        <f>IF(N539="snížená",J539,0)</f>
        <v>0</v>
      </c>
      <c r="BG539" s="141">
        <f>IF(N539="zákl. přenesená",J539,0)</f>
        <v>0</v>
      </c>
      <c r="BH539" s="141">
        <f>IF(N539="sníž. přenesená",J539,0)</f>
        <v>0</v>
      </c>
      <c r="BI539" s="141">
        <f>IF(N539="nulová",J539,0)</f>
        <v>0</v>
      </c>
      <c r="BJ539" s="16" t="s">
        <v>78</v>
      </c>
      <c r="BK539" s="141">
        <f>ROUND(I539*H539,2)</f>
        <v>0</v>
      </c>
      <c r="BL539" s="16" t="s">
        <v>186</v>
      </c>
      <c r="BM539" s="140" t="s">
        <v>1323</v>
      </c>
    </row>
    <row r="540" spans="2:65" s="12" customFormat="1" x14ac:dyDescent="0.2">
      <c r="B540" s="150"/>
      <c r="D540" s="142" t="s">
        <v>1054</v>
      </c>
      <c r="F540" s="152" t="s">
        <v>1324</v>
      </c>
      <c r="H540" s="153">
        <v>3.5000000000000003E-2</v>
      </c>
      <c r="I540" s="154"/>
      <c r="L540" s="150"/>
      <c r="M540" s="155"/>
      <c r="T540" s="156"/>
      <c r="AT540" s="151" t="s">
        <v>1054</v>
      </c>
      <c r="AU540" s="151" t="s">
        <v>80</v>
      </c>
      <c r="AV540" s="12" t="s">
        <v>80</v>
      </c>
      <c r="AW540" s="12" t="s">
        <v>4</v>
      </c>
      <c r="AX540" s="12" t="s">
        <v>78</v>
      </c>
      <c r="AY540" s="151" t="s">
        <v>181</v>
      </c>
    </row>
    <row r="541" spans="2:65" s="1" customFormat="1" ht="37.9" customHeight="1" x14ac:dyDescent="0.2">
      <c r="B541" s="128"/>
      <c r="C541" s="129" t="s">
        <v>1325</v>
      </c>
      <c r="D541" s="129" t="s">
        <v>182</v>
      </c>
      <c r="E541" s="130" t="s">
        <v>1326</v>
      </c>
      <c r="F541" s="131" t="s">
        <v>1327</v>
      </c>
      <c r="G541" s="132" t="s">
        <v>1114</v>
      </c>
      <c r="H541" s="133">
        <v>0.47699999999999998</v>
      </c>
      <c r="I541" s="134"/>
      <c r="J541" s="135">
        <f>ROUND(I541*H541,2)</f>
        <v>0</v>
      </c>
      <c r="K541" s="131" t="s">
        <v>1050</v>
      </c>
      <c r="L541" s="31"/>
      <c r="M541" s="136" t="s">
        <v>3</v>
      </c>
      <c r="N541" s="137" t="s">
        <v>44</v>
      </c>
      <c r="P541" s="138">
        <f>O541*H541</f>
        <v>0</v>
      </c>
      <c r="Q541" s="138">
        <v>1.7090000000000001E-2</v>
      </c>
      <c r="R541" s="138">
        <f>Q541*H541</f>
        <v>8.1519299999999999E-3</v>
      </c>
      <c r="S541" s="138">
        <v>0</v>
      </c>
      <c r="T541" s="139">
        <f>S541*H541</f>
        <v>0</v>
      </c>
      <c r="AR541" s="140" t="s">
        <v>186</v>
      </c>
      <c r="AT541" s="140" t="s">
        <v>182</v>
      </c>
      <c r="AU541" s="140" t="s">
        <v>80</v>
      </c>
      <c r="AY541" s="16" t="s">
        <v>181</v>
      </c>
      <c r="BE541" s="141">
        <f>IF(N541="základní",J541,0)</f>
        <v>0</v>
      </c>
      <c r="BF541" s="141">
        <f>IF(N541="snížená",J541,0)</f>
        <v>0</v>
      </c>
      <c r="BG541" s="141">
        <f>IF(N541="zákl. přenesená",J541,0)</f>
        <v>0</v>
      </c>
      <c r="BH541" s="141">
        <f>IF(N541="sníž. přenesená",J541,0)</f>
        <v>0</v>
      </c>
      <c r="BI541" s="141">
        <f>IF(N541="nulová",J541,0)</f>
        <v>0</v>
      </c>
      <c r="BJ541" s="16" t="s">
        <v>78</v>
      </c>
      <c r="BK541" s="141">
        <f>ROUND(I541*H541,2)</f>
        <v>0</v>
      </c>
      <c r="BL541" s="16" t="s">
        <v>186</v>
      </c>
      <c r="BM541" s="140" t="s">
        <v>1328</v>
      </c>
    </row>
    <row r="542" spans="2:65" s="1" customFormat="1" x14ac:dyDescent="0.2">
      <c r="B542" s="31"/>
      <c r="D542" s="148" t="s">
        <v>1052</v>
      </c>
      <c r="F542" s="149" t="s">
        <v>1329</v>
      </c>
      <c r="I542" s="144"/>
      <c r="L542" s="31"/>
      <c r="M542" s="145"/>
      <c r="T542" s="52"/>
      <c r="AT542" s="16" t="s">
        <v>1052</v>
      </c>
      <c r="AU542" s="16" t="s">
        <v>80</v>
      </c>
    </row>
    <row r="543" spans="2:65" s="12" customFormat="1" x14ac:dyDescent="0.2">
      <c r="B543" s="150"/>
      <c r="D543" s="142" t="s">
        <v>1054</v>
      </c>
      <c r="E543" s="151" t="s">
        <v>3</v>
      </c>
      <c r="F543" s="152" t="s">
        <v>1330</v>
      </c>
      <c r="H543" s="153">
        <v>9.9000000000000005E-2</v>
      </c>
      <c r="I543" s="154"/>
      <c r="L543" s="150"/>
      <c r="M543" s="155"/>
      <c r="T543" s="156"/>
      <c r="AT543" s="151" t="s">
        <v>1054</v>
      </c>
      <c r="AU543" s="151" t="s">
        <v>80</v>
      </c>
      <c r="AV543" s="12" t="s">
        <v>80</v>
      </c>
      <c r="AW543" s="12" t="s">
        <v>35</v>
      </c>
      <c r="AX543" s="12" t="s">
        <v>73</v>
      </c>
      <c r="AY543" s="151" t="s">
        <v>181</v>
      </c>
    </row>
    <row r="544" spans="2:65" s="12" customFormat="1" x14ac:dyDescent="0.2">
      <c r="B544" s="150"/>
      <c r="D544" s="142" t="s">
        <v>1054</v>
      </c>
      <c r="E544" s="151" t="s">
        <v>3</v>
      </c>
      <c r="F544" s="152" t="s">
        <v>1331</v>
      </c>
      <c r="H544" s="153">
        <v>0.378</v>
      </c>
      <c r="I544" s="154"/>
      <c r="L544" s="150"/>
      <c r="M544" s="155"/>
      <c r="T544" s="156"/>
      <c r="AT544" s="151" t="s">
        <v>1054</v>
      </c>
      <c r="AU544" s="151" t="s">
        <v>80</v>
      </c>
      <c r="AV544" s="12" t="s">
        <v>80</v>
      </c>
      <c r="AW544" s="12" t="s">
        <v>35</v>
      </c>
      <c r="AX544" s="12" t="s">
        <v>73</v>
      </c>
      <c r="AY544" s="151" t="s">
        <v>181</v>
      </c>
    </row>
    <row r="545" spans="2:65" s="13" customFormat="1" x14ac:dyDescent="0.2">
      <c r="B545" s="157"/>
      <c r="D545" s="142" t="s">
        <v>1054</v>
      </c>
      <c r="E545" s="158" t="s">
        <v>3</v>
      </c>
      <c r="F545" s="159" t="s">
        <v>1070</v>
      </c>
      <c r="H545" s="160">
        <v>0.47699999999999998</v>
      </c>
      <c r="I545" s="161"/>
      <c r="L545" s="157"/>
      <c r="M545" s="162"/>
      <c r="T545" s="163"/>
      <c r="AT545" s="158" t="s">
        <v>1054</v>
      </c>
      <c r="AU545" s="158" t="s">
        <v>80</v>
      </c>
      <c r="AV545" s="13" t="s">
        <v>186</v>
      </c>
      <c r="AW545" s="13" t="s">
        <v>35</v>
      </c>
      <c r="AX545" s="13" t="s">
        <v>78</v>
      </c>
      <c r="AY545" s="158" t="s">
        <v>181</v>
      </c>
    </row>
    <row r="546" spans="2:65" s="1" customFormat="1" ht="21.75" customHeight="1" x14ac:dyDescent="0.2">
      <c r="B546" s="128"/>
      <c r="C546" s="164" t="s">
        <v>1332</v>
      </c>
      <c r="D546" s="164" t="s">
        <v>1134</v>
      </c>
      <c r="E546" s="165" t="s">
        <v>1333</v>
      </c>
      <c r="F546" s="166" t="s">
        <v>1334</v>
      </c>
      <c r="G546" s="167" t="s">
        <v>1114</v>
      </c>
      <c r="H546" s="168">
        <v>0.59799999999999998</v>
      </c>
      <c r="I546" s="169"/>
      <c r="J546" s="170">
        <f>ROUND(I546*H546,2)</f>
        <v>0</v>
      </c>
      <c r="K546" s="166" t="s">
        <v>1050</v>
      </c>
      <c r="L546" s="171"/>
      <c r="M546" s="172" t="s">
        <v>3</v>
      </c>
      <c r="N546" s="173" t="s">
        <v>44</v>
      </c>
      <c r="P546" s="138">
        <f>O546*H546</f>
        <v>0</v>
      </c>
      <c r="Q546" s="138">
        <v>1</v>
      </c>
      <c r="R546" s="138">
        <f>Q546*H546</f>
        <v>0.59799999999999998</v>
      </c>
      <c r="S546" s="138">
        <v>0</v>
      </c>
      <c r="T546" s="139">
        <f>S546*H546</f>
        <v>0</v>
      </c>
      <c r="AR546" s="140" t="s">
        <v>209</v>
      </c>
      <c r="AT546" s="140" t="s">
        <v>1134</v>
      </c>
      <c r="AU546" s="140" t="s">
        <v>80</v>
      </c>
      <c r="AY546" s="16" t="s">
        <v>181</v>
      </c>
      <c r="BE546" s="141">
        <f>IF(N546="základní",J546,0)</f>
        <v>0</v>
      </c>
      <c r="BF546" s="141">
        <f>IF(N546="snížená",J546,0)</f>
        <v>0</v>
      </c>
      <c r="BG546" s="141">
        <f>IF(N546="zákl. přenesená",J546,0)</f>
        <v>0</v>
      </c>
      <c r="BH546" s="141">
        <f>IF(N546="sníž. přenesená",J546,0)</f>
        <v>0</v>
      </c>
      <c r="BI546" s="141">
        <f>IF(N546="nulová",J546,0)</f>
        <v>0</v>
      </c>
      <c r="BJ546" s="16" t="s">
        <v>78</v>
      </c>
      <c r="BK546" s="141">
        <f>ROUND(I546*H546,2)</f>
        <v>0</v>
      </c>
      <c r="BL546" s="16" t="s">
        <v>186</v>
      </c>
      <c r="BM546" s="140" t="s">
        <v>1335</v>
      </c>
    </row>
    <row r="547" spans="2:65" s="12" customFormat="1" x14ac:dyDescent="0.2">
      <c r="B547" s="150"/>
      <c r="D547" s="142" t="s">
        <v>1054</v>
      </c>
      <c r="E547" s="151" t="s">
        <v>3</v>
      </c>
      <c r="F547" s="152" t="s">
        <v>1336</v>
      </c>
      <c r="H547" s="153">
        <v>0.59799999999999998</v>
      </c>
      <c r="I547" s="154"/>
      <c r="L547" s="150"/>
      <c r="M547" s="155"/>
      <c r="T547" s="156"/>
      <c r="AT547" s="151" t="s">
        <v>1054</v>
      </c>
      <c r="AU547" s="151" t="s">
        <v>80</v>
      </c>
      <c r="AV547" s="12" t="s">
        <v>80</v>
      </c>
      <c r="AW547" s="12" t="s">
        <v>35</v>
      </c>
      <c r="AX547" s="12" t="s">
        <v>78</v>
      </c>
      <c r="AY547" s="151" t="s">
        <v>181</v>
      </c>
    </row>
    <row r="548" spans="2:65" s="1" customFormat="1" ht="24.2" customHeight="1" x14ac:dyDescent="0.2">
      <c r="B548" s="128"/>
      <c r="C548" s="164" t="s">
        <v>1337</v>
      </c>
      <c r="D548" s="164" t="s">
        <v>1134</v>
      </c>
      <c r="E548" s="165" t="s">
        <v>1338</v>
      </c>
      <c r="F548" s="166" t="s">
        <v>1339</v>
      </c>
      <c r="G548" s="167" t="s">
        <v>1114</v>
      </c>
      <c r="H548" s="168">
        <v>0.107</v>
      </c>
      <c r="I548" s="169"/>
      <c r="J548" s="170">
        <f>ROUND(I548*H548,2)</f>
        <v>0</v>
      </c>
      <c r="K548" s="166" t="s">
        <v>1050</v>
      </c>
      <c r="L548" s="171"/>
      <c r="M548" s="172" t="s">
        <v>3</v>
      </c>
      <c r="N548" s="173" t="s">
        <v>44</v>
      </c>
      <c r="P548" s="138">
        <f>O548*H548</f>
        <v>0</v>
      </c>
      <c r="Q548" s="138">
        <v>1</v>
      </c>
      <c r="R548" s="138">
        <f>Q548*H548</f>
        <v>0.107</v>
      </c>
      <c r="S548" s="138">
        <v>0</v>
      </c>
      <c r="T548" s="139">
        <f>S548*H548</f>
        <v>0</v>
      </c>
      <c r="AR548" s="140" t="s">
        <v>209</v>
      </c>
      <c r="AT548" s="140" t="s">
        <v>1134</v>
      </c>
      <c r="AU548" s="140" t="s">
        <v>80</v>
      </c>
      <c r="AY548" s="16" t="s">
        <v>181</v>
      </c>
      <c r="BE548" s="141">
        <f>IF(N548="základní",J548,0)</f>
        <v>0</v>
      </c>
      <c r="BF548" s="141">
        <f>IF(N548="snížená",J548,0)</f>
        <v>0</v>
      </c>
      <c r="BG548" s="141">
        <f>IF(N548="zákl. přenesená",J548,0)</f>
        <v>0</v>
      </c>
      <c r="BH548" s="141">
        <f>IF(N548="sníž. přenesená",J548,0)</f>
        <v>0</v>
      </c>
      <c r="BI548" s="141">
        <f>IF(N548="nulová",J548,0)</f>
        <v>0</v>
      </c>
      <c r="BJ548" s="16" t="s">
        <v>78</v>
      </c>
      <c r="BK548" s="141">
        <f>ROUND(I548*H548,2)</f>
        <v>0</v>
      </c>
      <c r="BL548" s="16" t="s">
        <v>186</v>
      </c>
      <c r="BM548" s="140" t="s">
        <v>1340</v>
      </c>
    </row>
    <row r="549" spans="2:65" s="12" customFormat="1" x14ac:dyDescent="0.2">
      <c r="B549" s="150"/>
      <c r="D549" s="142" t="s">
        <v>1054</v>
      </c>
      <c r="E549" s="151" t="s">
        <v>3</v>
      </c>
      <c r="F549" s="152" t="s">
        <v>1341</v>
      </c>
      <c r="H549" s="153">
        <v>9.9000000000000005E-2</v>
      </c>
      <c r="I549" s="154"/>
      <c r="L549" s="150"/>
      <c r="M549" s="155"/>
      <c r="T549" s="156"/>
      <c r="AT549" s="151" t="s">
        <v>1054</v>
      </c>
      <c r="AU549" s="151" t="s">
        <v>80</v>
      </c>
      <c r="AV549" s="12" t="s">
        <v>80</v>
      </c>
      <c r="AW549" s="12" t="s">
        <v>35</v>
      </c>
      <c r="AX549" s="12" t="s">
        <v>78</v>
      </c>
      <c r="AY549" s="151" t="s">
        <v>181</v>
      </c>
    </row>
    <row r="550" spans="2:65" s="12" customFormat="1" x14ac:dyDescent="0.2">
      <c r="B550" s="150"/>
      <c r="D550" s="142" t="s">
        <v>1054</v>
      </c>
      <c r="F550" s="152" t="s">
        <v>1342</v>
      </c>
      <c r="H550" s="153">
        <v>0.107</v>
      </c>
      <c r="I550" s="154"/>
      <c r="L550" s="150"/>
      <c r="M550" s="155"/>
      <c r="T550" s="156"/>
      <c r="AT550" s="151" t="s">
        <v>1054</v>
      </c>
      <c r="AU550" s="151" t="s">
        <v>80</v>
      </c>
      <c r="AV550" s="12" t="s">
        <v>80</v>
      </c>
      <c r="AW550" s="12" t="s">
        <v>4</v>
      </c>
      <c r="AX550" s="12" t="s">
        <v>78</v>
      </c>
      <c r="AY550" s="151" t="s">
        <v>181</v>
      </c>
    </row>
    <row r="551" spans="2:65" s="1" customFormat="1" ht="24.2" customHeight="1" x14ac:dyDescent="0.2">
      <c r="B551" s="128"/>
      <c r="C551" s="129" t="s">
        <v>1343</v>
      </c>
      <c r="D551" s="129" t="s">
        <v>182</v>
      </c>
      <c r="E551" s="130" t="s">
        <v>1344</v>
      </c>
      <c r="F551" s="131" t="s">
        <v>1345</v>
      </c>
      <c r="G551" s="132" t="s">
        <v>1114</v>
      </c>
      <c r="H551" s="133">
        <v>0.20399999999999999</v>
      </c>
      <c r="I551" s="134"/>
      <c r="J551" s="135">
        <f>ROUND(I551*H551,2)</f>
        <v>0</v>
      </c>
      <c r="K551" s="131" t="s">
        <v>1050</v>
      </c>
      <c r="L551" s="31"/>
      <c r="M551" s="136" t="s">
        <v>3</v>
      </c>
      <c r="N551" s="137" t="s">
        <v>44</v>
      </c>
      <c r="P551" s="138">
        <f>O551*H551</f>
        <v>0</v>
      </c>
      <c r="Q551" s="138">
        <v>1.0900000000000001</v>
      </c>
      <c r="R551" s="138">
        <f>Q551*H551</f>
        <v>0.22236</v>
      </c>
      <c r="S551" s="138">
        <v>0</v>
      </c>
      <c r="T551" s="139">
        <f>S551*H551</f>
        <v>0</v>
      </c>
      <c r="AR551" s="140" t="s">
        <v>186</v>
      </c>
      <c r="AT551" s="140" t="s">
        <v>182</v>
      </c>
      <c r="AU551" s="140" t="s">
        <v>80</v>
      </c>
      <c r="AY551" s="16" t="s">
        <v>181</v>
      </c>
      <c r="BE551" s="141">
        <f>IF(N551="základní",J551,0)</f>
        <v>0</v>
      </c>
      <c r="BF551" s="141">
        <f>IF(N551="snížená",J551,0)</f>
        <v>0</v>
      </c>
      <c r="BG551" s="141">
        <f>IF(N551="zákl. přenesená",J551,0)</f>
        <v>0</v>
      </c>
      <c r="BH551" s="141">
        <f>IF(N551="sníž. přenesená",J551,0)</f>
        <v>0</v>
      </c>
      <c r="BI551" s="141">
        <f>IF(N551="nulová",J551,0)</f>
        <v>0</v>
      </c>
      <c r="BJ551" s="16" t="s">
        <v>78</v>
      </c>
      <c r="BK551" s="141">
        <f>ROUND(I551*H551,2)</f>
        <v>0</v>
      </c>
      <c r="BL551" s="16" t="s">
        <v>186</v>
      </c>
      <c r="BM551" s="140" t="s">
        <v>1346</v>
      </c>
    </row>
    <row r="552" spans="2:65" s="1" customFormat="1" x14ac:dyDescent="0.2">
      <c r="B552" s="31"/>
      <c r="D552" s="148" t="s">
        <v>1052</v>
      </c>
      <c r="F552" s="149" t="s">
        <v>1347</v>
      </c>
      <c r="I552" s="144"/>
      <c r="L552" s="31"/>
      <c r="M552" s="145"/>
      <c r="T552" s="52"/>
      <c r="AT552" s="16" t="s">
        <v>1052</v>
      </c>
      <c r="AU552" s="16" t="s">
        <v>80</v>
      </c>
    </row>
    <row r="553" spans="2:65" s="12" customFormat="1" x14ac:dyDescent="0.2">
      <c r="B553" s="150"/>
      <c r="D553" s="142" t="s">
        <v>1054</v>
      </c>
      <c r="E553" s="151" t="s">
        <v>3</v>
      </c>
      <c r="F553" s="152" t="s">
        <v>1348</v>
      </c>
      <c r="H553" s="153">
        <v>0.13500000000000001</v>
      </c>
      <c r="I553" s="154"/>
      <c r="L553" s="150"/>
      <c r="M553" s="155"/>
      <c r="T553" s="156"/>
      <c r="AT553" s="151" t="s">
        <v>1054</v>
      </c>
      <c r="AU553" s="151" t="s">
        <v>80</v>
      </c>
      <c r="AV553" s="12" t="s">
        <v>80</v>
      </c>
      <c r="AW553" s="12" t="s">
        <v>35</v>
      </c>
      <c r="AX553" s="12" t="s">
        <v>73</v>
      </c>
      <c r="AY553" s="151" t="s">
        <v>181</v>
      </c>
    </row>
    <row r="554" spans="2:65" s="12" customFormat="1" x14ac:dyDescent="0.2">
      <c r="B554" s="150"/>
      <c r="D554" s="142" t="s">
        <v>1054</v>
      </c>
      <c r="E554" s="151" t="s">
        <v>3</v>
      </c>
      <c r="F554" s="152" t="s">
        <v>1349</v>
      </c>
      <c r="H554" s="153">
        <v>2.1999999999999999E-2</v>
      </c>
      <c r="I554" s="154"/>
      <c r="L554" s="150"/>
      <c r="M554" s="155"/>
      <c r="T554" s="156"/>
      <c r="AT554" s="151" t="s">
        <v>1054</v>
      </c>
      <c r="AU554" s="151" t="s">
        <v>80</v>
      </c>
      <c r="AV554" s="12" t="s">
        <v>80</v>
      </c>
      <c r="AW554" s="12" t="s">
        <v>35</v>
      </c>
      <c r="AX554" s="12" t="s">
        <v>73</v>
      </c>
      <c r="AY554" s="151" t="s">
        <v>181</v>
      </c>
    </row>
    <row r="555" spans="2:65" s="12" customFormat="1" x14ac:dyDescent="0.2">
      <c r="B555" s="150"/>
      <c r="D555" s="142" t="s">
        <v>1054</v>
      </c>
      <c r="E555" s="151" t="s">
        <v>3</v>
      </c>
      <c r="F555" s="152" t="s">
        <v>1350</v>
      </c>
      <c r="H555" s="153">
        <v>4.7E-2</v>
      </c>
      <c r="I555" s="154"/>
      <c r="L555" s="150"/>
      <c r="M555" s="155"/>
      <c r="T555" s="156"/>
      <c r="AT555" s="151" t="s">
        <v>1054</v>
      </c>
      <c r="AU555" s="151" t="s">
        <v>80</v>
      </c>
      <c r="AV555" s="12" t="s">
        <v>80</v>
      </c>
      <c r="AW555" s="12" t="s">
        <v>35</v>
      </c>
      <c r="AX555" s="12" t="s">
        <v>73</v>
      </c>
      <c r="AY555" s="151" t="s">
        <v>181</v>
      </c>
    </row>
    <row r="556" spans="2:65" s="13" customFormat="1" x14ac:dyDescent="0.2">
      <c r="B556" s="157"/>
      <c r="D556" s="142" t="s">
        <v>1054</v>
      </c>
      <c r="E556" s="158" t="s">
        <v>3</v>
      </c>
      <c r="F556" s="159" t="s">
        <v>1070</v>
      </c>
      <c r="H556" s="160">
        <v>0.20399999999999999</v>
      </c>
      <c r="I556" s="161"/>
      <c r="L556" s="157"/>
      <c r="M556" s="162"/>
      <c r="T556" s="163"/>
      <c r="AT556" s="158" t="s">
        <v>1054</v>
      </c>
      <c r="AU556" s="158" t="s">
        <v>80</v>
      </c>
      <c r="AV556" s="13" t="s">
        <v>186</v>
      </c>
      <c r="AW556" s="13" t="s">
        <v>35</v>
      </c>
      <c r="AX556" s="13" t="s">
        <v>78</v>
      </c>
      <c r="AY556" s="158" t="s">
        <v>181</v>
      </c>
    </row>
    <row r="557" spans="2:65" s="1" customFormat="1" ht="24.2" customHeight="1" x14ac:dyDescent="0.2">
      <c r="B557" s="128"/>
      <c r="C557" s="129" t="s">
        <v>1351</v>
      </c>
      <c r="D557" s="129" t="s">
        <v>182</v>
      </c>
      <c r="E557" s="130" t="s">
        <v>1344</v>
      </c>
      <c r="F557" s="131" t="s">
        <v>1345</v>
      </c>
      <c r="G557" s="132" t="s">
        <v>1114</v>
      </c>
      <c r="H557" s="133">
        <v>2.1999999999999999E-2</v>
      </c>
      <c r="I557" s="134"/>
      <c r="J557" s="135">
        <f>ROUND(I557*H557,2)</f>
        <v>0</v>
      </c>
      <c r="K557" s="131" t="s">
        <v>1050</v>
      </c>
      <c r="L557" s="31"/>
      <c r="M557" s="136" t="s">
        <v>3</v>
      </c>
      <c r="N557" s="137" t="s">
        <v>44</v>
      </c>
      <c r="P557" s="138">
        <f>O557*H557</f>
        <v>0</v>
      </c>
      <c r="Q557" s="138">
        <v>1.0900000000000001</v>
      </c>
      <c r="R557" s="138">
        <f>Q557*H557</f>
        <v>2.3980000000000001E-2</v>
      </c>
      <c r="S557" s="138">
        <v>0</v>
      </c>
      <c r="T557" s="139">
        <f>S557*H557</f>
        <v>0</v>
      </c>
      <c r="AR557" s="140" t="s">
        <v>186</v>
      </c>
      <c r="AT557" s="140" t="s">
        <v>182</v>
      </c>
      <c r="AU557" s="140" t="s">
        <v>80</v>
      </c>
      <c r="AY557" s="16" t="s">
        <v>181</v>
      </c>
      <c r="BE557" s="141">
        <f>IF(N557="základní",J557,0)</f>
        <v>0</v>
      </c>
      <c r="BF557" s="141">
        <f>IF(N557="snížená",J557,0)</f>
        <v>0</v>
      </c>
      <c r="BG557" s="141">
        <f>IF(N557="zákl. přenesená",J557,0)</f>
        <v>0</v>
      </c>
      <c r="BH557" s="141">
        <f>IF(N557="sníž. přenesená",J557,0)</f>
        <v>0</v>
      </c>
      <c r="BI557" s="141">
        <f>IF(N557="nulová",J557,0)</f>
        <v>0</v>
      </c>
      <c r="BJ557" s="16" t="s">
        <v>78</v>
      </c>
      <c r="BK557" s="141">
        <f>ROUND(I557*H557,2)</f>
        <v>0</v>
      </c>
      <c r="BL557" s="16" t="s">
        <v>186</v>
      </c>
      <c r="BM557" s="140" t="s">
        <v>1352</v>
      </c>
    </row>
    <row r="558" spans="2:65" s="1" customFormat="1" x14ac:dyDescent="0.2">
      <c r="B558" s="31"/>
      <c r="D558" s="148" t="s">
        <v>1052</v>
      </c>
      <c r="F558" s="149" t="s">
        <v>1347</v>
      </c>
      <c r="I558" s="144"/>
      <c r="L558" s="31"/>
      <c r="M558" s="145"/>
      <c r="T558" s="52"/>
      <c r="AT558" s="16" t="s">
        <v>1052</v>
      </c>
      <c r="AU558" s="16" t="s">
        <v>80</v>
      </c>
    </row>
    <row r="559" spans="2:65" s="12" customFormat="1" x14ac:dyDescent="0.2">
      <c r="B559" s="150"/>
      <c r="D559" s="142" t="s">
        <v>1054</v>
      </c>
      <c r="E559" s="151" t="s">
        <v>3</v>
      </c>
      <c r="F559" s="152" t="s">
        <v>1353</v>
      </c>
      <c r="H559" s="153">
        <v>2.1999999999999999E-2</v>
      </c>
      <c r="I559" s="154"/>
      <c r="L559" s="150"/>
      <c r="M559" s="155"/>
      <c r="T559" s="156"/>
      <c r="AT559" s="151" t="s">
        <v>1054</v>
      </c>
      <c r="AU559" s="151" t="s">
        <v>80</v>
      </c>
      <c r="AV559" s="12" t="s">
        <v>80</v>
      </c>
      <c r="AW559" s="12" t="s">
        <v>35</v>
      </c>
      <c r="AX559" s="12" t="s">
        <v>78</v>
      </c>
      <c r="AY559" s="151" t="s">
        <v>181</v>
      </c>
    </row>
    <row r="560" spans="2:65" s="1" customFormat="1" ht="33" customHeight="1" x14ac:dyDescent="0.2">
      <c r="B560" s="128"/>
      <c r="C560" s="129" t="s">
        <v>1354</v>
      </c>
      <c r="D560" s="129" t="s">
        <v>182</v>
      </c>
      <c r="E560" s="130" t="s">
        <v>1355</v>
      </c>
      <c r="F560" s="131" t="s">
        <v>1356</v>
      </c>
      <c r="G560" s="132" t="s">
        <v>1114</v>
      </c>
      <c r="H560" s="133">
        <v>2.6789999999999998</v>
      </c>
      <c r="I560" s="134"/>
      <c r="J560" s="135">
        <f>ROUND(I560*H560,2)</f>
        <v>0</v>
      </c>
      <c r="K560" s="131" t="s">
        <v>1050</v>
      </c>
      <c r="L560" s="31"/>
      <c r="M560" s="136" t="s">
        <v>3</v>
      </c>
      <c r="N560" s="137" t="s">
        <v>44</v>
      </c>
      <c r="P560" s="138">
        <f>O560*H560</f>
        <v>0</v>
      </c>
      <c r="Q560" s="138">
        <v>1.0900000000000001</v>
      </c>
      <c r="R560" s="138">
        <f>Q560*H560</f>
        <v>2.9201100000000002</v>
      </c>
      <c r="S560" s="138">
        <v>0</v>
      </c>
      <c r="T560" s="139">
        <f>S560*H560</f>
        <v>0</v>
      </c>
      <c r="AR560" s="140" t="s">
        <v>186</v>
      </c>
      <c r="AT560" s="140" t="s">
        <v>182</v>
      </c>
      <c r="AU560" s="140" t="s">
        <v>80</v>
      </c>
      <c r="AY560" s="16" t="s">
        <v>181</v>
      </c>
      <c r="BE560" s="141">
        <f>IF(N560="základní",J560,0)</f>
        <v>0</v>
      </c>
      <c r="BF560" s="141">
        <f>IF(N560="snížená",J560,0)</f>
        <v>0</v>
      </c>
      <c r="BG560" s="141">
        <f>IF(N560="zákl. přenesená",J560,0)</f>
        <v>0</v>
      </c>
      <c r="BH560" s="141">
        <f>IF(N560="sníž. přenesená",J560,0)</f>
        <v>0</v>
      </c>
      <c r="BI560" s="141">
        <f>IF(N560="nulová",J560,0)</f>
        <v>0</v>
      </c>
      <c r="BJ560" s="16" t="s">
        <v>78</v>
      </c>
      <c r="BK560" s="141">
        <f>ROUND(I560*H560,2)</f>
        <v>0</v>
      </c>
      <c r="BL560" s="16" t="s">
        <v>186</v>
      </c>
      <c r="BM560" s="140" t="s">
        <v>1357</v>
      </c>
    </row>
    <row r="561" spans="2:65" s="1" customFormat="1" x14ac:dyDescent="0.2">
      <c r="B561" s="31"/>
      <c r="D561" s="148" t="s">
        <v>1052</v>
      </c>
      <c r="F561" s="149" t="s">
        <v>1358</v>
      </c>
      <c r="I561" s="144"/>
      <c r="L561" s="31"/>
      <c r="M561" s="145"/>
      <c r="T561" s="52"/>
      <c r="AT561" s="16" t="s">
        <v>1052</v>
      </c>
      <c r="AU561" s="16" t="s">
        <v>80</v>
      </c>
    </row>
    <row r="562" spans="2:65" s="12" customFormat="1" x14ac:dyDescent="0.2">
      <c r="B562" s="150"/>
      <c r="D562" s="142" t="s">
        <v>1054</v>
      </c>
      <c r="E562" s="151" t="s">
        <v>3</v>
      </c>
      <c r="F562" s="152" t="s">
        <v>1359</v>
      </c>
      <c r="H562" s="153">
        <v>0.19600000000000001</v>
      </c>
      <c r="I562" s="154"/>
      <c r="L562" s="150"/>
      <c r="M562" s="155"/>
      <c r="T562" s="156"/>
      <c r="AT562" s="151" t="s">
        <v>1054</v>
      </c>
      <c r="AU562" s="151" t="s">
        <v>80</v>
      </c>
      <c r="AV562" s="12" t="s">
        <v>80</v>
      </c>
      <c r="AW562" s="12" t="s">
        <v>35</v>
      </c>
      <c r="AX562" s="12" t="s">
        <v>73</v>
      </c>
      <c r="AY562" s="151" t="s">
        <v>181</v>
      </c>
    </row>
    <row r="563" spans="2:65" s="12" customFormat="1" ht="22.5" x14ac:dyDescent="0.2">
      <c r="B563" s="150"/>
      <c r="D563" s="142" t="s">
        <v>1054</v>
      </c>
      <c r="E563" s="151" t="s">
        <v>3</v>
      </c>
      <c r="F563" s="152" t="s">
        <v>1360</v>
      </c>
      <c r="H563" s="153">
        <v>1.22</v>
      </c>
      <c r="I563" s="154"/>
      <c r="L563" s="150"/>
      <c r="M563" s="155"/>
      <c r="T563" s="156"/>
      <c r="AT563" s="151" t="s">
        <v>1054</v>
      </c>
      <c r="AU563" s="151" t="s">
        <v>80</v>
      </c>
      <c r="AV563" s="12" t="s">
        <v>80</v>
      </c>
      <c r="AW563" s="12" t="s">
        <v>35</v>
      </c>
      <c r="AX563" s="12" t="s">
        <v>73</v>
      </c>
      <c r="AY563" s="151" t="s">
        <v>181</v>
      </c>
    </row>
    <row r="564" spans="2:65" s="12" customFormat="1" x14ac:dyDescent="0.2">
      <c r="B564" s="150"/>
      <c r="D564" s="142" t="s">
        <v>1054</v>
      </c>
      <c r="E564" s="151" t="s">
        <v>3</v>
      </c>
      <c r="F564" s="152" t="s">
        <v>1361</v>
      </c>
      <c r="H564" s="153">
        <v>0.36199999999999999</v>
      </c>
      <c r="I564" s="154"/>
      <c r="L564" s="150"/>
      <c r="M564" s="155"/>
      <c r="T564" s="156"/>
      <c r="AT564" s="151" t="s">
        <v>1054</v>
      </c>
      <c r="AU564" s="151" t="s">
        <v>80</v>
      </c>
      <c r="AV564" s="12" t="s">
        <v>80</v>
      </c>
      <c r="AW564" s="12" t="s">
        <v>35</v>
      </c>
      <c r="AX564" s="12" t="s">
        <v>73</v>
      </c>
      <c r="AY564" s="151" t="s">
        <v>181</v>
      </c>
    </row>
    <row r="565" spans="2:65" s="12" customFormat="1" x14ac:dyDescent="0.2">
      <c r="B565" s="150"/>
      <c r="D565" s="142" t="s">
        <v>1054</v>
      </c>
      <c r="E565" s="151" t="s">
        <v>3</v>
      </c>
      <c r="F565" s="152" t="s">
        <v>1362</v>
      </c>
      <c r="H565" s="153">
        <v>0.90100000000000002</v>
      </c>
      <c r="I565" s="154"/>
      <c r="L565" s="150"/>
      <c r="M565" s="155"/>
      <c r="T565" s="156"/>
      <c r="AT565" s="151" t="s">
        <v>1054</v>
      </c>
      <c r="AU565" s="151" t="s">
        <v>80</v>
      </c>
      <c r="AV565" s="12" t="s">
        <v>80</v>
      </c>
      <c r="AW565" s="12" t="s">
        <v>35</v>
      </c>
      <c r="AX565" s="12" t="s">
        <v>73</v>
      </c>
      <c r="AY565" s="151" t="s">
        <v>181</v>
      </c>
    </row>
    <row r="566" spans="2:65" s="13" customFormat="1" x14ac:dyDescent="0.2">
      <c r="B566" s="157"/>
      <c r="D566" s="142" t="s">
        <v>1054</v>
      </c>
      <c r="E566" s="158" t="s">
        <v>3</v>
      </c>
      <c r="F566" s="159" t="s">
        <v>1070</v>
      </c>
      <c r="H566" s="160">
        <v>2.6789999999999998</v>
      </c>
      <c r="I566" s="161"/>
      <c r="L566" s="157"/>
      <c r="M566" s="162"/>
      <c r="T566" s="163"/>
      <c r="AT566" s="158" t="s">
        <v>1054</v>
      </c>
      <c r="AU566" s="158" t="s">
        <v>80</v>
      </c>
      <c r="AV566" s="13" t="s">
        <v>186</v>
      </c>
      <c r="AW566" s="13" t="s">
        <v>35</v>
      </c>
      <c r="AX566" s="13" t="s">
        <v>78</v>
      </c>
      <c r="AY566" s="158" t="s">
        <v>181</v>
      </c>
    </row>
    <row r="567" spans="2:65" s="1" customFormat="1" ht="49.15" customHeight="1" x14ac:dyDescent="0.2">
      <c r="B567" s="128"/>
      <c r="C567" s="129" t="s">
        <v>1363</v>
      </c>
      <c r="D567" s="129" t="s">
        <v>182</v>
      </c>
      <c r="E567" s="130" t="s">
        <v>1364</v>
      </c>
      <c r="F567" s="131" t="s">
        <v>1365</v>
      </c>
      <c r="G567" s="132" t="s">
        <v>597</v>
      </c>
      <c r="H567" s="133">
        <v>23.626000000000001</v>
      </c>
      <c r="I567" s="134"/>
      <c r="J567" s="135">
        <f>ROUND(I567*H567,2)</f>
        <v>0</v>
      </c>
      <c r="K567" s="131" t="s">
        <v>1050</v>
      </c>
      <c r="L567" s="31"/>
      <c r="M567" s="136" t="s">
        <v>3</v>
      </c>
      <c r="N567" s="137" t="s">
        <v>44</v>
      </c>
      <c r="P567" s="138">
        <f>O567*H567</f>
        <v>0</v>
      </c>
      <c r="Q567" s="138">
        <v>0.1094</v>
      </c>
      <c r="R567" s="138">
        <f>Q567*H567</f>
        <v>2.5846844</v>
      </c>
      <c r="S567" s="138">
        <v>0</v>
      </c>
      <c r="T567" s="139">
        <f>S567*H567</f>
        <v>0</v>
      </c>
      <c r="AR567" s="140" t="s">
        <v>186</v>
      </c>
      <c r="AT567" s="140" t="s">
        <v>182</v>
      </c>
      <c r="AU567" s="140" t="s">
        <v>80</v>
      </c>
      <c r="AY567" s="16" t="s">
        <v>181</v>
      </c>
      <c r="BE567" s="141">
        <f>IF(N567="základní",J567,0)</f>
        <v>0</v>
      </c>
      <c r="BF567" s="141">
        <f>IF(N567="snížená",J567,0)</f>
        <v>0</v>
      </c>
      <c r="BG567" s="141">
        <f>IF(N567="zákl. přenesená",J567,0)</f>
        <v>0</v>
      </c>
      <c r="BH567" s="141">
        <f>IF(N567="sníž. přenesená",J567,0)</f>
        <v>0</v>
      </c>
      <c r="BI567" s="141">
        <f>IF(N567="nulová",J567,0)</f>
        <v>0</v>
      </c>
      <c r="BJ567" s="16" t="s">
        <v>78</v>
      </c>
      <c r="BK567" s="141">
        <f>ROUND(I567*H567,2)</f>
        <v>0</v>
      </c>
      <c r="BL567" s="16" t="s">
        <v>186</v>
      </c>
      <c r="BM567" s="140" t="s">
        <v>1366</v>
      </c>
    </row>
    <row r="568" spans="2:65" s="1" customFormat="1" x14ac:dyDescent="0.2">
      <c r="B568" s="31"/>
      <c r="D568" s="148" t="s">
        <v>1052</v>
      </c>
      <c r="F568" s="149" t="s">
        <v>1367</v>
      </c>
      <c r="I568" s="144"/>
      <c r="L568" s="31"/>
      <c r="M568" s="145"/>
      <c r="T568" s="52"/>
      <c r="AT568" s="16" t="s">
        <v>1052</v>
      </c>
      <c r="AU568" s="16" t="s">
        <v>80</v>
      </c>
    </row>
    <row r="569" spans="2:65" s="12" customFormat="1" x14ac:dyDescent="0.2">
      <c r="B569" s="150"/>
      <c r="D569" s="142" t="s">
        <v>1054</v>
      </c>
      <c r="E569" s="151" t="s">
        <v>3</v>
      </c>
      <c r="F569" s="152" t="s">
        <v>1368</v>
      </c>
      <c r="H569" s="153">
        <v>23.626000000000001</v>
      </c>
      <c r="I569" s="154"/>
      <c r="L569" s="150"/>
      <c r="M569" s="155"/>
      <c r="T569" s="156"/>
      <c r="AT569" s="151" t="s">
        <v>1054</v>
      </c>
      <c r="AU569" s="151" t="s">
        <v>80</v>
      </c>
      <c r="AV569" s="12" t="s">
        <v>80</v>
      </c>
      <c r="AW569" s="12" t="s">
        <v>35</v>
      </c>
      <c r="AX569" s="12" t="s">
        <v>78</v>
      </c>
      <c r="AY569" s="151" t="s">
        <v>181</v>
      </c>
    </row>
    <row r="570" spans="2:65" s="1" customFormat="1" ht="49.15" customHeight="1" x14ac:dyDescent="0.2">
      <c r="B570" s="128"/>
      <c r="C570" s="129" t="s">
        <v>1369</v>
      </c>
      <c r="D570" s="129" t="s">
        <v>182</v>
      </c>
      <c r="E570" s="130" t="s">
        <v>1370</v>
      </c>
      <c r="F570" s="131" t="s">
        <v>1371</v>
      </c>
      <c r="G570" s="132" t="s">
        <v>597</v>
      </c>
      <c r="H570" s="133">
        <v>1.2</v>
      </c>
      <c r="I570" s="134"/>
      <c r="J570" s="135">
        <f>ROUND(I570*H570,2)</f>
        <v>0</v>
      </c>
      <c r="K570" s="131" t="s">
        <v>1050</v>
      </c>
      <c r="L570" s="31"/>
      <c r="M570" s="136" t="s">
        <v>3</v>
      </c>
      <c r="N570" s="137" t="s">
        <v>44</v>
      </c>
      <c r="P570" s="138">
        <f>O570*H570</f>
        <v>0</v>
      </c>
      <c r="Q570" s="138">
        <v>0.23458000000000001</v>
      </c>
      <c r="R570" s="138">
        <f>Q570*H570</f>
        <v>0.28149600000000002</v>
      </c>
      <c r="S570" s="138">
        <v>0</v>
      </c>
      <c r="T570" s="139">
        <f>S570*H570</f>
        <v>0</v>
      </c>
      <c r="AR570" s="140" t="s">
        <v>186</v>
      </c>
      <c r="AT570" s="140" t="s">
        <v>182</v>
      </c>
      <c r="AU570" s="140" t="s">
        <v>80</v>
      </c>
      <c r="AY570" s="16" t="s">
        <v>181</v>
      </c>
      <c r="BE570" s="141">
        <f>IF(N570="základní",J570,0)</f>
        <v>0</v>
      </c>
      <c r="BF570" s="141">
        <f>IF(N570="snížená",J570,0)</f>
        <v>0</v>
      </c>
      <c r="BG570" s="141">
        <f>IF(N570="zákl. přenesená",J570,0)</f>
        <v>0</v>
      </c>
      <c r="BH570" s="141">
        <f>IF(N570="sníž. přenesená",J570,0)</f>
        <v>0</v>
      </c>
      <c r="BI570" s="141">
        <f>IF(N570="nulová",J570,0)</f>
        <v>0</v>
      </c>
      <c r="BJ570" s="16" t="s">
        <v>78</v>
      </c>
      <c r="BK570" s="141">
        <f>ROUND(I570*H570,2)</f>
        <v>0</v>
      </c>
      <c r="BL570" s="16" t="s">
        <v>186</v>
      </c>
      <c r="BM570" s="140" t="s">
        <v>1372</v>
      </c>
    </row>
    <row r="571" spans="2:65" s="1" customFormat="1" x14ac:dyDescent="0.2">
      <c r="B571" s="31"/>
      <c r="D571" s="148" t="s">
        <v>1052</v>
      </c>
      <c r="F571" s="149" t="s">
        <v>1373</v>
      </c>
      <c r="I571" s="144"/>
      <c r="L571" s="31"/>
      <c r="M571" s="145"/>
      <c r="T571" s="52"/>
      <c r="AT571" s="16" t="s">
        <v>1052</v>
      </c>
      <c r="AU571" s="16" t="s">
        <v>80</v>
      </c>
    </row>
    <row r="572" spans="2:65" s="12" customFormat="1" x14ac:dyDescent="0.2">
      <c r="B572" s="150"/>
      <c r="D572" s="142" t="s">
        <v>1054</v>
      </c>
      <c r="E572" s="151" t="s">
        <v>3</v>
      </c>
      <c r="F572" s="152" t="s">
        <v>1374</v>
      </c>
      <c r="H572" s="153">
        <v>1.2</v>
      </c>
      <c r="I572" s="154"/>
      <c r="L572" s="150"/>
      <c r="M572" s="155"/>
      <c r="T572" s="156"/>
      <c r="AT572" s="151" t="s">
        <v>1054</v>
      </c>
      <c r="AU572" s="151" t="s">
        <v>80</v>
      </c>
      <c r="AV572" s="12" t="s">
        <v>80</v>
      </c>
      <c r="AW572" s="12" t="s">
        <v>35</v>
      </c>
      <c r="AX572" s="12" t="s">
        <v>78</v>
      </c>
      <c r="AY572" s="151" t="s">
        <v>181</v>
      </c>
    </row>
    <row r="573" spans="2:65" s="1" customFormat="1" ht="37.9" customHeight="1" x14ac:dyDescent="0.2">
      <c r="B573" s="128"/>
      <c r="C573" s="129" t="s">
        <v>1375</v>
      </c>
      <c r="D573" s="129" t="s">
        <v>182</v>
      </c>
      <c r="E573" s="130" t="s">
        <v>1376</v>
      </c>
      <c r="F573" s="131" t="s">
        <v>1377</v>
      </c>
      <c r="G573" s="132" t="s">
        <v>597</v>
      </c>
      <c r="H573" s="133">
        <v>210.07900000000001</v>
      </c>
      <c r="I573" s="134"/>
      <c r="J573" s="135">
        <f>ROUND(I573*H573,2)</f>
        <v>0</v>
      </c>
      <c r="K573" s="131" t="s">
        <v>1050</v>
      </c>
      <c r="L573" s="31"/>
      <c r="M573" s="136" t="s">
        <v>3</v>
      </c>
      <c r="N573" s="137" t="s">
        <v>44</v>
      </c>
      <c r="P573" s="138">
        <f>O573*H573</f>
        <v>0</v>
      </c>
      <c r="Q573" s="138">
        <v>9.4479999999999995E-2</v>
      </c>
      <c r="R573" s="138">
        <f>Q573*H573</f>
        <v>19.848263920000001</v>
      </c>
      <c r="S573" s="138">
        <v>0</v>
      </c>
      <c r="T573" s="139">
        <f>S573*H573</f>
        <v>0</v>
      </c>
      <c r="AR573" s="140" t="s">
        <v>186</v>
      </c>
      <c r="AT573" s="140" t="s">
        <v>182</v>
      </c>
      <c r="AU573" s="140" t="s">
        <v>80</v>
      </c>
      <c r="AY573" s="16" t="s">
        <v>181</v>
      </c>
      <c r="BE573" s="141">
        <f>IF(N573="základní",J573,0)</f>
        <v>0</v>
      </c>
      <c r="BF573" s="141">
        <f>IF(N573="snížená",J573,0)</f>
        <v>0</v>
      </c>
      <c r="BG573" s="141">
        <f>IF(N573="zákl. přenesená",J573,0)</f>
        <v>0</v>
      </c>
      <c r="BH573" s="141">
        <f>IF(N573="sníž. přenesená",J573,0)</f>
        <v>0</v>
      </c>
      <c r="BI573" s="141">
        <f>IF(N573="nulová",J573,0)</f>
        <v>0</v>
      </c>
      <c r="BJ573" s="16" t="s">
        <v>78</v>
      </c>
      <c r="BK573" s="141">
        <f>ROUND(I573*H573,2)</f>
        <v>0</v>
      </c>
      <c r="BL573" s="16" t="s">
        <v>186</v>
      </c>
      <c r="BM573" s="140" t="s">
        <v>1378</v>
      </c>
    </row>
    <row r="574" spans="2:65" s="1" customFormat="1" x14ac:dyDescent="0.2">
      <c r="B574" s="31"/>
      <c r="D574" s="148" t="s">
        <v>1052</v>
      </c>
      <c r="F574" s="149" t="s">
        <v>1379</v>
      </c>
      <c r="I574" s="144"/>
      <c r="L574" s="31"/>
      <c r="M574" s="145"/>
      <c r="T574" s="52"/>
      <c r="AT574" s="16" t="s">
        <v>1052</v>
      </c>
      <c r="AU574" s="16" t="s">
        <v>80</v>
      </c>
    </row>
    <row r="575" spans="2:65" s="12" customFormat="1" ht="33.75" x14ac:dyDescent="0.2">
      <c r="B575" s="150"/>
      <c r="D575" s="142" t="s">
        <v>1054</v>
      </c>
      <c r="E575" s="151" t="s">
        <v>3</v>
      </c>
      <c r="F575" s="152" t="s">
        <v>1380</v>
      </c>
      <c r="H575" s="153">
        <v>121.66</v>
      </c>
      <c r="I575" s="154"/>
      <c r="L575" s="150"/>
      <c r="M575" s="155"/>
      <c r="T575" s="156"/>
      <c r="AT575" s="151" t="s">
        <v>1054</v>
      </c>
      <c r="AU575" s="151" t="s">
        <v>80</v>
      </c>
      <c r="AV575" s="12" t="s">
        <v>80</v>
      </c>
      <c r="AW575" s="12" t="s">
        <v>35</v>
      </c>
      <c r="AX575" s="12" t="s">
        <v>73</v>
      </c>
      <c r="AY575" s="151" t="s">
        <v>181</v>
      </c>
    </row>
    <row r="576" spans="2:65" s="12" customFormat="1" x14ac:dyDescent="0.2">
      <c r="B576" s="150"/>
      <c r="D576" s="142" t="s">
        <v>1054</v>
      </c>
      <c r="E576" s="151" t="s">
        <v>3</v>
      </c>
      <c r="F576" s="152" t="s">
        <v>1381</v>
      </c>
      <c r="H576" s="153">
        <v>-17.463999999999999</v>
      </c>
      <c r="I576" s="154"/>
      <c r="L576" s="150"/>
      <c r="M576" s="155"/>
      <c r="T576" s="156"/>
      <c r="AT576" s="151" t="s">
        <v>1054</v>
      </c>
      <c r="AU576" s="151" t="s">
        <v>80</v>
      </c>
      <c r="AV576" s="12" t="s">
        <v>80</v>
      </c>
      <c r="AW576" s="12" t="s">
        <v>35</v>
      </c>
      <c r="AX576" s="12" t="s">
        <v>73</v>
      </c>
      <c r="AY576" s="151" t="s">
        <v>181</v>
      </c>
    </row>
    <row r="577" spans="2:65" s="12" customFormat="1" x14ac:dyDescent="0.2">
      <c r="B577" s="150"/>
      <c r="D577" s="142" t="s">
        <v>1054</v>
      </c>
      <c r="E577" s="151" t="s">
        <v>3</v>
      </c>
      <c r="F577" s="152" t="s">
        <v>1382</v>
      </c>
      <c r="H577" s="153">
        <v>7.101</v>
      </c>
      <c r="I577" s="154"/>
      <c r="L577" s="150"/>
      <c r="M577" s="155"/>
      <c r="T577" s="156"/>
      <c r="AT577" s="151" t="s">
        <v>1054</v>
      </c>
      <c r="AU577" s="151" t="s">
        <v>80</v>
      </c>
      <c r="AV577" s="12" t="s">
        <v>80</v>
      </c>
      <c r="AW577" s="12" t="s">
        <v>35</v>
      </c>
      <c r="AX577" s="12" t="s">
        <v>73</v>
      </c>
      <c r="AY577" s="151" t="s">
        <v>181</v>
      </c>
    </row>
    <row r="578" spans="2:65" s="12" customFormat="1" x14ac:dyDescent="0.2">
      <c r="B578" s="150"/>
      <c r="D578" s="142" t="s">
        <v>1054</v>
      </c>
      <c r="E578" s="151" t="s">
        <v>3</v>
      </c>
      <c r="F578" s="152" t="s">
        <v>1383</v>
      </c>
      <c r="H578" s="153">
        <v>3.226</v>
      </c>
      <c r="I578" s="154"/>
      <c r="L578" s="150"/>
      <c r="M578" s="155"/>
      <c r="T578" s="156"/>
      <c r="AT578" s="151" t="s">
        <v>1054</v>
      </c>
      <c r="AU578" s="151" t="s">
        <v>80</v>
      </c>
      <c r="AV578" s="12" t="s">
        <v>80</v>
      </c>
      <c r="AW578" s="12" t="s">
        <v>35</v>
      </c>
      <c r="AX578" s="12" t="s">
        <v>73</v>
      </c>
      <c r="AY578" s="151" t="s">
        <v>181</v>
      </c>
    </row>
    <row r="579" spans="2:65" s="12" customFormat="1" ht="33.75" x14ac:dyDescent="0.2">
      <c r="B579" s="150"/>
      <c r="D579" s="142" t="s">
        <v>1054</v>
      </c>
      <c r="E579" s="151" t="s">
        <v>3</v>
      </c>
      <c r="F579" s="152" t="s">
        <v>1384</v>
      </c>
      <c r="H579" s="153">
        <v>95.555999999999997</v>
      </c>
      <c r="I579" s="154"/>
      <c r="L579" s="150"/>
      <c r="M579" s="155"/>
      <c r="T579" s="156"/>
      <c r="AT579" s="151" t="s">
        <v>1054</v>
      </c>
      <c r="AU579" s="151" t="s">
        <v>80</v>
      </c>
      <c r="AV579" s="12" t="s">
        <v>80</v>
      </c>
      <c r="AW579" s="12" t="s">
        <v>35</v>
      </c>
      <c r="AX579" s="12" t="s">
        <v>73</v>
      </c>
      <c r="AY579" s="151" t="s">
        <v>181</v>
      </c>
    </row>
    <row r="580" spans="2:65" s="13" customFormat="1" x14ac:dyDescent="0.2">
      <c r="B580" s="157"/>
      <c r="D580" s="142" t="s">
        <v>1054</v>
      </c>
      <c r="E580" s="158" t="s">
        <v>3</v>
      </c>
      <c r="F580" s="159" t="s">
        <v>1070</v>
      </c>
      <c r="H580" s="160">
        <v>210.07900000000001</v>
      </c>
      <c r="I580" s="161"/>
      <c r="L580" s="157"/>
      <c r="M580" s="162"/>
      <c r="T580" s="163"/>
      <c r="AT580" s="158" t="s">
        <v>1054</v>
      </c>
      <c r="AU580" s="158" t="s">
        <v>80</v>
      </c>
      <c r="AV580" s="13" t="s">
        <v>186</v>
      </c>
      <c r="AW580" s="13" t="s">
        <v>35</v>
      </c>
      <c r="AX580" s="13" t="s">
        <v>78</v>
      </c>
      <c r="AY580" s="158" t="s">
        <v>181</v>
      </c>
    </row>
    <row r="581" spans="2:65" s="1" customFormat="1" ht="37.9" customHeight="1" x14ac:dyDescent="0.2">
      <c r="B581" s="128"/>
      <c r="C581" s="129" t="s">
        <v>1385</v>
      </c>
      <c r="D581" s="129" t="s">
        <v>182</v>
      </c>
      <c r="E581" s="130" t="s">
        <v>1386</v>
      </c>
      <c r="F581" s="131" t="s">
        <v>1387</v>
      </c>
      <c r="G581" s="132" t="s">
        <v>597</v>
      </c>
      <c r="H581" s="133">
        <v>34.125999999999998</v>
      </c>
      <c r="I581" s="134"/>
      <c r="J581" s="135">
        <f>ROUND(I581*H581,2)</f>
        <v>0</v>
      </c>
      <c r="K581" s="131" t="s">
        <v>1050</v>
      </c>
      <c r="L581" s="31"/>
      <c r="M581" s="136" t="s">
        <v>3</v>
      </c>
      <c r="N581" s="137" t="s">
        <v>44</v>
      </c>
      <c r="P581" s="138">
        <f>O581*H581</f>
        <v>0</v>
      </c>
      <c r="Q581" s="138">
        <v>0.11396000000000001</v>
      </c>
      <c r="R581" s="138">
        <f>Q581*H581</f>
        <v>3.8889989599999999</v>
      </c>
      <c r="S581" s="138">
        <v>0</v>
      </c>
      <c r="T581" s="139">
        <f>S581*H581</f>
        <v>0</v>
      </c>
      <c r="AR581" s="140" t="s">
        <v>186</v>
      </c>
      <c r="AT581" s="140" t="s">
        <v>182</v>
      </c>
      <c r="AU581" s="140" t="s">
        <v>80</v>
      </c>
      <c r="AY581" s="16" t="s">
        <v>181</v>
      </c>
      <c r="BE581" s="141">
        <f>IF(N581="základní",J581,0)</f>
        <v>0</v>
      </c>
      <c r="BF581" s="141">
        <f>IF(N581="snížená",J581,0)</f>
        <v>0</v>
      </c>
      <c r="BG581" s="141">
        <f>IF(N581="zákl. přenesená",J581,0)</f>
        <v>0</v>
      </c>
      <c r="BH581" s="141">
        <f>IF(N581="sníž. přenesená",J581,0)</f>
        <v>0</v>
      </c>
      <c r="BI581" s="141">
        <f>IF(N581="nulová",J581,0)</f>
        <v>0</v>
      </c>
      <c r="BJ581" s="16" t="s">
        <v>78</v>
      </c>
      <c r="BK581" s="141">
        <f>ROUND(I581*H581,2)</f>
        <v>0</v>
      </c>
      <c r="BL581" s="16" t="s">
        <v>186</v>
      </c>
      <c r="BM581" s="140" t="s">
        <v>1388</v>
      </c>
    </row>
    <row r="582" spans="2:65" s="1" customFormat="1" x14ac:dyDescent="0.2">
      <c r="B582" s="31"/>
      <c r="D582" s="148" t="s">
        <v>1052</v>
      </c>
      <c r="F582" s="149" t="s">
        <v>1389</v>
      </c>
      <c r="I582" s="144"/>
      <c r="L582" s="31"/>
      <c r="M582" s="145"/>
      <c r="T582" s="52"/>
      <c r="AT582" s="16" t="s">
        <v>1052</v>
      </c>
      <c r="AU582" s="16" t="s">
        <v>80</v>
      </c>
    </row>
    <row r="583" spans="2:65" s="12" customFormat="1" x14ac:dyDescent="0.2">
      <c r="B583" s="150"/>
      <c r="D583" s="142" t="s">
        <v>1054</v>
      </c>
      <c r="E583" s="151" t="s">
        <v>3</v>
      </c>
      <c r="F583" s="152" t="s">
        <v>1390</v>
      </c>
      <c r="H583" s="153">
        <v>7.4059999999999997</v>
      </c>
      <c r="I583" s="154"/>
      <c r="L583" s="150"/>
      <c r="M583" s="155"/>
      <c r="T583" s="156"/>
      <c r="AT583" s="151" t="s">
        <v>1054</v>
      </c>
      <c r="AU583" s="151" t="s">
        <v>80</v>
      </c>
      <c r="AV583" s="12" t="s">
        <v>80</v>
      </c>
      <c r="AW583" s="12" t="s">
        <v>35</v>
      </c>
      <c r="AX583" s="12" t="s">
        <v>73</v>
      </c>
      <c r="AY583" s="151" t="s">
        <v>181</v>
      </c>
    </row>
    <row r="584" spans="2:65" s="12" customFormat="1" x14ac:dyDescent="0.2">
      <c r="B584" s="150"/>
      <c r="D584" s="142" t="s">
        <v>1054</v>
      </c>
      <c r="E584" s="151" t="s">
        <v>3</v>
      </c>
      <c r="F584" s="152" t="s">
        <v>1391</v>
      </c>
      <c r="H584" s="153">
        <v>26.72</v>
      </c>
      <c r="I584" s="154"/>
      <c r="L584" s="150"/>
      <c r="M584" s="155"/>
      <c r="T584" s="156"/>
      <c r="AT584" s="151" t="s">
        <v>1054</v>
      </c>
      <c r="AU584" s="151" t="s">
        <v>80</v>
      </c>
      <c r="AV584" s="12" t="s">
        <v>80</v>
      </c>
      <c r="AW584" s="12" t="s">
        <v>35</v>
      </c>
      <c r="AX584" s="12" t="s">
        <v>73</v>
      </c>
      <c r="AY584" s="151" t="s">
        <v>181</v>
      </c>
    </row>
    <row r="585" spans="2:65" s="13" customFormat="1" x14ac:dyDescent="0.2">
      <c r="B585" s="157"/>
      <c r="D585" s="142" t="s">
        <v>1054</v>
      </c>
      <c r="E585" s="158" t="s">
        <v>3</v>
      </c>
      <c r="F585" s="159" t="s">
        <v>1070</v>
      </c>
      <c r="H585" s="160">
        <v>34.125999999999998</v>
      </c>
      <c r="I585" s="161"/>
      <c r="L585" s="157"/>
      <c r="M585" s="162"/>
      <c r="T585" s="163"/>
      <c r="AT585" s="158" t="s">
        <v>1054</v>
      </c>
      <c r="AU585" s="158" t="s">
        <v>80</v>
      </c>
      <c r="AV585" s="13" t="s">
        <v>186</v>
      </c>
      <c r="AW585" s="13" t="s">
        <v>35</v>
      </c>
      <c r="AX585" s="13" t="s">
        <v>78</v>
      </c>
      <c r="AY585" s="158" t="s">
        <v>181</v>
      </c>
    </row>
    <row r="586" spans="2:65" s="1" customFormat="1" ht="33" customHeight="1" x14ac:dyDescent="0.2">
      <c r="B586" s="128"/>
      <c r="C586" s="129" t="s">
        <v>1392</v>
      </c>
      <c r="D586" s="129" t="s">
        <v>182</v>
      </c>
      <c r="E586" s="130" t="s">
        <v>1393</v>
      </c>
      <c r="F586" s="131" t="s">
        <v>1394</v>
      </c>
      <c r="G586" s="132" t="s">
        <v>597</v>
      </c>
      <c r="H586" s="133">
        <v>46.075000000000003</v>
      </c>
      <c r="I586" s="134"/>
      <c r="J586" s="135">
        <f>ROUND(I586*H586,2)</f>
        <v>0</v>
      </c>
      <c r="K586" s="131" t="s">
        <v>1050</v>
      </c>
      <c r="L586" s="31"/>
      <c r="M586" s="136" t="s">
        <v>3</v>
      </c>
      <c r="N586" s="137" t="s">
        <v>44</v>
      </c>
      <c r="P586" s="138">
        <f>O586*H586</f>
        <v>0</v>
      </c>
      <c r="Q586" s="138">
        <v>0.14482999999999999</v>
      </c>
      <c r="R586" s="138">
        <f>Q586*H586</f>
        <v>6.67304225</v>
      </c>
      <c r="S586" s="138">
        <v>0</v>
      </c>
      <c r="T586" s="139">
        <f>S586*H586</f>
        <v>0</v>
      </c>
      <c r="AR586" s="140" t="s">
        <v>186</v>
      </c>
      <c r="AT586" s="140" t="s">
        <v>182</v>
      </c>
      <c r="AU586" s="140" t="s">
        <v>80</v>
      </c>
      <c r="AY586" s="16" t="s">
        <v>181</v>
      </c>
      <c r="BE586" s="141">
        <f>IF(N586="základní",J586,0)</f>
        <v>0</v>
      </c>
      <c r="BF586" s="141">
        <f>IF(N586="snížená",J586,0)</f>
        <v>0</v>
      </c>
      <c r="BG586" s="141">
        <f>IF(N586="zákl. přenesená",J586,0)</f>
        <v>0</v>
      </c>
      <c r="BH586" s="141">
        <f>IF(N586="sníž. přenesená",J586,0)</f>
        <v>0</v>
      </c>
      <c r="BI586" s="141">
        <f>IF(N586="nulová",J586,0)</f>
        <v>0</v>
      </c>
      <c r="BJ586" s="16" t="s">
        <v>78</v>
      </c>
      <c r="BK586" s="141">
        <f>ROUND(I586*H586,2)</f>
        <v>0</v>
      </c>
      <c r="BL586" s="16" t="s">
        <v>186</v>
      </c>
      <c r="BM586" s="140" t="s">
        <v>1395</v>
      </c>
    </row>
    <row r="587" spans="2:65" s="1" customFormat="1" x14ac:dyDescent="0.2">
      <c r="B587" s="31"/>
      <c r="D587" s="148" t="s">
        <v>1052</v>
      </c>
      <c r="F587" s="149" t="s">
        <v>1396</v>
      </c>
      <c r="I587" s="144"/>
      <c r="L587" s="31"/>
      <c r="M587" s="145"/>
      <c r="T587" s="52"/>
      <c r="AT587" s="16" t="s">
        <v>1052</v>
      </c>
      <c r="AU587" s="16" t="s">
        <v>80</v>
      </c>
    </row>
    <row r="588" spans="2:65" s="12" customFormat="1" x14ac:dyDescent="0.2">
      <c r="B588" s="150"/>
      <c r="D588" s="142" t="s">
        <v>1054</v>
      </c>
      <c r="E588" s="151" t="s">
        <v>3</v>
      </c>
      <c r="F588" s="152" t="s">
        <v>1397</v>
      </c>
      <c r="H588" s="153">
        <v>23.574999999999999</v>
      </c>
      <c r="I588" s="154"/>
      <c r="L588" s="150"/>
      <c r="M588" s="155"/>
      <c r="T588" s="156"/>
      <c r="AT588" s="151" t="s">
        <v>1054</v>
      </c>
      <c r="AU588" s="151" t="s">
        <v>80</v>
      </c>
      <c r="AV588" s="12" t="s">
        <v>80</v>
      </c>
      <c r="AW588" s="12" t="s">
        <v>35</v>
      </c>
      <c r="AX588" s="12" t="s">
        <v>73</v>
      </c>
      <c r="AY588" s="151" t="s">
        <v>181</v>
      </c>
    </row>
    <row r="589" spans="2:65" s="12" customFormat="1" x14ac:dyDescent="0.2">
      <c r="B589" s="150"/>
      <c r="D589" s="142" t="s">
        <v>1054</v>
      </c>
      <c r="E589" s="151" t="s">
        <v>3</v>
      </c>
      <c r="F589" s="152" t="s">
        <v>1398</v>
      </c>
      <c r="H589" s="153">
        <v>22.5</v>
      </c>
      <c r="I589" s="154"/>
      <c r="L589" s="150"/>
      <c r="M589" s="155"/>
      <c r="T589" s="156"/>
      <c r="AT589" s="151" t="s">
        <v>1054</v>
      </c>
      <c r="AU589" s="151" t="s">
        <v>80</v>
      </c>
      <c r="AV589" s="12" t="s">
        <v>80</v>
      </c>
      <c r="AW589" s="12" t="s">
        <v>35</v>
      </c>
      <c r="AX589" s="12" t="s">
        <v>73</v>
      </c>
      <c r="AY589" s="151" t="s">
        <v>181</v>
      </c>
    </row>
    <row r="590" spans="2:65" s="13" customFormat="1" x14ac:dyDescent="0.2">
      <c r="B590" s="157"/>
      <c r="D590" s="142" t="s">
        <v>1054</v>
      </c>
      <c r="E590" s="158" t="s">
        <v>3</v>
      </c>
      <c r="F590" s="159" t="s">
        <v>1070</v>
      </c>
      <c r="H590" s="160">
        <v>46.075000000000003</v>
      </c>
      <c r="I590" s="161"/>
      <c r="L590" s="157"/>
      <c r="M590" s="162"/>
      <c r="T590" s="163"/>
      <c r="AT590" s="158" t="s">
        <v>1054</v>
      </c>
      <c r="AU590" s="158" t="s">
        <v>80</v>
      </c>
      <c r="AV590" s="13" t="s">
        <v>186</v>
      </c>
      <c r="AW590" s="13" t="s">
        <v>35</v>
      </c>
      <c r="AX590" s="13" t="s">
        <v>78</v>
      </c>
      <c r="AY590" s="158" t="s">
        <v>181</v>
      </c>
    </row>
    <row r="591" spans="2:65" s="1" customFormat="1" ht="24.2" customHeight="1" x14ac:dyDescent="0.2">
      <c r="B591" s="128"/>
      <c r="C591" s="129" t="s">
        <v>1399</v>
      </c>
      <c r="D591" s="129" t="s">
        <v>182</v>
      </c>
      <c r="E591" s="130" t="s">
        <v>1400</v>
      </c>
      <c r="F591" s="131" t="s">
        <v>1401</v>
      </c>
      <c r="G591" s="132" t="s">
        <v>499</v>
      </c>
      <c r="H591" s="133">
        <v>96.6</v>
      </c>
      <c r="I591" s="134"/>
      <c r="J591" s="135">
        <f>ROUND(I591*H591,2)</f>
        <v>0</v>
      </c>
      <c r="K591" s="131" t="s">
        <v>1050</v>
      </c>
      <c r="L591" s="31"/>
      <c r="M591" s="136" t="s">
        <v>3</v>
      </c>
      <c r="N591" s="137" t="s">
        <v>44</v>
      </c>
      <c r="P591" s="138">
        <f>O591*H591</f>
        <v>0</v>
      </c>
      <c r="Q591" s="138">
        <v>1.2E-4</v>
      </c>
      <c r="R591" s="138">
        <f>Q591*H591</f>
        <v>1.1592E-2</v>
      </c>
      <c r="S591" s="138">
        <v>0</v>
      </c>
      <c r="T591" s="139">
        <f>S591*H591</f>
        <v>0</v>
      </c>
      <c r="AR591" s="140" t="s">
        <v>186</v>
      </c>
      <c r="AT591" s="140" t="s">
        <v>182</v>
      </c>
      <c r="AU591" s="140" t="s">
        <v>80</v>
      </c>
      <c r="AY591" s="16" t="s">
        <v>181</v>
      </c>
      <c r="BE591" s="141">
        <f>IF(N591="základní",J591,0)</f>
        <v>0</v>
      </c>
      <c r="BF591" s="141">
        <f>IF(N591="snížená",J591,0)</f>
        <v>0</v>
      </c>
      <c r="BG591" s="141">
        <f>IF(N591="zákl. přenesená",J591,0)</f>
        <v>0</v>
      </c>
      <c r="BH591" s="141">
        <f>IF(N591="sníž. přenesená",J591,0)</f>
        <v>0</v>
      </c>
      <c r="BI591" s="141">
        <f>IF(N591="nulová",J591,0)</f>
        <v>0</v>
      </c>
      <c r="BJ591" s="16" t="s">
        <v>78</v>
      </c>
      <c r="BK591" s="141">
        <f>ROUND(I591*H591,2)</f>
        <v>0</v>
      </c>
      <c r="BL591" s="16" t="s">
        <v>186</v>
      </c>
      <c r="BM591" s="140" t="s">
        <v>1402</v>
      </c>
    </row>
    <row r="592" spans="2:65" s="1" customFormat="1" x14ac:dyDescent="0.2">
      <c r="B592" s="31"/>
      <c r="D592" s="148" t="s">
        <v>1052</v>
      </c>
      <c r="F592" s="149" t="s">
        <v>1403</v>
      </c>
      <c r="I592" s="144"/>
      <c r="L592" s="31"/>
      <c r="M592" s="145"/>
      <c r="T592" s="52"/>
      <c r="AT592" s="16" t="s">
        <v>1052</v>
      </c>
      <c r="AU592" s="16" t="s">
        <v>80</v>
      </c>
    </row>
    <row r="593" spans="2:65" s="12" customFormat="1" x14ac:dyDescent="0.2">
      <c r="B593" s="150"/>
      <c r="D593" s="142" t="s">
        <v>1054</v>
      </c>
      <c r="E593" s="151" t="s">
        <v>3</v>
      </c>
      <c r="F593" s="152" t="s">
        <v>1404</v>
      </c>
      <c r="H593" s="153">
        <v>4.8</v>
      </c>
      <c r="I593" s="154"/>
      <c r="L593" s="150"/>
      <c r="M593" s="155"/>
      <c r="T593" s="156"/>
      <c r="AT593" s="151" t="s">
        <v>1054</v>
      </c>
      <c r="AU593" s="151" t="s">
        <v>80</v>
      </c>
      <c r="AV593" s="12" t="s">
        <v>80</v>
      </c>
      <c r="AW593" s="12" t="s">
        <v>35</v>
      </c>
      <c r="AX593" s="12" t="s">
        <v>73</v>
      </c>
      <c r="AY593" s="151" t="s">
        <v>181</v>
      </c>
    </row>
    <row r="594" spans="2:65" s="12" customFormat="1" x14ac:dyDescent="0.2">
      <c r="B594" s="150"/>
      <c r="D594" s="142" t="s">
        <v>1054</v>
      </c>
      <c r="E594" s="151" t="s">
        <v>3</v>
      </c>
      <c r="F594" s="152" t="s">
        <v>1405</v>
      </c>
      <c r="H594" s="153">
        <v>48</v>
      </c>
      <c r="I594" s="154"/>
      <c r="L594" s="150"/>
      <c r="M594" s="155"/>
      <c r="T594" s="156"/>
      <c r="AT594" s="151" t="s">
        <v>1054</v>
      </c>
      <c r="AU594" s="151" t="s">
        <v>80</v>
      </c>
      <c r="AV594" s="12" t="s">
        <v>80</v>
      </c>
      <c r="AW594" s="12" t="s">
        <v>35</v>
      </c>
      <c r="AX594" s="12" t="s">
        <v>73</v>
      </c>
      <c r="AY594" s="151" t="s">
        <v>181</v>
      </c>
    </row>
    <row r="595" spans="2:65" s="12" customFormat="1" x14ac:dyDescent="0.2">
      <c r="B595" s="150"/>
      <c r="D595" s="142" t="s">
        <v>1054</v>
      </c>
      <c r="E595" s="151" t="s">
        <v>3</v>
      </c>
      <c r="F595" s="152" t="s">
        <v>1406</v>
      </c>
      <c r="H595" s="153">
        <v>43.8</v>
      </c>
      <c r="I595" s="154"/>
      <c r="L595" s="150"/>
      <c r="M595" s="155"/>
      <c r="T595" s="156"/>
      <c r="AT595" s="151" t="s">
        <v>1054</v>
      </c>
      <c r="AU595" s="151" t="s">
        <v>80</v>
      </c>
      <c r="AV595" s="12" t="s">
        <v>80</v>
      </c>
      <c r="AW595" s="12" t="s">
        <v>35</v>
      </c>
      <c r="AX595" s="12" t="s">
        <v>73</v>
      </c>
      <c r="AY595" s="151" t="s">
        <v>181</v>
      </c>
    </row>
    <row r="596" spans="2:65" s="13" customFormat="1" x14ac:dyDescent="0.2">
      <c r="B596" s="157"/>
      <c r="D596" s="142" t="s">
        <v>1054</v>
      </c>
      <c r="E596" s="158" t="s">
        <v>3</v>
      </c>
      <c r="F596" s="159" t="s">
        <v>1070</v>
      </c>
      <c r="H596" s="160">
        <v>96.6</v>
      </c>
      <c r="I596" s="161"/>
      <c r="L596" s="157"/>
      <c r="M596" s="162"/>
      <c r="T596" s="163"/>
      <c r="AT596" s="158" t="s">
        <v>1054</v>
      </c>
      <c r="AU596" s="158" t="s">
        <v>80</v>
      </c>
      <c r="AV596" s="13" t="s">
        <v>186</v>
      </c>
      <c r="AW596" s="13" t="s">
        <v>35</v>
      </c>
      <c r="AX596" s="13" t="s">
        <v>78</v>
      </c>
      <c r="AY596" s="158" t="s">
        <v>181</v>
      </c>
    </row>
    <row r="597" spans="2:65" s="1" customFormat="1" ht="37.9" customHeight="1" x14ac:dyDescent="0.2">
      <c r="B597" s="128"/>
      <c r="C597" s="129" t="s">
        <v>1407</v>
      </c>
      <c r="D597" s="129" t="s">
        <v>182</v>
      </c>
      <c r="E597" s="130" t="s">
        <v>1408</v>
      </c>
      <c r="F597" s="131" t="s">
        <v>1409</v>
      </c>
      <c r="G597" s="132" t="s">
        <v>597</v>
      </c>
      <c r="H597" s="133">
        <v>9.8000000000000007</v>
      </c>
      <c r="I597" s="134"/>
      <c r="J597" s="135">
        <f>ROUND(I597*H597,2)</f>
        <v>0</v>
      </c>
      <c r="K597" s="131" t="s">
        <v>1050</v>
      </c>
      <c r="L597" s="31"/>
      <c r="M597" s="136" t="s">
        <v>3</v>
      </c>
      <c r="N597" s="137" t="s">
        <v>44</v>
      </c>
      <c r="P597" s="138">
        <f>O597*H597</f>
        <v>0</v>
      </c>
      <c r="Q597" s="138">
        <v>8.3409999999999998E-2</v>
      </c>
      <c r="R597" s="138">
        <f>Q597*H597</f>
        <v>0.81741800000000009</v>
      </c>
      <c r="S597" s="138">
        <v>0</v>
      </c>
      <c r="T597" s="139">
        <f>S597*H597</f>
        <v>0</v>
      </c>
      <c r="AR597" s="140" t="s">
        <v>186</v>
      </c>
      <c r="AT597" s="140" t="s">
        <v>182</v>
      </c>
      <c r="AU597" s="140" t="s">
        <v>80</v>
      </c>
      <c r="AY597" s="16" t="s">
        <v>181</v>
      </c>
      <c r="BE597" s="141">
        <f>IF(N597="základní",J597,0)</f>
        <v>0</v>
      </c>
      <c r="BF597" s="141">
        <f>IF(N597="snížená",J597,0)</f>
        <v>0</v>
      </c>
      <c r="BG597" s="141">
        <f>IF(N597="zákl. přenesená",J597,0)</f>
        <v>0</v>
      </c>
      <c r="BH597" s="141">
        <f>IF(N597="sníž. přenesená",J597,0)</f>
        <v>0</v>
      </c>
      <c r="BI597" s="141">
        <f>IF(N597="nulová",J597,0)</f>
        <v>0</v>
      </c>
      <c r="BJ597" s="16" t="s">
        <v>78</v>
      </c>
      <c r="BK597" s="141">
        <f>ROUND(I597*H597,2)</f>
        <v>0</v>
      </c>
      <c r="BL597" s="16" t="s">
        <v>186</v>
      </c>
      <c r="BM597" s="140" t="s">
        <v>1410</v>
      </c>
    </row>
    <row r="598" spans="2:65" s="1" customFormat="1" x14ac:dyDescent="0.2">
      <c r="B598" s="31"/>
      <c r="D598" s="148" t="s">
        <v>1052</v>
      </c>
      <c r="F598" s="149" t="s">
        <v>1411</v>
      </c>
      <c r="I598" s="144"/>
      <c r="L598" s="31"/>
      <c r="M598" s="145"/>
      <c r="T598" s="52"/>
      <c r="AT598" s="16" t="s">
        <v>1052</v>
      </c>
      <c r="AU598" s="16" t="s">
        <v>80</v>
      </c>
    </row>
    <row r="599" spans="2:65" s="12" customFormat="1" x14ac:dyDescent="0.2">
      <c r="B599" s="150"/>
      <c r="D599" s="142" t="s">
        <v>1054</v>
      </c>
      <c r="E599" s="151" t="s">
        <v>3</v>
      </c>
      <c r="F599" s="152" t="s">
        <v>1412</v>
      </c>
      <c r="H599" s="153">
        <v>9.8000000000000007</v>
      </c>
      <c r="I599" s="154"/>
      <c r="L599" s="150"/>
      <c r="M599" s="155"/>
      <c r="T599" s="156"/>
      <c r="AT599" s="151" t="s">
        <v>1054</v>
      </c>
      <c r="AU599" s="151" t="s">
        <v>80</v>
      </c>
      <c r="AV599" s="12" t="s">
        <v>80</v>
      </c>
      <c r="AW599" s="12" t="s">
        <v>35</v>
      </c>
      <c r="AX599" s="12" t="s">
        <v>78</v>
      </c>
      <c r="AY599" s="151" t="s">
        <v>181</v>
      </c>
    </row>
    <row r="600" spans="2:65" s="1" customFormat="1" ht="44.25" customHeight="1" x14ac:dyDescent="0.2">
      <c r="B600" s="128"/>
      <c r="C600" s="129" t="s">
        <v>1413</v>
      </c>
      <c r="D600" s="129" t="s">
        <v>182</v>
      </c>
      <c r="E600" s="130" t="s">
        <v>1414</v>
      </c>
      <c r="F600" s="131" t="s">
        <v>1415</v>
      </c>
      <c r="G600" s="132" t="s">
        <v>597</v>
      </c>
      <c r="H600" s="133">
        <v>19.231000000000002</v>
      </c>
      <c r="I600" s="134"/>
      <c r="J600" s="135">
        <f>ROUND(I600*H600,2)</f>
        <v>0</v>
      </c>
      <c r="K600" s="131" t="s">
        <v>1050</v>
      </c>
      <c r="L600" s="31"/>
      <c r="M600" s="136" t="s">
        <v>3</v>
      </c>
      <c r="N600" s="137" t="s">
        <v>44</v>
      </c>
      <c r="P600" s="138">
        <f>O600*H600</f>
        <v>0</v>
      </c>
      <c r="Q600" s="138">
        <v>7.8499999999999993E-3</v>
      </c>
      <c r="R600" s="138">
        <f>Q600*H600</f>
        <v>0.15096335</v>
      </c>
      <c r="S600" s="138">
        <v>0</v>
      </c>
      <c r="T600" s="139">
        <f>S600*H600</f>
        <v>0</v>
      </c>
      <c r="AR600" s="140" t="s">
        <v>186</v>
      </c>
      <c r="AT600" s="140" t="s">
        <v>182</v>
      </c>
      <c r="AU600" s="140" t="s">
        <v>80</v>
      </c>
      <c r="AY600" s="16" t="s">
        <v>181</v>
      </c>
      <c r="BE600" s="141">
        <f>IF(N600="základní",J600,0)</f>
        <v>0</v>
      </c>
      <c r="BF600" s="141">
        <f>IF(N600="snížená",J600,0)</f>
        <v>0</v>
      </c>
      <c r="BG600" s="141">
        <f>IF(N600="zákl. přenesená",J600,0)</f>
        <v>0</v>
      </c>
      <c r="BH600" s="141">
        <f>IF(N600="sníž. přenesená",J600,0)</f>
        <v>0</v>
      </c>
      <c r="BI600" s="141">
        <f>IF(N600="nulová",J600,0)</f>
        <v>0</v>
      </c>
      <c r="BJ600" s="16" t="s">
        <v>78</v>
      </c>
      <c r="BK600" s="141">
        <f>ROUND(I600*H600,2)</f>
        <v>0</v>
      </c>
      <c r="BL600" s="16" t="s">
        <v>186</v>
      </c>
      <c r="BM600" s="140" t="s">
        <v>1416</v>
      </c>
    </row>
    <row r="601" spans="2:65" s="1" customFormat="1" x14ac:dyDescent="0.2">
      <c r="B601" s="31"/>
      <c r="D601" s="148" t="s">
        <v>1052</v>
      </c>
      <c r="F601" s="149" t="s">
        <v>1417</v>
      </c>
      <c r="I601" s="144"/>
      <c r="L601" s="31"/>
      <c r="M601" s="145"/>
      <c r="T601" s="52"/>
      <c r="AT601" s="16" t="s">
        <v>1052</v>
      </c>
      <c r="AU601" s="16" t="s">
        <v>80</v>
      </c>
    </row>
    <row r="602" spans="2:65" s="12" customFormat="1" x14ac:dyDescent="0.2">
      <c r="B602" s="150"/>
      <c r="D602" s="142" t="s">
        <v>1054</v>
      </c>
      <c r="E602" s="151" t="s">
        <v>3</v>
      </c>
      <c r="F602" s="152" t="s">
        <v>1418</v>
      </c>
      <c r="H602" s="153">
        <v>1.19</v>
      </c>
      <c r="I602" s="154"/>
      <c r="L602" s="150"/>
      <c r="M602" s="155"/>
      <c r="T602" s="156"/>
      <c r="AT602" s="151" t="s">
        <v>1054</v>
      </c>
      <c r="AU602" s="151" t="s">
        <v>80</v>
      </c>
      <c r="AV602" s="12" t="s">
        <v>80</v>
      </c>
      <c r="AW602" s="12" t="s">
        <v>35</v>
      </c>
      <c r="AX602" s="12" t="s">
        <v>73</v>
      </c>
      <c r="AY602" s="151" t="s">
        <v>181</v>
      </c>
    </row>
    <row r="603" spans="2:65" s="12" customFormat="1" ht="22.5" x14ac:dyDescent="0.2">
      <c r="B603" s="150"/>
      <c r="D603" s="142" t="s">
        <v>1054</v>
      </c>
      <c r="E603" s="151" t="s">
        <v>3</v>
      </c>
      <c r="F603" s="152" t="s">
        <v>1419</v>
      </c>
      <c r="H603" s="153">
        <v>5.9770000000000003</v>
      </c>
      <c r="I603" s="154"/>
      <c r="L603" s="150"/>
      <c r="M603" s="155"/>
      <c r="T603" s="156"/>
      <c r="AT603" s="151" t="s">
        <v>1054</v>
      </c>
      <c r="AU603" s="151" t="s">
        <v>80</v>
      </c>
      <c r="AV603" s="12" t="s">
        <v>80</v>
      </c>
      <c r="AW603" s="12" t="s">
        <v>35</v>
      </c>
      <c r="AX603" s="12" t="s">
        <v>73</v>
      </c>
      <c r="AY603" s="151" t="s">
        <v>181</v>
      </c>
    </row>
    <row r="604" spans="2:65" s="12" customFormat="1" x14ac:dyDescent="0.2">
      <c r="B604" s="150"/>
      <c r="D604" s="142" t="s">
        <v>1054</v>
      </c>
      <c r="E604" s="151" t="s">
        <v>3</v>
      </c>
      <c r="F604" s="152" t="s">
        <v>1420</v>
      </c>
      <c r="H604" s="153">
        <v>2.0699999999999998</v>
      </c>
      <c r="I604" s="154"/>
      <c r="L604" s="150"/>
      <c r="M604" s="155"/>
      <c r="T604" s="156"/>
      <c r="AT604" s="151" t="s">
        <v>1054</v>
      </c>
      <c r="AU604" s="151" t="s">
        <v>80</v>
      </c>
      <c r="AV604" s="12" t="s">
        <v>80</v>
      </c>
      <c r="AW604" s="12" t="s">
        <v>35</v>
      </c>
      <c r="AX604" s="12" t="s">
        <v>73</v>
      </c>
      <c r="AY604" s="151" t="s">
        <v>181</v>
      </c>
    </row>
    <row r="605" spans="2:65" s="12" customFormat="1" ht="33.75" x14ac:dyDescent="0.2">
      <c r="B605" s="150"/>
      <c r="D605" s="142" t="s">
        <v>1054</v>
      </c>
      <c r="E605" s="151" t="s">
        <v>3</v>
      </c>
      <c r="F605" s="152" t="s">
        <v>1421</v>
      </c>
      <c r="H605" s="153">
        <v>9.9939999999999998</v>
      </c>
      <c r="I605" s="154"/>
      <c r="L605" s="150"/>
      <c r="M605" s="155"/>
      <c r="T605" s="156"/>
      <c r="AT605" s="151" t="s">
        <v>1054</v>
      </c>
      <c r="AU605" s="151" t="s">
        <v>80</v>
      </c>
      <c r="AV605" s="12" t="s">
        <v>80</v>
      </c>
      <c r="AW605" s="12" t="s">
        <v>35</v>
      </c>
      <c r="AX605" s="12" t="s">
        <v>73</v>
      </c>
      <c r="AY605" s="151" t="s">
        <v>181</v>
      </c>
    </row>
    <row r="606" spans="2:65" s="13" customFormat="1" x14ac:dyDescent="0.2">
      <c r="B606" s="157"/>
      <c r="D606" s="142" t="s">
        <v>1054</v>
      </c>
      <c r="E606" s="158" t="s">
        <v>3</v>
      </c>
      <c r="F606" s="159" t="s">
        <v>1070</v>
      </c>
      <c r="H606" s="160">
        <v>19.231000000000002</v>
      </c>
      <c r="I606" s="161"/>
      <c r="L606" s="157"/>
      <c r="M606" s="162"/>
      <c r="T606" s="163"/>
      <c r="AT606" s="158" t="s">
        <v>1054</v>
      </c>
      <c r="AU606" s="158" t="s">
        <v>80</v>
      </c>
      <c r="AV606" s="13" t="s">
        <v>186</v>
      </c>
      <c r="AW606" s="13" t="s">
        <v>35</v>
      </c>
      <c r="AX606" s="13" t="s">
        <v>78</v>
      </c>
      <c r="AY606" s="158" t="s">
        <v>181</v>
      </c>
    </row>
    <row r="607" spans="2:65" s="11" customFormat="1" ht="22.9" customHeight="1" x14ac:dyDescent="0.2">
      <c r="B607" s="118"/>
      <c r="D607" s="119" t="s">
        <v>72</v>
      </c>
      <c r="E607" s="146" t="s">
        <v>186</v>
      </c>
      <c r="F607" s="146" t="s">
        <v>1422</v>
      </c>
      <c r="I607" s="121"/>
      <c r="J607" s="147">
        <f>BK607</f>
        <v>0</v>
      </c>
      <c r="L607" s="118"/>
      <c r="M607" s="123"/>
      <c r="P607" s="124">
        <f>SUM(P608:P697)</f>
        <v>0</v>
      </c>
      <c r="R607" s="124">
        <f>SUM(R608:R697)</f>
        <v>128.58170127</v>
      </c>
      <c r="T607" s="125">
        <f>SUM(T608:T697)</f>
        <v>0</v>
      </c>
      <c r="AR607" s="119" t="s">
        <v>78</v>
      </c>
      <c r="AT607" s="126" t="s">
        <v>72</v>
      </c>
      <c r="AU607" s="126" t="s">
        <v>78</v>
      </c>
      <c r="AY607" s="119" t="s">
        <v>181</v>
      </c>
      <c r="BK607" s="127">
        <f>SUM(BK608:BK697)</f>
        <v>0</v>
      </c>
    </row>
    <row r="608" spans="2:65" s="1" customFormat="1" ht="49.15" customHeight="1" x14ac:dyDescent="0.2">
      <c r="B608" s="128"/>
      <c r="C608" s="129" t="s">
        <v>1423</v>
      </c>
      <c r="D608" s="129" t="s">
        <v>182</v>
      </c>
      <c r="E608" s="130" t="s">
        <v>1424</v>
      </c>
      <c r="F608" s="131" t="s">
        <v>1425</v>
      </c>
      <c r="G608" s="132" t="s">
        <v>1059</v>
      </c>
      <c r="H608" s="133">
        <v>32.670999999999999</v>
      </c>
      <c r="I608" s="134"/>
      <c r="J608" s="135">
        <f>ROUND(I608*H608,2)</f>
        <v>0</v>
      </c>
      <c r="K608" s="131" t="s">
        <v>1050</v>
      </c>
      <c r="L608" s="31"/>
      <c r="M608" s="136" t="s">
        <v>3</v>
      </c>
      <c r="N608" s="137" t="s">
        <v>44</v>
      </c>
      <c r="P608" s="138">
        <f>O608*H608</f>
        <v>0</v>
      </c>
      <c r="Q608" s="138">
        <v>2.5020099999999998</v>
      </c>
      <c r="R608" s="138">
        <f>Q608*H608</f>
        <v>81.743168709999992</v>
      </c>
      <c r="S608" s="138">
        <v>0</v>
      </c>
      <c r="T608" s="139">
        <f>S608*H608</f>
        <v>0</v>
      </c>
      <c r="AR608" s="140" t="s">
        <v>186</v>
      </c>
      <c r="AT608" s="140" t="s">
        <v>182</v>
      </c>
      <c r="AU608" s="140" t="s">
        <v>80</v>
      </c>
      <c r="AY608" s="16" t="s">
        <v>181</v>
      </c>
      <c r="BE608" s="141">
        <f>IF(N608="základní",J608,0)</f>
        <v>0</v>
      </c>
      <c r="BF608" s="141">
        <f>IF(N608="snížená",J608,0)</f>
        <v>0</v>
      </c>
      <c r="BG608" s="141">
        <f>IF(N608="zákl. přenesená",J608,0)</f>
        <v>0</v>
      </c>
      <c r="BH608" s="141">
        <f>IF(N608="sníž. přenesená",J608,0)</f>
        <v>0</v>
      </c>
      <c r="BI608" s="141">
        <f>IF(N608="nulová",J608,0)</f>
        <v>0</v>
      </c>
      <c r="BJ608" s="16" t="s">
        <v>78</v>
      </c>
      <c r="BK608" s="141">
        <f>ROUND(I608*H608,2)</f>
        <v>0</v>
      </c>
      <c r="BL608" s="16" t="s">
        <v>186</v>
      </c>
      <c r="BM608" s="140" t="s">
        <v>1426</v>
      </c>
    </row>
    <row r="609" spans="2:65" s="1" customFormat="1" x14ac:dyDescent="0.2">
      <c r="B609" s="31"/>
      <c r="D609" s="148" t="s">
        <v>1052</v>
      </c>
      <c r="F609" s="149" t="s">
        <v>1427</v>
      </c>
      <c r="I609" s="144"/>
      <c r="L609" s="31"/>
      <c r="M609" s="145"/>
      <c r="T609" s="52"/>
      <c r="AT609" s="16" t="s">
        <v>1052</v>
      </c>
      <c r="AU609" s="16" t="s">
        <v>80</v>
      </c>
    </row>
    <row r="610" spans="2:65" s="12" customFormat="1" x14ac:dyDescent="0.2">
      <c r="B610" s="150"/>
      <c r="D610" s="142" t="s">
        <v>1054</v>
      </c>
      <c r="E610" s="151" t="s">
        <v>3</v>
      </c>
      <c r="F610" s="152" t="s">
        <v>1428</v>
      </c>
      <c r="H610" s="153">
        <v>0.97799999999999998</v>
      </c>
      <c r="I610" s="154"/>
      <c r="L610" s="150"/>
      <c r="M610" s="155"/>
      <c r="T610" s="156"/>
      <c r="AT610" s="151" t="s">
        <v>1054</v>
      </c>
      <c r="AU610" s="151" t="s">
        <v>80</v>
      </c>
      <c r="AV610" s="12" t="s">
        <v>80</v>
      </c>
      <c r="AW610" s="12" t="s">
        <v>35</v>
      </c>
      <c r="AX610" s="12" t="s">
        <v>73</v>
      </c>
      <c r="AY610" s="151" t="s">
        <v>181</v>
      </c>
    </row>
    <row r="611" spans="2:65" s="12" customFormat="1" ht="22.5" x14ac:dyDescent="0.2">
      <c r="B611" s="150"/>
      <c r="D611" s="142" t="s">
        <v>1054</v>
      </c>
      <c r="E611" s="151" t="s">
        <v>3</v>
      </c>
      <c r="F611" s="152" t="s">
        <v>1429</v>
      </c>
      <c r="H611" s="153">
        <v>11.143000000000001</v>
      </c>
      <c r="I611" s="154"/>
      <c r="L611" s="150"/>
      <c r="M611" s="155"/>
      <c r="T611" s="156"/>
      <c r="AT611" s="151" t="s">
        <v>1054</v>
      </c>
      <c r="AU611" s="151" t="s">
        <v>80</v>
      </c>
      <c r="AV611" s="12" t="s">
        <v>80</v>
      </c>
      <c r="AW611" s="12" t="s">
        <v>35</v>
      </c>
      <c r="AX611" s="12" t="s">
        <v>73</v>
      </c>
      <c r="AY611" s="151" t="s">
        <v>181</v>
      </c>
    </row>
    <row r="612" spans="2:65" s="12" customFormat="1" x14ac:dyDescent="0.2">
      <c r="B612" s="150"/>
      <c r="D612" s="142" t="s">
        <v>1054</v>
      </c>
      <c r="E612" s="151" t="s">
        <v>3</v>
      </c>
      <c r="F612" s="152" t="s">
        <v>1430</v>
      </c>
      <c r="H612" s="153">
        <v>11.143000000000001</v>
      </c>
      <c r="I612" s="154"/>
      <c r="L612" s="150"/>
      <c r="M612" s="155"/>
      <c r="T612" s="156"/>
      <c r="AT612" s="151" t="s">
        <v>1054</v>
      </c>
      <c r="AU612" s="151" t="s">
        <v>80</v>
      </c>
      <c r="AV612" s="12" t="s">
        <v>80</v>
      </c>
      <c r="AW612" s="12" t="s">
        <v>35</v>
      </c>
      <c r="AX612" s="12" t="s">
        <v>73</v>
      </c>
      <c r="AY612" s="151" t="s">
        <v>181</v>
      </c>
    </row>
    <row r="613" spans="2:65" s="12" customFormat="1" x14ac:dyDescent="0.2">
      <c r="B613" s="150"/>
      <c r="D613" s="142" t="s">
        <v>1054</v>
      </c>
      <c r="E613" s="151" t="s">
        <v>3</v>
      </c>
      <c r="F613" s="152" t="s">
        <v>1431</v>
      </c>
      <c r="H613" s="153">
        <v>9.407</v>
      </c>
      <c r="I613" s="154"/>
      <c r="L613" s="150"/>
      <c r="M613" s="155"/>
      <c r="T613" s="156"/>
      <c r="AT613" s="151" t="s">
        <v>1054</v>
      </c>
      <c r="AU613" s="151" t="s">
        <v>80</v>
      </c>
      <c r="AV613" s="12" t="s">
        <v>80</v>
      </c>
      <c r="AW613" s="12" t="s">
        <v>35</v>
      </c>
      <c r="AX613" s="12" t="s">
        <v>73</v>
      </c>
      <c r="AY613" s="151" t="s">
        <v>181</v>
      </c>
    </row>
    <row r="614" spans="2:65" s="13" customFormat="1" x14ac:dyDescent="0.2">
      <c r="B614" s="157"/>
      <c r="D614" s="142" t="s">
        <v>1054</v>
      </c>
      <c r="E614" s="158" t="s">
        <v>3</v>
      </c>
      <c r="F614" s="159" t="s">
        <v>1070</v>
      </c>
      <c r="H614" s="160">
        <v>32.670999999999999</v>
      </c>
      <c r="I614" s="161"/>
      <c r="L614" s="157"/>
      <c r="M614" s="162"/>
      <c r="T614" s="163"/>
      <c r="AT614" s="158" t="s">
        <v>1054</v>
      </c>
      <c r="AU614" s="158" t="s">
        <v>80</v>
      </c>
      <c r="AV614" s="13" t="s">
        <v>186</v>
      </c>
      <c r="AW614" s="13" t="s">
        <v>35</v>
      </c>
      <c r="AX614" s="13" t="s">
        <v>78</v>
      </c>
      <c r="AY614" s="158" t="s">
        <v>181</v>
      </c>
    </row>
    <row r="615" spans="2:65" s="1" customFormat="1" ht="101.25" customHeight="1" x14ac:dyDescent="0.2">
      <c r="B615" s="128"/>
      <c r="C615" s="129" t="s">
        <v>1432</v>
      </c>
      <c r="D615" s="129" t="s">
        <v>182</v>
      </c>
      <c r="E615" s="130" t="s">
        <v>1433</v>
      </c>
      <c r="F615" s="131" t="s">
        <v>1434</v>
      </c>
      <c r="G615" s="132" t="s">
        <v>597</v>
      </c>
      <c r="H615" s="133">
        <v>326.13799999999998</v>
      </c>
      <c r="I615" s="134"/>
      <c r="J615" s="135">
        <f>ROUND(I615*H615,2)</f>
        <v>0</v>
      </c>
      <c r="K615" s="131" t="s">
        <v>1050</v>
      </c>
      <c r="L615" s="31"/>
      <c r="M615" s="136" t="s">
        <v>3</v>
      </c>
      <c r="N615" s="137" t="s">
        <v>44</v>
      </c>
      <c r="P615" s="138">
        <f>O615*H615</f>
        <v>0</v>
      </c>
      <c r="Q615" s="138">
        <v>9.7300000000000008E-3</v>
      </c>
      <c r="R615" s="138">
        <f>Q615*H615</f>
        <v>3.1733227400000001</v>
      </c>
      <c r="S615" s="138">
        <v>0</v>
      </c>
      <c r="T615" s="139">
        <f>S615*H615</f>
        <v>0</v>
      </c>
      <c r="AR615" s="140" t="s">
        <v>186</v>
      </c>
      <c r="AT615" s="140" t="s">
        <v>182</v>
      </c>
      <c r="AU615" s="140" t="s">
        <v>80</v>
      </c>
      <c r="AY615" s="16" t="s">
        <v>181</v>
      </c>
      <c r="BE615" s="141">
        <f>IF(N615="základní",J615,0)</f>
        <v>0</v>
      </c>
      <c r="BF615" s="141">
        <f>IF(N615="snížená",J615,0)</f>
        <v>0</v>
      </c>
      <c r="BG615" s="141">
        <f>IF(N615="zákl. přenesená",J615,0)</f>
        <v>0</v>
      </c>
      <c r="BH615" s="141">
        <f>IF(N615="sníž. přenesená",J615,0)</f>
        <v>0</v>
      </c>
      <c r="BI615" s="141">
        <f>IF(N615="nulová",J615,0)</f>
        <v>0</v>
      </c>
      <c r="BJ615" s="16" t="s">
        <v>78</v>
      </c>
      <c r="BK615" s="141">
        <f>ROUND(I615*H615,2)</f>
        <v>0</v>
      </c>
      <c r="BL615" s="16" t="s">
        <v>186</v>
      </c>
      <c r="BM615" s="140" t="s">
        <v>1435</v>
      </c>
    </row>
    <row r="616" spans="2:65" s="1" customFormat="1" x14ac:dyDescent="0.2">
      <c r="B616" s="31"/>
      <c r="D616" s="148" t="s">
        <v>1052</v>
      </c>
      <c r="F616" s="149" t="s">
        <v>1436</v>
      </c>
      <c r="I616" s="144"/>
      <c r="L616" s="31"/>
      <c r="M616" s="145"/>
      <c r="T616" s="52"/>
      <c r="AT616" s="16" t="s">
        <v>1052</v>
      </c>
      <c r="AU616" s="16" t="s">
        <v>80</v>
      </c>
    </row>
    <row r="617" spans="2:65" s="12" customFormat="1" x14ac:dyDescent="0.2">
      <c r="B617" s="150"/>
      <c r="D617" s="142" t="s">
        <v>1054</v>
      </c>
      <c r="E617" s="151" t="s">
        <v>3</v>
      </c>
      <c r="F617" s="152" t="s">
        <v>1437</v>
      </c>
      <c r="H617" s="153">
        <v>9.7829999999999995</v>
      </c>
      <c r="I617" s="154"/>
      <c r="L617" s="150"/>
      <c r="M617" s="155"/>
      <c r="T617" s="156"/>
      <c r="AT617" s="151" t="s">
        <v>1054</v>
      </c>
      <c r="AU617" s="151" t="s">
        <v>80</v>
      </c>
      <c r="AV617" s="12" t="s">
        <v>80</v>
      </c>
      <c r="AW617" s="12" t="s">
        <v>35</v>
      </c>
      <c r="AX617" s="12" t="s">
        <v>73</v>
      </c>
      <c r="AY617" s="151" t="s">
        <v>181</v>
      </c>
    </row>
    <row r="618" spans="2:65" s="12" customFormat="1" x14ac:dyDescent="0.2">
      <c r="B618" s="150"/>
      <c r="D618" s="142" t="s">
        <v>1054</v>
      </c>
      <c r="E618" s="151" t="s">
        <v>3</v>
      </c>
      <c r="F618" s="152" t="s">
        <v>1438</v>
      </c>
      <c r="H618" s="153">
        <v>222.286</v>
      </c>
      <c r="I618" s="154"/>
      <c r="L618" s="150"/>
      <c r="M618" s="155"/>
      <c r="T618" s="156"/>
      <c r="AT618" s="151" t="s">
        <v>1054</v>
      </c>
      <c r="AU618" s="151" t="s">
        <v>80</v>
      </c>
      <c r="AV618" s="12" t="s">
        <v>80</v>
      </c>
      <c r="AW618" s="12" t="s">
        <v>35</v>
      </c>
      <c r="AX618" s="12" t="s">
        <v>73</v>
      </c>
      <c r="AY618" s="151" t="s">
        <v>181</v>
      </c>
    </row>
    <row r="619" spans="2:65" s="12" customFormat="1" x14ac:dyDescent="0.2">
      <c r="B619" s="150"/>
      <c r="D619" s="142" t="s">
        <v>1054</v>
      </c>
      <c r="E619" s="151" t="s">
        <v>3</v>
      </c>
      <c r="F619" s="152" t="s">
        <v>1439</v>
      </c>
      <c r="H619" s="153">
        <v>94.069000000000003</v>
      </c>
      <c r="I619" s="154"/>
      <c r="L619" s="150"/>
      <c r="M619" s="155"/>
      <c r="T619" s="156"/>
      <c r="AT619" s="151" t="s">
        <v>1054</v>
      </c>
      <c r="AU619" s="151" t="s">
        <v>80</v>
      </c>
      <c r="AV619" s="12" t="s">
        <v>80</v>
      </c>
      <c r="AW619" s="12" t="s">
        <v>35</v>
      </c>
      <c r="AX619" s="12" t="s">
        <v>73</v>
      </c>
      <c r="AY619" s="151" t="s">
        <v>181</v>
      </c>
    </row>
    <row r="620" spans="2:65" s="13" customFormat="1" x14ac:dyDescent="0.2">
      <c r="B620" s="157"/>
      <c r="D620" s="142" t="s">
        <v>1054</v>
      </c>
      <c r="E620" s="158" t="s">
        <v>3</v>
      </c>
      <c r="F620" s="159" t="s">
        <v>1070</v>
      </c>
      <c r="H620" s="160">
        <v>326.13799999999998</v>
      </c>
      <c r="I620" s="161"/>
      <c r="L620" s="157"/>
      <c r="M620" s="162"/>
      <c r="T620" s="163"/>
      <c r="AT620" s="158" t="s">
        <v>1054</v>
      </c>
      <c r="AU620" s="158" t="s">
        <v>80</v>
      </c>
      <c r="AV620" s="13" t="s">
        <v>186</v>
      </c>
      <c r="AW620" s="13" t="s">
        <v>35</v>
      </c>
      <c r="AX620" s="13" t="s">
        <v>78</v>
      </c>
      <c r="AY620" s="158" t="s">
        <v>181</v>
      </c>
    </row>
    <row r="621" spans="2:65" s="1" customFormat="1" ht="37.9" customHeight="1" x14ac:dyDescent="0.2">
      <c r="B621" s="128"/>
      <c r="C621" s="129" t="s">
        <v>1440</v>
      </c>
      <c r="D621" s="129" t="s">
        <v>182</v>
      </c>
      <c r="E621" s="130" t="s">
        <v>1441</v>
      </c>
      <c r="F621" s="131" t="s">
        <v>1442</v>
      </c>
      <c r="G621" s="132" t="s">
        <v>597</v>
      </c>
      <c r="H621" s="133">
        <v>326.13799999999998</v>
      </c>
      <c r="I621" s="134"/>
      <c r="J621" s="135">
        <f>ROUND(I621*H621,2)</f>
        <v>0</v>
      </c>
      <c r="K621" s="131" t="s">
        <v>1050</v>
      </c>
      <c r="L621" s="31"/>
      <c r="M621" s="136" t="s">
        <v>3</v>
      </c>
      <c r="N621" s="137" t="s">
        <v>44</v>
      </c>
      <c r="P621" s="138">
        <f>O621*H621</f>
        <v>0</v>
      </c>
      <c r="Q621" s="138">
        <v>8.0999999999999996E-4</v>
      </c>
      <c r="R621" s="138">
        <f>Q621*H621</f>
        <v>0.26417177999999997</v>
      </c>
      <c r="S621" s="138">
        <v>0</v>
      </c>
      <c r="T621" s="139">
        <f>S621*H621</f>
        <v>0</v>
      </c>
      <c r="AR621" s="140" t="s">
        <v>186</v>
      </c>
      <c r="AT621" s="140" t="s">
        <v>182</v>
      </c>
      <c r="AU621" s="140" t="s">
        <v>80</v>
      </c>
      <c r="AY621" s="16" t="s">
        <v>181</v>
      </c>
      <c r="BE621" s="141">
        <f>IF(N621="základní",J621,0)</f>
        <v>0</v>
      </c>
      <c r="BF621" s="141">
        <f>IF(N621="snížená",J621,0)</f>
        <v>0</v>
      </c>
      <c r="BG621" s="141">
        <f>IF(N621="zákl. přenesená",J621,0)</f>
        <v>0</v>
      </c>
      <c r="BH621" s="141">
        <f>IF(N621="sníž. přenesená",J621,0)</f>
        <v>0</v>
      </c>
      <c r="BI621" s="141">
        <f>IF(N621="nulová",J621,0)</f>
        <v>0</v>
      </c>
      <c r="BJ621" s="16" t="s">
        <v>78</v>
      </c>
      <c r="BK621" s="141">
        <f>ROUND(I621*H621,2)</f>
        <v>0</v>
      </c>
      <c r="BL621" s="16" t="s">
        <v>186</v>
      </c>
      <c r="BM621" s="140" t="s">
        <v>1443</v>
      </c>
    </row>
    <row r="622" spans="2:65" s="1" customFormat="1" x14ac:dyDescent="0.2">
      <c r="B622" s="31"/>
      <c r="D622" s="148" t="s">
        <v>1052</v>
      </c>
      <c r="F622" s="149" t="s">
        <v>1444</v>
      </c>
      <c r="I622" s="144"/>
      <c r="L622" s="31"/>
      <c r="M622" s="145"/>
      <c r="T622" s="52"/>
      <c r="AT622" s="16" t="s">
        <v>1052</v>
      </c>
      <c r="AU622" s="16" t="s">
        <v>80</v>
      </c>
    </row>
    <row r="623" spans="2:65" s="12" customFormat="1" x14ac:dyDescent="0.2">
      <c r="B623" s="150"/>
      <c r="D623" s="142" t="s">
        <v>1054</v>
      </c>
      <c r="E623" s="151" t="s">
        <v>3</v>
      </c>
      <c r="F623" s="152" t="s">
        <v>1445</v>
      </c>
      <c r="H623" s="153">
        <v>326.13799999999998</v>
      </c>
      <c r="I623" s="154"/>
      <c r="L623" s="150"/>
      <c r="M623" s="155"/>
      <c r="T623" s="156"/>
      <c r="AT623" s="151" t="s">
        <v>1054</v>
      </c>
      <c r="AU623" s="151" t="s">
        <v>80</v>
      </c>
      <c r="AV623" s="12" t="s">
        <v>80</v>
      </c>
      <c r="AW623" s="12" t="s">
        <v>35</v>
      </c>
      <c r="AX623" s="12" t="s">
        <v>78</v>
      </c>
      <c r="AY623" s="151" t="s">
        <v>181</v>
      </c>
    </row>
    <row r="624" spans="2:65" s="1" customFormat="1" ht="37.9" customHeight="1" x14ac:dyDescent="0.2">
      <c r="B624" s="128"/>
      <c r="C624" s="129" t="s">
        <v>1446</v>
      </c>
      <c r="D624" s="129" t="s">
        <v>182</v>
      </c>
      <c r="E624" s="130" t="s">
        <v>1447</v>
      </c>
      <c r="F624" s="131" t="s">
        <v>1448</v>
      </c>
      <c r="G624" s="132" t="s">
        <v>597</v>
      </c>
      <c r="H624" s="133">
        <v>326.13799999999998</v>
      </c>
      <c r="I624" s="134"/>
      <c r="J624" s="135">
        <f>ROUND(I624*H624,2)</f>
        <v>0</v>
      </c>
      <c r="K624" s="131" t="s">
        <v>1050</v>
      </c>
      <c r="L624" s="31"/>
      <c r="M624" s="136" t="s">
        <v>3</v>
      </c>
      <c r="N624" s="137" t="s">
        <v>44</v>
      </c>
      <c r="P624" s="138">
        <f>O624*H624</f>
        <v>0</v>
      </c>
      <c r="Q624" s="138">
        <v>0</v>
      </c>
      <c r="R624" s="138">
        <f>Q624*H624</f>
        <v>0</v>
      </c>
      <c r="S624" s="138">
        <v>0</v>
      </c>
      <c r="T624" s="139">
        <f>S624*H624</f>
        <v>0</v>
      </c>
      <c r="AR624" s="140" t="s">
        <v>186</v>
      </c>
      <c r="AT624" s="140" t="s">
        <v>182</v>
      </c>
      <c r="AU624" s="140" t="s">
        <v>80</v>
      </c>
      <c r="AY624" s="16" t="s">
        <v>181</v>
      </c>
      <c r="BE624" s="141">
        <f>IF(N624="základní",J624,0)</f>
        <v>0</v>
      </c>
      <c r="BF624" s="141">
        <f>IF(N624="snížená",J624,0)</f>
        <v>0</v>
      </c>
      <c r="BG624" s="141">
        <f>IF(N624="zákl. přenesená",J624,0)</f>
        <v>0</v>
      </c>
      <c r="BH624" s="141">
        <f>IF(N624="sníž. přenesená",J624,0)</f>
        <v>0</v>
      </c>
      <c r="BI624" s="141">
        <f>IF(N624="nulová",J624,0)</f>
        <v>0</v>
      </c>
      <c r="BJ624" s="16" t="s">
        <v>78</v>
      </c>
      <c r="BK624" s="141">
        <f>ROUND(I624*H624,2)</f>
        <v>0</v>
      </c>
      <c r="BL624" s="16" t="s">
        <v>186</v>
      </c>
      <c r="BM624" s="140" t="s">
        <v>1449</v>
      </c>
    </row>
    <row r="625" spans="2:65" s="1" customFormat="1" x14ac:dyDescent="0.2">
      <c r="B625" s="31"/>
      <c r="D625" s="148" t="s">
        <v>1052</v>
      </c>
      <c r="F625" s="149" t="s">
        <v>1450</v>
      </c>
      <c r="I625" s="144"/>
      <c r="L625" s="31"/>
      <c r="M625" s="145"/>
      <c r="T625" s="52"/>
      <c r="AT625" s="16" t="s">
        <v>1052</v>
      </c>
      <c r="AU625" s="16" t="s">
        <v>80</v>
      </c>
    </row>
    <row r="626" spans="2:65" s="12" customFormat="1" x14ac:dyDescent="0.2">
      <c r="B626" s="150"/>
      <c r="D626" s="142" t="s">
        <v>1054</v>
      </c>
      <c r="E626" s="151" t="s">
        <v>3</v>
      </c>
      <c r="F626" s="152" t="s">
        <v>1451</v>
      </c>
      <c r="H626" s="153">
        <v>326.13799999999998</v>
      </c>
      <c r="I626" s="154"/>
      <c r="L626" s="150"/>
      <c r="M626" s="155"/>
      <c r="T626" s="156"/>
      <c r="AT626" s="151" t="s">
        <v>1054</v>
      </c>
      <c r="AU626" s="151" t="s">
        <v>80</v>
      </c>
      <c r="AV626" s="12" t="s">
        <v>80</v>
      </c>
      <c r="AW626" s="12" t="s">
        <v>35</v>
      </c>
      <c r="AX626" s="12" t="s">
        <v>78</v>
      </c>
      <c r="AY626" s="151" t="s">
        <v>181</v>
      </c>
    </row>
    <row r="627" spans="2:65" s="1" customFormat="1" ht="78" customHeight="1" x14ac:dyDescent="0.2">
      <c r="B627" s="128"/>
      <c r="C627" s="129" t="s">
        <v>1452</v>
      </c>
      <c r="D627" s="129" t="s">
        <v>182</v>
      </c>
      <c r="E627" s="130" t="s">
        <v>1453</v>
      </c>
      <c r="F627" s="131" t="s">
        <v>1454</v>
      </c>
      <c r="G627" s="132" t="s">
        <v>1114</v>
      </c>
      <c r="H627" s="133">
        <v>4.3739999999999997</v>
      </c>
      <c r="I627" s="134"/>
      <c r="J627" s="135">
        <f>ROUND(I627*H627,2)</f>
        <v>0</v>
      </c>
      <c r="K627" s="131" t="s">
        <v>1050</v>
      </c>
      <c r="L627" s="31"/>
      <c r="M627" s="136" t="s">
        <v>3</v>
      </c>
      <c r="N627" s="137" t="s">
        <v>44</v>
      </c>
      <c r="P627" s="138">
        <f>O627*H627</f>
        <v>0</v>
      </c>
      <c r="Q627" s="138">
        <v>1.05555</v>
      </c>
      <c r="R627" s="138">
        <f>Q627*H627</f>
        <v>4.6169756999999993</v>
      </c>
      <c r="S627" s="138">
        <v>0</v>
      </c>
      <c r="T627" s="139">
        <f>S627*H627</f>
        <v>0</v>
      </c>
      <c r="AR627" s="140" t="s">
        <v>186</v>
      </c>
      <c r="AT627" s="140" t="s">
        <v>182</v>
      </c>
      <c r="AU627" s="140" t="s">
        <v>80</v>
      </c>
      <c r="AY627" s="16" t="s">
        <v>181</v>
      </c>
      <c r="BE627" s="141">
        <f>IF(N627="základní",J627,0)</f>
        <v>0</v>
      </c>
      <c r="BF627" s="141">
        <f>IF(N627="snížená",J627,0)</f>
        <v>0</v>
      </c>
      <c r="BG627" s="141">
        <f>IF(N627="zákl. přenesená",J627,0)</f>
        <v>0</v>
      </c>
      <c r="BH627" s="141">
        <f>IF(N627="sníž. přenesená",J627,0)</f>
        <v>0</v>
      </c>
      <c r="BI627" s="141">
        <f>IF(N627="nulová",J627,0)</f>
        <v>0</v>
      </c>
      <c r="BJ627" s="16" t="s">
        <v>78</v>
      </c>
      <c r="BK627" s="141">
        <f>ROUND(I627*H627,2)</f>
        <v>0</v>
      </c>
      <c r="BL627" s="16" t="s">
        <v>186</v>
      </c>
      <c r="BM627" s="140" t="s">
        <v>1455</v>
      </c>
    </row>
    <row r="628" spans="2:65" s="1" customFormat="1" x14ac:dyDescent="0.2">
      <c r="B628" s="31"/>
      <c r="D628" s="148" t="s">
        <v>1052</v>
      </c>
      <c r="F628" s="149" t="s">
        <v>1456</v>
      </c>
      <c r="I628" s="144"/>
      <c r="L628" s="31"/>
      <c r="M628" s="145"/>
      <c r="T628" s="52"/>
      <c r="AT628" s="16" t="s">
        <v>1052</v>
      </c>
      <c r="AU628" s="16" t="s">
        <v>80</v>
      </c>
    </row>
    <row r="629" spans="2:65" s="12" customFormat="1" x14ac:dyDescent="0.2">
      <c r="B629" s="150"/>
      <c r="D629" s="142" t="s">
        <v>1054</v>
      </c>
      <c r="E629" s="151" t="s">
        <v>3</v>
      </c>
      <c r="F629" s="152" t="s">
        <v>1457</v>
      </c>
      <c r="H629" s="153">
        <v>4.5999999999999999E-2</v>
      </c>
      <c r="I629" s="154"/>
      <c r="L629" s="150"/>
      <c r="M629" s="155"/>
      <c r="T629" s="156"/>
      <c r="AT629" s="151" t="s">
        <v>1054</v>
      </c>
      <c r="AU629" s="151" t="s">
        <v>80</v>
      </c>
      <c r="AV629" s="12" t="s">
        <v>80</v>
      </c>
      <c r="AW629" s="12" t="s">
        <v>35</v>
      </c>
      <c r="AX629" s="12" t="s">
        <v>73</v>
      </c>
      <c r="AY629" s="151" t="s">
        <v>181</v>
      </c>
    </row>
    <row r="630" spans="2:65" s="12" customFormat="1" x14ac:dyDescent="0.2">
      <c r="B630" s="150"/>
      <c r="D630" s="142" t="s">
        <v>1054</v>
      </c>
      <c r="E630" s="151" t="s">
        <v>3</v>
      </c>
      <c r="F630" s="152" t="s">
        <v>1458</v>
      </c>
      <c r="H630" s="153">
        <v>0.113</v>
      </c>
      <c r="I630" s="154"/>
      <c r="L630" s="150"/>
      <c r="M630" s="155"/>
      <c r="T630" s="156"/>
      <c r="AT630" s="151" t="s">
        <v>1054</v>
      </c>
      <c r="AU630" s="151" t="s">
        <v>80</v>
      </c>
      <c r="AV630" s="12" t="s">
        <v>80</v>
      </c>
      <c r="AW630" s="12" t="s">
        <v>35</v>
      </c>
      <c r="AX630" s="12" t="s">
        <v>73</v>
      </c>
      <c r="AY630" s="151" t="s">
        <v>181</v>
      </c>
    </row>
    <row r="631" spans="2:65" s="12" customFormat="1" ht="22.5" x14ac:dyDescent="0.2">
      <c r="B631" s="150"/>
      <c r="D631" s="142" t="s">
        <v>1054</v>
      </c>
      <c r="E631" s="151" t="s">
        <v>3</v>
      </c>
      <c r="F631" s="152" t="s">
        <v>1459</v>
      </c>
      <c r="H631" s="153">
        <v>0.78400000000000003</v>
      </c>
      <c r="I631" s="154"/>
      <c r="L631" s="150"/>
      <c r="M631" s="155"/>
      <c r="T631" s="156"/>
      <c r="AT631" s="151" t="s">
        <v>1054</v>
      </c>
      <c r="AU631" s="151" t="s">
        <v>80</v>
      </c>
      <c r="AV631" s="12" t="s">
        <v>80</v>
      </c>
      <c r="AW631" s="12" t="s">
        <v>35</v>
      </c>
      <c r="AX631" s="12" t="s">
        <v>73</v>
      </c>
      <c r="AY631" s="151" t="s">
        <v>181</v>
      </c>
    </row>
    <row r="632" spans="2:65" s="12" customFormat="1" x14ac:dyDescent="0.2">
      <c r="B632" s="150"/>
      <c r="D632" s="142" t="s">
        <v>1054</v>
      </c>
      <c r="E632" s="151" t="s">
        <v>3</v>
      </c>
      <c r="F632" s="152" t="s">
        <v>1460</v>
      </c>
      <c r="H632" s="153">
        <v>2.5579999999999998</v>
      </c>
      <c r="I632" s="154"/>
      <c r="L632" s="150"/>
      <c r="M632" s="155"/>
      <c r="T632" s="156"/>
      <c r="AT632" s="151" t="s">
        <v>1054</v>
      </c>
      <c r="AU632" s="151" t="s">
        <v>80</v>
      </c>
      <c r="AV632" s="12" t="s">
        <v>80</v>
      </c>
      <c r="AW632" s="12" t="s">
        <v>35</v>
      </c>
      <c r="AX632" s="12" t="s">
        <v>73</v>
      </c>
      <c r="AY632" s="151" t="s">
        <v>181</v>
      </c>
    </row>
    <row r="633" spans="2:65" s="12" customFormat="1" x14ac:dyDescent="0.2">
      <c r="B633" s="150"/>
      <c r="D633" s="142" t="s">
        <v>1054</v>
      </c>
      <c r="E633" s="151" t="s">
        <v>3</v>
      </c>
      <c r="F633" s="152" t="s">
        <v>1461</v>
      </c>
      <c r="H633" s="153">
        <v>0.44</v>
      </c>
      <c r="I633" s="154"/>
      <c r="L633" s="150"/>
      <c r="M633" s="155"/>
      <c r="T633" s="156"/>
      <c r="AT633" s="151" t="s">
        <v>1054</v>
      </c>
      <c r="AU633" s="151" t="s">
        <v>80</v>
      </c>
      <c r="AV633" s="12" t="s">
        <v>80</v>
      </c>
      <c r="AW633" s="12" t="s">
        <v>35</v>
      </c>
      <c r="AX633" s="12" t="s">
        <v>73</v>
      </c>
      <c r="AY633" s="151" t="s">
        <v>181</v>
      </c>
    </row>
    <row r="634" spans="2:65" s="12" customFormat="1" x14ac:dyDescent="0.2">
      <c r="B634" s="150"/>
      <c r="D634" s="142" t="s">
        <v>1054</v>
      </c>
      <c r="E634" s="151" t="s">
        <v>3</v>
      </c>
      <c r="F634" s="152" t="s">
        <v>1462</v>
      </c>
      <c r="H634" s="153">
        <v>0.433</v>
      </c>
      <c r="I634" s="154"/>
      <c r="L634" s="150"/>
      <c r="M634" s="155"/>
      <c r="T634" s="156"/>
      <c r="AT634" s="151" t="s">
        <v>1054</v>
      </c>
      <c r="AU634" s="151" t="s">
        <v>80</v>
      </c>
      <c r="AV634" s="12" t="s">
        <v>80</v>
      </c>
      <c r="AW634" s="12" t="s">
        <v>35</v>
      </c>
      <c r="AX634" s="12" t="s">
        <v>73</v>
      </c>
      <c r="AY634" s="151" t="s">
        <v>181</v>
      </c>
    </row>
    <row r="635" spans="2:65" s="13" customFormat="1" x14ac:dyDescent="0.2">
      <c r="B635" s="157"/>
      <c r="D635" s="142" t="s">
        <v>1054</v>
      </c>
      <c r="E635" s="158" t="s">
        <v>3</v>
      </c>
      <c r="F635" s="159" t="s">
        <v>1070</v>
      </c>
      <c r="H635" s="160">
        <v>4.3739999999999997</v>
      </c>
      <c r="I635" s="161"/>
      <c r="L635" s="157"/>
      <c r="M635" s="162"/>
      <c r="T635" s="163"/>
      <c r="AT635" s="158" t="s">
        <v>1054</v>
      </c>
      <c r="AU635" s="158" t="s">
        <v>80</v>
      </c>
      <c r="AV635" s="13" t="s">
        <v>186</v>
      </c>
      <c r="AW635" s="13" t="s">
        <v>35</v>
      </c>
      <c r="AX635" s="13" t="s">
        <v>78</v>
      </c>
      <c r="AY635" s="158" t="s">
        <v>181</v>
      </c>
    </row>
    <row r="636" spans="2:65" s="1" customFormat="1" ht="78" customHeight="1" x14ac:dyDescent="0.2">
      <c r="B636" s="128"/>
      <c r="C636" s="129" t="s">
        <v>1463</v>
      </c>
      <c r="D636" s="129" t="s">
        <v>182</v>
      </c>
      <c r="E636" s="130" t="s">
        <v>1464</v>
      </c>
      <c r="F636" s="131" t="s">
        <v>1465</v>
      </c>
      <c r="G636" s="132" t="s">
        <v>1114</v>
      </c>
      <c r="H636" s="133">
        <v>1.554</v>
      </c>
      <c r="I636" s="134"/>
      <c r="J636" s="135">
        <f>ROUND(I636*H636,2)</f>
        <v>0</v>
      </c>
      <c r="K636" s="131" t="s">
        <v>1050</v>
      </c>
      <c r="L636" s="31"/>
      <c r="M636" s="136" t="s">
        <v>3</v>
      </c>
      <c r="N636" s="137" t="s">
        <v>44</v>
      </c>
      <c r="P636" s="138">
        <f>O636*H636</f>
        <v>0</v>
      </c>
      <c r="Q636" s="138">
        <v>1.06277</v>
      </c>
      <c r="R636" s="138">
        <f>Q636*H636</f>
        <v>1.6515445799999999</v>
      </c>
      <c r="S636" s="138">
        <v>0</v>
      </c>
      <c r="T636" s="139">
        <f>S636*H636</f>
        <v>0</v>
      </c>
      <c r="AR636" s="140" t="s">
        <v>186</v>
      </c>
      <c r="AT636" s="140" t="s">
        <v>182</v>
      </c>
      <c r="AU636" s="140" t="s">
        <v>80</v>
      </c>
      <c r="AY636" s="16" t="s">
        <v>181</v>
      </c>
      <c r="BE636" s="141">
        <f>IF(N636="základní",J636,0)</f>
        <v>0</v>
      </c>
      <c r="BF636" s="141">
        <f>IF(N636="snížená",J636,0)</f>
        <v>0</v>
      </c>
      <c r="BG636" s="141">
        <f>IF(N636="zákl. přenesená",J636,0)</f>
        <v>0</v>
      </c>
      <c r="BH636" s="141">
        <f>IF(N636="sníž. přenesená",J636,0)</f>
        <v>0</v>
      </c>
      <c r="BI636" s="141">
        <f>IF(N636="nulová",J636,0)</f>
        <v>0</v>
      </c>
      <c r="BJ636" s="16" t="s">
        <v>78</v>
      </c>
      <c r="BK636" s="141">
        <f>ROUND(I636*H636,2)</f>
        <v>0</v>
      </c>
      <c r="BL636" s="16" t="s">
        <v>186</v>
      </c>
      <c r="BM636" s="140" t="s">
        <v>1466</v>
      </c>
    </row>
    <row r="637" spans="2:65" s="1" customFormat="1" x14ac:dyDescent="0.2">
      <c r="B637" s="31"/>
      <c r="D637" s="148" t="s">
        <v>1052</v>
      </c>
      <c r="F637" s="149" t="s">
        <v>1467</v>
      </c>
      <c r="I637" s="144"/>
      <c r="L637" s="31"/>
      <c r="M637" s="145"/>
      <c r="T637" s="52"/>
      <c r="AT637" s="16" t="s">
        <v>1052</v>
      </c>
      <c r="AU637" s="16" t="s">
        <v>80</v>
      </c>
    </row>
    <row r="638" spans="2:65" s="12" customFormat="1" x14ac:dyDescent="0.2">
      <c r="B638" s="150"/>
      <c r="D638" s="142" t="s">
        <v>1054</v>
      </c>
      <c r="E638" s="151" t="s">
        <v>3</v>
      </c>
      <c r="F638" s="152" t="s">
        <v>1468</v>
      </c>
      <c r="H638" s="153">
        <v>3.5999999999999997E-2</v>
      </c>
      <c r="I638" s="154"/>
      <c r="L638" s="150"/>
      <c r="M638" s="155"/>
      <c r="T638" s="156"/>
      <c r="AT638" s="151" t="s">
        <v>1054</v>
      </c>
      <c r="AU638" s="151" t="s">
        <v>80</v>
      </c>
      <c r="AV638" s="12" t="s">
        <v>80</v>
      </c>
      <c r="AW638" s="12" t="s">
        <v>35</v>
      </c>
      <c r="AX638" s="12" t="s">
        <v>73</v>
      </c>
      <c r="AY638" s="151" t="s">
        <v>181</v>
      </c>
    </row>
    <row r="639" spans="2:65" s="12" customFormat="1" x14ac:dyDescent="0.2">
      <c r="B639" s="150"/>
      <c r="D639" s="142" t="s">
        <v>1054</v>
      </c>
      <c r="E639" s="151" t="s">
        <v>3</v>
      </c>
      <c r="F639" s="152" t="s">
        <v>1469</v>
      </c>
      <c r="H639" s="153">
        <v>0.82199999999999995</v>
      </c>
      <c r="I639" s="154"/>
      <c r="L639" s="150"/>
      <c r="M639" s="155"/>
      <c r="T639" s="156"/>
      <c r="AT639" s="151" t="s">
        <v>1054</v>
      </c>
      <c r="AU639" s="151" t="s">
        <v>80</v>
      </c>
      <c r="AV639" s="12" t="s">
        <v>80</v>
      </c>
      <c r="AW639" s="12" t="s">
        <v>35</v>
      </c>
      <c r="AX639" s="12" t="s">
        <v>73</v>
      </c>
      <c r="AY639" s="151" t="s">
        <v>181</v>
      </c>
    </row>
    <row r="640" spans="2:65" s="12" customFormat="1" x14ac:dyDescent="0.2">
      <c r="B640" s="150"/>
      <c r="D640" s="142" t="s">
        <v>1054</v>
      </c>
      <c r="E640" s="151" t="s">
        <v>3</v>
      </c>
      <c r="F640" s="152" t="s">
        <v>1470</v>
      </c>
      <c r="H640" s="153">
        <v>0.69599999999999995</v>
      </c>
      <c r="I640" s="154"/>
      <c r="L640" s="150"/>
      <c r="M640" s="155"/>
      <c r="T640" s="156"/>
      <c r="AT640" s="151" t="s">
        <v>1054</v>
      </c>
      <c r="AU640" s="151" t="s">
        <v>80</v>
      </c>
      <c r="AV640" s="12" t="s">
        <v>80</v>
      </c>
      <c r="AW640" s="12" t="s">
        <v>35</v>
      </c>
      <c r="AX640" s="12" t="s">
        <v>73</v>
      </c>
      <c r="AY640" s="151" t="s">
        <v>181</v>
      </c>
    </row>
    <row r="641" spans="2:65" s="13" customFormat="1" x14ac:dyDescent="0.2">
      <c r="B641" s="157"/>
      <c r="D641" s="142" t="s">
        <v>1054</v>
      </c>
      <c r="E641" s="158" t="s">
        <v>3</v>
      </c>
      <c r="F641" s="159" t="s">
        <v>1070</v>
      </c>
      <c r="H641" s="160">
        <v>1.554</v>
      </c>
      <c r="I641" s="161"/>
      <c r="L641" s="157"/>
      <c r="M641" s="162"/>
      <c r="T641" s="163"/>
      <c r="AT641" s="158" t="s">
        <v>1054</v>
      </c>
      <c r="AU641" s="158" t="s">
        <v>80</v>
      </c>
      <c r="AV641" s="13" t="s">
        <v>186</v>
      </c>
      <c r="AW641" s="13" t="s">
        <v>35</v>
      </c>
      <c r="AX641" s="13" t="s">
        <v>78</v>
      </c>
      <c r="AY641" s="158" t="s">
        <v>181</v>
      </c>
    </row>
    <row r="642" spans="2:65" s="1" customFormat="1" ht="37.9" customHeight="1" x14ac:dyDescent="0.2">
      <c r="B642" s="128"/>
      <c r="C642" s="129" t="s">
        <v>1471</v>
      </c>
      <c r="D642" s="129" t="s">
        <v>182</v>
      </c>
      <c r="E642" s="130" t="s">
        <v>1472</v>
      </c>
      <c r="F642" s="131" t="s">
        <v>1473</v>
      </c>
      <c r="G642" s="132" t="s">
        <v>1114</v>
      </c>
      <c r="H642" s="133">
        <v>11.343999999999999</v>
      </c>
      <c r="I642" s="134"/>
      <c r="J642" s="135">
        <f>ROUND(I642*H642,2)</f>
        <v>0</v>
      </c>
      <c r="K642" s="131" t="s">
        <v>1050</v>
      </c>
      <c r="L642" s="31"/>
      <c r="M642" s="136" t="s">
        <v>3</v>
      </c>
      <c r="N642" s="137" t="s">
        <v>44</v>
      </c>
      <c r="P642" s="138">
        <f>O642*H642</f>
        <v>0</v>
      </c>
      <c r="Q642" s="138">
        <v>1.7090000000000001E-2</v>
      </c>
      <c r="R642" s="138">
        <f>Q642*H642</f>
        <v>0.19386896000000001</v>
      </c>
      <c r="S642" s="138">
        <v>0</v>
      </c>
      <c r="T642" s="139">
        <f>S642*H642</f>
        <v>0</v>
      </c>
      <c r="AR642" s="140" t="s">
        <v>186</v>
      </c>
      <c r="AT642" s="140" t="s">
        <v>182</v>
      </c>
      <c r="AU642" s="140" t="s">
        <v>80</v>
      </c>
      <c r="AY642" s="16" t="s">
        <v>181</v>
      </c>
      <c r="BE642" s="141">
        <f>IF(N642="základní",J642,0)</f>
        <v>0</v>
      </c>
      <c r="BF642" s="141">
        <f>IF(N642="snížená",J642,0)</f>
        <v>0</v>
      </c>
      <c r="BG642" s="141">
        <f>IF(N642="zákl. přenesená",J642,0)</f>
        <v>0</v>
      </c>
      <c r="BH642" s="141">
        <f>IF(N642="sníž. přenesená",J642,0)</f>
        <v>0</v>
      </c>
      <c r="BI642" s="141">
        <f>IF(N642="nulová",J642,0)</f>
        <v>0</v>
      </c>
      <c r="BJ642" s="16" t="s">
        <v>78</v>
      </c>
      <c r="BK642" s="141">
        <f>ROUND(I642*H642,2)</f>
        <v>0</v>
      </c>
      <c r="BL642" s="16" t="s">
        <v>186</v>
      </c>
      <c r="BM642" s="140" t="s">
        <v>1474</v>
      </c>
    </row>
    <row r="643" spans="2:65" s="1" customFormat="1" x14ac:dyDescent="0.2">
      <c r="B643" s="31"/>
      <c r="D643" s="148" t="s">
        <v>1052</v>
      </c>
      <c r="F643" s="149" t="s">
        <v>1475</v>
      </c>
      <c r="I643" s="144"/>
      <c r="L643" s="31"/>
      <c r="M643" s="145"/>
      <c r="T643" s="52"/>
      <c r="AT643" s="16" t="s">
        <v>1052</v>
      </c>
      <c r="AU643" s="16" t="s">
        <v>80</v>
      </c>
    </row>
    <row r="644" spans="2:65" s="12" customFormat="1" x14ac:dyDescent="0.2">
      <c r="B644" s="150"/>
      <c r="D644" s="142" t="s">
        <v>1054</v>
      </c>
      <c r="E644" s="151" t="s">
        <v>3</v>
      </c>
      <c r="F644" s="152" t="s">
        <v>1476</v>
      </c>
      <c r="H644" s="153">
        <v>0.50600000000000001</v>
      </c>
      <c r="I644" s="154"/>
      <c r="L644" s="150"/>
      <c r="M644" s="155"/>
      <c r="T644" s="156"/>
      <c r="AT644" s="151" t="s">
        <v>1054</v>
      </c>
      <c r="AU644" s="151" t="s">
        <v>80</v>
      </c>
      <c r="AV644" s="12" t="s">
        <v>80</v>
      </c>
      <c r="AW644" s="12" t="s">
        <v>35</v>
      </c>
      <c r="AX644" s="12" t="s">
        <v>73</v>
      </c>
      <c r="AY644" s="151" t="s">
        <v>181</v>
      </c>
    </row>
    <row r="645" spans="2:65" s="12" customFormat="1" x14ac:dyDescent="0.2">
      <c r="B645" s="150"/>
      <c r="D645" s="142" t="s">
        <v>1054</v>
      </c>
      <c r="E645" s="151" t="s">
        <v>3</v>
      </c>
      <c r="F645" s="152" t="s">
        <v>1477</v>
      </c>
      <c r="H645" s="153">
        <v>0.36299999999999999</v>
      </c>
      <c r="I645" s="154"/>
      <c r="L645" s="150"/>
      <c r="M645" s="155"/>
      <c r="T645" s="156"/>
      <c r="AT645" s="151" t="s">
        <v>1054</v>
      </c>
      <c r="AU645" s="151" t="s">
        <v>80</v>
      </c>
      <c r="AV645" s="12" t="s">
        <v>80</v>
      </c>
      <c r="AW645" s="12" t="s">
        <v>35</v>
      </c>
      <c r="AX645" s="12" t="s">
        <v>73</v>
      </c>
      <c r="AY645" s="151" t="s">
        <v>181</v>
      </c>
    </row>
    <row r="646" spans="2:65" s="12" customFormat="1" x14ac:dyDescent="0.2">
      <c r="B646" s="150"/>
      <c r="D646" s="142" t="s">
        <v>1054</v>
      </c>
      <c r="E646" s="151" t="s">
        <v>3</v>
      </c>
      <c r="F646" s="152" t="s">
        <v>1478</v>
      </c>
      <c r="H646" s="153">
        <v>10.475</v>
      </c>
      <c r="I646" s="154"/>
      <c r="L646" s="150"/>
      <c r="M646" s="155"/>
      <c r="T646" s="156"/>
      <c r="AT646" s="151" t="s">
        <v>1054</v>
      </c>
      <c r="AU646" s="151" t="s">
        <v>80</v>
      </c>
      <c r="AV646" s="12" t="s">
        <v>80</v>
      </c>
      <c r="AW646" s="12" t="s">
        <v>35</v>
      </c>
      <c r="AX646" s="12" t="s">
        <v>73</v>
      </c>
      <c r="AY646" s="151" t="s">
        <v>181</v>
      </c>
    </row>
    <row r="647" spans="2:65" s="13" customFormat="1" x14ac:dyDescent="0.2">
      <c r="B647" s="157"/>
      <c r="D647" s="142" t="s">
        <v>1054</v>
      </c>
      <c r="E647" s="158" t="s">
        <v>3</v>
      </c>
      <c r="F647" s="159" t="s">
        <v>1070</v>
      </c>
      <c r="H647" s="160">
        <v>11.343999999999999</v>
      </c>
      <c r="I647" s="161"/>
      <c r="L647" s="157"/>
      <c r="M647" s="162"/>
      <c r="T647" s="163"/>
      <c r="AT647" s="158" t="s">
        <v>1054</v>
      </c>
      <c r="AU647" s="158" t="s">
        <v>80</v>
      </c>
      <c r="AV647" s="13" t="s">
        <v>186</v>
      </c>
      <c r="AW647" s="13" t="s">
        <v>35</v>
      </c>
      <c r="AX647" s="13" t="s">
        <v>78</v>
      </c>
      <c r="AY647" s="158" t="s">
        <v>181</v>
      </c>
    </row>
    <row r="648" spans="2:65" s="1" customFormat="1" ht="24.2" customHeight="1" x14ac:dyDescent="0.2">
      <c r="B648" s="128"/>
      <c r="C648" s="164" t="s">
        <v>1479</v>
      </c>
      <c r="D648" s="164" t="s">
        <v>1134</v>
      </c>
      <c r="E648" s="165" t="s">
        <v>1480</v>
      </c>
      <c r="F648" s="166" t="s">
        <v>1481</v>
      </c>
      <c r="G648" s="167" t="s">
        <v>1114</v>
      </c>
      <c r="H648" s="168">
        <v>0.39100000000000001</v>
      </c>
      <c r="I648" s="169"/>
      <c r="J648" s="170">
        <f>ROUND(I648*H648,2)</f>
        <v>0</v>
      </c>
      <c r="K648" s="166" t="s">
        <v>1050</v>
      </c>
      <c r="L648" s="171"/>
      <c r="M648" s="172" t="s">
        <v>3</v>
      </c>
      <c r="N648" s="173" t="s">
        <v>44</v>
      </c>
      <c r="P648" s="138">
        <f>O648*H648</f>
        <v>0</v>
      </c>
      <c r="Q648" s="138">
        <v>1</v>
      </c>
      <c r="R648" s="138">
        <f>Q648*H648</f>
        <v>0.39100000000000001</v>
      </c>
      <c r="S648" s="138">
        <v>0</v>
      </c>
      <c r="T648" s="139">
        <f>S648*H648</f>
        <v>0</v>
      </c>
      <c r="AR648" s="140" t="s">
        <v>209</v>
      </c>
      <c r="AT648" s="140" t="s">
        <v>1134</v>
      </c>
      <c r="AU648" s="140" t="s">
        <v>80</v>
      </c>
      <c r="AY648" s="16" t="s">
        <v>181</v>
      </c>
      <c r="BE648" s="141">
        <f>IF(N648="základní",J648,0)</f>
        <v>0</v>
      </c>
      <c r="BF648" s="141">
        <f>IF(N648="snížená",J648,0)</f>
        <v>0</v>
      </c>
      <c r="BG648" s="141">
        <f>IF(N648="zákl. přenesená",J648,0)</f>
        <v>0</v>
      </c>
      <c r="BH648" s="141">
        <f>IF(N648="sníž. přenesená",J648,0)</f>
        <v>0</v>
      </c>
      <c r="BI648" s="141">
        <f>IF(N648="nulová",J648,0)</f>
        <v>0</v>
      </c>
      <c r="BJ648" s="16" t="s">
        <v>78</v>
      </c>
      <c r="BK648" s="141">
        <f>ROUND(I648*H648,2)</f>
        <v>0</v>
      </c>
      <c r="BL648" s="16" t="s">
        <v>186</v>
      </c>
      <c r="BM648" s="140" t="s">
        <v>1482</v>
      </c>
    </row>
    <row r="649" spans="2:65" s="12" customFormat="1" x14ac:dyDescent="0.2">
      <c r="B649" s="150"/>
      <c r="D649" s="142" t="s">
        <v>1054</v>
      </c>
      <c r="E649" s="151" t="s">
        <v>3</v>
      </c>
      <c r="F649" s="152" t="s">
        <v>1483</v>
      </c>
      <c r="H649" s="153">
        <v>0.39100000000000001</v>
      </c>
      <c r="I649" s="154"/>
      <c r="L649" s="150"/>
      <c r="M649" s="155"/>
      <c r="T649" s="156"/>
      <c r="AT649" s="151" t="s">
        <v>1054</v>
      </c>
      <c r="AU649" s="151" t="s">
        <v>80</v>
      </c>
      <c r="AV649" s="12" t="s">
        <v>80</v>
      </c>
      <c r="AW649" s="12" t="s">
        <v>35</v>
      </c>
      <c r="AX649" s="12" t="s">
        <v>78</v>
      </c>
      <c r="AY649" s="151" t="s">
        <v>181</v>
      </c>
    </row>
    <row r="650" spans="2:65" s="1" customFormat="1" ht="24.2" customHeight="1" x14ac:dyDescent="0.2">
      <c r="B650" s="128"/>
      <c r="C650" s="164" t="s">
        <v>1484</v>
      </c>
      <c r="D650" s="164" t="s">
        <v>1134</v>
      </c>
      <c r="E650" s="165" t="s">
        <v>1485</v>
      </c>
      <c r="F650" s="166" t="s">
        <v>1486</v>
      </c>
      <c r="G650" s="167" t="s">
        <v>1114</v>
      </c>
      <c r="H650" s="168">
        <v>11.859</v>
      </c>
      <c r="I650" s="169"/>
      <c r="J650" s="170">
        <f>ROUND(I650*H650,2)</f>
        <v>0</v>
      </c>
      <c r="K650" s="166" t="s">
        <v>1050</v>
      </c>
      <c r="L650" s="171"/>
      <c r="M650" s="172" t="s">
        <v>3</v>
      </c>
      <c r="N650" s="173" t="s">
        <v>44</v>
      </c>
      <c r="P650" s="138">
        <f>O650*H650</f>
        <v>0</v>
      </c>
      <c r="Q650" s="138">
        <v>1</v>
      </c>
      <c r="R650" s="138">
        <f>Q650*H650</f>
        <v>11.859</v>
      </c>
      <c r="S650" s="138">
        <v>0</v>
      </c>
      <c r="T650" s="139">
        <f>S650*H650</f>
        <v>0</v>
      </c>
      <c r="AR650" s="140" t="s">
        <v>209</v>
      </c>
      <c r="AT650" s="140" t="s">
        <v>1134</v>
      </c>
      <c r="AU650" s="140" t="s">
        <v>80</v>
      </c>
      <c r="AY650" s="16" t="s">
        <v>181</v>
      </c>
      <c r="BE650" s="141">
        <f>IF(N650="základní",J650,0)</f>
        <v>0</v>
      </c>
      <c r="BF650" s="141">
        <f>IF(N650="snížená",J650,0)</f>
        <v>0</v>
      </c>
      <c r="BG650" s="141">
        <f>IF(N650="zákl. přenesená",J650,0)</f>
        <v>0</v>
      </c>
      <c r="BH650" s="141">
        <f>IF(N650="sníž. přenesená",J650,0)</f>
        <v>0</v>
      </c>
      <c r="BI650" s="141">
        <f>IF(N650="nulová",J650,0)</f>
        <v>0</v>
      </c>
      <c r="BJ650" s="16" t="s">
        <v>78</v>
      </c>
      <c r="BK650" s="141">
        <f>ROUND(I650*H650,2)</f>
        <v>0</v>
      </c>
      <c r="BL650" s="16" t="s">
        <v>186</v>
      </c>
      <c r="BM650" s="140" t="s">
        <v>1487</v>
      </c>
    </row>
    <row r="651" spans="2:65" s="12" customFormat="1" x14ac:dyDescent="0.2">
      <c r="B651" s="150"/>
      <c r="D651" s="142" t="s">
        <v>1054</v>
      </c>
      <c r="E651" s="151" t="s">
        <v>3</v>
      </c>
      <c r="F651" s="152" t="s">
        <v>1488</v>
      </c>
      <c r="H651" s="153">
        <v>0.54600000000000004</v>
      </c>
      <c r="I651" s="154"/>
      <c r="L651" s="150"/>
      <c r="M651" s="155"/>
      <c r="T651" s="156"/>
      <c r="AT651" s="151" t="s">
        <v>1054</v>
      </c>
      <c r="AU651" s="151" t="s">
        <v>80</v>
      </c>
      <c r="AV651" s="12" t="s">
        <v>80</v>
      </c>
      <c r="AW651" s="12" t="s">
        <v>35</v>
      </c>
      <c r="AX651" s="12" t="s">
        <v>73</v>
      </c>
      <c r="AY651" s="151" t="s">
        <v>181</v>
      </c>
    </row>
    <row r="652" spans="2:65" s="12" customFormat="1" x14ac:dyDescent="0.2">
      <c r="B652" s="150"/>
      <c r="D652" s="142" t="s">
        <v>1054</v>
      </c>
      <c r="E652" s="151" t="s">
        <v>3</v>
      </c>
      <c r="F652" s="152" t="s">
        <v>1489</v>
      </c>
      <c r="H652" s="153">
        <v>11.313000000000001</v>
      </c>
      <c r="I652" s="154"/>
      <c r="L652" s="150"/>
      <c r="M652" s="155"/>
      <c r="T652" s="156"/>
      <c r="AT652" s="151" t="s">
        <v>1054</v>
      </c>
      <c r="AU652" s="151" t="s">
        <v>80</v>
      </c>
      <c r="AV652" s="12" t="s">
        <v>80</v>
      </c>
      <c r="AW652" s="12" t="s">
        <v>35</v>
      </c>
      <c r="AX652" s="12" t="s">
        <v>73</v>
      </c>
      <c r="AY652" s="151" t="s">
        <v>181</v>
      </c>
    </row>
    <row r="653" spans="2:65" s="13" customFormat="1" x14ac:dyDescent="0.2">
      <c r="B653" s="157"/>
      <c r="D653" s="142" t="s">
        <v>1054</v>
      </c>
      <c r="E653" s="158" t="s">
        <v>3</v>
      </c>
      <c r="F653" s="159" t="s">
        <v>1070</v>
      </c>
      <c r="H653" s="160">
        <v>11.859</v>
      </c>
      <c r="I653" s="161"/>
      <c r="L653" s="157"/>
      <c r="M653" s="162"/>
      <c r="T653" s="163"/>
      <c r="AT653" s="158" t="s">
        <v>1054</v>
      </c>
      <c r="AU653" s="158" t="s">
        <v>80</v>
      </c>
      <c r="AV653" s="13" t="s">
        <v>186</v>
      </c>
      <c r="AW653" s="13" t="s">
        <v>35</v>
      </c>
      <c r="AX653" s="13" t="s">
        <v>78</v>
      </c>
      <c r="AY653" s="158" t="s">
        <v>181</v>
      </c>
    </row>
    <row r="654" spans="2:65" s="1" customFormat="1" ht="24.2" customHeight="1" x14ac:dyDescent="0.2">
      <c r="B654" s="128"/>
      <c r="C654" s="129" t="s">
        <v>1490</v>
      </c>
      <c r="D654" s="129" t="s">
        <v>182</v>
      </c>
      <c r="E654" s="130" t="s">
        <v>1491</v>
      </c>
      <c r="F654" s="131" t="s">
        <v>1492</v>
      </c>
      <c r="G654" s="132" t="s">
        <v>1059</v>
      </c>
      <c r="H654" s="133">
        <v>1.8660000000000001</v>
      </c>
      <c r="I654" s="134"/>
      <c r="J654" s="135">
        <f>ROUND(I654*H654,2)</f>
        <v>0</v>
      </c>
      <c r="K654" s="131" t="s">
        <v>1050</v>
      </c>
      <c r="L654" s="31"/>
      <c r="M654" s="136" t="s">
        <v>3</v>
      </c>
      <c r="N654" s="137" t="s">
        <v>44</v>
      </c>
      <c r="P654" s="138">
        <f>O654*H654</f>
        <v>0</v>
      </c>
      <c r="Q654" s="138">
        <v>2.5019800000000001</v>
      </c>
      <c r="R654" s="138">
        <f>Q654*H654</f>
        <v>4.6686946800000007</v>
      </c>
      <c r="S654" s="138">
        <v>0</v>
      </c>
      <c r="T654" s="139">
        <f>S654*H654</f>
        <v>0</v>
      </c>
      <c r="AR654" s="140" t="s">
        <v>186</v>
      </c>
      <c r="AT654" s="140" t="s">
        <v>182</v>
      </c>
      <c r="AU654" s="140" t="s">
        <v>80</v>
      </c>
      <c r="AY654" s="16" t="s">
        <v>181</v>
      </c>
      <c r="BE654" s="141">
        <f>IF(N654="základní",J654,0)</f>
        <v>0</v>
      </c>
      <c r="BF654" s="141">
        <f>IF(N654="snížená",J654,0)</f>
        <v>0</v>
      </c>
      <c r="BG654" s="141">
        <f>IF(N654="zákl. přenesená",J654,0)</f>
        <v>0</v>
      </c>
      <c r="BH654" s="141">
        <f>IF(N654="sníž. přenesená",J654,0)</f>
        <v>0</v>
      </c>
      <c r="BI654" s="141">
        <f>IF(N654="nulová",J654,0)</f>
        <v>0</v>
      </c>
      <c r="BJ654" s="16" t="s">
        <v>78</v>
      </c>
      <c r="BK654" s="141">
        <f>ROUND(I654*H654,2)</f>
        <v>0</v>
      </c>
      <c r="BL654" s="16" t="s">
        <v>186</v>
      </c>
      <c r="BM654" s="140" t="s">
        <v>1493</v>
      </c>
    </row>
    <row r="655" spans="2:65" s="1" customFormat="1" x14ac:dyDescent="0.2">
      <c r="B655" s="31"/>
      <c r="D655" s="148" t="s">
        <v>1052</v>
      </c>
      <c r="F655" s="149" t="s">
        <v>1494</v>
      </c>
      <c r="I655" s="144"/>
      <c r="L655" s="31"/>
      <c r="M655" s="145"/>
      <c r="T655" s="52"/>
      <c r="AT655" s="16" t="s">
        <v>1052</v>
      </c>
      <c r="AU655" s="16" t="s">
        <v>80</v>
      </c>
    </row>
    <row r="656" spans="2:65" s="12" customFormat="1" x14ac:dyDescent="0.2">
      <c r="B656" s="150"/>
      <c r="D656" s="142" t="s">
        <v>1054</v>
      </c>
      <c r="E656" s="151" t="s">
        <v>3</v>
      </c>
      <c r="F656" s="152" t="s">
        <v>1495</v>
      </c>
      <c r="H656" s="153">
        <v>0.54600000000000004</v>
      </c>
      <c r="I656" s="154"/>
      <c r="L656" s="150"/>
      <c r="M656" s="155"/>
      <c r="T656" s="156"/>
      <c r="AT656" s="151" t="s">
        <v>1054</v>
      </c>
      <c r="AU656" s="151" t="s">
        <v>80</v>
      </c>
      <c r="AV656" s="12" t="s">
        <v>80</v>
      </c>
      <c r="AW656" s="12" t="s">
        <v>35</v>
      </c>
      <c r="AX656" s="12" t="s">
        <v>73</v>
      </c>
      <c r="AY656" s="151" t="s">
        <v>181</v>
      </c>
    </row>
    <row r="657" spans="2:65" s="12" customFormat="1" ht="22.5" x14ac:dyDescent="0.2">
      <c r="B657" s="150"/>
      <c r="D657" s="142" t="s">
        <v>1054</v>
      </c>
      <c r="E657" s="151" t="s">
        <v>3</v>
      </c>
      <c r="F657" s="152" t="s">
        <v>1496</v>
      </c>
      <c r="H657" s="153">
        <v>1.32</v>
      </c>
      <c r="I657" s="154"/>
      <c r="L657" s="150"/>
      <c r="M657" s="155"/>
      <c r="T657" s="156"/>
      <c r="AT657" s="151" t="s">
        <v>1054</v>
      </c>
      <c r="AU657" s="151" t="s">
        <v>80</v>
      </c>
      <c r="AV657" s="12" t="s">
        <v>80</v>
      </c>
      <c r="AW657" s="12" t="s">
        <v>35</v>
      </c>
      <c r="AX657" s="12" t="s">
        <v>73</v>
      </c>
      <c r="AY657" s="151" t="s">
        <v>181</v>
      </c>
    </row>
    <row r="658" spans="2:65" s="13" customFormat="1" x14ac:dyDescent="0.2">
      <c r="B658" s="157"/>
      <c r="D658" s="142" t="s">
        <v>1054</v>
      </c>
      <c r="E658" s="158" t="s">
        <v>3</v>
      </c>
      <c r="F658" s="159" t="s">
        <v>1070</v>
      </c>
      <c r="H658" s="160">
        <v>1.8660000000000001</v>
      </c>
      <c r="I658" s="161"/>
      <c r="L658" s="157"/>
      <c r="M658" s="162"/>
      <c r="T658" s="163"/>
      <c r="AT658" s="158" t="s">
        <v>1054</v>
      </c>
      <c r="AU658" s="158" t="s">
        <v>80</v>
      </c>
      <c r="AV658" s="13" t="s">
        <v>186</v>
      </c>
      <c r="AW658" s="13" t="s">
        <v>35</v>
      </c>
      <c r="AX658" s="13" t="s">
        <v>78</v>
      </c>
      <c r="AY658" s="158" t="s">
        <v>181</v>
      </c>
    </row>
    <row r="659" spans="2:65" s="1" customFormat="1" ht="24.2" customHeight="1" x14ac:dyDescent="0.2">
      <c r="B659" s="128"/>
      <c r="C659" s="129" t="s">
        <v>1497</v>
      </c>
      <c r="D659" s="129" t="s">
        <v>182</v>
      </c>
      <c r="E659" s="130" t="s">
        <v>1498</v>
      </c>
      <c r="F659" s="131" t="s">
        <v>1499</v>
      </c>
      <c r="G659" s="132" t="s">
        <v>597</v>
      </c>
      <c r="H659" s="133">
        <v>11.625999999999999</v>
      </c>
      <c r="I659" s="134"/>
      <c r="J659" s="135">
        <f>ROUND(I659*H659,2)</f>
        <v>0</v>
      </c>
      <c r="K659" s="131" t="s">
        <v>1050</v>
      </c>
      <c r="L659" s="31"/>
      <c r="M659" s="136" t="s">
        <v>3</v>
      </c>
      <c r="N659" s="137" t="s">
        <v>44</v>
      </c>
      <c r="P659" s="138">
        <f>O659*H659</f>
        <v>0</v>
      </c>
      <c r="Q659" s="138">
        <v>1.1169999999999999E-2</v>
      </c>
      <c r="R659" s="138">
        <f>Q659*H659</f>
        <v>0.12986241999999998</v>
      </c>
      <c r="S659" s="138">
        <v>0</v>
      </c>
      <c r="T659" s="139">
        <f>S659*H659</f>
        <v>0</v>
      </c>
      <c r="AR659" s="140" t="s">
        <v>186</v>
      </c>
      <c r="AT659" s="140" t="s">
        <v>182</v>
      </c>
      <c r="AU659" s="140" t="s">
        <v>80</v>
      </c>
      <c r="AY659" s="16" t="s">
        <v>181</v>
      </c>
      <c r="BE659" s="141">
        <f>IF(N659="základní",J659,0)</f>
        <v>0</v>
      </c>
      <c r="BF659" s="141">
        <f>IF(N659="snížená",J659,0)</f>
        <v>0</v>
      </c>
      <c r="BG659" s="141">
        <f>IF(N659="zákl. přenesená",J659,0)</f>
        <v>0</v>
      </c>
      <c r="BH659" s="141">
        <f>IF(N659="sníž. přenesená",J659,0)</f>
        <v>0</v>
      </c>
      <c r="BI659" s="141">
        <f>IF(N659="nulová",J659,0)</f>
        <v>0</v>
      </c>
      <c r="BJ659" s="16" t="s">
        <v>78</v>
      </c>
      <c r="BK659" s="141">
        <f>ROUND(I659*H659,2)</f>
        <v>0</v>
      </c>
      <c r="BL659" s="16" t="s">
        <v>186</v>
      </c>
      <c r="BM659" s="140" t="s">
        <v>1500</v>
      </c>
    </row>
    <row r="660" spans="2:65" s="1" customFormat="1" x14ac:dyDescent="0.2">
      <c r="B660" s="31"/>
      <c r="D660" s="148" t="s">
        <v>1052</v>
      </c>
      <c r="F660" s="149" t="s">
        <v>1501</v>
      </c>
      <c r="I660" s="144"/>
      <c r="L660" s="31"/>
      <c r="M660" s="145"/>
      <c r="T660" s="52"/>
      <c r="AT660" s="16" t="s">
        <v>1052</v>
      </c>
      <c r="AU660" s="16" t="s">
        <v>80</v>
      </c>
    </row>
    <row r="661" spans="2:65" s="12" customFormat="1" ht="22.5" x14ac:dyDescent="0.2">
      <c r="B661" s="150"/>
      <c r="D661" s="142" t="s">
        <v>1054</v>
      </c>
      <c r="E661" s="151" t="s">
        <v>3</v>
      </c>
      <c r="F661" s="152" t="s">
        <v>1502</v>
      </c>
      <c r="H661" s="153">
        <v>2.786</v>
      </c>
      <c r="I661" s="154"/>
      <c r="L661" s="150"/>
      <c r="M661" s="155"/>
      <c r="T661" s="156"/>
      <c r="AT661" s="151" t="s">
        <v>1054</v>
      </c>
      <c r="AU661" s="151" t="s">
        <v>80</v>
      </c>
      <c r="AV661" s="12" t="s">
        <v>80</v>
      </c>
      <c r="AW661" s="12" t="s">
        <v>35</v>
      </c>
      <c r="AX661" s="12" t="s">
        <v>73</v>
      </c>
      <c r="AY661" s="151" t="s">
        <v>181</v>
      </c>
    </row>
    <row r="662" spans="2:65" s="12" customFormat="1" ht="22.5" x14ac:dyDescent="0.2">
      <c r="B662" s="150"/>
      <c r="D662" s="142" t="s">
        <v>1054</v>
      </c>
      <c r="E662" s="151" t="s">
        <v>3</v>
      </c>
      <c r="F662" s="152" t="s">
        <v>1503</v>
      </c>
      <c r="H662" s="153">
        <v>8.84</v>
      </c>
      <c r="I662" s="154"/>
      <c r="L662" s="150"/>
      <c r="M662" s="155"/>
      <c r="T662" s="156"/>
      <c r="AT662" s="151" t="s">
        <v>1054</v>
      </c>
      <c r="AU662" s="151" t="s">
        <v>80</v>
      </c>
      <c r="AV662" s="12" t="s">
        <v>80</v>
      </c>
      <c r="AW662" s="12" t="s">
        <v>35</v>
      </c>
      <c r="AX662" s="12" t="s">
        <v>73</v>
      </c>
      <c r="AY662" s="151" t="s">
        <v>181</v>
      </c>
    </row>
    <row r="663" spans="2:65" s="13" customFormat="1" x14ac:dyDescent="0.2">
      <c r="B663" s="157"/>
      <c r="D663" s="142" t="s">
        <v>1054</v>
      </c>
      <c r="E663" s="158" t="s">
        <v>3</v>
      </c>
      <c r="F663" s="159" t="s">
        <v>1070</v>
      </c>
      <c r="H663" s="160">
        <v>11.625999999999999</v>
      </c>
      <c r="I663" s="161"/>
      <c r="L663" s="157"/>
      <c r="M663" s="162"/>
      <c r="T663" s="163"/>
      <c r="AT663" s="158" t="s">
        <v>1054</v>
      </c>
      <c r="AU663" s="158" t="s">
        <v>80</v>
      </c>
      <c r="AV663" s="13" t="s">
        <v>186</v>
      </c>
      <c r="AW663" s="13" t="s">
        <v>35</v>
      </c>
      <c r="AX663" s="13" t="s">
        <v>78</v>
      </c>
      <c r="AY663" s="158" t="s">
        <v>181</v>
      </c>
    </row>
    <row r="664" spans="2:65" s="1" customFormat="1" ht="24.2" customHeight="1" x14ac:dyDescent="0.2">
      <c r="B664" s="128"/>
      <c r="C664" s="129" t="s">
        <v>1504</v>
      </c>
      <c r="D664" s="129" t="s">
        <v>182</v>
      </c>
      <c r="E664" s="130" t="s">
        <v>1505</v>
      </c>
      <c r="F664" s="131" t="s">
        <v>1506</v>
      </c>
      <c r="G664" s="132" t="s">
        <v>597</v>
      </c>
      <c r="H664" s="133">
        <v>11.625999999999999</v>
      </c>
      <c r="I664" s="134"/>
      <c r="J664" s="135">
        <f>ROUND(I664*H664,2)</f>
        <v>0</v>
      </c>
      <c r="K664" s="131" t="s">
        <v>1050</v>
      </c>
      <c r="L664" s="31"/>
      <c r="M664" s="136" t="s">
        <v>3</v>
      </c>
      <c r="N664" s="137" t="s">
        <v>44</v>
      </c>
      <c r="P664" s="138">
        <f>O664*H664</f>
        <v>0</v>
      </c>
      <c r="Q664" s="138">
        <v>0</v>
      </c>
      <c r="R664" s="138">
        <f>Q664*H664</f>
        <v>0</v>
      </c>
      <c r="S664" s="138">
        <v>0</v>
      </c>
      <c r="T664" s="139">
        <f>S664*H664</f>
        <v>0</v>
      </c>
      <c r="AR664" s="140" t="s">
        <v>186</v>
      </c>
      <c r="AT664" s="140" t="s">
        <v>182</v>
      </c>
      <c r="AU664" s="140" t="s">
        <v>80</v>
      </c>
      <c r="AY664" s="16" t="s">
        <v>181</v>
      </c>
      <c r="BE664" s="141">
        <f>IF(N664="základní",J664,0)</f>
        <v>0</v>
      </c>
      <c r="BF664" s="141">
        <f>IF(N664="snížená",J664,0)</f>
        <v>0</v>
      </c>
      <c r="BG664" s="141">
        <f>IF(N664="zákl. přenesená",J664,0)</f>
        <v>0</v>
      </c>
      <c r="BH664" s="141">
        <f>IF(N664="sníž. přenesená",J664,0)</f>
        <v>0</v>
      </c>
      <c r="BI664" s="141">
        <f>IF(N664="nulová",J664,0)</f>
        <v>0</v>
      </c>
      <c r="BJ664" s="16" t="s">
        <v>78</v>
      </c>
      <c r="BK664" s="141">
        <f>ROUND(I664*H664,2)</f>
        <v>0</v>
      </c>
      <c r="BL664" s="16" t="s">
        <v>186</v>
      </c>
      <c r="BM664" s="140" t="s">
        <v>1507</v>
      </c>
    </row>
    <row r="665" spans="2:65" s="1" customFormat="1" x14ac:dyDescent="0.2">
      <c r="B665" s="31"/>
      <c r="D665" s="148" t="s">
        <v>1052</v>
      </c>
      <c r="F665" s="149" t="s">
        <v>1508</v>
      </c>
      <c r="I665" s="144"/>
      <c r="L665" s="31"/>
      <c r="M665" s="145"/>
      <c r="T665" s="52"/>
      <c r="AT665" s="16" t="s">
        <v>1052</v>
      </c>
      <c r="AU665" s="16" t="s">
        <v>80</v>
      </c>
    </row>
    <row r="666" spans="2:65" s="1" customFormat="1" ht="24.2" customHeight="1" x14ac:dyDescent="0.2">
      <c r="B666" s="128"/>
      <c r="C666" s="129" t="s">
        <v>1509</v>
      </c>
      <c r="D666" s="129" t="s">
        <v>182</v>
      </c>
      <c r="E666" s="130" t="s">
        <v>1510</v>
      </c>
      <c r="F666" s="131" t="s">
        <v>1511</v>
      </c>
      <c r="G666" s="132" t="s">
        <v>1114</v>
      </c>
      <c r="H666" s="133">
        <v>0.23499999999999999</v>
      </c>
      <c r="I666" s="134"/>
      <c r="J666" s="135">
        <f>ROUND(I666*H666,2)</f>
        <v>0</v>
      </c>
      <c r="K666" s="131" t="s">
        <v>1050</v>
      </c>
      <c r="L666" s="31"/>
      <c r="M666" s="136" t="s">
        <v>3</v>
      </c>
      <c r="N666" s="137" t="s">
        <v>44</v>
      </c>
      <c r="P666" s="138">
        <f>O666*H666</f>
        <v>0</v>
      </c>
      <c r="Q666" s="138">
        <v>1.05291</v>
      </c>
      <c r="R666" s="138">
        <f>Q666*H666</f>
        <v>0.24743384999999998</v>
      </c>
      <c r="S666" s="138">
        <v>0</v>
      </c>
      <c r="T666" s="139">
        <f>S666*H666</f>
        <v>0</v>
      </c>
      <c r="AR666" s="140" t="s">
        <v>186</v>
      </c>
      <c r="AT666" s="140" t="s">
        <v>182</v>
      </c>
      <c r="AU666" s="140" t="s">
        <v>80</v>
      </c>
      <c r="AY666" s="16" t="s">
        <v>181</v>
      </c>
      <c r="BE666" s="141">
        <f>IF(N666="základní",J666,0)</f>
        <v>0</v>
      </c>
      <c r="BF666" s="141">
        <f>IF(N666="snížená",J666,0)</f>
        <v>0</v>
      </c>
      <c r="BG666" s="141">
        <f>IF(N666="zákl. přenesená",J666,0)</f>
        <v>0</v>
      </c>
      <c r="BH666" s="141">
        <f>IF(N666="sníž. přenesená",J666,0)</f>
        <v>0</v>
      </c>
      <c r="BI666" s="141">
        <f>IF(N666="nulová",J666,0)</f>
        <v>0</v>
      </c>
      <c r="BJ666" s="16" t="s">
        <v>78</v>
      </c>
      <c r="BK666" s="141">
        <f>ROUND(I666*H666,2)</f>
        <v>0</v>
      </c>
      <c r="BL666" s="16" t="s">
        <v>186</v>
      </c>
      <c r="BM666" s="140" t="s">
        <v>1512</v>
      </c>
    </row>
    <row r="667" spans="2:65" s="1" customFormat="1" x14ac:dyDescent="0.2">
      <c r="B667" s="31"/>
      <c r="D667" s="148" t="s">
        <v>1052</v>
      </c>
      <c r="F667" s="149" t="s">
        <v>1513</v>
      </c>
      <c r="I667" s="144"/>
      <c r="L667" s="31"/>
      <c r="M667" s="145"/>
      <c r="T667" s="52"/>
      <c r="AT667" s="16" t="s">
        <v>1052</v>
      </c>
      <c r="AU667" s="16" t="s">
        <v>80</v>
      </c>
    </row>
    <row r="668" spans="2:65" s="12" customFormat="1" x14ac:dyDescent="0.2">
      <c r="B668" s="150"/>
      <c r="D668" s="142" t="s">
        <v>1054</v>
      </c>
      <c r="E668" s="151" t="s">
        <v>3</v>
      </c>
      <c r="F668" s="152" t="s">
        <v>1514</v>
      </c>
      <c r="H668" s="153">
        <v>8.5000000000000006E-2</v>
      </c>
      <c r="I668" s="154"/>
      <c r="L668" s="150"/>
      <c r="M668" s="155"/>
      <c r="T668" s="156"/>
      <c r="AT668" s="151" t="s">
        <v>1054</v>
      </c>
      <c r="AU668" s="151" t="s">
        <v>80</v>
      </c>
      <c r="AV668" s="12" t="s">
        <v>80</v>
      </c>
      <c r="AW668" s="12" t="s">
        <v>35</v>
      </c>
      <c r="AX668" s="12" t="s">
        <v>73</v>
      </c>
      <c r="AY668" s="151" t="s">
        <v>181</v>
      </c>
    </row>
    <row r="669" spans="2:65" s="12" customFormat="1" x14ac:dyDescent="0.2">
      <c r="B669" s="150"/>
      <c r="D669" s="142" t="s">
        <v>1054</v>
      </c>
      <c r="E669" s="151" t="s">
        <v>3</v>
      </c>
      <c r="F669" s="152" t="s">
        <v>1515</v>
      </c>
      <c r="H669" s="153">
        <v>0.15</v>
      </c>
      <c r="I669" s="154"/>
      <c r="L669" s="150"/>
      <c r="M669" s="155"/>
      <c r="T669" s="156"/>
      <c r="AT669" s="151" t="s">
        <v>1054</v>
      </c>
      <c r="AU669" s="151" t="s">
        <v>80</v>
      </c>
      <c r="AV669" s="12" t="s">
        <v>80</v>
      </c>
      <c r="AW669" s="12" t="s">
        <v>35</v>
      </c>
      <c r="AX669" s="12" t="s">
        <v>73</v>
      </c>
      <c r="AY669" s="151" t="s">
        <v>181</v>
      </c>
    </row>
    <row r="670" spans="2:65" s="13" customFormat="1" x14ac:dyDescent="0.2">
      <c r="B670" s="157"/>
      <c r="D670" s="142" t="s">
        <v>1054</v>
      </c>
      <c r="E670" s="158" t="s">
        <v>3</v>
      </c>
      <c r="F670" s="159" t="s">
        <v>1070</v>
      </c>
      <c r="H670" s="160">
        <v>0.23499999999999999</v>
      </c>
      <c r="I670" s="161"/>
      <c r="L670" s="157"/>
      <c r="M670" s="162"/>
      <c r="T670" s="163"/>
      <c r="AT670" s="158" t="s">
        <v>1054</v>
      </c>
      <c r="AU670" s="158" t="s">
        <v>80</v>
      </c>
      <c r="AV670" s="13" t="s">
        <v>186</v>
      </c>
      <c r="AW670" s="13" t="s">
        <v>35</v>
      </c>
      <c r="AX670" s="13" t="s">
        <v>78</v>
      </c>
      <c r="AY670" s="158" t="s">
        <v>181</v>
      </c>
    </row>
    <row r="671" spans="2:65" s="1" customFormat="1" ht="37.9" customHeight="1" x14ac:dyDescent="0.2">
      <c r="B671" s="128"/>
      <c r="C671" s="129" t="s">
        <v>1516</v>
      </c>
      <c r="D671" s="129" t="s">
        <v>182</v>
      </c>
      <c r="E671" s="130" t="s">
        <v>1517</v>
      </c>
      <c r="F671" s="131" t="s">
        <v>1518</v>
      </c>
      <c r="G671" s="132" t="s">
        <v>1059</v>
      </c>
      <c r="H671" s="133">
        <v>5.9870000000000001</v>
      </c>
      <c r="I671" s="134"/>
      <c r="J671" s="135">
        <f>ROUND(I671*H671,2)</f>
        <v>0</v>
      </c>
      <c r="K671" s="131" t="s">
        <v>1050</v>
      </c>
      <c r="L671" s="31"/>
      <c r="M671" s="136" t="s">
        <v>3</v>
      </c>
      <c r="N671" s="137" t="s">
        <v>44</v>
      </c>
      <c r="P671" s="138">
        <f>O671*H671</f>
        <v>0</v>
      </c>
      <c r="Q671" s="138">
        <v>2.5019499999999999</v>
      </c>
      <c r="R671" s="138">
        <f>Q671*H671</f>
        <v>14.979174649999999</v>
      </c>
      <c r="S671" s="138">
        <v>0</v>
      </c>
      <c r="T671" s="139">
        <f>S671*H671</f>
        <v>0</v>
      </c>
      <c r="AR671" s="140" t="s">
        <v>186</v>
      </c>
      <c r="AT671" s="140" t="s">
        <v>182</v>
      </c>
      <c r="AU671" s="140" t="s">
        <v>80</v>
      </c>
      <c r="AY671" s="16" t="s">
        <v>181</v>
      </c>
      <c r="BE671" s="141">
        <f>IF(N671="základní",J671,0)</f>
        <v>0</v>
      </c>
      <c r="BF671" s="141">
        <f>IF(N671="snížená",J671,0)</f>
        <v>0</v>
      </c>
      <c r="BG671" s="141">
        <f>IF(N671="zákl. přenesená",J671,0)</f>
        <v>0</v>
      </c>
      <c r="BH671" s="141">
        <f>IF(N671="sníž. přenesená",J671,0)</f>
        <v>0</v>
      </c>
      <c r="BI671" s="141">
        <f>IF(N671="nulová",J671,0)</f>
        <v>0</v>
      </c>
      <c r="BJ671" s="16" t="s">
        <v>78</v>
      </c>
      <c r="BK671" s="141">
        <f>ROUND(I671*H671,2)</f>
        <v>0</v>
      </c>
      <c r="BL671" s="16" t="s">
        <v>186</v>
      </c>
      <c r="BM671" s="140" t="s">
        <v>1519</v>
      </c>
    </row>
    <row r="672" spans="2:65" s="1" customFormat="1" x14ac:dyDescent="0.2">
      <c r="B672" s="31"/>
      <c r="D672" s="148" t="s">
        <v>1052</v>
      </c>
      <c r="F672" s="149" t="s">
        <v>1520</v>
      </c>
      <c r="I672" s="144"/>
      <c r="L672" s="31"/>
      <c r="M672" s="145"/>
      <c r="T672" s="52"/>
      <c r="AT672" s="16" t="s">
        <v>1052</v>
      </c>
      <c r="AU672" s="16" t="s">
        <v>80</v>
      </c>
    </row>
    <row r="673" spans="2:65" s="12" customFormat="1" x14ac:dyDescent="0.2">
      <c r="B673" s="150"/>
      <c r="D673" s="142" t="s">
        <v>1054</v>
      </c>
      <c r="E673" s="151" t="s">
        <v>3</v>
      </c>
      <c r="F673" s="152" t="s">
        <v>1521</v>
      </c>
      <c r="H673" s="153">
        <v>0.77700000000000002</v>
      </c>
      <c r="I673" s="154"/>
      <c r="L673" s="150"/>
      <c r="M673" s="155"/>
      <c r="T673" s="156"/>
      <c r="AT673" s="151" t="s">
        <v>1054</v>
      </c>
      <c r="AU673" s="151" t="s">
        <v>80</v>
      </c>
      <c r="AV673" s="12" t="s">
        <v>80</v>
      </c>
      <c r="AW673" s="12" t="s">
        <v>35</v>
      </c>
      <c r="AX673" s="12" t="s">
        <v>73</v>
      </c>
      <c r="AY673" s="151" t="s">
        <v>181</v>
      </c>
    </row>
    <row r="674" spans="2:65" s="12" customFormat="1" x14ac:dyDescent="0.2">
      <c r="B674" s="150"/>
      <c r="D674" s="142" t="s">
        <v>1054</v>
      </c>
      <c r="E674" s="151" t="s">
        <v>3</v>
      </c>
      <c r="F674" s="152" t="s">
        <v>1522</v>
      </c>
      <c r="H674" s="153">
        <v>0.44</v>
      </c>
      <c r="I674" s="154"/>
      <c r="L674" s="150"/>
      <c r="M674" s="155"/>
      <c r="T674" s="156"/>
      <c r="AT674" s="151" t="s">
        <v>1054</v>
      </c>
      <c r="AU674" s="151" t="s">
        <v>80</v>
      </c>
      <c r="AV674" s="12" t="s">
        <v>80</v>
      </c>
      <c r="AW674" s="12" t="s">
        <v>35</v>
      </c>
      <c r="AX674" s="12" t="s">
        <v>73</v>
      </c>
      <c r="AY674" s="151" t="s">
        <v>181</v>
      </c>
    </row>
    <row r="675" spans="2:65" s="12" customFormat="1" x14ac:dyDescent="0.2">
      <c r="B675" s="150"/>
      <c r="D675" s="142" t="s">
        <v>1054</v>
      </c>
      <c r="E675" s="151" t="s">
        <v>3</v>
      </c>
      <c r="F675" s="152" t="s">
        <v>1523</v>
      </c>
      <c r="H675" s="153">
        <v>2.3849999999999998</v>
      </c>
      <c r="I675" s="154"/>
      <c r="L675" s="150"/>
      <c r="M675" s="155"/>
      <c r="T675" s="156"/>
      <c r="AT675" s="151" t="s">
        <v>1054</v>
      </c>
      <c r="AU675" s="151" t="s">
        <v>80</v>
      </c>
      <c r="AV675" s="12" t="s">
        <v>80</v>
      </c>
      <c r="AW675" s="12" t="s">
        <v>35</v>
      </c>
      <c r="AX675" s="12" t="s">
        <v>73</v>
      </c>
      <c r="AY675" s="151" t="s">
        <v>181</v>
      </c>
    </row>
    <row r="676" spans="2:65" s="12" customFormat="1" x14ac:dyDescent="0.2">
      <c r="B676" s="150"/>
      <c r="D676" s="142" t="s">
        <v>1054</v>
      </c>
      <c r="E676" s="151" t="s">
        <v>3</v>
      </c>
      <c r="F676" s="152" t="s">
        <v>1524</v>
      </c>
      <c r="H676" s="153">
        <v>2.3849999999999998</v>
      </c>
      <c r="I676" s="154"/>
      <c r="L676" s="150"/>
      <c r="M676" s="155"/>
      <c r="T676" s="156"/>
      <c r="AT676" s="151" t="s">
        <v>1054</v>
      </c>
      <c r="AU676" s="151" t="s">
        <v>80</v>
      </c>
      <c r="AV676" s="12" t="s">
        <v>80</v>
      </c>
      <c r="AW676" s="12" t="s">
        <v>35</v>
      </c>
      <c r="AX676" s="12" t="s">
        <v>73</v>
      </c>
      <c r="AY676" s="151" t="s">
        <v>181</v>
      </c>
    </row>
    <row r="677" spans="2:65" s="13" customFormat="1" x14ac:dyDescent="0.2">
      <c r="B677" s="157"/>
      <c r="D677" s="142" t="s">
        <v>1054</v>
      </c>
      <c r="E677" s="158" t="s">
        <v>3</v>
      </c>
      <c r="F677" s="159" t="s">
        <v>1070</v>
      </c>
      <c r="H677" s="160">
        <v>5.9870000000000001</v>
      </c>
      <c r="I677" s="161"/>
      <c r="L677" s="157"/>
      <c r="M677" s="162"/>
      <c r="T677" s="163"/>
      <c r="AT677" s="158" t="s">
        <v>1054</v>
      </c>
      <c r="AU677" s="158" t="s">
        <v>80</v>
      </c>
      <c r="AV677" s="13" t="s">
        <v>186</v>
      </c>
      <c r="AW677" s="13" t="s">
        <v>35</v>
      </c>
      <c r="AX677" s="13" t="s">
        <v>78</v>
      </c>
      <c r="AY677" s="158" t="s">
        <v>181</v>
      </c>
    </row>
    <row r="678" spans="2:65" s="1" customFormat="1" ht="37.9" customHeight="1" x14ac:dyDescent="0.2">
      <c r="B678" s="128"/>
      <c r="C678" s="129" t="s">
        <v>1525</v>
      </c>
      <c r="D678" s="129" t="s">
        <v>182</v>
      </c>
      <c r="E678" s="130" t="s">
        <v>1526</v>
      </c>
      <c r="F678" s="131" t="s">
        <v>1527</v>
      </c>
      <c r="G678" s="132" t="s">
        <v>1114</v>
      </c>
      <c r="H678" s="133">
        <v>3.96</v>
      </c>
      <c r="I678" s="134"/>
      <c r="J678" s="135">
        <f>ROUND(I678*H678,2)</f>
        <v>0</v>
      </c>
      <c r="K678" s="131" t="s">
        <v>1050</v>
      </c>
      <c r="L678" s="31"/>
      <c r="M678" s="136" t="s">
        <v>3</v>
      </c>
      <c r="N678" s="137" t="s">
        <v>44</v>
      </c>
      <c r="P678" s="138">
        <f>O678*H678</f>
        <v>0</v>
      </c>
      <c r="Q678" s="138">
        <v>1.0492699999999999</v>
      </c>
      <c r="R678" s="138">
        <f>Q678*H678</f>
        <v>4.1551092000000001</v>
      </c>
      <c r="S678" s="138">
        <v>0</v>
      </c>
      <c r="T678" s="139">
        <f>S678*H678</f>
        <v>0</v>
      </c>
      <c r="AR678" s="140" t="s">
        <v>186</v>
      </c>
      <c r="AT678" s="140" t="s">
        <v>182</v>
      </c>
      <c r="AU678" s="140" t="s">
        <v>80</v>
      </c>
      <c r="AY678" s="16" t="s">
        <v>181</v>
      </c>
      <c r="BE678" s="141">
        <f>IF(N678="základní",J678,0)</f>
        <v>0</v>
      </c>
      <c r="BF678" s="141">
        <f>IF(N678="snížená",J678,0)</f>
        <v>0</v>
      </c>
      <c r="BG678" s="141">
        <f>IF(N678="zákl. přenesená",J678,0)</f>
        <v>0</v>
      </c>
      <c r="BH678" s="141">
        <f>IF(N678="sníž. přenesená",J678,0)</f>
        <v>0</v>
      </c>
      <c r="BI678" s="141">
        <f>IF(N678="nulová",J678,0)</f>
        <v>0</v>
      </c>
      <c r="BJ678" s="16" t="s">
        <v>78</v>
      </c>
      <c r="BK678" s="141">
        <f>ROUND(I678*H678,2)</f>
        <v>0</v>
      </c>
      <c r="BL678" s="16" t="s">
        <v>186</v>
      </c>
      <c r="BM678" s="140" t="s">
        <v>1528</v>
      </c>
    </row>
    <row r="679" spans="2:65" s="1" customFormat="1" x14ac:dyDescent="0.2">
      <c r="B679" s="31"/>
      <c r="D679" s="148" t="s">
        <v>1052</v>
      </c>
      <c r="F679" s="149" t="s">
        <v>1529</v>
      </c>
      <c r="I679" s="144"/>
      <c r="L679" s="31"/>
      <c r="M679" s="145"/>
      <c r="T679" s="52"/>
      <c r="AT679" s="16" t="s">
        <v>1052</v>
      </c>
      <c r="AU679" s="16" t="s">
        <v>80</v>
      </c>
    </row>
    <row r="680" spans="2:65" s="12" customFormat="1" x14ac:dyDescent="0.2">
      <c r="B680" s="150"/>
      <c r="D680" s="142" t="s">
        <v>1054</v>
      </c>
      <c r="E680" s="151" t="s">
        <v>3</v>
      </c>
      <c r="F680" s="152" t="s">
        <v>1530</v>
      </c>
      <c r="H680" s="153">
        <v>3.96</v>
      </c>
      <c r="I680" s="154"/>
      <c r="L680" s="150"/>
      <c r="M680" s="155"/>
      <c r="T680" s="156"/>
      <c r="AT680" s="151" t="s">
        <v>1054</v>
      </c>
      <c r="AU680" s="151" t="s">
        <v>80</v>
      </c>
      <c r="AV680" s="12" t="s">
        <v>80</v>
      </c>
      <c r="AW680" s="12" t="s">
        <v>35</v>
      </c>
      <c r="AX680" s="12" t="s">
        <v>78</v>
      </c>
      <c r="AY680" s="151" t="s">
        <v>181</v>
      </c>
    </row>
    <row r="681" spans="2:65" s="1" customFormat="1" ht="37.9" customHeight="1" x14ac:dyDescent="0.2">
      <c r="B681" s="128"/>
      <c r="C681" s="129" t="s">
        <v>1531</v>
      </c>
      <c r="D681" s="129" t="s">
        <v>182</v>
      </c>
      <c r="E681" s="130" t="s">
        <v>1532</v>
      </c>
      <c r="F681" s="131" t="s">
        <v>1533</v>
      </c>
      <c r="G681" s="132" t="s">
        <v>597</v>
      </c>
      <c r="H681" s="133">
        <v>25.77</v>
      </c>
      <c r="I681" s="134"/>
      <c r="J681" s="135">
        <f>ROUND(I681*H681,2)</f>
        <v>0</v>
      </c>
      <c r="K681" s="131" t="s">
        <v>1050</v>
      </c>
      <c r="L681" s="31"/>
      <c r="M681" s="136" t="s">
        <v>3</v>
      </c>
      <c r="N681" s="137" t="s">
        <v>44</v>
      </c>
      <c r="P681" s="138">
        <f>O681*H681</f>
        <v>0</v>
      </c>
      <c r="Q681" s="138">
        <v>1.2959999999999999E-2</v>
      </c>
      <c r="R681" s="138">
        <f>Q681*H681</f>
        <v>0.33397919999999998</v>
      </c>
      <c r="S681" s="138">
        <v>0</v>
      </c>
      <c r="T681" s="139">
        <f>S681*H681</f>
        <v>0</v>
      </c>
      <c r="AR681" s="140" t="s">
        <v>186</v>
      </c>
      <c r="AT681" s="140" t="s">
        <v>182</v>
      </c>
      <c r="AU681" s="140" t="s">
        <v>80</v>
      </c>
      <c r="AY681" s="16" t="s">
        <v>181</v>
      </c>
      <c r="BE681" s="141">
        <f>IF(N681="základní",J681,0)</f>
        <v>0</v>
      </c>
      <c r="BF681" s="141">
        <f>IF(N681="snížená",J681,0)</f>
        <v>0</v>
      </c>
      <c r="BG681" s="141">
        <f>IF(N681="zákl. přenesená",J681,0)</f>
        <v>0</v>
      </c>
      <c r="BH681" s="141">
        <f>IF(N681="sníž. přenesená",J681,0)</f>
        <v>0</v>
      </c>
      <c r="BI681" s="141">
        <f>IF(N681="nulová",J681,0)</f>
        <v>0</v>
      </c>
      <c r="BJ681" s="16" t="s">
        <v>78</v>
      </c>
      <c r="BK681" s="141">
        <f>ROUND(I681*H681,2)</f>
        <v>0</v>
      </c>
      <c r="BL681" s="16" t="s">
        <v>186</v>
      </c>
      <c r="BM681" s="140" t="s">
        <v>1534</v>
      </c>
    </row>
    <row r="682" spans="2:65" s="1" customFormat="1" x14ac:dyDescent="0.2">
      <c r="B682" s="31"/>
      <c r="D682" s="148" t="s">
        <v>1052</v>
      </c>
      <c r="F682" s="149" t="s">
        <v>1535</v>
      </c>
      <c r="I682" s="144"/>
      <c r="L682" s="31"/>
      <c r="M682" s="145"/>
      <c r="T682" s="52"/>
      <c r="AT682" s="16" t="s">
        <v>1052</v>
      </c>
      <c r="AU682" s="16" t="s">
        <v>80</v>
      </c>
    </row>
    <row r="683" spans="2:65" s="12" customFormat="1" x14ac:dyDescent="0.2">
      <c r="B683" s="150"/>
      <c r="D683" s="142" t="s">
        <v>1054</v>
      </c>
      <c r="E683" s="151" t="s">
        <v>3</v>
      </c>
      <c r="F683" s="152" t="s">
        <v>1536</v>
      </c>
      <c r="H683" s="153">
        <v>25.77</v>
      </c>
      <c r="I683" s="154"/>
      <c r="L683" s="150"/>
      <c r="M683" s="155"/>
      <c r="T683" s="156"/>
      <c r="AT683" s="151" t="s">
        <v>1054</v>
      </c>
      <c r="AU683" s="151" t="s">
        <v>80</v>
      </c>
      <c r="AV683" s="12" t="s">
        <v>80</v>
      </c>
      <c r="AW683" s="12" t="s">
        <v>35</v>
      </c>
      <c r="AX683" s="12" t="s">
        <v>78</v>
      </c>
      <c r="AY683" s="151" t="s">
        <v>181</v>
      </c>
    </row>
    <row r="684" spans="2:65" s="1" customFormat="1" ht="37.9" customHeight="1" x14ac:dyDescent="0.2">
      <c r="B684" s="128"/>
      <c r="C684" s="129" t="s">
        <v>1537</v>
      </c>
      <c r="D684" s="129" t="s">
        <v>182</v>
      </c>
      <c r="E684" s="130" t="s">
        <v>1538</v>
      </c>
      <c r="F684" s="131" t="s">
        <v>1539</v>
      </c>
      <c r="G684" s="132" t="s">
        <v>597</v>
      </c>
      <c r="H684" s="133">
        <v>25.77</v>
      </c>
      <c r="I684" s="134"/>
      <c r="J684" s="135">
        <f>ROUND(I684*H684,2)</f>
        <v>0</v>
      </c>
      <c r="K684" s="131" t="s">
        <v>1050</v>
      </c>
      <c r="L684" s="31"/>
      <c r="M684" s="136" t="s">
        <v>3</v>
      </c>
      <c r="N684" s="137" t="s">
        <v>44</v>
      </c>
      <c r="P684" s="138">
        <f>O684*H684</f>
        <v>0</v>
      </c>
      <c r="Q684" s="138">
        <v>0</v>
      </c>
      <c r="R684" s="138">
        <f>Q684*H684</f>
        <v>0</v>
      </c>
      <c r="S684" s="138">
        <v>0</v>
      </c>
      <c r="T684" s="139">
        <f>S684*H684</f>
        <v>0</v>
      </c>
      <c r="AR684" s="140" t="s">
        <v>186</v>
      </c>
      <c r="AT684" s="140" t="s">
        <v>182</v>
      </c>
      <c r="AU684" s="140" t="s">
        <v>80</v>
      </c>
      <c r="AY684" s="16" t="s">
        <v>181</v>
      </c>
      <c r="BE684" s="141">
        <f>IF(N684="základní",J684,0)</f>
        <v>0</v>
      </c>
      <c r="BF684" s="141">
        <f>IF(N684="snížená",J684,0)</f>
        <v>0</v>
      </c>
      <c r="BG684" s="141">
        <f>IF(N684="zákl. přenesená",J684,0)</f>
        <v>0</v>
      </c>
      <c r="BH684" s="141">
        <f>IF(N684="sníž. přenesená",J684,0)</f>
        <v>0</v>
      </c>
      <c r="BI684" s="141">
        <f>IF(N684="nulová",J684,0)</f>
        <v>0</v>
      </c>
      <c r="BJ684" s="16" t="s">
        <v>78</v>
      </c>
      <c r="BK684" s="141">
        <f>ROUND(I684*H684,2)</f>
        <v>0</v>
      </c>
      <c r="BL684" s="16" t="s">
        <v>186</v>
      </c>
      <c r="BM684" s="140" t="s">
        <v>1540</v>
      </c>
    </row>
    <row r="685" spans="2:65" s="1" customFormat="1" x14ac:dyDescent="0.2">
      <c r="B685" s="31"/>
      <c r="D685" s="148" t="s">
        <v>1052</v>
      </c>
      <c r="F685" s="149" t="s">
        <v>1541</v>
      </c>
      <c r="I685" s="144"/>
      <c r="L685" s="31"/>
      <c r="M685" s="145"/>
      <c r="T685" s="52"/>
      <c r="AT685" s="16" t="s">
        <v>1052</v>
      </c>
      <c r="AU685" s="16" t="s">
        <v>80</v>
      </c>
    </row>
    <row r="686" spans="2:65" s="1" customFormat="1" ht="24.2" customHeight="1" x14ac:dyDescent="0.2">
      <c r="B686" s="128"/>
      <c r="C686" s="129" t="s">
        <v>1542</v>
      </c>
      <c r="D686" s="129" t="s">
        <v>182</v>
      </c>
      <c r="E686" s="130" t="s">
        <v>1543</v>
      </c>
      <c r="F686" s="131" t="s">
        <v>1544</v>
      </c>
      <c r="G686" s="132" t="s">
        <v>597</v>
      </c>
      <c r="H686" s="133">
        <v>5.04</v>
      </c>
      <c r="I686" s="134"/>
      <c r="J686" s="135">
        <f>ROUND(I686*H686,2)</f>
        <v>0</v>
      </c>
      <c r="K686" s="131" t="s">
        <v>1050</v>
      </c>
      <c r="L686" s="31"/>
      <c r="M686" s="136" t="s">
        <v>3</v>
      </c>
      <c r="N686" s="137" t="s">
        <v>44</v>
      </c>
      <c r="P686" s="138">
        <f>O686*H686</f>
        <v>0</v>
      </c>
      <c r="Q686" s="138">
        <v>1.052E-2</v>
      </c>
      <c r="R686" s="138">
        <f>Q686*H686</f>
        <v>5.30208E-2</v>
      </c>
      <c r="S686" s="138">
        <v>0</v>
      </c>
      <c r="T686" s="139">
        <f>S686*H686</f>
        <v>0</v>
      </c>
      <c r="AR686" s="140" t="s">
        <v>186</v>
      </c>
      <c r="AT686" s="140" t="s">
        <v>182</v>
      </c>
      <c r="AU686" s="140" t="s">
        <v>80</v>
      </c>
      <c r="AY686" s="16" t="s">
        <v>181</v>
      </c>
      <c r="BE686" s="141">
        <f>IF(N686="základní",J686,0)</f>
        <v>0</v>
      </c>
      <c r="BF686" s="141">
        <f>IF(N686="snížená",J686,0)</f>
        <v>0</v>
      </c>
      <c r="BG686" s="141">
        <f>IF(N686="zákl. přenesená",J686,0)</f>
        <v>0</v>
      </c>
      <c r="BH686" s="141">
        <f>IF(N686="sníž. přenesená",J686,0)</f>
        <v>0</v>
      </c>
      <c r="BI686" s="141">
        <f>IF(N686="nulová",J686,0)</f>
        <v>0</v>
      </c>
      <c r="BJ686" s="16" t="s">
        <v>78</v>
      </c>
      <c r="BK686" s="141">
        <f>ROUND(I686*H686,2)</f>
        <v>0</v>
      </c>
      <c r="BL686" s="16" t="s">
        <v>186</v>
      </c>
      <c r="BM686" s="140" t="s">
        <v>1545</v>
      </c>
    </row>
    <row r="687" spans="2:65" s="1" customFormat="1" x14ac:dyDescent="0.2">
      <c r="B687" s="31"/>
      <c r="D687" s="148" t="s">
        <v>1052</v>
      </c>
      <c r="F687" s="149" t="s">
        <v>1546</v>
      </c>
      <c r="I687" s="144"/>
      <c r="L687" s="31"/>
      <c r="M687" s="145"/>
      <c r="T687" s="52"/>
      <c r="AT687" s="16" t="s">
        <v>1052</v>
      </c>
      <c r="AU687" s="16" t="s">
        <v>80</v>
      </c>
    </row>
    <row r="688" spans="2:65" s="12" customFormat="1" x14ac:dyDescent="0.2">
      <c r="B688" s="150"/>
      <c r="D688" s="142" t="s">
        <v>1054</v>
      </c>
      <c r="E688" s="151" t="s">
        <v>3</v>
      </c>
      <c r="F688" s="152" t="s">
        <v>1547</v>
      </c>
      <c r="H688" s="153">
        <v>5.04</v>
      </c>
      <c r="I688" s="154"/>
      <c r="L688" s="150"/>
      <c r="M688" s="155"/>
      <c r="T688" s="156"/>
      <c r="AT688" s="151" t="s">
        <v>1054</v>
      </c>
      <c r="AU688" s="151" t="s">
        <v>80</v>
      </c>
      <c r="AV688" s="12" t="s">
        <v>80</v>
      </c>
      <c r="AW688" s="12" t="s">
        <v>35</v>
      </c>
      <c r="AX688" s="12" t="s">
        <v>78</v>
      </c>
      <c r="AY688" s="151" t="s">
        <v>181</v>
      </c>
    </row>
    <row r="689" spans="2:65" s="1" customFormat="1" ht="24.2" customHeight="1" x14ac:dyDescent="0.2">
      <c r="B689" s="128"/>
      <c r="C689" s="129" t="s">
        <v>1548</v>
      </c>
      <c r="D689" s="129" t="s">
        <v>182</v>
      </c>
      <c r="E689" s="130" t="s">
        <v>1549</v>
      </c>
      <c r="F689" s="131" t="s">
        <v>1550</v>
      </c>
      <c r="G689" s="132" t="s">
        <v>597</v>
      </c>
      <c r="H689" s="133">
        <v>5.04</v>
      </c>
      <c r="I689" s="134"/>
      <c r="J689" s="135">
        <f>ROUND(I689*H689,2)</f>
        <v>0</v>
      </c>
      <c r="K689" s="131" t="s">
        <v>1050</v>
      </c>
      <c r="L689" s="31"/>
      <c r="M689" s="136" t="s">
        <v>3</v>
      </c>
      <c r="N689" s="137" t="s">
        <v>44</v>
      </c>
      <c r="P689" s="138">
        <f>O689*H689</f>
        <v>0</v>
      </c>
      <c r="Q689" s="138">
        <v>0</v>
      </c>
      <c r="R689" s="138">
        <f>Q689*H689</f>
        <v>0</v>
      </c>
      <c r="S689" s="138">
        <v>0</v>
      </c>
      <c r="T689" s="139">
        <f>S689*H689</f>
        <v>0</v>
      </c>
      <c r="AR689" s="140" t="s">
        <v>186</v>
      </c>
      <c r="AT689" s="140" t="s">
        <v>182</v>
      </c>
      <c r="AU689" s="140" t="s">
        <v>80</v>
      </c>
      <c r="AY689" s="16" t="s">
        <v>181</v>
      </c>
      <c r="BE689" s="141">
        <f>IF(N689="základní",J689,0)</f>
        <v>0</v>
      </c>
      <c r="BF689" s="141">
        <f>IF(N689="snížená",J689,0)</f>
        <v>0</v>
      </c>
      <c r="BG689" s="141">
        <f>IF(N689="zákl. přenesená",J689,0)</f>
        <v>0</v>
      </c>
      <c r="BH689" s="141">
        <f>IF(N689="sníž. přenesená",J689,0)</f>
        <v>0</v>
      </c>
      <c r="BI689" s="141">
        <f>IF(N689="nulová",J689,0)</f>
        <v>0</v>
      </c>
      <c r="BJ689" s="16" t="s">
        <v>78</v>
      </c>
      <c r="BK689" s="141">
        <f>ROUND(I689*H689,2)</f>
        <v>0</v>
      </c>
      <c r="BL689" s="16" t="s">
        <v>186</v>
      </c>
      <c r="BM689" s="140" t="s">
        <v>1551</v>
      </c>
    </row>
    <row r="690" spans="2:65" s="1" customFormat="1" x14ac:dyDescent="0.2">
      <c r="B690" s="31"/>
      <c r="D690" s="148" t="s">
        <v>1052</v>
      </c>
      <c r="F690" s="149" t="s">
        <v>1552</v>
      </c>
      <c r="I690" s="144"/>
      <c r="L690" s="31"/>
      <c r="M690" s="145"/>
      <c r="T690" s="52"/>
      <c r="AT690" s="16" t="s">
        <v>1052</v>
      </c>
      <c r="AU690" s="16" t="s">
        <v>80</v>
      </c>
    </row>
    <row r="691" spans="2:65" s="1" customFormat="1" ht="33" customHeight="1" x14ac:dyDescent="0.2">
      <c r="B691" s="128"/>
      <c r="C691" s="129" t="s">
        <v>1553</v>
      </c>
      <c r="D691" s="129" t="s">
        <v>182</v>
      </c>
      <c r="E691" s="130" t="s">
        <v>1554</v>
      </c>
      <c r="F691" s="131" t="s">
        <v>1555</v>
      </c>
      <c r="G691" s="132" t="s">
        <v>597</v>
      </c>
      <c r="H691" s="133">
        <v>15.324999999999999</v>
      </c>
      <c r="I691" s="134"/>
      <c r="J691" s="135">
        <f>ROUND(I691*H691,2)</f>
        <v>0</v>
      </c>
      <c r="K691" s="131" t="s">
        <v>1050</v>
      </c>
      <c r="L691" s="31"/>
      <c r="M691" s="136" t="s">
        <v>3</v>
      </c>
      <c r="N691" s="137" t="s">
        <v>44</v>
      </c>
      <c r="P691" s="138">
        <f>O691*H691</f>
        <v>0</v>
      </c>
      <c r="Q691" s="138">
        <v>7.92E-3</v>
      </c>
      <c r="R691" s="138">
        <f>Q691*H691</f>
        <v>0.121374</v>
      </c>
      <c r="S691" s="138">
        <v>0</v>
      </c>
      <c r="T691" s="139">
        <f>S691*H691</f>
        <v>0</v>
      </c>
      <c r="AR691" s="140" t="s">
        <v>186</v>
      </c>
      <c r="AT691" s="140" t="s">
        <v>182</v>
      </c>
      <c r="AU691" s="140" t="s">
        <v>80</v>
      </c>
      <c r="AY691" s="16" t="s">
        <v>181</v>
      </c>
      <c r="BE691" s="141">
        <f>IF(N691="základní",J691,0)</f>
        <v>0</v>
      </c>
      <c r="BF691" s="141">
        <f>IF(N691="snížená",J691,0)</f>
        <v>0</v>
      </c>
      <c r="BG691" s="141">
        <f>IF(N691="zákl. přenesená",J691,0)</f>
        <v>0</v>
      </c>
      <c r="BH691" s="141">
        <f>IF(N691="sníž. přenesená",J691,0)</f>
        <v>0</v>
      </c>
      <c r="BI691" s="141">
        <f>IF(N691="nulová",J691,0)</f>
        <v>0</v>
      </c>
      <c r="BJ691" s="16" t="s">
        <v>78</v>
      </c>
      <c r="BK691" s="141">
        <f>ROUND(I691*H691,2)</f>
        <v>0</v>
      </c>
      <c r="BL691" s="16" t="s">
        <v>186</v>
      </c>
      <c r="BM691" s="140" t="s">
        <v>1556</v>
      </c>
    </row>
    <row r="692" spans="2:65" s="1" customFormat="1" x14ac:dyDescent="0.2">
      <c r="B692" s="31"/>
      <c r="D692" s="148" t="s">
        <v>1052</v>
      </c>
      <c r="F692" s="149" t="s">
        <v>1557</v>
      </c>
      <c r="I692" s="144"/>
      <c r="L692" s="31"/>
      <c r="M692" s="145"/>
      <c r="T692" s="52"/>
      <c r="AT692" s="16" t="s">
        <v>1052</v>
      </c>
      <c r="AU692" s="16" t="s">
        <v>80</v>
      </c>
    </row>
    <row r="693" spans="2:65" s="12" customFormat="1" x14ac:dyDescent="0.2">
      <c r="B693" s="150"/>
      <c r="D693" s="142" t="s">
        <v>1054</v>
      </c>
      <c r="E693" s="151" t="s">
        <v>3</v>
      </c>
      <c r="F693" s="152" t="s">
        <v>1558</v>
      </c>
      <c r="H693" s="153">
        <v>2.3650000000000002</v>
      </c>
      <c r="I693" s="154"/>
      <c r="L693" s="150"/>
      <c r="M693" s="155"/>
      <c r="T693" s="156"/>
      <c r="AT693" s="151" t="s">
        <v>1054</v>
      </c>
      <c r="AU693" s="151" t="s">
        <v>80</v>
      </c>
      <c r="AV693" s="12" t="s">
        <v>80</v>
      </c>
      <c r="AW693" s="12" t="s">
        <v>35</v>
      </c>
      <c r="AX693" s="12" t="s">
        <v>73</v>
      </c>
      <c r="AY693" s="151" t="s">
        <v>181</v>
      </c>
    </row>
    <row r="694" spans="2:65" s="12" customFormat="1" x14ac:dyDescent="0.2">
      <c r="B694" s="150"/>
      <c r="D694" s="142" t="s">
        <v>1054</v>
      </c>
      <c r="E694" s="151" t="s">
        <v>3</v>
      </c>
      <c r="F694" s="152" t="s">
        <v>1559</v>
      </c>
      <c r="H694" s="153">
        <v>12.96</v>
      </c>
      <c r="I694" s="154"/>
      <c r="L694" s="150"/>
      <c r="M694" s="155"/>
      <c r="T694" s="156"/>
      <c r="AT694" s="151" t="s">
        <v>1054</v>
      </c>
      <c r="AU694" s="151" t="s">
        <v>80</v>
      </c>
      <c r="AV694" s="12" t="s">
        <v>80</v>
      </c>
      <c r="AW694" s="12" t="s">
        <v>35</v>
      </c>
      <c r="AX694" s="12" t="s">
        <v>73</v>
      </c>
      <c r="AY694" s="151" t="s">
        <v>181</v>
      </c>
    </row>
    <row r="695" spans="2:65" s="13" customFormat="1" x14ac:dyDescent="0.2">
      <c r="B695" s="157"/>
      <c r="D695" s="142" t="s">
        <v>1054</v>
      </c>
      <c r="E695" s="158" t="s">
        <v>3</v>
      </c>
      <c r="F695" s="159" t="s">
        <v>1070</v>
      </c>
      <c r="H695" s="160">
        <v>15.324999999999999</v>
      </c>
      <c r="I695" s="161"/>
      <c r="L695" s="157"/>
      <c r="M695" s="162"/>
      <c r="T695" s="163"/>
      <c r="AT695" s="158" t="s">
        <v>1054</v>
      </c>
      <c r="AU695" s="158" t="s">
        <v>80</v>
      </c>
      <c r="AV695" s="13" t="s">
        <v>186</v>
      </c>
      <c r="AW695" s="13" t="s">
        <v>35</v>
      </c>
      <c r="AX695" s="13" t="s">
        <v>78</v>
      </c>
      <c r="AY695" s="158" t="s">
        <v>181</v>
      </c>
    </row>
    <row r="696" spans="2:65" s="1" customFormat="1" ht="33" customHeight="1" x14ac:dyDescent="0.2">
      <c r="B696" s="128"/>
      <c r="C696" s="129" t="s">
        <v>1560</v>
      </c>
      <c r="D696" s="129" t="s">
        <v>182</v>
      </c>
      <c r="E696" s="130" t="s">
        <v>1561</v>
      </c>
      <c r="F696" s="131" t="s">
        <v>1562</v>
      </c>
      <c r="G696" s="132" t="s">
        <v>597</v>
      </c>
      <c r="H696" s="133">
        <v>15.324999999999999</v>
      </c>
      <c r="I696" s="134"/>
      <c r="J696" s="135">
        <f>ROUND(I696*H696,2)</f>
        <v>0</v>
      </c>
      <c r="K696" s="131" t="s">
        <v>1050</v>
      </c>
      <c r="L696" s="31"/>
      <c r="M696" s="136" t="s">
        <v>3</v>
      </c>
      <c r="N696" s="137" t="s">
        <v>44</v>
      </c>
      <c r="P696" s="138">
        <f>O696*H696</f>
        <v>0</v>
      </c>
      <c r="Q696" s="138">
        <v>0</v>
      </c>
      <c r="R696" s="138">
        <f>Q696*H696</f>
        <v>0</v>
      </c>
      <c r="S696" s="138">
        <v>0</v>
      </c>
      <c r="T696" s="139">
        <f>S696*H696</f>
        <v>0</v>
      </c>
      <c r="AR696" s="140" t="s">
        <v>186</v>
      </c>
      <c r="AT696" s="140" t="s">
        <v>182</v>
      </c>
      <c r="AU696" s="140" t="s">
        <v>80</v>
      </c>
      <c r="AY696" s="16" t="s">
        <v>181</v>
      </c>
      <c r="BE696" s="141">
        <f>IF(N696="základní",J696,0)</f>
        <v>0</v>
      </c>
      <c r="BF696" s="141">
        <f>IF(N696="snížená",J696,0)</f>
        <v>0</v>
      </c>
      <c r="BG696" s="141">
        <f>IF(N696="zákl. přenesená",J696,0)</f>
        <v>0</v>
      </c>
      <c r="BH696" s="141">
        <f>IF(N696="sníž. přenesená",J696,0)</f>
        <v>0</v>
      </c>
      <c r="BI696" s="141">
        <f>IF(N696="nulová",J696,0)</f>
        <v>0</v>
      </c>
      <c r="BJ696" s="16" t="s">
        <v>78</v>
      </c>
      <c r="BK696" s="141">
        <f>ROUND(I696*H696,2)</f>
        <v>0</v>
      </c>
      <c r="BL696" s="16" t="s">
        <v>186</v>
      </c>
      <c r="BM696" s="140" t="s">
        <v>1563</v>
      </c>
    </row>
    <row r="697" spans="2:65" s="1" customFormat="1" x14ac:dyDescent="0.2">
      <c r="B697" s="31"/>
      <c r="D697" s="148" t="s">
        <v>1052</v>
      </c>
      <c r="F697" s="149" t="s">
        <v>1564</v>
      </c>
      <c r="I697" s="144"/>
      <c r="L697" s="31"/>
      <c r="M697" s="145"/>
      <c r="T697" s="52"/>
      <c r="AT697" s="16" t="s">
        <v>1052</v>
      </c>
      <c r="AU697" s="16" t="s">
        <v>80</v>
      </c>
    </row>
    <row r="698" spans="2:65" s="11" customFormat="1" ht="22.9" customHeight="1" x14ac:dyDescent="0.2">
      <c r="B698" s="118"/>
      <c r="D698" s="119" t="s">
        <v>72</v>
      </c>
      <c r="E698" s="146" t="s">
        <v>198</v>
      </c>
      <c r="F698" s="146" t="s">
        <v>1565</v>
      </c>
      <c r="I698" s="121"/>
      <c r="J698" s="147">
        <f>BK698</f>
        <v>0</v>
      </c>
      <c r="L698" s="118"/>
      <c r="M698" s="123"/>
      <c r="P698" s="124">
        <f>SUM(P699:P700)</f>
        <v>0</v>
      </c>
      <c r="R698" s="124">
        <f>SUM(R699:R700)</f>
        <v>0</v>
      </c>
      <c r="T698" s="125">
        <f>SUM(T699:T700)</f>
        <v>0</v>
      </c>
      <c r="AR698" s="119" t="s">
        <v>78</v>
      </c>
      <c r="AT698" s="126" t="s">
        <v>72</v>
      </c>
      <c r="AU698" s="126" t="s">
        <v>78</v>
      </c>
      <c r="AY698" s="119" t="s">
        <v>181</v>
      </c>
      <c r="BK698" s="127">
        <f>SUM(BK699:BK700)</f>
        <v>0</v>
      </c>
    </row>
    <row r="699" spans="2:65" s="1" customFormat="1" ht="16.5" customHeight="1" x14ac:dyDescent="0.2">
      <c r="B699" s="128"/>
      <c r="C699" s="129" t="s">
        <v>1566</v>
      </c>
      <c r="D699" s="129" t="s">
        <v>182</v>
      </c>
      <c r="E699" s="130" t="s">
        <v>1567</v>
      </c>
      <c r="F699" s="131" t="s">
        <v>1568</v>
      </c>
      <c r="G699" s="132" t="s">
        <v>1569</v>
      </c>
      <c r="H699" s="133">
        <v>1</v>
      </c>
      <c r="I699" s="134"/>
      <c r="J699" s="135">
        <f>ROUND(I699*H699,2)</f>
        <v>0</v>
      </c>
      <c r="K699" s="131" t="s">
        <v>3</v>
      </c>
      <c r="L699" s="31"/>
      <c r="M699" s="136" t="s">
        <v>3</v>
      </c>
      <c r="N699" s="137" t="s">
        <v>44</v>
      </c>
      <c r="P699" s="138">
        <f>O699*H699</f>
        <v>0</v>
      </c>
      <c r="Q699" s="138">
        <v>0</v>
      </c>
      <c r="R699" s="138">
        <f>Q699*H699</f>
        <v>0</v>
      </c>
      <c r="S699" s="138">
        <v>0</v>
      </c>
      <c r="T699" s="139">
        <f>S699*H699</f>
        <v>0</v>
      </c>
      <c r="AR699" s="140" t="s">
        <v>186</v>
      </c>
      <c r="AT699" s="140" t="s">
        <v>182</v>
      </c>
      <c r="AU699" s="140" t="s">
        <v>80</v>
      </c>
      <c r="AY699" s="16" t="s">
        <v>181</v>
      </c>
      <c r="BE699" s="141">
        <f>IF(N699="základní",J699,0)</f>
        <v>0</v>
      </c>
      <c r="BF699" s="141">
        <f>IF(N699="snížená",J699,0)</f>
        <v>0</v>
      </c>
      <c r="BG699" s="141">
        <f>IF(N699="zákl. přenesená",J699,0)</f>
        <v>0</v>
      </c>
      <c r="BH699" s="141">
        <f>IF(N699="sníž. přenesená",J699,0)</f>
        <v>0</v>
      </c>
      <c r="BI699" s="141">
        <f>IF(N699="nulová",J699,0)</f>
        <v>0</v>
      </c>
      <c r="BJ699" s="16" t="s">
        <v>78</v>
      </c>
      <c r="BK699" s="141">
        <f>ROUND(I699*H699,2)</f>
        <v>0</v>
      </c>
      <c r="BL699" s="16" t="s">
        <v>186</v>
      </c>
      <c r="BM699" s="140" t="s">
        <v>1570</v>
      </c>
    </row>
    <row r="700" spans="2:65" s="1" customFormat="1" ht="16.5" customHeight="1" x14ac:dyDescent="0.2">
      <c r="B700" s="128"/>
      <c r="C700" s="129" t="s">
        <v>1571</v>
      </c>
      <c r="D700" s="129" t="s">
        <v>182</v>
      </c>
      <c r="E700" s="130" t="s">
        <v>1572</v>
      </c>
      <c r="F700" s="131" t="s">
        <v>1573</v>
      </c>
      <c r="G700" s="132" t="s">
        <v>1569</v>
      </c>
      <c r="H700" s="133">
        <v>1</v>
      </c>
      <c r="I700" s="134"/>
      <c r="J700" s="135">
        <f>ROUND(I700*H700,2)</f>
        <v>0</v>
      </c>
      <c r="K700" s="131" t="s">
        <v>3</v>
      </c>
      <c r="L700" s="31"/>
      <c r="M700" s="136" t="s">
        <v>3</v>
      </c>
      <c r="N700" s="137" t="s">
        <v>44</v>
      </c>
      <c r="P700" s="138">
        <f>O700*H700</f>
        <v>0</v>
      </c>
      <c r="Q700" s="138">
        <v>0</v>
      </c>
      <c r="R700" s="138">
        <f>Q700*H700</f>
        <v>0</v>
      </c>
      <c r="S700" s="138">
        <v>0</v>
      </c>
      <c r="T700" s="139">
        <f>S700*H700</f>
        <v>0</v>
      </c>
      <c r="AR700" s="140" t="s">
        <v>186</v>
      </c>
      <c r="AT700" s="140" t="s">
        <v>182</v>
      </c>
      <c r="AU700" s="140" t="s">
        <v>80</v>
      </c>
      <c r="AY700" s="16" t="s">
        <v>181</v>
      </c>
      <c r="BE700" s="141">
        <f>IF(N700="základní",J700,0)</f>
        <v>0</v>
      </c>
      <c r="BF700" s="141">
        <f>IF(N700="snížená",J700,0)</f>
        <v>0</v>
      </c>
      <c r="BG700" s="141">
        <f>IF(N700="zákl. přenesená",J700,0)</f>
        <v>0</v>
      </c>
      <c r="BH700" s="141">
        <f>IF(N700="sníž. přenesená",J700,0)</f>
        <v>0</v>
      </c>
      <c r="BI700" s="141">
        <f>IF(N700="nulová",J700,0)</f>
        <v>0</v>
      </c>
      <c r="BJ700" s="16" t="s">
        <v>78</v>
      </c>
      <c r="BK700" s="141">
        <f>ROUND(I700*H700,2)</f>
        <v>0</v>
      </c>
      <c r="BL700" s="16" t="s">
        <v>186</v>
      </c>
      <c r="BM700" s="140" t="s">
        <v>1574</v>
      </c>
    </row>
    <row r="701" spans="2:65" s="11" customFormat="1" ht="22.9" customHeight="1" x14ac:dyDescent="0.2">
      <c r="B701" s="118"/>
      <c r="D701" s="119" t="s">
        <v>72</v>
      </c>
      <c r="E701" s="146" t="s">
        <v>201</v>
      </c>
      <c r="F701" s="146" t="s">
        <v>1575</v>
      </c>
      <c r="I701" s="121"/>
      <c r="J701" s="147">
        <f>BK701</f>
        <v>0</v>
      </c>
      <c r="L701" s="118"/>
      <c r="M701" s="123"/>
      <c r="P701" s="124">
        <f>SUM(P702:P844)</f>
        <v>0</v>
      </c>
      <c r="R701" s="124">
        <f>SUM(R702:R844)</f>
        <v>103.97562225999999</v>
      </c>
      <c r="T701" s="125">
        <f>SUM(T702:T844)</f>
        <v>5.1405000000000005E-4</v>
      </c>
      <c r="AR701" s="119" t="s">
        <v>78</v>
      </c>
      <c r="AT701" s="126" t="s">
        <v>72</v>
      </c>
      <c r="AU701" s="126" t="s">
        <v>78</v>
      </c>
      <c r="AY701" s="119" t="s">
        <v>181</v>
      </c>
      <c r="BK701" s="127">
        <f>SUM(BK702:BK844)</f>
        <v>0</v>
      </c>
    </row>
    <row r="702" spans="2:65" s="1" customFormat="1" ht="49.15" customHeight="1" x14ac:dyDescent="0.2">
      <c r="B702" s="128"/>
      <c r="C702" s="129" t="s">
        <v>1576</v>
      </c>
      <c r="D702" s="129" t="s">
        <v>182</v>
      </c>
      <c r="E702" s="130" t="s">
        <v>1577</v>
      </c>
      <c r="F702" s="131" t="s">
        <v>1578</v>
      </c>
      <c r="G702" s="132" t="s">
        <v>597</v>
      </c>
      <c r="H702" s="133">
        <v>10.1</v>
      </c>
      <c r="I702" s="134"/>
      <c r="J702" s="135">
        <f>ROUND(I702*H702,2)</f>
        <v>0</v>
      </c>
      <c r="K702" s="131" t="s">
        <v>1050</v>
      </c>
      <c r="L702" s="31"/>
      <c r="M702" s="136" t="s">
        <v>3</v>
      </c>
      <c r="N702" s="137" t="s">
        <v>44</v>
      </c>
      <c r="P702" s="138">
        <f>O702*H702</f>
        <v>0</v>
      </c>
      <c r="Q702" s="138">
        <v>1.8380000000000001E-2</v>
      </c>
      <c r="R702" s="138">
        <f>Q702*H702</f>
        <v>0.185638</v>
      </c>
      <c r="S702" s="138">
        <v>0</v>
      </c>
      <c r="T702" s="139">
        <f>S702*H702</f>
        <v>0</v>
      </c>
      <c r="AR702" s="140" t="s">
        <v>186</v>
      </c>
      <c r="AT702" s="140" t="s">
        <v>182</v>
      </c>
      <c r="AU702" s="140" t="s">
        <v>80</v>
      </c>
      <c r="AY702" s="16" t="s">
        <v>181</v>
      </c>
      <c r="BE702" s="141">
        <f>IF(N702="základní",J702,0)</f>
        <v>0</v>
      </c>
      <c r="BF702" s="141">
        <f>IF(N702="snížená",J702,0)</f>
        <v>0</v>
      </c>
      <c r="BG702" s="141">
        <f>IF(N702="zákl. přenesená",J702,0)</f>
        <v>0</v>
      </c>
      <c r="BH702" s="141">
        <f>IF(N702="sníž. přenesená",J702,0)</f>
        <v>0</v>
      </c>
      <c r="BI702" s="141">
        <f>IF(N702="nulová",J702,0)</f>
        <v>0</v>
      </c>
      <c r="BJ702" s="16" t="s">
        <v>78</v>
      </c>
      <c r="BK702" s="141">
        <f>ROUND(I702*H702,2)</f>
        <v>0</v>
      </c>
      <c r="BL702" s="16" t="s">
        <v>186</v>
      </c>
      <c r="BM702" s="140" t="s">
        <v>1579</v>
      </c>
    </row>
    <row r="703" spans="2:65" s="1" customFormat="1" x14ac:dyDescent="0.2">
      <c r="B703" s="31"/>
      <c r="D703" s="148" t="s">
        <v>1052</v>
      </c>
      <c r="F703" s="149" t="s">
        <v>1580</v>
      </c>
      <c r="I703" s="144"/>
      <c r="L703" s="31"/>
      <c r="M703" s="145"/>
      <c r="T703" s="52"/>
      <c r="AT703" s="16" t="s">
        <v>1052</v>
      </c>
      <c r="AU703" s="16" t="s">
        <v>80</v>
      </c>
    </row>
    <row r="704" spans="2:65" s="12" customFormat="1" x14ac:dyDescent="0.2">
      <c r="B704" s="150"/>
      <c r="D704" s="142" t="s">
        <v>1054</v>
      </c>
      <c r="E704" s="151" t="s">
        <v>3</v>
      </c>
      <c r="F704" s="152" t="s">
        <v>1581</v>
      </c>
      <c r="H704" s="153">
        <v>10.1</v>
      </c>
      <c r="I704" s="154"/>
      <c r="L704" s="150"/>
      <c r="M704" s="155"/>
      <c r="T704" s="156"/>
      <c r="AT704" s="151" t="s">
        <v>1054</v>
      </c>
      <c r="AU704" s="151" t="s">
        <v>80</v>
      </c>
      <c r="AV704" s="12" t="s">
        <v>80</v>
      </c>
      <c r="AW704" s="12" t="s">
        <v>35</v>
      </c>
      <c r="AX704" s="12" t="s">
        <v>73</v>
      </c>
      <c r="AY704" s="151" t="s">
        <v>181</v>
      </c>
    </row>
    <row r="705" spans="2:65" s="13" customFormat="1" x14ac:dyDescent="0.2">
      <c r="B705" s="157"/>
      <c r="D705" s="142" t="s">
        <v>1054</v>
      </c>
      <c r="E705" s="158" t="s">
        <v>3</v>
      </c>
      <c r="F705" s="159" t="s">
        <v>1070</v>
      </c>
      <c r="H705" s="160">
        <v>10.1</v>
      </c>
      <c r="I705" s="161"/>
      <c r="L705" s="157"/>
      <c r="M705" s="162"/>
      <c r="T705" s="163"/>
      <c r="AT705" s="158" t="s">
        <v>1054</v>
      </c>
      <c r="AU705" s="158" t="s">
        <v>80</v>
      </c>
      <c r="AV705" s="13" t="s">
        <v>186</v>
      </c>
      <c r="AW705" s="13" t="s">
        <v>35</v>
      </c>
      <c r="AX705" s="13" t="s">
        <v>78</v>
      </c>
      <c r="AY705" s="158" t="s">
        <v>181</v>
      </c>
    </row>
    <row r="706" spans="2:65" s="1" customFormat="1" ht="55.5" customHeight="1" x14ac:dyDescent="0.2">
      <c r="B706" s="128"/>
      <c r="C706" s="129" t="s">
        <v>1582</v>
      </c>
      <c r="D706" s="129" t="s">
        <v>182</v>
      </c>
      <c r="E706" s="130" t="s">
        <v>1583</v>
      </c>
      <c r="F706" s="131" t="s">
        <v>1584</v>
      </c>
      <c r="G706" s="132" t="s">
        <v>597</v>
      </c>
      <c r="H706" s="133">
        <v>25.285</v>
      </c>
      <c r="I706" s="134"/>
      <c r="J706" s="135">
        <f>ROUND(I706*H706,2)</f>
        <v>0</v>
      </c>
      <c r="K706" s="131" t="s">
        <v>1050</v>
      </c>
      <c r="L706" s="31"/>
      <c r="M706" s="136" t="s">
        <v>3</v>
      </c>
      <c r="N706" s="137" t="s">
        <v>44</v>
      </c>
      <c r="P706" s="138">
        <f>O706*H706</f>
        <v>0</v>
      </c>
      <c r="Q706" s="138">
        <v>1.8380000000000001E-2</v>
      </c>
      <c r="R706" s="138">
        <f>Q706*H706</f>
        <v>0.46473829999999999</v>
      </c>
      <c r="S706" s="138">
        <v>0</v>
      </c>
      <c r="T706" s="139">
        <f>S706*H706</f>
        <v>0</v>
      </c>
      <c r="AR706" s="140" t="s">
        <v>186</v>
      </c>
      <c r="AT706" s="140" t="s">
        <v>182</v>
      </c>
      <c r="AU706" s="140" t="s">
        <v>80</v>
      </c>
      <c r="AY706" s="16" t="s">
        <v>181</v>
      </c>
      <c r="BE706" s="141">
        <f>IF(N706="základní",J706,0)</f>
        <v>0</v>
      </c>
      <c r="BF706" s="141">
        <f>IF(N706="snížená",J706,0)</f>
        <v>0</v>
      </c>
      <c r="BG706" s="141">
        <f>IF(N706="zákl. přenesená",J706,0)</f>
        <v>0</v>
      </c>
      <c r="BH706" s="141">
        <f>IF(N706="sníž. přenesená",J706,0)</f>
        <v>0</v>
      </c>
      <c r="BI706" s="141">
        <f>IF(N706="nulová",J706,0)</f>
        <v>0</v>
      </c>
      <c r="BJ706" s="16" t="s">
        <v>78</v>
      </c>
      <c r="BK706" s="141">
        <f>ROUND(I706*H706,2)</f>
        <v>0</v>
      </c>
      <c r="BL706" s="16" t="s">
        <v>186</v>
      </c>
      <c r="BM706" s="140" t="s">
        <v>1585</v>
      </c>
    </row>
    <row r="707" spans="2:65" s="1" customFormat="1" x14ac:dyDescent="0.2">
      <c r="B707" s="31"/>
      <c r="D707" s="148" t="s">
        <v>1052</v>
      </c>
      <c r="F707" s="149" t="s">
        <v>1586</v>
      </c>
      <c r="I707" s="144"/>
      <c r="L707" s="31"/>
      <c r="M707" s="145"/>
      <c r="T707" s="52"/>
      <c r="AT707" s="16" t="s">
        <v>1052</v>
      </c>
      <c r="AU707" s="16" t="s">
        <v>80</v>
      </c>
    </row>
    <row r="708" spans="2:65" s="12" customFormat="1" x14ac:dyDescent="0.2">
      <c r="B708" s="150"/>
      <c r="D708" s="142" t="s">
        <v>1054</v>
      </c>
      <c r="E708" s="151" t="s">
        <v>3</v>
      </c>
      <c r="F708" s="152" t="s">
        <v>1587</v>
      </c>
      <c r="H708" s="153">
        <v>25.285</v>
      </c>
      <c r="I708" s="154"/>
      <c r="L708" s="150"/>
      <c r="M708" s="155"/>
      <c r="T708" s="156"/>
      <c r="AT708" s="151" t="s">
        <v>1054</v>
      </c>
      <c r="AU708" s="151" t="s">
        <v>80</v>
      </c>
      <c r="AV708" s="12" t="s">
        <v>80</v>
      </c>
      <c r="AW708" s="12" t="s">
        <v>35</v>
      </c>
      <c r="AX708" s="12" t="s">
        <v>78</v>
      </c>
      <c r="AY708" s="151" t="s">
        <v>181</v>
      </c>
    </row>
    <row r="709" spans="2:65" s="1" customFormat="1" ht="49.15" customHeight="1" x14ac:dyDescent="0.2">
      <c r="B709" s="128"/>
      <c r="C709" s="129" t="s">
        <v>1588</v>
      </c>
      <c r="D709" s="129" t="s">
        <v>182</v>
      </c>
      <c r="E709" s="130" t="s">
        <v>1589</v>
      </c>
      <c r="F709" s="131" t="s">
        <v>1590</v>
      </c>
      <c r="G709" s="132" t="s">
        <v>597</v>
      </c>
      <c r="H709" s="133">
        <v>214.42599999999999</v>
      </c>
      <c r="I709" s="134"/>
      <c r="J709" s="135">
        <f>ROUND(I709*H709,2)</f>
        <v>0</v>
      </c>
      <c r="K709" s="131" t="s">
        <v>3</v>
      </c>
      <c r="L709" s="31"/>
      <c r="M709" s="136" t="s">
        <v>3</v>
      </c>
      <c r="N709" s="137" t="s">
        <v>44</v>
      </c>
      <c r="P709" s="138">
        <f>O709*H709</f>
        <v>0</v>
      </c>
      <c r="Q709" s="138">
        <v>2.7E-2</v>
      </c>
      <c r="R709" s="138">
        <f>Q709*H709</f>
        <v>5.7895019999999997</v>
      </c>
      <c r="S709" s="138">
        <v>0</v>
      </c>
      <c r="T709" s="139">
        <f>S709*H709</f>
        <v>0</v>
      </c>
      <c r="AR709" s="140" t="s">
        <v>186</v>
      </c>
      <c r="AT709" s="140" t="s">
        <v>182</v>
      </c>
      <c r="AU709" s="140" t="s">
        <v>80</v>
      </c>
      <c r="AY709" s="16" t="s">
        <v>181</v>
      </c>
      <c r="BE709" s="141">
        <f>IF(N709="základní",J709,0)</f>
        <v>0</v>
      </c>
      <c r="BF709" s="141">
        <f>IF(N709="snížená",J709,0)</f>
        <v>0</v>
      </c>
      <c r="BG709" s="141">
        <f>IF(N709="zákl. přenesená",J709,0)</f>
        <v>0</v>
      </c>
      <c r="BH709" s="141">
        <f>IF(N709="sníž. přenesená",J709,0)</f>
        <v>0</v>
      </c>
      <c r="BI709" s="141">
        <f>IF(N709="nulová",J709,0)</f>
        <v>0</v>
      </c>
      <c r="BJ709" s="16" t="s">
        <v>78</v>
      </c>
      <c r="BK709" s="141">
        <f>ROUND(I709*H709,2)</f>
        <v>0</v>
      </c>
      <c r="BL709" s="16" t="s">
        <v>186</v>
      </c>
      <c r="BM709" s="140" t="s">
        <v>1591</v>
      </c>
    </row>
    <row r="710" spans="2:65" s="12" customFormat="1" ht="22.5" x14ac:dyDescent="0.2">
      <c r="B710" s="150"/>
      <c r="D710" s="142" t="s">
        <v>1054</v>
      </c>
      <c r="E710" s="151" t="s">
        <v>3</v>
      </c>
      <c r="F710" s="152" t="s">
        <v>1592</v>
      </c>
      <c r="H710" s="153">
        <v>28.939</v>
      </c>
      <c r="I710" s="154"/>
      <c r="L710" s="150"/>
      <c r="M710" s="155"/>
      <c r="T710" s="156"/>
      <c r="AT710" s="151" t="s">
        <v>1054</v>
      </c>
      <c r="AU710" s="151" t="s">
        <v>80</v>
      </c>
      <c r="AV710" s="12" t="s">
        <v>80</v>
      </c>
      <c r="AW710" s="12" t="s">
        <v>35</v>
      </c>
      <c r="AX710" s="12" t="s">
        <v>73</v>
      </c>
      <c r="AY710" s="151" t="s">
        <v>181</v>
      </c>
    </row>
    <row r="711" spans="2:65" s="12" customFormat="1" x14ac:dyDescent="0.2">
      <c r="B711" s="150"/>
      <c r="D711" s="142" t="s">
        <v>1054</v>
      </c>
      <c r="E711" s="151" t="s">
        <v>3</v>
      </c>
      <c r="F711" s="152" t="s">
        <v>1593</v>
      </c>
      <c r="H711" s="153">
        <v>139.98500000000001</v>
      </c>
      <c r="I711" s="154"/>
      <c r="L711" s="150"/>
      <c r="M711" s="155"/>
      <c r="T711" s="156"/>
      <c r="AT711" s="151" t="s">
        <v>1054</v>
      </c>
      <c r="AU711" s="151" t="s">
        <v>80</v>
      </c>
      <c r="AV711" s="12" t="s">
        <v>80</v>
      </c>
      <c r="AW711" s="12" t="s">
        <v>35</v>
      </c>
      <c r="AX711" s="12" t="s">
        <v>73</v>
      </c>
      <c r="AY711" s="151" t="s">
        <v>181</v>
      </c>
    </row>
    <row r="712" spans="2:65" s="12" customFormat="1" x14ac:dyDescent="0.2">
      <c r="B712" s="150"/>
      <c r="D712" s="142" t="s">
        <v>1054</v>
      </c>
      <c r="E712" s="151" t="s">
        <v>3</v>
      </c>
      <c r="F712" s="152" t="s">
        <v>1594</v>
      </c>
      <c r="H712" s="153">
        <v>-7.82</v>
      </c>
      <c r="I712" s="154"/>
      <c r="L712" s="150"/>
      <c r="M712" s="155"/>
      <c r="T712" s="156"/>
      <c r="AT712" s="151" t="s">
        <v>1054</v>
      </c>
      <c r="AU712" s="151" t="s">
        <v>80</v>
      </c>
      <c r="AV712" s="12" t="s">
        <v>80</v>
      </c>
      <c r="AW712" s="12" t="s">
        <v>35</v>
      </c>
      <c r="AX712" s="12" t="s">
        <v>73</v>
      </c>
      <c r="AY712" s="151" t="s">
        <v>181</v>
      </c>
    </row>
    <row r="713" spans="2:65" s="12" customFormat="1" x14ac:dyDescent="0.2">
      <c r="B713" s="150"/>
      <c r="D713" s="142" t="s">
        <v>1054</v>
      </c>
      <c r="E713" s="151" t="s">
        <v>3</v>
      </c>
      <c r="F713" s="152" t="s">
        <v>1595</v>
      </c>
      <c r="H713" s="153">
        <v>2.2189999999999999</v>
      </c>
      <c r="I713" s="154"/>
      <c r="L713" s="150"/>
      <c r="M713" s="155"/>
      <c r="T713" s="156"/>
      <c r="AT713" s="151" t="s">
        <v>1054</v>
      </c>
      <c r="AU713" s="151" t="s">
        <v>80</v>
      </c>
      <c r="AV713" s="12" t="s">
        <v>80</v>
      </c>
      <c r="AW713" s="12" t="s">
        <v>35</v>
      </c>
      <c r="AX713" s="12" t="s">
        <v>73</v>
      </c>
      <c r="AY713" s="151" t="s">
        <v>181</v>
      </c>
    </row>
    <row r="714" spans="2:65" s="12" customFormat="1" ht="22.5" x14ac:dyDescent="0.2">
      <c r="B714" s="150"/>
      <c r="D714" s="142" t="s">
        <v>1054</v>
      </c>
      <c r="E714" s="151" t="s">
        <v>3</v>
      </c>
      <c r="F714" s="152" t="s">
        <v>1596</v>
      </c>
      <c r="H714" s="153">
        <v>54.677999999999997</v>
      </c>
      <c r="I714" s="154"/>
      <c r="L714" s="150"/>
      <c r="M714" s="155"/>
      <c r="T714" s="156"/>
      <c r="AT714" s="151" t="s">
        <v>1054</v>
      </c>
      <c r="AU714" s="151" t="s">
        <v>80</v>
      </c>
      <c r="AV714" s="12" t="s">
        <v>80</v>
      </c>
      <c r="AW714" s="12" t="s">
        <v>35</v>
      </c>
      <c r="AX714" s="12" t="s">
        <v>73</v>
      </c>
      <c r="AY714" s="151" t="s">
        <v>181</v>
      </c>
    </row>
    <row r="715" spans="2:65" s="12" customFormat="1" x14ac:dyDescent="0.2">
      <c r="B715" s="150"/>
      <c r="D715" s="142" t="s">
        <v>1054</v>
      </c>
      <c r="E715" s="151" t="s">
        <v>3</v>
      </c>
      <c r="F715" s="152" t="s">
        <v>1597</v>
      </c>
      <c r="H715" s="153">
        <v>-3.5750000000000002</v>
      </c>
      <c r="I715" s="154"/>
      <c r="L715" s="150"/>
      <c r="M715" s="155"/>
      <c r="T715" s="156"/>
      <c r="AT715" s="151" t="s">
        <v>1054</v>
      </c>
      <c r="AU715" s="151" t="s">
        <v>80</v>
      </c>
      <c r="AV715" s="12" t="s">
        <v>80</v>
      </c>
      <c r="AW715" s="12" t="s">
        <v>35</v>
      </c>
      <c r="AX715" s="12" t="s">
        <v>73</v>
      </c>
      <c r="AY715" s="151" t="s">
        <v>181</v>
      </c>
    </row>
    <row r="716" spans="2:65" s="13" customFormat="1" x14ac:dyDescent="0.2">
      <c r="B716" s="157"/>
      <c r="D716" s="142" t="s">
        <v>1054</v>
      </c>
      <c r="E716" s="158" t="s">
        <v>3</v>
      </c>
      <c r="F716" s="159" t="s">
        <v>1070</v>
      </c>
      <c r="H716" s="160">
        <v>214.42599999999999</v>
      </c>
      <c r="I716" s="161"/>
      <c r="L716" s="157"/>
      <c r="M716" s="162"/>
      <c r="T716" s="163"/>
      <c r="AT716" s="158" t="s">
        <v>1054</v>
      </c>
      <c r="AU716" s="158" t="s">
        <v>80</v>
      </c>
      <c r="AV716" s="13" t="s">
        <v>186</v>
      </c>
      <c r="AW716" s="13" t="s">
        <v>35</v>
      </c>
      <c r="AX716" s="13" t="s">
        <v>78</v>
      </c>
      <c r="AY716" s="158" t="s">
        <v>181</v>
      </c>
    </row>
    <row r="717" spans="2:65" s="1" customFormat="1" ht="37.9" customHeight="1" x14ac:dyDescent="0.2">
      <c r="B717" s="128"/>
      <c r="C717" s="129" t="s">
        <v>1598</v>
      </c>
      <c r="D717" s="129" t="s">
        <v>182</v>
      </c>
      <c r="E717" s="130" t="s">
        <v>1599</v>
      </c>
      <c r="F717" s="131" t="s">
        <v>1600</v>
      </c>
      <c r="G717" s="132" t="s">
        <v>597</v>
      </c>
      <c r="H717" s="133">
        <v>39.817999999999998</v>
      </c>
      <c r="I717" s="134"/>
      <c r="J717" s="135">
        <f>ROUND(I717*H717,2)</f>
        <v>0</v>
      </c>
      <c r="K717" s="131" t="s">
        <v>1050</v>
      </c>
      <c r="L717" s="31"/>
      <c r="M717" s="136" t="s">
        <v>3</v>
      </c>
      <c r="N717" s="137" t="s">
        <v>44</v>
      </c>
      <c r="P717" s="138">
        <f>O717*H717</f>
        <v>0</v>
      </c>
      <c r="Q717" s="138">
        <v>0.02</v>
      </c>
      <c r="R717" s="138">
        <f>Q717*H717</f>
        <v>0.79635999999999996</v>
      </c>
      <c r="S717" s="138">
        <v>0</v>
      </c>
      <c r="T717" s="139">
        <f>S717*H717</f>
        <v>0</v>
      </c>
      <c r="AR717" s="140" t="s">
        <v>186</v>
      </c>
      <c r="AT717" s="140" t="s">
        <v>182</v>
      </c>
      <c r="AU717" s="140" t="s">
        <v>80</v>
      </c>
      <c r="AY717" s="16" t="s">
        <v>181</v>
      </c>
      <c r="BE717" s="141">
        <f>IF(N717="základní",J717,0)</f>
        <v>0</v>
      </c>
      <c r="BF717" s="141">
        <f>IF(N717="snížená",J717,0)</f>
        <v>0</v>
      </c>
      <c r="BG717" s="141">
        <f>IF(N717="zákl. přenesená",J717,0)</f>
        <v>0</v>
      </c>
      <c r="BH717" s="141">
        <f>IF(N717="sníž. přenesená",J717,0)</f>
        <v>0</v>
      </c>
      <c r="BI717" s="141">
        <f>IF(N717="nulová",J717,0)</f>
        <v>0</v>
      </c>
      <c r="BJ717" s="16" t="s">
        <v>78</v>
      </c>
      <c r="BK717" s="141">
        <f>ROUND(I717*H717,2)</f>
        <v>0</v>
      </c>
      <c r="BL717" s="16" t="s">
        <v>186</v>
      </c>
      <c r="BM717" s="140" t="s">
        <v>1601</v>
      </c>
    </row>
    <row r="718" spans="2:65" s="1" customFormat="1" x14ac:dyDescent="0.2">
      <c r="B718" s="31"/>
      <c r="D718" s="148" t="s">
        <v>1052</v>
      </c>
      <c r="F718" s="149" t="s">
        <v>1602</v>
      </c>
      <c r="I718" s="144"/>
      <c r="L718" s="31"/>
      <c r="M718" s="145"/>
      <c r="T718" s="52"/>
      <c r="AT718" s="16" t="s">
        <v>1052</v>
      </c>
      <c r="AU718" s="16" t="s">
        <v>80</v>
      </c>
    </row>
    <row r="719" spans="2:65" s="12" customFormat="1" ht="22.5" x14ac:dyDescent="0.2">
      <c r="B719" s="150"/>
      <c r="D719" s="142" t="s">
        <v>1054</v>
      </c>
      <c r="E719" s="151" t="s">
        <v>3</v>
      </c>
      <c r="F719" s="152" t="s">
        <v>1603</v>
      </c>
      <c r="H719" s="153">
        <v>27.917999999999999</v>
      </c>
      <c r="I719" s="154"/>
      <c r="L719" s="150"/>
      <c r="M719" s="155"/>
      <c r="T719" s="156"/>
      <c r="AT719" s="151" t="s">
        <v>1054</v>
      </c>
      <c r="AU719" s="151" t="s">
        <v>80</v>
      </c>
      <c r="AV719" s="12" t="s">
        <v>80</v>
      </c>
      <c r="AW719" s="12" t="s">
        <v>35</v>
      </c>
      <c r="AX719" s="12" t="s">
        <v>73</v>
      </c>
      <c r="AY719" s="151" t="s">
        <v>181</v>
      </c>
    </row>
    <row r="720" spans="2:65" s="12" customFormat="1" x14ac:dyDescent="0.2">
      <c r="B720" s="150"/>
      <c r="D720" s="142" t="s">
        <v>1054</v>
      </c>
      <c r="E720" s="151" t="s">
        <v>3</v>
      </c>
      <c r="F720" s="152" t="s">
        <v>1604</v>
      </c>
      <c r="H720" s="153">
        <v>11.9</v>
      </c>
      <c r="I720" s="154"/>
      <c r="L720" s="150"/>
      <c r="M720" s="155"/>
      <c r="T720" s="156"/>
      <c r="AT720" s="151" t="s">
        <v>1054</v>
      </c>
      <c r="AU720" s="151" t="s">
        <v>80</v>
      </c>
      <c r="AV720" s="12" t="s">
        <v>80</v>
      </c>
      <c r="AW720" s="12" t="s">
        <v>35</v>
      </c>
      <c r="AX720" s="12" t="s">
        <v>73</v>
      </c>
      <c r="AY720" s="151" t="s">
        <v>181</v>
      </c>
    </row>
    <row r="721" spans="2:65" s="13" customFormat="1" x14ac:dyDescent="0.2">
      <c r="B721" s="157"/>
      <c r="D721" s="142" t="s">
        <v>1054</v>
      </c>
      <c r="E721" s="158" t="s">
        <v>3</v>
      </c>
      <c r="F721" s="159" t="s">
        <v>1070</v>
      </c>
      <c r="H721" s="160">
        <v>39.817999999999998</v>
      </c>
      <c r="I721" s="161"/>
      <c r="L721" s="157"/>
      <c r="M721" s="162"/>
      <c r="T721" s="163"/>
      <c r="AT721" s="158" t="s">
        <v>1054</v>
      </c>
      <c r="AU721" s="158" t="s">
        <v>80</v>
      </c>
      <c r="AV721" s="13" t="s">
        <v>186</v>
      </c>
      <c r="AW721" s="13" t="s">
        <v>35</v>
      </c>
      <c r="AX721" s="13" t="s">
        <v>78</v>
      </c>
      <c r="AY721" s="158" t="s">
        <v>181</v>
      </c>
    </row>
    <row r="722" spans="2:65" s="1" customFormat="1" ht="55.5" customHeight="1" x14ac:dyDescent="0.2">
      <c r="B722" s="128"/>
      <c r="C722" s="129" t="s">
        <v>1605</v>
      </c>
      <c r="D722" s="129" t="s">
        <v>182</v>
      </c>
      <c r="E722" s="130" t="s">
        <v>1606</v>
      </c>
      <c r="F722" s="131" t="s">
        <v>1607</v>
      </c>
      <c r="G722" s="132" t="s">
        <v>597</v>
      </c>
      <c r="H722" s="133">
        <v>39.817999999999998</v>
      </c>
      <c r="I722" s="134"/>
      <c r="J722" s="135">
        <f>ROUND(I722*H722,2)</f>
        <v>0</v>
      </c>
      <c r="K722" s="131" t="s">
        <v>1205</v>
      </c>
      <c r="L722" s="31"/>
      <c r="M722" s="136" t="s">
        <v>3</v>
      </c>
      <c r="N722" s="137" t="s">
        <v>44</v>
      </c>
      <c r="P722" s="138">
        <f>O722*H722</f>
        <v>0</v>
      </c>
      <c r="Q722" s="138">
        <v>5.0000000000000001E-3</v>
      </c>
      <c r="R722" s="138">
        <f>Q722*H722</f>
        <v>0.19908999999999999</v>
      </c>
      <c r="S722" s="138">
        <v>0</v>
      </c>
      <c r="T722" s="139">
        <f>S722*H722</f>
        <v>0</v>
      </c>
      <c r="AR722" s="140" t="s">
        <v>186</v>
      </c>
      <c r="AT722" s="140" t="s">
        <v>182</v>
      </c>
      <c r="AU722" s="140" t="s">
        <v>80</v>
      </c>
      <c r="AY722" s="16" t="s">
        <v>181</v>
      </c>
      <c r="BE722" s="141">
        <f>IF(N722="základní",J722,0)</f>
        <v>0</v>
      </c>
      <c r="BF722" s="141">
        <f>IF(N722="snížená",J722,0)</f>
        <v>0</v>
      </c>
      <c r="BG722" s="141">
        <f>IF(N722="zákl. přenesená",J722,0)</f>
        <v>0</v>
      </c>
      <c r="BH722" s="141">
        <f>IF(N722="sníž. přenesená",J722,0)</f>
        <v>0</v>
      </c>
      <c r="BI722" s="141">
        <f>IF(N722="nulová",J722,0)</f>
        <v>0</v>
      </c>
      <c r="BJ722" s="16" t="s">
        <v>78</v>
      </c>
      <c r="BK722" s="141">
        <f>ROUND(I722*H722,2)</f>
        <v>0</v>
      </c>
      <c r="BL722" s="16" t="s">
        <v>186</v>
      </c>
      <c r="BM722" s="140" t="s">
        <v>1608</v>
      </c>
    </row>
    <row r="723" spans="2:65" s="1" customFormat="1" x14ac:dyDescent="0.2">
      <c r="B723" s="31"/>
      <c r="D723" s="148" t="s">
        <v>1052</v>
      </c>
      <c r="F723" s="149" t="s">
        <v>1609</v>
      </c>
      <c r="I723" s="144"/>
      <c r="L723" s="31"/>
      <c r="M723" s="145"/>
      <c r="T723" s="52"/>
      <c r="AT723" s="16" t="s">
        <v>1052</v>
      </c>
      <c r="AU723" s="16" t="s">
        <v>80</v>
      </c>
    </row>
    <row r="724" spans="2:65" s="1" customFormat="1" ht="44.25" customHeight="1" x14ac:dyDescent="0.2">
      <c r="B724" s="128"/>
      <c r="C724" s="129" t="s">
        <v>1610</v>
      </c>
      <c r="D724" s="129" t="s">
        <v>182</v>
      </c>
      <c r="E724" s="130" t="s">
        <v>1611</v>
      </c>
      <c r="F724" s="131" t="s">
        <v>1612</v>
      </c>
      <c r="G724" s="132" t="s">
        <v>597</v>
      </c>
      <c r="H724" s="133">
        <v>1035.2950000000001</v>
      </c>
      <c r="I724" s="134"/>
      <c r="J724" s="135">
        <f>ROUND(I724*H724,2)</f>
        <v>0</v>
      </c>
      <c r="K724" s="131" t="s">
        <v>1050</v>
      </c>
      <c r="L724" s="31"/>
      <c r="M724" s="136" t="s">
        <v>3</v>
      </c>
      <c r="N724" s="137" t="s">
        <v>44</v>
      </c>
      <c r="P724" s="138">
        <f>O724*H724</f>
        <v>0</v>
      </c>
      <c r="Q724" s="138">
        <v>1.8380000000000001E-2</v>
      </c>
      <c r="R724" s="138">
        <f>Q724*H724</f>
        <v>19.028722100000003</v>
      </c>
      <c r="S724" s="138">
        <v>0</v>
      </c>
      <c r="T724" s="139">
        <f>S724*H724</f>
        <v>0</v>
      </c>
      <c r="AR724" s="140" t="s">
        <v>186</v>
      </c>
      <c r="AT724" s="140" t="s">
        <v>182</v>
      </c>
      <c r="AU724" s="140" t="s">
        <v>80</v>
      </c>
      <c r="AY724" s="16" t="s">
        <v>181</v>
      </c>
      <c r="BE724" s="141">
        <f>IF(N724="základní",J724,0)</f>
        <v>0</v>
      </c>
      <c r="BF724" s="141">
        <f>IF(N724="snížená",J724,0)</f>
        <v>0</v>
      </c>
      <c r="BG724" s="141">
        <f>IF(N724="zákl. přenesená",J724,0)</f>
        <v>0</v>
      </c>
      <c r="BH724" s="141">
        <f>IF(N724="sníž. přenesená",J724,0)</f>
        <v>0</v>
      </c>
      <c r="BI724" s="141">
        <f>IF(N724="nulová",J724,0)</f>
        <v>0</v>
      </c>
      <c r="BJ724" s="16" t="s">
        <v>78</v>
      </c>
      <c r="BK724" s="141">
        <f>ROUND(I724*H724,2)</f>
        <v>0</v>
      </c>
      <c r="BL724" s="16" t="s">
        <v>186</v>
      </c>
      <c r="BM724" s="140" t="s">
        <v>1613</v>
      </c>
    </row>
    <row r="725" spans="2:65" s="1" customFormat="1" x14ac:dyDescent="0.2">
      <c r="B725" s="31"/>
      <c r="D725" s="148" t="s">
        <v>1052</v>
      </c>
      <c r="F725" s="149" t="s">
        <v>1614</v>
      </c>
      <c r="I725" s="144"/>
      <c r="L725" s="31"/>
      <c r="M725" s="145"/>
      <c r="T725" s="52"/>
      <c r="AT725" s="16" t="s">
        <v>1052</v>
      </c>
      <c r="AU725" s="16" t="s">
        <v>80</v>
      </c>
    </row>
    <row r="726" spans="2:65" s="12" customFormat="1" x14ac:dyDescent="0.2">
      <c r="B726" s="150"/>
      <c r="D726" s="142" t="s">
        <v>1054</v>
      </c>
      <c r="E726" s="151" t="s">
        <v>3</v>
      </c>
      <c r="F726" s="152" t="s">
        <v>1615</v>
      </c>
      <c r="H726" s="153">
        <v>7.8890000000000002</v>
      </c>
      <c r="I726" s="154"/>
      <c r="L726" s="150"/>
      <c r="M726" s="155"/>
      <c r="T726" s="156"/>
      <c r="AT726" s="151" t="s">
        <v>1054</v>
      </c>
      <c r="AU726" s="151" t="s">
        <v>80</v>
      </c>
      <c r="AV726" s="12" t="s">
        <v>80</v>
      </c>
      <c r="AW726" s="12" t="s">
        <v>35</v>
      </c>
      <c r="AX726" s="12" t="s">
        <v>73</v>
      </c>
      <c r="AY726" s="151" t="s">
        <v>181</v>
      </c>
    </row>
    <row r="727" spans="2:65" s="12" customFormat="1" ht="33.75" x14ac:dyDescent="0.2">
      <c r="B727" s="150"/>
      <c r="D727" s="142" t="s">
        <v>1054</v>
      </c>
      <c r="E727" s="151" t="s">
        <v>3</v>
      </c>
      <c r="F727" s="152" t="s">
        <v>1616</v>
      </c>
      <c r="H727" s="153">
        <v>348.84</v>
      </c>
      <c r="I727" s="154"/>
      <c r="L727" s="150"/>
      <c r="M727" s="155"/>
      <c r="T727" s="156"/>
      <c r="AT727" s="151" t="s">
        <v>1054</v>
      </c>
      <c r="AU727" s="151" t="s">
        <v>80</v>
      </c>
      <c r="AV727" s="12" t="s">
        <v>80</v>
      </c>
      <c r="AW727" s="12" t="s">
        <v>35</v>
      </c>
      <c r="AX727" s="12" t="s">
        <v>73</v>
      </c>
      <c r="AY727" s="151" t="s">
        <v>181</v>
      </c>
    </row>
    <row r="728" spans="2:65" s="12" customFormat="1" ht="33.75" x14ac:dyDescent="0.2">
      <c r="B728" s="150"/>
      <c r="D728" s="142" t="s">
        <v>1054</v>
      </c>
      <c r="E728" s="151" t="s">
        <v>3</v>
      </c>
      <c r="F728" s="152" t="s">
        <v>1617</v>
      </c>
      <c r="H728" s="153">
        <v>136.661</v>
      </c>
      <c r="I728" s="154"/>
      <c r="L728" s="150"/>
      <c r="M728" s="155"/>
      <c r="T728" s="156"/>
      <c r="AT728" s="151" t="s">
        <v>1054</v>
      </c>
      <c r="AU728" s="151" t="s">
        <v>80</v>
      </c>
      <c r="AV728" s="12" t="s">
        <v>80</v>
      </c>
      <c r="AW728" s="12" t="s">
        <v>35</v>
      </c>
      <c r="AX728" s="12" t="s">
        <v>73</v>
      </c>
      <c r="AY728" s="151" t="s">
        <v>181</v>
      </c>
    </row>
    <row r="729" spans="2:65" s="12" customFormat="1" ht="33.75" x14ac:dyDescent="0.2">
      <c r="B729" s="150"/>
      <c r="D729" s="142" t="s">
        <v>1054</v>
      </c>
      <c r="E729" s="151" t="s">
        <v>3</v>
      </c>
      <c r="F729" s="152" t="s">
        <v>1618</v>
      </c>
      <c r="H729" s="153">
        <v>-26.359000000000002</v>
      </c>
      <c r="I729" s="154"/>
      <c r="L729" s="150"/>
      <c r="M729" s="155"/>
      <c r="T729" s="156"/>
      <c r="AT729" s="151" t="s">
        <v>1054</v>
      </c>
      <c r="AU729" s="151" t="s">
        <v>80</v>
      </c>
      <c r="AV729" s="12" t="s">
        <v>80</v>
      </c>
      <c r="AW729" s="12" t="s">
        <v>35</v>
      </c>
      <c r="AX729" s="12" t="s">
        <v>73</v>
      </c>
      <c r="AY729" s="151" t="s">
        <v>181</v>
      </c>
    </row>
    <row r="730" spans="2:65" s="12" customFormat="1" x14ac:dyDescent="0.2">
      <c r="B730" s="150"/>
      <c r="D730" s="142" t="s">
        <v>1054</v>
      </c>
      <c r="E730" s="151" t="s">
        <v>3</v>
      </c>
      <c r="F730" s="152" t="s">
        <v>1619</v>
      </c>
      <c r="H730" s="153">
        <v>-36.880000000000003</v>
      </c>
      <c r="I730" s="154"/>
      <c r="L730" s="150"/>
      <c r="M730" s="155"/>
      <c r="T730" s="156"/>
      <c r="AT730" s="151" t="s">
        <v>1054</v>
      </c>
      <c r="AU730" s="151" t="s">
        <v>80</v>
      </c>
      <c r="AV730" s="12" t="s">
        <v>80</v>
      </c>
      <c r="AW730" s="12" t="s">
        <v>35</v>
      </c>
      <c r="AX730" s="12" t="s">
        <v>73</v>
      </c>
      <c r="AY730" s="151" t="s">
        <v>181</v>
      </c>
    </row>
    <row r="731" spans="2:65" s="12" customFormat="1" ht="33.75" x14ac:dyDescent="0.2">
      <c r="B731" s="150"/>
      <c r="D731" s="142" t="s">
        <v>1054</v>
      </c>
      <c r="E731" s="151" t="s">
        <v>3</v>
      </c>
      <c r="F731" s="152" t="s">
        <v>1620</v>
      </c>
      <c r="H731" s="153">
        <v>21.132000000000001</v>
      </c>
      <c r="I731" s="154"/>
      <c r="L731" s="150"/>
      <c r="M731" s="155"/>
      <c r="T731" s="156"/>
      <c r="AT731" s="151" t="s">
        <v>1054</v>
      </c>
      <c r="AU731" s="151" t="s">
        <v>80</v>
      </c>
      <c r="AV731" s="12" t="s">
        <v>80</v>
      </c>
      <c r="AW731" s="12" t="s">
        <v>35</v>
      </c>
      <c r="AX731" s="12" t="s">
        <v>73</v>
      </c>
      <c r="AY731" s="151" t="s">
        <v>181</v>
      </c>
    </row>
    <row r="732" spans="2:65" s="12" customFormat="1" ht="33.75" x14ac:dyDescent="0.2">
      <c r="B732" s="150"/>
      <c r="D732" s="142" t="s">
        <v>1054</v>
      </c>
      <c r="E732" s="151" t="s">
        <v>3</v>
      </c>
      <c r="F732" s="152" t="s">
        <v>1621</v>
      </c>
      <c r="H732" s="153">
        <v>290.85000000000002</v>
      </c>
      <c r="I732" s="154"/>
      <c r="L732" s="150"/>
      <c r="M732" s="155"/>
      <c r="T732" s="156"/>
      <c r="AT732" s="151" t="s">
        <v>1054</v>
      </c>
      <c r="AU732" s="151" t="s">
        <v>80</v>
      </c>
      <c r="AV732" s="12" t="s">
        <v>80</v>
      </c>
      <c r="AW732" s="12" t="s">
        <v>35</v>
      </c>
      <c r="AX732" s="12" t="s">
        <v>73</v>
      </c>
      <c r="AY732" s="151" t="s">
        <v>181</v>
      </c>
    </row>
    <row r="733" spans="2:65" s="12" customFormat="1" x14ac:dyDescent="0.2">
      <c r="B733" s="150"/>
      <c r="D733" s="142" t="s">
        <v>1054</v>
      </c>
      <c r="E733" s="151" t="s">
        <v>3</v>
      </c>
      <c r="F733" s="152" t="s">
        <v>1622</v>
      </c>
      <c r="H733" s="153">
        <v>13.913</v>
      </c>
      <c r="I733" s="154"/>
      <c r="L733" s="150"/>
      <c r="M733" s="155"/>
      <c r="T733" s="156"/>
      <c r="AT733" s="151" t="s">
        <v>1054</v>
      </c>
      <c r="AU733" s="151" t="s">
        <v>80</v>
      </c>
      <c r="AV733" s="12" t="s">
        <v>80</v>
      </c>
      <c r="AW733" s="12" t="s">
        <v>35</v>
      </c>
      <c r="AX733" s="12" t="s">
        <v>73</v>
      </c>
      <c r="AY733" s="151" t="s">
        <v>181</v>
      </c>
    </row>
    <row r="734" spans="2:65" s="12" customFormat="1" x14ac:dyDescent="0.2">
      <c r="B734" s="150"/>
      <c r="D734" s="142" t="s">
        <v>1054</v>
      </c>
      <c r="E734" s="151" t="s">
        <v>3</v>
      </c>
      <c r="F734" s="152" t="s">
        <v>1623</v>
      </c>
      <c r="H734" s="153">
        <v>205.45</v>
      </c>
      <c r="I734" s="154"/>
      <c r="L734" s="150"/>
      <c r="M734" s="155"/>
      <c r="T734" s="156"/>
      <c r="AT734" s="151" t="s">
        <v>1054</v>
      </c>
      <c r="AU734" s="151" t="s">
        <v>80</v>
      </c>
      <c r="AV734" s="12" t="s">
        <v>80</v>
      </c>
      <c r="AW734" s="12" t="s">
        <v>35</v>
      </c>
      <c r="AX734" s="12" t="s">
        <v>73</v>
      </c>
      <c r="AY734" s="151" t="s">
        <v>181</v>
      </c>
    </row>
    <row r="735" spans="2:65" s="12" customFormat="1" ht="33.75" x14ac:dyDescent="0.2">
      <c r="B735" s="150"/>
      <c r="D735" s="142" t="s">
        <v>1054</v>
      </c>
      <c r="E735" s="151" t="s">
        <v>3</v>
      </c>
      <c r="F735" s="152" t="s">
        <v>1624</v>
      </c>
      <c r="H735" s="153">
        <v>-51.747</v>
      </c>
      <c r="I735" s="154"/>
      <c r="L735" s="150"/>
      <c r="M735" s="155"/>
      <c r="T735" s="156"/>
      <c r="AT735" s="151" t="s">
        <v>1054</v>
      </c>
      <c r="AU735" s="151" t="s">
        <v>80</v>
      </c>
      <c r="AV735" s="12" t="s">
        <v>80</v>
      </c>
      <c r="AW735" s="12" t="s">
        <v>35</v>
      </c>
      <c r="AX735" s="12" t="s">
        <v>73</v>
      </c>
      <c r="AY735" s="151" t="s">
        <v>181</v>
      </c>
    </row>
    <row r="736" spans="2:65" s="12" customFormat="1" ht="22.5" x14ac:dyDescent="0.2">
      <c r="B736" s="150"/>
      <c r="D736" s="142" t="s">
        <v>1054</v>
      </c>
      <c r="E736" s="151" t="s">
        <v>3</v>
      </c>
      <c r="F736" s="152" t="s">
        <v>1625</v>
      </c>
      <c r="H736" s="153">
        <v>17.696000000000002</v>
      </c>
      <c r="I736" s="154"/>
      <c r="L736" s="150"/>
      <c r="M736" s="155"/>
      <c r="T736" s="156"/>
      <c r="AT736" s="151" t="s">
        <v>1054</v>
      </c>
      <c r="AU736" s="151" t="s">
        <v>80</v>
      </c>
      <c r="AV736" s="12" t="s">
        <v>80</v>
      </c>
      <c r="AW736" s="12" t="s">
        <v>35</v>
      </c>
      <c r="AX736" s="12" t="s">
        <v>73</v>
      </c>
      <c r="AY736" s="151" t="s">
        <v>181</v>
      </c>
    </row>
    <row r="737" spans="2:65" s="12" customFormat="1" ht="22.5" x14ac:dyDescent="0.2">
      <c r="B737" s="150"/>
      <c r="D737" s="142" t="s">
        <v>1054</v>
      </c>
      <c r="E737" s="151" t="s">
        <v>3</v>
      </c>
      <c r="F737" s="152" t="s">
        <v>1626</v>
      </c>
      <c r="H737" s="153">
        <v>107.85</v>
      </c>
      <c r="I737" s="154"/>
      <c r="L737" s="150"/>
      <c r="M737" s="155"/>
      <c r="T737" s="156"/>
      <c r="AT737" s="151" t="s">
        <v>1054</v>
      </c>
      <c r="AU737" s="151" t="s">
        <v>80</v>
      </c>
      <c r="AV737" s="12" t="s">
        <v>80</v>
      </c>
      <c r="AW737" s="12" t="s">
        <v>35</v>
      </c>
      <c r="AX737" s="12" t="s">
        <v>73</v>
      </c>
      <c r="AY737" s="151" t="s">
        <v>181</v>
      </c>
    </row>
    <row r="738" spans="2:65" s="13" customFormat="1" x14ac:dyDescent="0.2">
      <c r="B738" s="157"/>
      <c r="D738" s="142" t="s">
        <v>1054</v>
      </c>
      <c r="E738" s="158" t="s">
        <v>3</v>
      </c>
      <c r="F738" s="159" t="s">
        <v>1070</v>
      </c>
      <c r="H738" s="160">
        <v>1035.2950000000001</v>
      </c>
      <c r="I738" s="161"/>
      <c r="L738" s="157"/>
      <c r="M738" s="162"/>
      <c r="T738" s="163"/>
      <c r="AT738" s="158" t="s">
        <v>1054</v>
      </c>
      <c r="AU738" s="158" t="s">
        <v>80</v>
      </c>
      <c r="AV738" s="13" t="s">
        <v>186</v>
      </c>
      <c r="AW738" s="13" t="s">
        <v>35</v>
      </c>
      <c r="AX738" s="13" t="s">
        <v>78</v>
      </c>
      <c r="AY738" s="158" t="s">
        <v>181</v>
      </c>
    </row>
    <row r="739" spans="2:65" s="1" customFormat="1" ht="16.5" customHeight="1" x14ac:dyDescent="0.2">
      <c r="B739" s="128"/>
      <c r="C739" s="129" t="s">
        <v>1627</v>
      </c>
      <c r="D739" s="129" t="s">
        <v>182</v>
      </c>
      <c r="E739" s="130" t="s">
        <v>1628</v>
      </c>
      <c r="F739" s="131" t="s">
        <v>1629</v>
      </c>
      <c r="G739" s="132" t="s">
        <v>597</v>
      </c>
      <c r="H739" s="133">
        <v>101.20099999999999</v>
      </c>
      <c r="I739" s="134"/>
      <c r="J739" s="135">
        <f>ROUND(I739*H739,2)</f>
        <v>0</v>
      </c>
      <c r="K739" s="131" t="s">
        <v>3</v>
      </c>
      <c r="L739" s="31"/>
      <c r="M739" s="136" t="s">
        <v>3</v>
      </c>
      <c r="N739" s="137" t="s">
        <v>44</v>
      </c>
      <c r="P739" s="138">
        <f>O739*H739</f>
        <v>0</v>
      </c>
      <c r="Q739" s="138">
        <v>0</v>
      </c>
      <c r="R739" s="138">
        <f>Q739*H739</f>
        <v>0</v>
      </c>
      <c r="S739" s="138">
        <v>0</v>
      </c>
      <c r="T739" s="139">
        <f>S739*H739</f>
        <v>0</v>
      </c>
      <c r="AR739" s="140" t="s">
        <v>186</v>
      </c>
      <c r="AT739" s="140" t="s">
        <v>182</v>
      </c>
      <c r="AU739" s="140" t="s">
        <v>80</v>
      </c>
      <c r="AY739" s="16" t="s">
        <v>181</v>
      </c>
      <c r="BE739" s="141">
        <f>IF(N739="základní",J739,0)</f>
        <v>0</v>
      </c>
      <c r="BF739" s="141">
        <f>IF(N739="snížená",J739,0)</f>
        <v>0</v>
      </c>
      <c r="BG739" s="141">
        <f>IF(N739="zákl. přenesená",J739,0)</f>
        <v>0</v>
      </c>
      <c r="BH739" s="141">
        <f>IF(N739="sníž. přenesená",J739,0)</f>
        <v>0</v>
      </c>
      <c r="BI739" s="141">
        <f>IF(N739="nulová",J739,0)</f>
        <v>0</v>
      </c>
      <c r="BJ739" s="16" t="s">
        <v>78</v>
      </c>
      <c r="BK739" s="141">
        <f>ROUND(I739*H739,2)</f>
        <v>0</v>
      </c>
      <c r="BL739" s="16" t="s">
        <v>186</v>
      </c>
      <c r="BM739" s="140" t="s">
        <v>1630</v>
      </c>
    </row>
    <row r="740" spans="2:65" s="12" customFormat="1" ht="22.5" x14ac:dyDescent="0.2">
      <c r="B740" s="150"/>
      <c r="D740" s="142" t="s">
        <v>1054</v>
      </c>
      <c r="E740" s="151" t="s">
        <v>3</v>
      </c>
      <c r="F740" s="152" t="s">
        <v>1631</v>
      </c>
      <c r="H740" s="153">
        <v>101.20099999999999</v>
      </c>
      <c r="I740" s="154"/>
      <c r="L740" s="150"/>
      <c r="M740" s="155"/>
      <c r="T740" s="156"/>
      <c r="AT740" s="151" t="s">
        <v>1054</v>
      </c>
      <c r="AU740" s="151" t="s">
        <v>80</v>
      </c>
      <c r="AV740" s="12" t="s">
        <v>80</v>
      </c>
      <c r="AW740" s="12" t="s">
        <v>35</v>
      </c>
      <c r="AX740" s="12" t="s">
        <v>78</v>
      </c>
      <c r="AY740" s="151" t="s">
        <v>181</v>
      </c>
    </row>
    <row r="741" spans="2:65" s="1" customFormat="1" ht="16.5" customHeight="1" x14ac:dyDescent="0.2">
      <c r="B741" s="128"/>
      <c r="C741" s="129" t="s">
        <v>1632</v>
      </c>
      <c r="D741" s="129" t="s">
        <v>182</v>
      </c>
      <c r="E741" s="130" t="s">
        <v>1633</v>
      </c>
      <c r="F741" s="131" t="s">
        <v>1634</v>
      </c>
      <c r="G741" s="132" t="s">
        <v>1569</v>
      </c>
      <c r="H741" s="133">
        <v>1</v>
      </c>
      <c r="I741" s="134"/>
      <c r="J741" s="135">
        <f>ROUND(I741*H741,2)</f>
        <v>0</v>
      </c>
      <c r="K741" s="131" t="s">
        <v>3</v>
      </c>
      <c r="L741" s="31"/>
      <c r="M741" s="136" t="s">
        <v>3</v>
      </c>
      <c r="N741" s="137" t="s">
        <v>44</v>
      </c>
      <c r="P741" s="138">
        <f>O741*H741</f>
        <v>0</v>
      </c>
      <c r="Q741" s="138">
        <v>0</v>
      </c>
      <c r="R741" s="138">
        <f>Q741*H741</f>
        <v>0</v>
      </c>
      <c r="S741" s="138">
        <v>0</v>
      </c>
      <c r="T741" s="139">
        <f>S741*H741</f>
        <v>0</v>
      </c>
      <c r="AR741" s="140" t="s">
        <v>186</v>
      </c>
      <c r="AT741" s="140" t="s">
        <v>182</v>
      </c>
      <c r="AU741" s="140" t="s">
        <v>80</v>
      </c>
      <c r="AY741" s="16" t="s">
        <v>181</v>
      </c>
      <c r="BE741" s="141">
        <f>IF(N741="základní",J741,0)</f>
        <v>0</v>
      </c>
      <c r="BF741" s="141">
        <f>IF(N741="snížená",J741,0)</f>
        <v>0</v>
      </c>
      <c r="BG741" s="141">
        <f>IF(N741="zákl. přenesená",J741,0)</f>
        <v>0</v>
      </c>
      <c r="BH741" s="141">
        <f>IF(N741="sníž. přenesená",J741,0)</f>
        <v>0</v>
      </c>
      <c r="BI741" s="141">
        <f>IF(N741="nulová",J741,0)</f>
        <v>0</v>
      </c>
      <c r="BJ741" s="16" t="s">
        <v>78</v>
      </c>
      <c r="BK741" s="141">
        <f>ROUND(I741*H741,2)</f>
        <v>0</v>
      </c>
      <c r="BL741" s="16" t="s">
        <v>186</v>
      </c>
      <c r="BM741" s="140" t="s">
        <v>1635</v>
      </c>
    </row>
    <row r="742" spans="2:65" s="1" customFormat="1" ht="16.5" customHeight="1" x14ac:dyDescent="0.2">
      <c r="B742" s="128"/>
      <c r="C742" s="129" t="s">
        <v>1636</v>
      </c>
      <c r="D742" s="129" t="s">
        <v>182</v>
      </c>
      <c r="E742" s="130" t="s">
        <v>1637</v>
      </c>
      <c r="F742" s="131" t="s">
        <v>1638</v>
      </c>
      <c r="G742" s="132" t="s">
        <v>1569</v>
      </c>
      <c r="H742" s="133">
        <v>1</v>
      </c>
      <c r="I742" s="134"/>
      <c r="J742" s="135">
        <f>ROUND(I742*H742,2)</f>
        <v>0</v>
      </c>
      <c r="K742" s="131" t="s">
        <v>3</v>
      </c>
      <c r="L742" s="31"/>
      <c r="M742" s="136" t="s">
        <v>3</v>
      </c>
      <c r="N742" s="137" t="s">
        <v>44</v>
      </c>
      <c r="P742" s="138">
        <f>O742*H742</f>
        <v>0</v>
      </c>
      <c r="Q742" s="138">
        <v>0</v>
      </c>
      <c r="R742" s="138">
        <f>Q742*H742</f>
        <v>0</v>
      </c>
      <c r="S742" s="138">
        <v>0</v>
      </c>
      <c r="T742" s="139">
        <f>S742*H742</f>
        <v>0</v>
      </c>
      <c r="AR742" s="140" t="s">
        <v>186</v>
      </c>
      <c r="AT742" s="140" t="s">
        <v>182</v>
      </c>
      <c r="AU742" s="140" t="s">
        <v>80</v>
      </c>
      <c r="AY742" s="16" t="s">
        <v>181</v>
      </c>
      <c r="BE742" s="141">
        <f>IF(N742="základní",J742,0)</f>
        <v>0</v>
      </c>
      <c r="BF742" s="141">
        <f>IF(N742="snížená",J742,0)</f>
        <v>0</v>
      </c>
      <c r="BG742" s="141">
        <f>IF(N742="zákl. přenesená",J742,0)</f>
        <v>0</v>
      </c>
      <c r="BH742" s="141">
        <f>IF(N742="sníž. přenesená",J742,0)</f>
        <v>0</v>
      </c>
      <c r="BI742" s="141">
        <f>IF(N742="nulová",J742,0)</f>
        <v>0</v>
      </c>
      <c r="BJ742" s="16" t="s">
        <v>78</v>
      </c>
      <c r="BK742" s="141">
        <f>ROUND(I742*H742,2)</f>
        <v>0</v>
      </c>
      <c r="BL742" s="16" t="s">
        <v>186</v>
      </c>
      <c r="BM742" s="140" t="s">
        <v>1639</v>
      </c>
    </row>
    <row r="743" spans="2:65" s="1" customFormat="1" ht="24.2" customHeight="1" x14ac:dyDescent="0.2">
      <c r="B743" s="128"/>
      <c r="C743" s="129" t="s">
        <v>1640</v>
      </c>
      <c r="D743" s="129" t="s">
        <v>182</v>
      </c>
      <c r="E743" s="130" t="s">
        <v>1641</v>
      </c>
      <c r="F743" s="131" t="s">
        <v>1642</v>
      </c>
      <c r="G743" s="132" t="s">
        <v>597</v>
      </c>
      <c r="H743" s="133">
        <v>1.5</v>
      </c>
      <c r="I743" s="134"/>
      <c r="J743" s="135">
        <f>ROUND(I743*H743,2)</f>
        <v>0</v>
      </c>
      <c r="K743" s="131" t="s">
        <v>1050</v>
      </c>
      <c r="L743" s="31"/>
      <c r="M743" s="136" t="s">
        <v>3</v>
      </c>
      <c r="N743" s="137" t="s">
        <v>44</v>
      </c>
      <c r="P743" s="138">
        <f>O743*H743</f>
        <v>0</v>
      </c>
      <c r="Q743" s="138">
        <v>4.3830000000000001E-2</v>
      </c>
      <c r="R743" s="138">
        <f>Q743*H743</f>
        <v>6.5744999999999998E-2</v>
      </c>
      <c r="S743" s="138">
        <v>0</v>
      </c>
      <c r="T743" s="139">
        <f>S743*H743</f>
        <v>0</v>
      </c>
      <c r="AR743" s="140" t="s">
        <v>186</v>
      </c>
      <c r="AT743" s="140" t="s">
        <v>182</v>
      </c>
      <c r="AU743" s="140" t="s">
        <v>80</v>
      </c>
      <c r="AY743" s="16" t="s">
        <v>181</v>
      </c>
      <c r="BE743" s="141">
        <f>IF(N743="základní",J743,0)</f>
        <v>0</v>
      </c>
      <c r="BF743" s="141">
        <f>IF(N743="snížená",J743,0)</f>
        <v>0</v>
      </c>
      <c r="BG743" s="141">
        <f>IF(N743="zákl. přenesená",J743,0)</f>
        <v>0</v>
      </c>
      <c r="BH743" s="141">
        <f>IF(N743="sníž. přenesená",J743,0)</f>
        <v>0</v>
      </c>
      <c r="BI743" s="141">
        <f>IF(N743="nulová",J743,0)</f>
        <v>0</v>
      </c>
      <c r="BJ743" s="16" t="s">
        <v>78</v>
      </c>
      <c r="BK743" s="141">
        <f>ROUND(I743*H743,2)</f>
        <v>0</v>
      </c>
      <c r="BL743" s="16" t="s">
        <v>186</v>
      </c>
      <c r="BM743" s="140" t="s">
        <v>1643</v>
      </c>
    </row>
    <row r="744" spans="2:65" s="1" customFormat="1" x14ac:dyDescent="0.2">
      <c r="B744" s="31"/>
      <c r="D744" s="148" t="s">
        <v>1052</v>
      </c>
      <c r="F744" s="149" t="s">
        <v>1644</v>
      </c>
      <c r="I744" s="144"/>
      <c r="L744" s="31"/>
      <c r="M744" s="145"/>
      <c r="T744" s="52"/>
      <c r="AT744" s="16" t="s">
        <v>1052</v>
      </c>
      <c r="AU744" s="16" t="s">
        <v>80</v>
      </c>
    </row>
    <row r="745" spans="2:65" s="12" customFormat="1" x14ac:dyDescent="0.2">
      <c r="B745" s="150"/>
      <c r="D745" s="142" t="s">
        <v>1054</v>
      </c>
      <c r="E745" s="151" t="s">
        <v>3</v>
      </c>
      <c r="F745" s="152" t="s">
        <v>1645</v>
      </c>
      <c r="H745" s="153">
        <v>1.5</v>
      </c>
      <c r="I745" s="154"/>
      <c r="L745" s="150"/>
      <c r="M745" s="155"/>
      <c r="T745" s="156"/>
      <c r="AT745" s="151" t="s">
        <v>1054</v>
      </c>
      <c r="AU745" s="151" t="s">
        <v>80</v>
      </c>
      <c r="AV745" s="12" t="s">
        <v>80</v>
      </c>
      <c r="AW745" s="12" t="s">
        <v>35</v>
      </c>
      <c r="AX745" s="12" t="s">
        <v>78</v>
      </c>
      <c r="AY745" s="151" t="s">
        <v>181</v>
      </c>
    </row>
    <row r="746" spans="2:65" s="1" customFormat="1" ht="55.5" customHeight="1" x14ac:dyDescent="0.2">
      <c r="B746" s="128"/>
      <c r="C746" s="129" t="s">
        <v>1646</v>
      </c>
      <c r="D746" s="129" t="s">
        <v>182</v>
      </c>
      <c r="E746" s="130" t="s">
        <v>1647</v>
      </c>
      <c r="F746" s="131" t="s">
        <v>1648</v>
      </c>
      <c r="G746" s="132" t="s">
        <v>597</v>
      </c>
      <c r="H746" s="133">
        <v>64.004999999999995</v>
      </c>
      <c r="I746" s="134"/>
      <c r="J746" s="135">
        <f>ROUND(I746*H746,2)</f>
        <v>0</v>
      </c>
      <c r="K746" s="131" t="s">
        <v>1050</v>
      </c>
      <c r="L746" s="31"/>
      <c r="M746" s="136" t="s">
        <v>3</v>
      </c>
      <c r="N746" s="137" t="s">
        <v>44</v>
      </c>
      <c r="P746" s="138">
        <f>O746*H746</f>
        <v>0</v>
      </c>
      <c r="Q746" s="138">
        <v>1.8380000000000001E-2</v>
      </c>
      <c r="R746" s="138">
        <f>Q746*H746</f>
        <v>1.1764119</v>
      </c>
      <c r="S746" s="138">
        <v>0</v>
      </c>
      <c r="T746" s="139">
        <f>S746*H746</f>
        <v>0</v>
      </c>
      <c r="AR746" s="140" t="s">
        <v>186</v>
      </c>
      <c r="AT746" s="140" t="s">
        <v>182</v>
      </c>
      <c r="AU746" s="140" t="s">
        <v>80</v>
      </c>
      <c r="AY746" s="16" t="s">
        <v>181</v>
      </c>
      <c r="BE746" s="141">
        <f>IF(N746="základní",J746,0)</f>
        <v>0</v>
      </c>
      <c r="BF746" s="141">
        <f>IF(N746="snížená",J746,0)</f>
        <v>0</v>
      </c>
      <c r="BG746" s="141">
        <f>IF(N746="zákl. přenesená",J746,0)</f>
        <v>0</v>
      </c>
      <c r="BH746" s="141">
        <f>IF(N746="sníž. přenesená",J746,0)</f>
        <v>0</v>
      </c>
      <c r="BI746" s="141">
        <f>IF(N746="nulová",J746,0)</f>
        <v>0</v>
      </c>
      <c r="BJ746" s="16" t="s">
        <v>78</v>
      </c>
      <c r="BK746" s="141">
        <f>ROUND(I746*H746,2)</f>
        <v>0</v>
      </c>
      <c r="BL746" s="16" t="s">
        <v>186</v>
      </c>
      <c r="BM746" s="140" t="s">
        <v>1649</v>
      </c>
    </row>
    <row r="747" spans="2:65" s="1" customFormat="1" x14ac:dyDescent="0.2">
      <c r="B747" s="31"/>
      <c r="D747" s="148" t="s">
        <v>1052</v>
      </c>
      <c r="F747" s="149" t="s">
        <v>1650</v>
      </c>
      <c r="I747" s="144"/>
      <c r="L747" s="31"/>
      <c r="M747" s="145"/>
      <c r="T747" s="52"/>
      <c r="AT747" s="16" t="s">
        <v>1052</v>
      </c>
      <c r="AU747" s="16" t="s">
        <v>80</v>
      </c>
    </row>
    <row r="748" spans="2:65" s="12" customFormat="1" x14ac:dyDescent="0.2">
      <c r="B748" s="150"/>
      <c r="D748" s="142" t="s">
        <v>1054</v>
      </c>
      <c r="E748" s="151" t="s">
        <v>3</v>
      </c>
      <c r="F748" s="152" t="s">
        <v>1651</v>
      </c>
      <c r="H748" s="153">
        <v>64.004999999999995</v>
      </c>
      <c r="I748" s="154"/>
      <c r="L748" s="150"/>
      <c r="M748" s="155"/>
      <c r="T748" s="156"/>
      <c r="AT748" s="151" t="s">
        <v>1054</v>
      </c>
      <c r="AU748" s="151" t="s">
        <v>80</v>
      </c>
      <c r="AV748" s="12" t="s">
        <v>80</v>
      </c>
      <c r="AW748" s="12" t="s">
        <v>35</v>
      </c>
      <c r="AX748" s="12" t="s">
        <v>78</v>
      </c>
      <c r="AY748" s="151" t="s">
        <v>181</v>
      </c>
    </row>
    <row r="749" spans="2:65" s="1" customFormat="1" ht="24.2" customHeight="1" x14ac:dyDescent="0.2">
      <c r="B749" s="128"/>
      <c r="C749" s="129" t="s">
        <v>1652</v>
      </c>
      <c r="D749" s="129" t="s">
        <v>182</v>
      </c>
      <c r="E749" s="130" t="s">
        <v>1653</v>
      </c>
      <c r="F749" s="131" t="s">
        <v>1654</v>
      </c>
      <c r="G749" s="132" t="s">
        <v>597</v>
      </c>
      <c r="H749" s="133">
        <v>8</v>
      </c>
      <c r="I749" s="134"/>
      <c r="J749" s="135">
        <f>ROUND(I749*H749,2)</f>
        <v>0</v>
      </c>
      <c r="K749" s="131" t="s">
        <v>1050</v>
      </c>
      <c r="L749" s="31"/>
      <c r="M749" s="136" t="s">
        <v>3</v>
      </c>
      <c r="N749" s="137" t="s">
        <v>44</v>
      </c>
      <c r="P749" s="138">
        <f>O749*H749</f>
        <v>0</v>
      </c>
      <c r="Q749" s="138">
        <v>1.3999999999999999E-4</v>
      </c>
      <c r="R749" s="138">
        <f>Q749*H749</f>
        <v>1.1199999999999999E-3</v>
      </c>
      <c r="S749" s="138">
        <v>0</v>
      </c>
      <c r="T749" s="139">
        <f>S749*H749</f>
        <v>0</v>
      </c>
      <c r="AR749" s="140" t="s">
        <v>186</v>
      </c>
      <c r="AT749" s="140" t="s">
        <v>182</v>
      </c>
      <c r="AU749" s="140" t="s">
        <v>80</v>
      </c>
      <c r="AY749" s="16" t="s">
        <v>181</v>
      </c>
      <c r="BE749" s="141">
        <f>IF(N749="základní",J749,0)</f>
        <v>0</v>
      </c>
      <c r="BF749" s="141">
        <f>IF(N749="snížená",J749,0)</f>
        <v>0</v>
      </c>
      <c r="BG749" s="141">
        <f>IF(N749="zákl. přenesená",J749,0)</f>
        <v>0</v>
      </c>
      <c r="BH749" s="141">
        <f>IF(N749="sníž. přenesená",J749,0)</f>
        <v>0</v>
      </c>
      <c r="BI749" s="141">
        <f>IF(N749="nulová",J749,0)</f>
        <v>0</v>
      </c>
      <c r="BJ749" s="16" t="s">
        <v>78</v>
      </c>
      <c r="BK749" s="141">
        <f>ROUND(I749*H749,2)</f>
        <v>0</v>
      </c>
      <c r="BL749" s="16" t="s">
        <v>186</v>
      </c>
      <c r="BM749" s="140" t="s">
        <v>1655</v>
      </c>
    </row>
    <row r="750" spans="2:65" s="1" customFormat="1" x14ac:dyDescent="0.2">
      <c r="B750" s="31"/>
      <c r="D750" s="148" t="s">
        <v>1052</v>
      </c>
      <c r="F750" s="149" t="s">
        <v>1656</v>
      </c>
      <c r="I750" s="144"/>
      <c r="L750" s="31"/>
      <c r="M750" s="145"/>
      <c r="T750" s="52"/>
      <c r="AT750" s="16" t="s">
        <v>1052</v>
      </c>
      <c r="AU750" s="16" t="s">
        <v>80</v>
      </c>
    </row>
    <row r="751" spans="2:65" s="12" customFormat="1" x14ac:dyDescent="0.2">
      <c r="B751" s="150"/>
      <c r="D751" s="142" t="s">
        <v>1054</v>
      </c>
      <c r="E751" s="151" t="s">
        <v>3</v>
      </c>
      <c r="F751" s="152" t="s">
        <v>1657</v>
      </c>
      <c r="H751" s="153">
        <v>8</v>
      </c>
      <c r="I751" s="154"/>
      <c r="L751" s="150"/>
      <c r="M751" s="155"/>
      <c r="T751" s="156"/>
      <c r="AT751" s="151" t="s">
        <v>1054</v>
      </c>
      <c r="AU751" s="151" t="s">
        <v>80</v>
      </c>
      <c r="AV751" s="12" t="s">
        <v>80</v>
      </c>
      <c r="AW751" s="12" t="s">
        <v>35</v>
      </c>
      <c r="AX751" s="12" t="s">
        <v>78</v>
      </c>
      <c r="AY751" s="151" t="s">
        <v>181</v>
      </c>
    </row>
    <row r="752" spans="2:65" s="1" customFormat="1" ht="24.2" customHeight="1" x14ac:dyDescent="0.2">
      <c r="B752" s="128"/>
      <c r="C752" s="129" t="s">
        <v>1658</v>
      </c>
      <c r="D752" s="129" t="s">
        <v>182</v>
      </c>
      <c r="E752" s="130" t="s">
        <v>1659</v>
      </c>
      <c r="F752" s="131" t="s">
        <v>1660</v>
      </c>
      <c r="G752" s="132" t="s">
        <v>597</v>
      </c>
      <c r="H752" s="133">
        <v>233.90299999999999</v>
      </c>
      <c r="I752" s="134"/>
      <c r="J752" s="135">
        <f>ROUND(I752*H752,2)</f>
        <v>0</v>
      </c>
      <c r="K752" s="131" t="s">
        <v>1050</v>
      </c>
      <c r="L752" s="31"/>
      <c r="M752" s="136" t="s">
        <v>3</v>
      </c>
      <c r="N752" s="137" t="s">
        <v>44</v>
      </c>
      <c r="P752" s="138">
        <f>O752*H752</f>
        <v>0</v>
      </c>
      <c r="Q752" s="138">
        <v>1.3999999999999999E-4</v>
      </c>
      <c r="R752" s="138">
        <f>Q752*H752</f>
        <v>3.2746419999999998E-2</v>
      </c>
      <c r="S752" s="138">
        <v>0</v>
      </c>
      <c r="T752" s="139">
        <f>S752*H752</f>
        <v>0</v>
      </c>
      <c r="AR752" s="140" t="s">
        <v>186</v>
      </c>
      <c r="AT752" s="140" t="s">
        <v>182</v>
      </c>
      <c r="AU752" s="140" t="s">
        <v>80</v>
      </c>
      <c r="AY752" s="16" t="s">
        <v>181</v>
      </c>
      <c r="BE752" s="141">
        <f>IF(N752="základní",J752,0)</f>
        <v>0</v>
      </c>
      <c r="BF752" s="141">
        <f>IF(N752="snížená",J752,0)</f>
        <v>0</v>
      </c>
      <c r="BG752" s="141">
        <f>IF(N752="zákl. přenesená",J752,0)</f>
        <v>0</v>
      </c>
      <c r="BH752" s="141">
        <f>IF(N752="sníž. přenesená",J752,0)</f>
        <v>0</v>
      </c>
      <c r="BI752" s="141">
        <f>IF(N752="nulová",J752,0)</f>
        <v>0</v>
      </c>
      <c r="BJ752" s="16" t="s">
        <v>78</v>
      </c>
      <c r="BK752" s="141">
        <f>ROUND(I752*H752,2)</f>
        <v>0</v>
      </c>
      <c r="BL752" s="16" t="s">
        <v>186</v>
      </c>
      <c r="BM752" s="140" t="s">
        <v>1661</v>
      </c>
    </row>
    <row r="753" spans="2:65" s="1" customFormat="1" x14ac:dyDescent="0.2">
      <c r="B753" s="31"/>
      <c r="D753" s="148" t="s">
        <v>1052</v>
      </c>
      <c r="F753" s="149" t="s">
        <v>1662</v>
      </c>
      <c r="I753" s="144"/>
      <c r="L753" s="31"/>
      <c r="M753" s="145"/>
      <c r="T753" s="52"/>
      <c r="AT753" s="16" t="s">
        <v>1052</v>
      </c>
      <c r="AU753" s="16" t="s">
        <v>80</v>
      </c>
    </row>
    <row r="754" spans="2:65" s="12" customFormat="1" ht="22.5" x14ac:dyDescent="0.2">
      <c r="B754" s="150"/>
      <c r="D754" s="142" t="s">
        <v>1054</v>
      </c>
      <c r="E754" s="151" t="s">
        <v>3</v>
      </c>
      <c r="F754" s="152" t="s">
        <v>1663</v>
      </c>
      <c r="H754" s="153">
        <v>120.943</v>
      </c>
      <c r="I754" s="154"/>
      <c r="L754" s="150"/>
      <c r="M754" s="155"/>
      <c r="T754" s="156"/>
      <c r="AT754" s="151" t="s">
        <v>1054</v>
      </c>
      <c r="AU754" s="151" t="s">
        <v>80</v>
      </c>
      <c r="AV754" s="12" t="s">
        <v>80</v>
      </c>
      <c r="AW754" s="12" t="s">
        <v>35</v>
      </c>
      <c r="AX754" s="12" t="s">
        <v>73</v>
      </c>
      <c r="AY754" s="151" t="s">
        <v>181</v>
      </c>
    </row>
    <row r="755" spans="2:65" s="12" customFormat="1" x14ac:dyDescent="0.2">
      <c r="B755" s="150"/>
      <c r="D755" s="142" t="s">
        <v>1054</v>
      </c>
      <c r="E755" s="151" t="s">
        <v>3</v>
      </c>
      <c r="F755" s="152" t="s">
        <v>1664</v>
      </c>
      <c r="H755" s="153">
        <v>112.96</v>
      </c>
      <c r="I755" s="154"/>
      <c r="L755" s="150"/>
      <c r="M755" s="155"/>
      <c r="T755" s="156"/>
      <c r="AT755" s="151" t="s">
        <v>1054</v>
      </c>
      <c r="AU755" s="151" t="s">
        <v>80</v>
      </c>
      <c r="AV755" s="12" t="s">
        <v>80</v>
      </c>
      <c r="AW755" s="12" t="s">
        <v>35</v>
      </c>
      <c r="AX755" s="12" t="s">
        <v>73</v>
      </c>
      <c r="AY755" s="151" t="s">
        <v>181</v>
      </c>
    </row>
    <row r="756" spans="2:65" s="13" customFormat="1" x14ac:dyDescent="0.2">
      <c r="B756" s="157"/>
      <c r="D756" s="142" t="s">
        <v>1054</v>
      </c>
      <c r="E756" s="158" t="s">
        <v>3</v>
      </c>
      <c r="F756" s="159" t="s">
        <v>1070</v>
      </c>
      <c r="H756" s="160">
        <v>233.90299999999999</v>
      </c>
      <c r="I756" s="161"/>
      <c r="L756" s="157"/>
      <c r="M756" s="162"/>
      <c r="T756" s="163"/>
      <c r="AT756" s="158" t="s">
        <v>1054</v>
      </c>
      <c r="AU756" s="158" t="s">
        <v>80</v>
      </c>
      <c r="AV756" s="13" t="s">
        <v>186</v>
      </c>
      <c r="AW756" s="13" t="s">
        <v>35</v>
      </c>
      <c r="AX756" s="13" t="s">
        <v>78</v>
      </c>
      <c r="AY756" s="158" t="s">
        <v>181</v>
      </c>
    </row>
    <row r="757" spans="2:65" s="1" customFormat="1" ht="78" customHeight="1" x14ac:dyDescent="0.2">
      <c r="B757" s="128"/>
      <c r="C757" s="129" t="s">
        <v>1665</v>
      </c>
      <c r="D757" s="129" t="s">
        <v>182</v>
      </c>
      <c r="E757" s="130" t="s">
        <v>1666</v>
      </c>
      <c r="F757" s="131" t="s">
        <v>1667</v>
      </c>
      <c r="G757" s="132" t="s">
        <v>597</v>
      </c>
      <c r="H757" s="133">
        <v>133.46299999999999</v>
      </c>
      <c r="I757" s="134"/>
      <c r="J757" s="135">
        <f>ROUND(I757*H757,2)</f>
        <v>0</v>
      </c>
      <c r="K757" s="131" t="s">
        <v>1050</v>
      </c>
      <c r="L757" s="31"/>
      <c r="M757" s="136" t="s">
        <v>3</v>
      </c>
      <c r="N757" s="137" t="s">
        <v>44</v>
      </c>
      <c r="P757" s="138">
        <f>O757*H757</f>
        <v>0</v>
      </c>
      <c r="Q757" s="138">
        <v>1.1679999999999999E-2</v>
      </c>
      <c r="R757" s="138">
        <f>Q757*H757</f>
        <v>1.5588478399999999</v>
      </c>
      <c r="S757" s="138">
        <v>0</v>
      </c>
      <c r="T757" s="139">
        <f>S757*H757</f>
        <v>0</v>
      </c>
      <c r="AR757" s="140" t="s">
        <v>186</v>
      </c>
      <c r="AT757" s="140" t="s">
        <v>182</v>
      </c>
      <c r="AU757" s="140" t="s">
        <v>80</v>
      </c>
      <c r="AY757" s="16" t="s">
        <v>181</v>
      </c>
      <c r="BE757" s="141">
        <f>IF(N757="základní",J757,0)</f>
        <v>0</v>
      </c>
      <c r="BF757" s="141">
        <f>IF(N757="snížená",J757,0)</f>
        <v>0</v>
      </c>
      <c r="BG757" s="141">
        <f>IF(N757="zákl. přenesená",J757,0)</f>
        <v>0</v>
      </c>
      <c r="BH757" s="141">
        <f>IF(N757="sníž. přenesená",J757,0)</f>
        <v>0</v>
      </c>
      <c r="BI757" s="141">
        <f>IF(N757="nulová",J757,0)</f>
        <v>0</v>
      </c>
      <c r="BJ757" s="16" t="s">
        <v>78</v>
      </c>
      <c r="BK757" s="141">
        <f>ROUND(I757*H757,2)</f>
        <v>0</v>
      </c>
      <c r="BL757" s="16" t="s">
        <v>186</v>
      </c>
      <c r="BM757" s="140" t="s">
        <v>1668</v>
      </c>
    </row>
    <row r="758" spans="2:65" s="1" customFormat="1" x14ac:dyDescent="0.2">
      <c r="B758" s="31"/>
      <c r="D758" s="148" t="s">
        <v>1052</v>
      </c>
      <c r="F758" s="149" t="s">
        <v>1669</v>
      </c>
      <c r="I758" s="144"/>
      <c r="L758" s="31"/>
      <c r="M758" s="145"/>
      <c r="T758" s="52"/>
      <c r="AT758" s="16" t="s">
        <v>1052</v>
      </c>
      <c r="AU758" s="16" t="s">
        <v>80</v>
      </c>
    </row>
    <row r="759" spans="2:65" s="12" customFormat="1" ht="22.5" x14ac:dyDescent="0.2">
      <c r="B759" s="150"/>
      <c r="D759" s="142" t="s">
        <v>1054</v>
      </c>
      <c r="E759" s="151" t="s">
        <v>3</v>
      </c>
      <c r="F759" s="152" t="s">
        <v>1670</v>
      </c>
      <c r="H759" s="153">
        <v>118.88800000000001</v>
      </c>
      <c r="I759" s="154"/>
      <c r="L759" s="150"/>
      <c r="M759" s="155"/>
      <c r="T759" s="156"/>
      <c r="AT759" s="151" t="s">
        <v>1054</v>
      </c>
      <c r="AU759" s="151" t="s">
        <v>80</v>
      </c>
      <c r="AV759" s="12" t="s">
        <v>80</v>
      </c>
      <c r="AW759" s="12" t="s">
        <v>35</v>
      </c>
      <c r="AX759" s="12" t="s">
        <v>73</v>
      </c>
      <c r="AY759" s="151" t="s">
        <v>181</v>
      </c>
    </row>
    <row r="760" spans="2:65" s="12" customFormat="1" x14ac:dyDescent="0.2">
      <c r="B760" s="150"/>
      <c r="D760" s="142" t="s">
        <v>1054</v>
      </c>
      <c r="E760" s="151" t="s">
        <v>3</v>
      </c>
      <c r="F760" s="152" t="s">
        <v>1671</v>
      </c>
      <c r="H760" s="153">
        <v>14.574999999999999</v>
      </c>
      <c r="I760" s="154"/>
      <c r="L760" s="150"/>
      <c r="M760" s="155"/>
      <c r="T760" s="156"/>
      <c r="AT760" s="151" t="s">
        <v>1054</v>
      </c>
      <c r="AU760" s="151" t="s">
        <v>80</v>
      </c>
      <c r="AV760" s="12" t="s">
        <v>80</v>
      </c>
      <c r="AW760" s="12" t="s">
        <v>35</v>
      </c>
      <c r="AX760" s="12" t="s">
        <v>73</v>
      </c>
      <c r="AY760" s="151" t="s">
        <v>181</v>
      </c>
    </row>
    <row r="761" spans="2:65" s="13" customFormat="1" x14ac:dyDescent="0.2">
      <c r="B761" s="157"/>
      <c r="D761" s="142" t="s">
        <v>1054</v>
      </c>
      <c r="E761" s="158" t="s">
        <v>3</v>
      </c>
      <c r="F761" s="159" t="s">
        <v>1070</v>
      </c>
      <c r="H761" s="160">
        <v>133.46299999999999</v>
      </c>
      <c r="I761" s="161"/>
      <c r="L761" s="157"/>
      <c r="M761" s="162"/>
      <c r="T761" s="163"/>
      <c r="AT761" s="158" t="s">
        <v>1054</v>
      </c>
      <c r="AU761" s="158" t="s">
        <v>80</v>
      </c>
      <c r="AV761" s="13" t="s">
        <v>186</v>
      </c>
      <c r="AW761" s="13" t="s">
        <v>35</v>
      </c>
      <c r="AX761" s="13" t="s">
        <v>78</v>
      </c>
      <c r="AY761" s="158" t="s">
        <v>181</v>
      </c>
    </row>
    <row r="762" spans="2:65" s="1" customFormat="1" ht="24.2" customHeight="1" x14ac:dyDescent="0.2">
      <c r="B762" s="128"/>
      <c r="C762" s="164" t="s">
        <v>1672</v>
      </c>
      <c r="D762" s="164" t="s">
        <v>1134</v>
      </c>
      <c r="E762" s="165" t="s">
        <v>1673</v>
      </c>
      <c r="F762" s="166" t="s">
        <v>1674</v>
      </c>
      <c r="G762" s="167" t="s">
        <v>597</v>
      </c>
      <c r="H762" s="168">
        <v>15.304</v>
      </c>
      <c r="I762" s="169"/>
      <c r="J762" s="170">
        <f>ROUND(I762*H762,2)</f>
        <v>0</v>
      </c>
      <c r="K762" s="166" t="s">
        <v>1050</v>
      </c>
      <c r="L762" s="171"/>
      <c r="M762" s="172" t="s">
        <v>3</v>
      </c>
      <c r="N762" s="173" t="s">
        <v>44</v>
      </c>
      <c r="P762" s="138">
        <f>O762*H762</f>
        <v>0</v>
      </c>
      <c r="Q762" s="138">
        <v>6.0000000000000001E-3</v>
      </c>
      <c r="R762" s="138">
        <f>Q762*H762</f>
        <v>9.1824000000000003E-2</v>
      </c>
      <c r="S762" s="138">
        <v>0</v>
      </c>
      <c r="T762" s="139">
        <f>S762*H762</f>
        <v>0</v>
      </c>
      <c r="AR762" s="140" t="s">
        <v>209</v>
      </c>
      <c r="AT762" s="140" t="s">
        <v>1134</v>
      </c>
      <c r="AU762" s="140" t="s">
        <v>80</v>
      </c>
      <c r="AY762" s="16" t="s">
        <v>181</v>
      </c>
      <c r="BE762" s="141">
        <f>IF(N762="základní",J762,0)</f>
        <v>0</v>
      </c>
      <c r="BF762" s="141">
        <f>IF(N762="snížená",J762,0)</f>
        <v>0</v>
      </c>
      <c r="BG762" s="141">
        <f>IF(N762="zákl. přenesená",J762,0)</f>
        <v>0</v>
      </c>
      <c r="BH762" s="141">
        <f>IF(N762="sníž. přenesená",J762,0)</f>
        <v>0</v>
      </c>
      <c r="BI762" s="141">
        <f>IF(N762="nulová",J762,0)</f>
        <v>0</v>
      </c>
      <c r="BJ762" s="16" t="s">
        <v>78</v>
      </c>
      <c r="BK762" s="141">
        <f>ROUND(I762*H762,2)</f>
        <v>0</v>
      </c>
      <c r="BL762" s="16" t="s">
        <v>186</v>
      </c>
      <c r="BM762" s="140" t="s">
        <v>1675</v>
      </c>
    </row>
    <row r="763" spans="2:65" s="12" customFormat="1" x14ac:dyDescent="0.2">
      <c r="B763" s="150"/>
      <c r="D763" s="142" t="s">
        <v>1054</v>
      </c>
      <c r="F763" s="152" t="s">
        <v>1676</v>
      </c>
      <c r="H763" s="153">
        <v>15.304</v>
      </c>
      <c r="I763" s="154"/>
      <c r="L763" s="150"/>
      <c r="M763" s="155"/>
      <c r="T763" s="156"/>
      <c r="AT763" s="151" t="s">
        <v>1054</v>
      </c>
      <c r="AU763" s="151" t="s">
        <v>80</v>
      </c>
      <c r="AV763" s="12" t="s">
        <v>80</v>
      </c>
      <c r="AW763" s="12" t="s">
        <v>4</v>
      </c>
      <c r="AX763" s="12" t="s">
        <v>78</v>
      </c>
      <c r="AY763" s="151" t="s">
        <v>181</v>
      </c>
    </row>
    <row r="764" spans="2:65" s="1" customFormat="1" ht="24.2" customHeight="1" x14ac:dyDescent="0.2">
      <c r="B764" s="128"/>
      <c r="C764" s="164" t="s">
        <v>1677</v>
      </c>
      <c r="D764" s="164" t="s">
        <v>1134</v>
      </c>
      <c r="E764" s="165" t="s">
        <v>1678</v>
      </c>
      <c r="F764" s="166" t="s">
        <v>1679</v>
      </c>
      <c r="G764" s="167" t="s">
        <v>597</v>
      </c>
      <c r="H764" s="168">
        <v>124.83199999999999</v>
      </c>
      <c r="I764" s="169"/>
      <c r="J764" s="170">
        <f>ROUND(I764*H764,2)</f>
        <v>0</v>
      </c>
      <c r="K764" s="166" t="s">
        <v>1050</v>
      </c>
      <c r="L764" s="171"/>
      <c r="M764" s="172" t="s">
        <v>3</v>
      </c>
      <c r="N764" s="173" t="s">
        <v>44</v>
      </c>
      <c r="P764" s="138">
        <f>O764*H764</f>
        <v>0</v>
      </c>
      <c r="Q764" s="138">
        <v>0.02</v>
      </c>
      <c r="R764" s="138">
        <f>Q764*H764</f>
        <v>2.4966399999999997</v>
      </c>
      <c r="S764" s="138">
        <v>0</v>
      </c>
      <c r="T764" s="139">
        <f>S764*H764</f>
        <v>0</v>
      </c>
      <c r="AR764" s="140" t="s">
        <v>209</v>
      </c>
      <c r="AT764" s="140" t="s">
        <v>1134</v>
      </c>
      <c r="AU764" s="140" t="s">
        <v>80</v>
      </c>
      <c r="AY764" s="16" t="s">
        <v>181</v>
      </c>
      <c r="BE764" s="141">
        <f>IF(N764="základní",J764,0)</f>
        <v>0</v>
      </c>
      <c r="BF764" s="141">
        <f>IF(N764="snížená",J764,0)</f>
        <v>0</v>
      </c>
      <c r="BG764" s="141">
        <f>IF(N764="zákl. přenesená",J764,0)</f>
        <v>0</v>
      </c>
      <c r="BH764" s="141">
        <f>IF(N764="sníž. přenesená",J764,0)</f>
        <v>0</v>
      </c>
      <c r="BI764" s="141">
        <f>IF(N764="nulová",J764,0)</f>
        <v>0</v>
      </c>
      <c r="BJ764" s="16" t="s">
        <v>78</v>
      </c>
      <c r="BK764" s="141">
        <f>ROUND(I764*H764,2)</f>
        <v>0</v>
      </c>
      <c r="BL764" s="16" t="s">
        <v>186</v>
      </c>
      <c r="BM764" s="140" t="s">
        <v>1680</v>
      </c>
    </row>
    <row r="765" spans="2:65" s="12" customFormat="1" x14ac:dyDescent="0.2">
      <c r="B765" s="150"/>
      <c r="D765" s="142" t="s">
        <v>1054</v>
      </c>
      <c r="F765" s="152" t="s">
        <v>1681</v>
      </c>
      <c r="H765" s="153">
        <v>124.83199999999999</v>
      </c>
      <c r="I765" s="154"/>
      <c r="L765" s="150"/>
      <c r="M765" s="155"/>
      <c r="T765" s="156"/>
      <c r="AT765" s="151" t="s">
        <v>1054</v>
      </c>
      <c r="AU765" s="151" t="s">
        <v>80</v>
      </c>
      <c r="AV765" s="12" t="s">
        <v>80</v>
      </c>
      <c r="AW765" s="12" t="s">
        <v>4</v>
      </c>
      <c r="AX765" s="12" t="s">
        <v>78</v>
      </c>
      <c r="AY765" s="151" t="s">
        <v>181</v>
      </c>
    </row>
    <row r="766" spans="2:65" s="1" customFormat="1" ht="24.2" customHeight="1" x14ac:dyDescent="0.2">
      <c r="B766" s="128"/>
      <c r="C766" s="129" t="s">
        <v>1682</v>
      </c>
      <c r="D766" s="129" t="s">
        <v>182</v>
      </c>
      <c r="E766" s="130" t="s">
        <v>1683</v>
      </c>
      <c r="F766" s="131" t="s">
        <v>1684</v>
      </c>
      <c r="G766" s="132" t="s">
        <v>499</v>
      </c>
      <c r="H766" s="133">
        <v>13.25</v>
      </c>
      <c r="I766" s="134"/>
      <c r="J766" s="135">
        <f>ROUND(I766*H766,2)</f>
        <v>0</v>
      </c>
      <c r="K766" s="131" t="s">
        <v>1050</v>
      </c>
      <c r="L766" s="31"/>
      <c r="M766" s="136" t="s">
        <v>3</v>
      </c>
      <c r="N766" s="137" t="s">
        <v>44</v>
      </c>
      <c r="P766" s="138">
        <f>O766*H766</f>
        <v>0</v>
      </c>
      <c r="Q766" s="138">
        <v>5.0000000000000002E-5</v>
      </c>
      <c r="R766" s="138">
        <f>Q766*H766</f>
        <v>6.625E-4</v>
      </c>
      <c r="S766" s="138">
        <v>0</v>
      </c>
      <c r="T766" s="139">
        <f>S766*H766</f>
        <v>0</v>
      </c>
      <c r="AR766" s="140" t="s">
        <v>186</v>
      </c>
      <c r="AT766" s="140" t="s">
        <v>182</v>
      </c>
      <c r="AU766" s="140" t="s">
        <v>80</v>
      </c>
      <c r="AY766" s="16" t="s">
        <v>181</v>
      </c>
      <c r="BE766" s="141">
        <f>IF(N766="základní",J766,0)</f>
        <v>0</v>
      </c>
      <c r="BF766" s="141">
        <f>IF(N766="snížená",J766,0)</f>
        <v>0</v>
      </c>
      <c r="BG766" s="141">
        <f>IF(N766="zákl. přenesená",J766,0)</f>
        <v>0</v>
      </c>
      <c r="BH766" s="141">
        <f>IF(N766="sníž. přenesená",J766,0)</f>
        <v>0</v>
      </c>
      <c r="BI766" s="141">
        <f>IF(N766="nulová",J766,0)</f>
        <v>0</v>
      </c>
      <c r="BJ766" s="16" t="s">
        <v>78</v>
      </c>
      <c r="BK766" s="141">
        <f>ROUND(I766*H766,2)</f>
        <v>0</v>
      </c>
      <c r="BL766" s="16" t="s">
        <v>186</v>
      </c>
      <c r="BM766" s="140" t="s">
        <v>1685</v>
      </c>
    </row>
    <row r="767" spans="2:65" s="1" customFormat="1" x14ac:dyDescent="0.2">
      <c r="B767" s="31"/>
      <c r="D767" s="148" t="s">
        <v>1052</v>
      </c>
      <c r="F767" s="149" t="s">
        <v>1686</v>
      </c>
      <c r="I767" s="144"/>
      <c r="L767" s="31"/>
      <c r="M767" s="145"/>
      <c r="T767" s="52"/>
      <c r="AT767" s="16" t="s">
        <v>1052</v>
      </c>
      <c r="AU767" s="16" t="s">
        <v>80</v>
      </c>
    </row>
    <row r="768" spans="2:65" s="12" customFormat="1" x14ac:dyDescent="0.2">
      <c r="B768" s="150"/>
      <c r="D768" s="142" t="s">
        <v>1054</v>
      </c>
      <c r="E768" s="151" t="s">
        <v>3</v>
      </c>
      <c r="F768" s="152" t="s">
        <v>1687</v>
      </c>
      <c r="H768" s="153">
        <v>13.25</v>
      </c>
      <c r="I768" s="154"/>
      <c r="L768" s="150"/>
      <c r="M768" s="155"/>
      <c r="T768" s="156"/>
      <c r="AT768" s="151" t="s">
        <v>1054</v>
      </c>
      <c r="AU768" s="151" t="s">
        <v>80</v>
      </c>
      <c r="AV768" s="12" t="s">
        <v>80</v>
      </c>
      <c r="AW768" s="12" t="s">
        <v>35</v>
      </c>
      <c r="AX768" s="12" t="s">
        <v>78</v>
      </c>
      <c r="AY768" s="151" t="s">
        <v>181</v>
      </c>
    </row>
    <row r="769" spans="2:65" s="1" customFormat="1" ht="24.2" customHeight="1" x14ac:dyDescent="0.2">
      <c r="B769" s="128"/>
      <c r="C769" s="164" t="s">
        <v>1688</v>
      </c>
      <c r="D769" s="164" t="s">
        <v>1134</v>
      </c>
      <c r="E769" s="165" t="s">
        <v>1689</v>
      </c>
      <c r="F769" s="166" t="s">
        <v>1690</v>
      </c>
      <c r="G769" s="167" t="s">
        <v>499</v>
      </c>
      <c r="H769" s="168">
        <v>13.913</v>
      </c>
      <c r="I769" s="169"/>
      <c r="J769" s="170">
        <f>ROUND(I769*H769,2)</f>
        <v>0</v>
      </c>
      <c r="K769" s="166" t="s">
        <v>1050</v>
      </c>
      <c r="L769" s="171"/>
      <c r="M769" s="172" t="s">
        <v>3</v>
      </c>
      <c r="N769" s="173" t="s">
        <v>44</v>
      </c>
      <c r="P769" s="138">
        <f>O769*H769</f>
        <v>0</v>
      </c>
      <c r="Q769" s="138">
        <v>7.6000000000000004E-4</v>
      </c>
      <c r="R769" s="138">
        <f>Q769*H769</f>
        <v>1.0573880000000001E-2</v>
      </c>
      <c r="S769" s="138">
        <v>0</v>
      </c>
      <c r="T769" s="139">
        <f>S769*H769</f>
        <v>0</v>
      </c>
      <c r="AR769" s="140" t="s">
        <v>209</v>
      </c>
      <c r="AT769" s="140" t="s">
        <v>1134</v>
      </c>
      <c r="AU769" s="140" t="s">
        <v>80</v>
      </c>
      <c r="AY769" s="16" t="s">
        <v>181</v>
      </c>
      <c r="BE769" s="141">
        <f>IF(N769="základní",J769,0)</f>
        <v>0</v>
      </c>
      <c r="BF769" s="141">
        <f>IF(N769="snížená",J769,0)</f>
        <v>0</v>
      </c>
      <c r="BG769" s="141">
        <f>IF(N769="zákl. přenesená",J769,0)</f>
        <v>0</v>
      </c>
      <c r="BH769" s="141">
        <f>IF(N769="sníž. přenesená",J769,0)</f>
        <v>0</v>
      </c>
      <c r="BI769" s="141">
        <f>IF(N769="nulová",J769,0)</f>
        <v>0</v>
      </c>
      <c r="BJ769" s="16" t="s">
        <v>78</v>
      </c>
      <c r="BK769" s="141">
        <f>ROUND(I769*H769,2)</f>
        <v>0</v>
      </c>
      <c r="BL769" s="16" t="s">
        <v>186</v>
      </c>
      <c r="BM769" s="140" t="s">
        <v>1691</v>
      </c>
    </row>
    <row r="770" spans="2:65" s="12" customFormat="1" x14ac:dyDescent="0.2">
      <c r="B770" s="150"/>
      <c r="D770" s="142" t="s">
        <v>1054</v>
      </c>
      <c r="F770" s="152" t="s">
        <v>1692</v>
      </c>
      <c r="H770" s="153">
        <v>13.913</v>
      </c>
      <c r="I770" s="154"/>
      <c r="L770" s="150"/>
      <c r="M770" s="155"/>
      <c r="T770" s="156"/>
      <c r="AT770" s="151" t="s">
        <v>1054</v>
      </c>
      <c r="AU770" s="151" t="s">
        <v>80</v>
      </c>
      <c r="AV770" s="12" t="s">
        <v>80</v>
      </c>
      <c r="AW770" s="12" t="s">
        <v>4</v>
      </c>
      <c r="AX770" s="12" t="s">
        <v>78</v>
      </c>
      <c r="AY770" s="151" t="s">
        <v>181</v>
      </c>
    </row>
    <row r="771" spans="2:65" s="1" customFormat="1" ht="24.2" customHeight="1" x14ac:dyDescent="0.2">
      <c r="B771" s="128"/>
      <c r="C771" s="129" t="s">
        <v>1693</v>
      </c>
      <c r="D771" s="129" t="s">
        <v>182</v>
      </c>
      <c r="E771" s="130" t="s">
        <v>1694</v>
      </c>
      <c r="F771" s="131" t="s">
        <v>1695</v>
      </c>
      <c r="G771" s="132" t="s">
        <v>499</v>
      </c>
      <c r="H771" s="133">
        <v>116</v>
      </c>
      <c r="I771" s="134"/>
      <c r="J771" s="135">
        <f>ROUND(I771*H771,2)</f>
        <v>0</v>
      </c>
      <c r="K771" s="131" t="s">
        <v>1050</v>
      </c>
      <c r="L771" s="31"/>
      <c r="M771" s="136" t="s">
        <v>3</v>
      </c>
      <c r="N771" s="137" t="s">
        <v>44</v>
      </c>
      <c r="P771" s="138">
        <f>O771*H771</f>
        <v>0</v>
      </c>
      <c r="Q771" s="138">
        <v>0</v>
      </c>
      <c r="R771" s="138">
        <f>Q771*H771</f>
        <v>0</v>
      </c>
      <c r="S771" s="138">
        <v>0</v>
      </c>
      <c r="T771" s="139">
        <f>S771*H771</f>
        <v>0</v>
      </c>
      <c r="AR771" s="140" t="s">
        <v>186</v>
      </c>
      <c r="AT771" s="140" t="s">
        <v>182</v>
      </c>
      <c r="AU771" s="140" t="s">
        <v>80</v>
      </c>
      <c r="AY771" s="16" t="s">
        <v>181</v>
      </c>
      <c r="BE771" s="141">
        <f>IF(N771="základní",J771,0)</f>
        <v>0</v>
      </c>
      <c r="BF771" s="141">
        <f>IF(N771="snížená",J771,0)</f>
        <v>0</v>
      </c>
      <c r="BG771" s="141">
        <f>IF(N771="zákl. přenesená",J771,0)</f>
        <v>0</v>
      </c>
      <c r="BH771" s="141">
        <f>IF(N771="sníž. přenesená",J771,0)</f>
        <v>0</v>
      </c>
      <c r="BI771" s="141">
        <f>IF(N771="nulová",J771,0)</f>
        <v>0</v>
      </c>
      <c r="BJ771" s="16" t="s">
        <v>78</v>
      </c>
      <c r="BK771" s="141">
        <f>ROUND(I771*H771,2)</f>
        <v>0</v>
      </c>
      <c r="BL771" s="16" t="s">
        <v>186</v>
      </c>
      <c r="BM771" s="140" t="s">
        <v>1696</v>
      </c>
    </row>
    <row r="772" spans="2:65" s="1" customFormat="1" x14ac:dyDescent="0.2">
      <c r="B772" s="31"/>
      <c r="D772" s="148" t="s">
        <v>1052</v>
      </c>
      <c r="F772" s="149" t="s">
        <v>1697</v>
      </c>
      <c r="I772" s="144"/>
      <c r="L772" s="31"/>
      <c r="M772" s="145"/>
      <c r="T772" s="52"/>
      <c r="AT772" s="16" t="s">
        <v>1052</v>
      </c>
      <c r="AU772" s="16" t="s">
        <v>80</v>
      </c>
    </row>
    <row r="773" spans="2:65" s="12" customFormat="1" x14ac:dyDescent="0.2">
      <c r="B773" s="150"/>
      <c r="D773" s="142" t="s">
        <v>1054</v>
      </c>
      <c r="E773" s="151" t="s">
        <v>3</v>
      </c>
      <c r="F773" s="152" t="s">
        <v>1698</v>
      </c>
      <c r="H773" s="153">
        <v>13.1</v>
      </c>
      <c r="I773" s="154"/>
      <c r="L773" s="150"/>
      <c r="M773" s="155"/>
      <c r="T773" s="156"/>
      <c r="AT773" s="151" t="s">
        <v>1054</v>
      </c>
      <c r="AU773" s="151" t="s">
        <v>80</v>
      </c>
      <c r="AV773" s="12" t="s">
        <v>80</v>
      </c>
      <c r="AW773" s="12" t="s">
        <v>35</v>
      </c>
      <c r="AX773" s="12" t="s">
        <v>73</v>
      </c>
      <c r="AY773" s="151" t="s">
        <v>181</v>
      </c>
    </row>
    <row r="774" spans="2:65" s="12" customFormat="1" x14ac:dyDescent="0.2">
      <c r="B774" s="150"/>
      <c r="D774" s="142" t="s">
        <v>1054</v>
      </c>
      <c r="E774" s="151" t="s">
        <v>3</v>
      </c>
      <c r="F774" s="152" t="s">
        <v>1699</v>
      </c>
      <c r="H774" s="153">
        <v>14.3</v>
      </c>
      <c r="I774" s="154"/>
      <c r="L774" s="150"/>
      <c r="M774" s="155"/>
      <c r="T774" s="156"/>
      <c r="AT774" s="151" t="s">
        <v>1054</v>
      </c>
      <c r="AU774" s="151" t="s">
        <v>80</v>
      </c>
      <c r="AV774" s="12" t="s">
        <v>80</v>
      </c>
      <c r="AW774" s="12" t="s">
        <v>35</v>
      </c>
      <c r="AX774" s="12" t="s">
        <v>73</v>
      </c>
      <c r="AY774" s="151" t="s">
        <v>181</v>
      </c>
    </row>
    <row r="775" spans="2:65" s="12" customFormat="1" x14ac:dyDescent="0.2">
      <c r="B775" s="150"/>
      <c r="D775" s="142" t="s">
        <v>1054</v>
      </c>
      <c r="E775" s="151" t="s">
        <v>3</v>
      </c>
      <c r="F775" s="152" t="s">
        <v>1700</v>
      </c>
      <c r="H775" s="153">
        <v>44.3</v>
      </c>
      <c r="I775" s="154"/>
      <c r="L775" s="150"/>
      <c r="M775" s="155"/>
      <c r="T775" s="156"/>
      <c r="AT775" s="151" t="s">
        <v>1054</v>
      </c>
      <c r="AU775" s="151" t="s">
        <v>80</v>
      </c>
      <c r="AV775" s="12" t="s">
        <v>80</v>
      </c>
      <c r="AW775" s="12" t="s">
        <v>35</v>
      </c>
      <c r="AX775" s="12" t="s">
        <v>73</v>
      </c>
      <c r="AY775" s="151" t="s">
        <v>181</v>
      </c>
    </row>
    <row r="776" spans="2:65" s="12" customFormat="1" x14ac:dyDescent="0.2">
      <c r="B776" s="150"/>
      <c r="D776" s="142" t="s">
        <v>1054</v>
      </c>
      <c r="E776" s="151" t="s">
        <v>3</v>
      </c>
      <c r="F776" s="152" t="s">
        <v>1701</v>
      </c>
      <c r="H776" s="153">
        <v>44.3</v>
      </c>
      <c r="I776" s="154"/>
      <c r="L776" s="150"/>
      <c r="M776" s="155"/>
      <c r="T776" s="156"/>
      <c r="AT776" s="151" t="s">
        <v>1054</v>
      </c>
      <c r="AU776" s="151" t="s">
        <v>80</v>
      </c>
      <c r="AV776" s="12" t="s">
        <v>80</v>
      </c>
      <c r="AW776" s="12" t="s">
        <v>35</v>
      </c>
      <c r="AX776" s="12" t="s">
        <v>73</v>
      </c>
      <c r="AY776" s="151" t="s">
        <v>181</v>
      </c>
    </row>
    <row r="777" spans="2:65" s="13" customFormat="1" x14ac:dyDescent="0.2">
      <c r="B777" s="157"/>
      <c r="D777" s="142" t="s">
        <v>1054</v>
      </c>
      <c r="E777" s="158" t="s">
        <v>3</v>
      </c>
      <c r="F777" s="159" t="s">
        <v>1070</v>
      </c>
      <c r="H777" s="160">
        <v>116</v>
      </c>
      <c r="I777" s="161"/>
      <c r="L777" s="157"/>
      <c r="M777" s="162"/>
      <c r="T777" s="163"/>
      <c r="AT777" s="158" t="s">
        <v>1054</v>
      </c>
      <c r="AU777" s="158" t="s">
        <v>80</v>
      </c>
      <c r="AV777" s="13" t="s">
        <v>186</v>
      </c>
      <c r="AW777" s="13" t="s">
        <v>35</v>
      </c>
      <c r="AX777" s="13" t="s">
        <v>78</v>
      </c>
      <c r="AY777" s="158" t="s">
        <v>181</v>
      </c>
    </row>
    <row r="778" spans="2:65" s="1" customFormat="1" ht="24.2" customHeight="1" x14ac:dyDescent="0.2">
      <c r="B778" s="128"/>
      <c r="C778" s="164" t="s">
        <v>1702</v>
      </c>
      <c r="D778" s="164" t="s">
        <v>1134</v>
      </c>
      <c r="E778" s="165" t="s">
        <v>1703</v>
      </c>
      <c r="F778" s="166" t="s">
        <v>1704</v>
      </c>
      <c r="G778" s="167" t="s">
        <v>499</v>
      </c>
      <c r="H778" s="168">
        <v>46.515000000000001</v>
      </c>
      <c r="I778" s="169"/>
      <c r="J778" s="170">
        <f>ROUND(I778*H778,2)</f>
        <v>0</v>
      </c>
      <c r="K778" s="166" t="s">
        <v>1205</v>
      </c>
      <c r="L778" s="171"/>
      <c r="M778" s="172" t="s">
        <v>3</v>
      </c>
      <c r="N778" s="173" t="s">
        <v>44</v>
      </c>
      <c r="P778" s="138">
        <f>O778*H778</f>
        <v>0</v>
      </c>
      <c r="Q778" s="138">
        <v>1.1E-4</v>
      </c>
      <c r="R778" s="138">
        <f>Q778*H778</f>
        <v>5.1166500000000004E-3</v>
      </c>
      <c r="S778" s="138">
        <v>0</v>
      </c>
      <c r="T778" s="139">
        <f>S778*H778</f>
        <v>0</v>
      </c>
      <c r="AR778" s="140" t="s">
        <v>209</v>
      </c>
      <c r="AT778" s="140" t="s">
        <v>1134</v>
      </c>
      <c r="AU778" s="140" t="s">
        <v>80</v>
      </c>
      <c r="AY778" s="16" t="s">
        <v>181</v>
      </c>
      <c r="BE778" s="141">
        <f>IF(N778="základní",J778,0)</f>
        <v>0</v>
      </c>
      <c r="BF778" s="141">
        <f>IF(N778="snížená",J778,0)</f>
        <v>0</v>
      </c>
      <c r="BG778" s="141">
        <f>IF(N778="zákl. přenesená",J778,0)</f>
        <v>0</v>
      </c>
      <c r="BH778" s="141">
        <f>IF(N778="sníž. přenesená",J778,0)</f>
        <v>0</v>
      </c>
      <c r="BI778" s="141">
        <f>IF(N778="nulová",J778,0)</f>
        <v>0</v>
      </c>
      <c r="BJ778" s="16" t="s">
        <v>78</v>
      </c>
      <c r="BK778" s="141">
        <f>ROUND(I778*H778,2)</f>
        <v>0</v>
      </c>
      <c r="BL778" s="16" t="s">
        <v>186</v>
      </c>
      <c r="BM778" s="140" t="s">
        <v>1705</v>
      </c>
    </row>
    <row r="779" spans="2:65" s="12" customFormat="1" x14ac:dyDescent="0.2">
      <c r="B779" s="150"/>
      <c r="D779" s="142" t="s">
        <v>1054</v>
      </c>
      <c r="E779" s="151" t="s">
        <v>3</v>
      </c>
      <c r="F779" s="152" t="s">
        <v>1706</v>
      </c>
      <c r="H779" s="153">
        <v>44.3</v>
      </c>
      <c r="I779" s="154"/>
      <c r="L779" s="150"/>
      <c r="M779" s="155"/>
      <c r="T779" s="156"/>
      <c r="AT779" s="151" t="s">
        <v>1054</v>
      </c>
      <c r="AU779" s="151" t="s">
        <v>80</v>
      </c>
      <c r="AV779" s="12" t="s">
        <v>80</v>
      </c>
      <c r="AW779" s="12" t="s">
        <v>35</v>
      </c>
      <c r="AX779" s="12" t="s">
        <v>78</v>
      </c>
      <c r="AY779" s="151" t="s">
        <v>181</v>
      </c>
    </row>
    <row r="780" spans="2:65" s="12" customFormat="1" x14ac:dyDescent="0.2">
      <c r="B780" s="150"/>
      <c r="D780" s="142" t="s">
        <v>1054</v>
      </c>
      <c r="F780" s="152" t="s">
        <v>1707</v>
      </c>
      <c r="H780" s="153">
        <v>46.515000000000001</v>
      </c>
      <c r="I780" s="154"/>
      <c r="L780" s="150"/>
      <c r="M780" s="155"/>
      <c r="T780" s="156"/>
      <c r="AT780" s="151" t="s">
        <v>1054</v>
      </c>
      <c r="AU780" s="151" t="s">
        <v>80</v>
      </c>
      <c r="AV780" s="12" t="s">
        <v>80</v>
      </c>
      <c r="AW780" s="12" t="s">
        <v>4</v>
      </c>
      <c r="AX780" s="12" t="s">
        <v>78</v>
      </c>
      <c r="AY780" s="151" t="s">
        <v>181</v>
      </c>
    </row>
    <row r="781" spans="2:65" s="1" customFormat="1" ht="24.2" customHeight="1" x14ac:dyDescent="0.2">
      <c r="B781" s="128"/>
      <c r="C781" s="164" t="s">
        <v>1708</v>
      </c>
      <c r="D781" s="164" t="s">
        <v>1134</v>
      </c>
      <c r="E781" s="165" t="s">
        <v>1709</v>
      </c>
      <c r="F781" s="166" t="s">
        <v>1710</v>
      </c>
      <c r="G781" s="167" t="s">
        <v>499</v>
      </c>
      <c r="H781" s="168">
        <v>15.015000000000001</v>
      </c>
      <c r="I781" s="169"/>
      <c r="J781" s="170">
        <f>ROUND(I781*H781,2)</f>
        <v>0</v>
      </c>
      <c r="K781" s="166" t="s">
        <v>1050</v>
      </c>
      <c r="L781" s="171"/>
      <c r="M781" s="172" t="s">
        <v>3</v>
      </c>
      <c r="N781" s="173" t="s">
        <v>44</v>
      </c>
      <c r="P781" s="138">
        <f>O781*H781</f>
        <v>0</v>
      </c>
      <c r="Q781" s="138">
        <v>2.9999999999999997E-4</v>
      </c>
      <c r="R781" s="138">
        <f>Q781*H781</f>
        <v>4.5044999999999998E-3</v>
      </c>
      <c r="S781" s="138">
        <v>0</v>
      </c>
      <c r="T781" s="139">
        <f>S781*H781</f>
        <v>0</v>
      </c>
      <c r="AR781" s="140" t="s">
        <v>209</v>
      </c>
      <c r="AT781" s="140" t="s">
        <v>1134</v>
      </c>
      <c r="AU781" s="140" t="s">
        <v>80</v>
      </c>
      <c r="AY781" s="16" t="s">
        <v>181</v>
      </c>
      <c r="BE781" s="141">
        <f>IF(N781="základní",J781,0)</f>
        <v>0</v>
      </c>
      <c r="BF781" s="141">
        <f>IF(N781="snížená",J781,0)</f>
        <v>0</v>
      </c>
      <c r="BG781" s="141">
        <f>IF(N781="zákl. přenesená",J781,0)</f>
        <v>0</v>
      </c>
      <c r="BH781" s="141">
        <f>IF(N781="sníž. přenesená",J781,0)</f>
        <v>0</v>
      </c>
      <c r="BI781" s="141">
        <f>IF(N781="nulová",J781,0)</f>
        <v>0</v>
      </c>
      <c r="BJ781" s="16" t="s">
        <v>78</v>
      </c>
      <c r="BK781" s="141">
        <f>ROUND(I781*H781,2)</f>
        <v>0</v>
      </c>
      <c r="BL781" s="16" t="s">
        <v>186</v>
      </c>
      <c r="BM781" s="140" t="s">
        <v>1711</v>
      </c>
    </row>
    <row r="782" spans="2:65" s="12" customFormat="1" x14ac:dyDescent="0.2">
      <c r="B782" s="150"/>
      <c r="D782" s="142" t="s">
        <v>1054</v>
      </c>
      <c r="F782" s="152" t="s">
        <v>1712</v>
      </c>
      <c r="H782" s="153">
        <v>15.015000000000001</v>
      </c>
      <c r="I782" s="154"/>
      <c r="L782" s="150"/>
      <c r="M782" s="155"/>
      <c r="T782" s="156"/>
      <c r="AT782" s="151" t="s">
        <v>1054</v>
      </c>
      <c r="AU782" s="151" t="s">
        <v>80</v>
      </c>
      <c r="AV782" s="12" t="s">
        <v>80</v>
      </c>
      <c r="AW782" s="12" t="s">
        <v>4</v>
      </c>
      <c r="AX782" s="12" t="s">
        <v>78</v>
      </c>
      <c r="AY782" s="151" t="s">
        <v>181</v>
      </c>
    </row>
    <row r="783" spans="2:65" s="1" customFormat="1" ht="24.2" customHeight="1" x14ac:dyDescent="0.2">
      <c r="B783" s="128"/>
      <c r="C783" s="164" t="s">
        <v>1713</v>
      </c>
      <c r="D783" s="164" t="s">
        <v>1134</v>
      </c>
      <c r="E783" s="165" t="s">
        <v>1714</v>
      </c>
      <c r="F783" s="166" t="s">
        <v>1715</v>
      </c>
      <c r="G783" s="167" t="s">
        <v>499</v>
      </c>
      <c r="H783" s="168">
        <v>12.494999999999999</v>
      </c>
      <c r="I783" s="169"/>
      <c r="J783" s="170">
        <f>ROUND(I783*H783,2)</f>
        <v>0</v>
      </c>
      <c r="K783" s="166" t="s">
        <v>1050</v>
      </c>
      <c r="L783" s="171"/>
      <c r="M783" s="172" t="s">
        <v>3</v>
      </c>
      <c r="N783" s="173" t="s">
        <v>44</v>
      </c>
      <c r="P783" s="138">
        <f>O783*H783</f>
        <v>0</v>
      </c>
      <c r="Q783" s="138">
        <v>2.0000000000000001E-4</v>
      </c>
      <c r="R783" s="138">
        <f>Q783*H783</f>
        <v>2.4989999999999999E-3</v>
      </c>
      <c r="S783" s="138">
        <v>0</v>
      </c>
      <c r="T783" s="139">
        <f>S783*H783</f>
        <v>0</v>
      </c>
      <c r="AR783" s="140" t="s">
        <v>209</v>
      </c>
      <c r="AT783" s="140" t="s">
        <v>1134</v>
      </c>
      <c r="AU783" s="140" t="s">
        <v>80</v>
      </c>
      <c r="AY783" s="16" t="s">
        <v>181</v>
      </c>
      <c r="BE783" s="141">
        <f>IF(N783="základní",J783,0)</f>
        <v>0</v>
      </c>
      <c r="BF783" s="141">
        <f>IF(N783="snížená",J783,0)</f>
        <v>0</v>
      </c>
      <c r="BG783" s="141">
        <f>IF(N783="zákl. přenesená",J783,0)</f>
        <v>0</v>
      </c>
      <c r="BH783" s="141">
        <f>IF(N783="sníž. přenesená",J783,0)</f>
        <v>0</v>
      </c>
      <c r="BI783" s="141">
        <f>IF(N783="nulová",J783,0)</f>
        <v>0</v>
      </c>
      <c r="BJ783" s="16" t="s">
        <v>78</v>
      </c>
      <c r="BK783" s="141">
        <f>ROUND(I783*H783,2)</f>
        <v>0</v>
      </c>
      <c r="BL783" s="16" t="s">
        <v>186</v>
      </c>
      <c r="BM783" s="140" t="s">
        <v>1716</v>
      </c>
    </row>
    <row r="784" spans="2:65" s="12" customFormat="1" x14ac:dyDescent="0.2">
      <c r="B784" s="150"/>
      <c r="D784" s="142" t="s">
        <v>1054</v>
      </c>
      <c r="F784" s="152" t="s">
        <v>1717</v>
      </c>
      <c r="H784" s="153">
        <v>12.494999999999999</v>
      </c>
      <c r="I784" s="154"/>
      <c r="L784" s="150"/>
      <c r="M784" s="155"/>
      <c r="T784" s="156"/>
      <c r="AT784" s="151" t="s">
        <v>1054</v>
      </c>
      <c r="AU784" s="151" t="s">
        <v>80</v>
      </c>
      <c r="AV784" s="12" t="s">
        <v>80</v>
      </c>
      <c r="AW784" s="12" t="s">
        <v>4</v>
      </c>
      <c r="AX784" s="12" t="s">
        <v>78</v>
      </c>
      <c r="AY784" s="151" t="s">
        <v>181</v>
      </c>
    </row>
    <row r="785" spans="2:65" s="1" customFormat="1" ht="24.2" customHeight="1" x14ac:dyDescent="0.2">
      <c r="B785" s="128"/>
      <c r="C785" s="164" t="s">
        <v>1718</v>
      </c>
      <c r="D785" s="164" t="s">
        <v>1134</v>
      </c>
      <c r="E785" s="165" t="s">
        <v>1719</v>
      </c>
      <c r="F785" s="166" t="s">
        <v>1720</v>
      </c>
      <c r="G785" s="167" t="s">
        <v>499</v>
      </c>
      <c r="H785" s="168">
        <v>46.515000000000001</v>
      </c>
      <c r="I785" s="169"/>
      <c r="J785" s="170">
        <f>ROUND(I785*H785,2)</f>
        <v>0</v>
      </c>
      <c r="K785" s="166" t="s">
        <v>1050</v>
      </c>
      <c r="L785" s="171"/>
      <c r="M785" s="172" t="s">
        <v>3</v>
      </c>
      <c r="N785" s="173" t="s">
        <v>44</v>
      </c>
      <c r="P785" s="138">
        <f>O785*H785</f>
        <v>0</v>
      </c>
      <c r="Q785" s="138">
        <v>1.2E-4</v>
      </c>
      <c r="R785" s="138">
        <f>Q785*H785</f>
        <v>5.5818000000000005E-3</v>
      </c>
      <c r="S785" s="138">
        <v>0</v>
      </c>
      <c r="T785" s="139">
        <f>S785*H785</f>
        <v>0</v>
      </c>
      <c r="AR785" s="140" t="s">
        <v>209</v>
      </c>
      <c r="AT785" s="140" t="s">
        <v>1134</v>
      </c>
      <c r="AU785" s="140" t="s">
        <v>80</v>
      </c>
      <c r="AY785" s="16" t="s">
        <v>181</v>
      </c>
      <c r="BE785" s="141">
        <f>IF(N785="základní",J785,0)</f>
        <v>0</v>
      </c>
      <c r="BF785" s="141">
        <f>IF(N785="snížená",J785,0)</f>
        <v>0</v>
      </c>
      <c r="BG785" s="141">
        <f>IF(N785="zákl. přenesená",J785,0)</f>
        <v>0</v>
      </c>
      <c r="BH785" s="141">
        <f>IF(N785="sníž. přenesená",J785,0)</f>
        <v>0</v>
      </c>
      <c r="BI785" s="141">
        <f>IF(N785="nulová",J785,0)</f>
        <v>0</v>
      </c>
      <c r="BJ785" s="16" t="s">
        <v>78</v>
      </c>
      <c r="BK785" s="141">
        <f>ROUND(I785*H785,2)</f>
        <v>0</v>
      </c>
      <c r="BL785" s="16" t="s">
        <v>186</v>
      </c>
      <c r="BM785" s="140" t="s">
        <v>1721</v>
      </c>
    </row>
    <row r="786" spans="2:65" s="12" customFormat="1" x14ac:dyDescent="0.2">
      <c r="B786" s="150"/>
      <c r="D786" s="142" t="s">
        <v>1054</v>
      </c>
      <c r="F786" s="152" t="s">
        <v>1707</v>
      </c>
      <c r="H786" s="153">
        <v>46.515000000000001</v>
      </c>
      <c r="I786" s="154"/>
      <c r="L786" s="150"/>
      <c r="M786" s="155"/>
      <c r="T786" s="156"/>
      <c r="AT786" s="151" t="s">
        <v>1054</v>
      </c>
      <c r="AU786" s="151" t="s">
        <v>80</v>
      </c>
      <c r="AV786" s="12" t="s">
        <v>80</v>
      </c>
      <c r="AW786" s="12" t="s">
        <v>4</v>
      </c>
      <c r="AX786" s="12" t="s">
        <v>78</v>
      </c>
      <c r="AY786" s="151" t="s">
        <v>181</v>
      </c>
    </row>
    <row r="787" spans="2:65" s="1" customFormat="1" ht="37.9" customHeight="1" x14ac:dyDescent="0.2">
      <c r="B787" s="128"/>
      <c r="C787" s="129" t="s">
        <v>1722</v>
      </c>
      <c r="D787" s="129" t="s">
        <v>182</v>
      </c>
      <c r="E787" s="130" t="s">
        <v>1723</v>
      </c>
      <c r="F787" s="131" t="s">
        <v>1724</v>
      </c>
      <c r="G787" s="132" t="s">
        <v>597</v>
      </c>
      <c r="H787" s="133">
        <v>118.07</v>
      </c>
      <c r="I787" s="134"/>
      <c r="J787" s="135">
        <f>ROUND(I787*H787,2)</f>
        <v>0</v>
      </c>
      <c r="K787" s="131" t="s">
        <v>1205</v>
      </c>
      <c r="L787" s="31"/>
      <c r="M787" s="136" t="s">
        <v>3</v>
      </c>
      <c r="N787" s="137" t="s">
        <v>44</v>
      </c>
      <c r="P787" s="138">
        <f>O787*H787</f>
        <v>0</v>
      </c>
      <c r="Q787" s="138">
        <v>7.2209999999999996E-2</v>
      </c>
      <c r="R787" s="138">
        <f>Q787*H787</f>
        <v>8.525834699999999</v>
      </c>
      <c r="S787" s="138">
        <v>0</v>
      </c>
      <c r="T787" s="139">
        <f>S787*H787</f>
        <v>0</v>
      </c>
      <c r="AR787" s="140" t="s">
        <v>186</v>
      </c>
      <c r="AT787" s="140" t="s">
        <v>182</v>
      </c>
      <c r="AU787" s="140" t="s">
        <v>80</v>
      </c>
      <c r="AY787" s="16" t="s">
        <v>181</v>
      </c>
      <c r="BE787" s="141">
        <f>IF(N787="základní",J787,0)</f>
        <v>0</v>
      </c>
      <c r="BF787" s="141">
        <f>IF(N787="snížená",J787,0)</f>
        <v>0</v>
      </c>
      <c r="BG787" s="141">
        <f>IF(N787="zákl. přenesená",J787,0)</f>
        <v>0</v>
      </c>
      <c r="BH787" s="141">
        <f>IF(N787="sníž. přenesená",J787,0)</f>
        <v>0</v>
      </c>
      <c r="BI787" s="141">
        <f>IF(N787="nulová",J787,0)</f>
        <v>0</v>
      </c>
      <c r="BJ787" s="16" t="s">
        <v>78</v>
      </c>
      <c r="BK787" s="141">
        <f>ROUND(I787*H787,2)</f>
        <v>0</v>
      </c>
      <c r="BL787" s="16" t="s">
        <v>186</v>
      </c>
      <c r="BM787" s="140" t="s">
        <v>1725</v>
      </c>
    </row>
    <row r="788" spans="2:65" s="1" customFormat="1" x14ac:dyDescent="0.2">
      <c r="B788" s="31"/>
      <c r="D788" s="148" t="s">
        <v>1052</v>
      </c>
      <c r="F788" s="149" t="s">
        <v>1726</v>
      </c>
      <c r="I788" s="144"/>
      <c r="L788" s="31"/>
      <c r="M788" s="145"/>
      <c r="T788" s="52"/>
      <c r="AT788" s="16" t="s">
        <v>1052</v>
      </c>
      <c r="AU788" s="16" t="s">
        <v>80</v>
      </c>
    </row>
    <row r="789" spans="2:65" s="12" customFormat="1" x14ac:dyDescent="0.2">
      <c r="B789" s="150"/>
      <c r="D789" s="142" t="s">
        <v>1054</v>
      </c>
      <c r="E789" s="151" t="s">
        <v>3</v>
      </c>
      <c r="F789" s="152" t="s">
        <v>1727</v>
      </c>
      <c r="H789" s="153">
        <v>97.28</v>
      </c>
      <c r="I789" s="154"/>
      <c r="L789" s="150"/>
      <c r="M789" s="155"/>
      <c r="T789" s="156"/>
      <c r="AT789" s="151" t="s">
        <v>1054</v>
      </c>
      <c r="AU789" s="151" t="s">
        <v>80</v>
      </c>
      <c r="AV789" s="12" t="s">
        <v>80</v>
      </c>
      <c r="AW789" s="12" t="s">
        <v>35</v>
      </c>
      <c r="AX789" s="12" t="s">
        <v>73</v>
      </c>
      <c r="AY789" s="151" t="s">
        <v>181</v>
      </c>
    </row>
    <row r="790" spans="2:65" s="12" customFormat="1" x14ac:dyDescent="0.2">
      <c r="B790" s="150"/>
      <c r="D790" s="142" t="s">
        <v>1054</v>
      </c>
      <c r="E790" s="151" t="s">
        <v>3</v>
      </c>
      <c r="F790" s="152" t="s">
        <v>1728</v>
      </c>
      <c r="H790" s="153">
        <v>15.65</v>
      </c>
      <c r="I790" s="154"/>
      <c r="L790" s="150"/>
      <c r="M790" s="155"/>
      <c r="T790" s="156"/>
      <c r="AT790" s="151" t="s">
        <v>1054</v>
      </c>
      <c r="AU790" s="151" t="s">
        <v>80</v>
      </c>
      <c r="AV790" s="12" t="s">
        <v>80</v>
      </c>
      <c r="AW790" s="12" t="s">
        <v>35</v>
      </c>
      <c r="AX790" s="12" t="s">
        <v>73</v>
      </c>
      <c r="AY790" s="151" t="s">
        <v>181</v>
      </c>
    </row>
    <row r="791" spans="2:65" s="12" customFormat="1" ht="22.5" x14ac:dyDescent="0.2">
      <c r="B791" s="150"/>
      <c r="D791" s="142" t="s">
        <v>1054</v>
      </c>
      <c r="E791" s="151" t="s">
        <v>3</v>
      </c>
      <c r="F791" s="152" t="s">
        <v>1729</v>
      </c>
      <c r="H791" s="153">
        <v>5.14</v>
      </c>
      <c r="I791" s="154"/>
      <c r="L791" s="150"/>
      <c r="M791" s="155"/>
      <c r="T791" s="156"/>
      <c r="AT791" s="151" t="s">
        <v>1054</v>
      </c>
      <c r="AU791" s="151" t="s">
        <v>80</v>
      </c>
      <c r="AV791" s="12" t="s">
        <v>80</v>
      </c>
      <c r="AW791" s="12" t="s">
        <v>35</v>
      </c>
      <c r="AX791" s="12" t="s">
        <v>73</v>
      </c>
      <c r="AY791" s="151" t="s">
        <v>181</v>
      </c>
    </row>
    <row r="792" spans="2:65" s="13" customFormat="1" x14ac:dyDescent="0.2">
      <c r="B792" s="157"/>
      <c r="D792" s="142" t="s">
        <v>1054</v>
      </c>
      <c r="E792" s="158" t="s">
        <v>3</v>
      </c>
      <c r="F792" s="159" t="s">
        <v>1070</v>
      </c>
      <c r="H792" s="160">
        <v>118.07</v>
      </c>
      <c r="I792" s="161"/>
      <c r="L792" s="157"/>
      <c r="M792" s="162"/>
      <c r="T792" s="163"/>
      <c r="AT792" s="158" t="s">
        <v>1054</v>
      </c>
      <c r="AU792" s="158" t="s">
        <v>80</v>
      </c>
      <c r="AV792" s="13" t="s">
        <v>186</v>
      </c>
      <c r="AW792" s="13" t="s">
        <v>35</v>
      </c>
      <c r="AX792" s="13" t="s">
        <v>78</v>
      </c>
      <c r="AY792" s="158" t="s">
        <v>181</v>
      </c>
    </row>
    <row r="793" spans="2:65" s="1" customFormat="1" ht="24.2" customHeight="1" x14ac:dyDescent="0.2">
      <c r="B793" s="128"/>
      <c r="C793" s="129" t="s">
        <v>1730</v>
      </c>
      <c r="D793" s="129" t="s">
        <v>182</v>
      </c>
      <c r="E793" s="130" t="s">
        <v>1731</v>
      </c>
      <c r="F793" s="131" t="s">
        <v>1732</v>
      </c>
      <c r="G793" s="132" t="s">
        <v>499</v>
      </c>
      <c r="H793" s="133">
        <v>42.7</v>
      </c>
      <c r="I793" s="134"/>
      <c r="J793" s="135">
        <f>ROUND(I793*H793,2)</f>
        <v>0</v>
      </c>
      <c r="K793" s="131" t="s">
        <v>1050</v>
      </c>
      <c r="L793" s="31"/>
      <c r="M793" s="136" t="s">
        <v>3</v>
      </c>
      <c r="N793" s="137" t="s">
        <v>44</v>
      </c>
      <c r="P793" s="138">
        <f>O793*H793</f>
        <v>0</v>
      </c>
      <c r="Q793" s="138">
        <v>1.2099999999999999E-3</v>
      </c>
      <c r="R793" s="138">
        <f>Q793*H793</f>
        <v>5.1666999999999998E-2</v>
      </c>
      <c r="S793" s="138">
        <v>0</v>
      </c>
      <c r="T793" s="139">
        <f>S793*H793</f>
        <v>0</v>
      </c>
      <c r="AR793" s="140" t="s">
        <v>186</v>
      </c>
      <c r="AT793" s="140" t="s">
        <v>182</v>
      </c>
      <c r="AU793" s="140" t="s">
        <v>80</v>
      </c>
      <c r="AY793" s="16" t="s">
        <v>181</v>
      </c>
      <c r="BE793" s="141">
        <f>IF(N793="základní",J793,0)</f>
        <v>0</v>
      </c>
      <c r="BF793" s="141">
        <f>IF(N793="snížená",J793,0)</f>
        <v>0</v>
      </c>
      <c r="BG793" s="141">
        <f>IF(N793="zákl. přenesená",J793,0)</f>
        <v>0</v>
      </c>
      <c r="BH793" s="141">
        <f>IF(N793="sníž. přenesená",J793,0)</f>
        <v>0</v>
      </c>
      <c r="BI793" s="141">
        <f>IF(N793="nulová",J793,0)</f>
        <v>0</v>
      </c>
      <c r="BJ793" s="16" t="s">
        <v>78</v>
      </c>
      <c r="BK793" s="141">
        <f>ROUND(I793*H793,2)</f>
        <v>0</v>
      </c>
      <c r="BL793" s="16" t="s">
        <v>186</v>
      </c>
      <c r="BM793" s="140" t="s">
        <v>1733</v>
      </c>
    </row>
    <row r="794" spans="2:65" s="1" customFormat="1" x14ac:dyDescent="0.2">
      <c r="B794" s="31"/>
      <c r="D794" s="148" t="s">
        <v>1052</v>
      </c>
      <c r="F794" s="149" t="s">
        <v>1734</v>
      </c>
      <c r="I794" s="144"/>
      <c r="L794" s="31"/>
      <c r="M794" s="145"/>
      <c r="T794" s="52"/>
      <c r="AT794" s="16" t="s">
        <v>1052</v>
      </c>
      <c r="AU794" s="16" t="s">
        <v>80</v>
      </c>
    </row>
    <row r="795" spans="2:65" s="12" customFormat="1" x14ac:dyDescent="0.2">
      <c r="B795" s="150"/>
      <c r="D795" s="142" t="s">
        <v>1054</v>
      </c>
      <c r="E795" s="151" t="s">
        <v>3</v>
      </c>
      <c r="F795" s="152" t="s">
        <v>1735</v>
      </c>
      <c r="H795" s="153">
        <v>42.7</v>
      </c>
      <c r="I795" s="154"/>
      <c r="L795" s="150"/>
      <c r="M795" s="155"/>
      <c r="T795" s="156"/>
      <c r="AT795" s="151" t="s">
        <v>1054</v>
      </c>
      <c r="AU795" s="151" t="s">
        <v>80</v>
      </c>
      <c r="AV795" s="12" t="s">
        <v>80</v>
      </c>
      <c r="AW795" s="12" t="s">
        <v>35</v>
      </c>
      <c r="AX795" s="12" t="s">
        <v>78</v>
      </c>
      <c r="AY795" s="151" t="s">
        <v>181</v>
      </c>
    </row>
    <row r="796" spans="2:65" s="1" customFormat="1" ht="37.9" customHeight="1" x14ac:dyDescent="0.2">
      <c r="B796" s="128"/>
      <c r="C796" s="129" t="s">
        <v>1736</v>
      </c>
      <c r="D796" s="129" t="s">
        <v>182</v>
      </c>
      <c r="E796" s="130" t="s">
        <v>1737</v>
      </c>
      <c r="F796" s="131" t="s">
        <v>1738</v>
      </c>
      <c r="G796" s="132" t="s">
        <v>597</v>
      </c>
      <c r="H796" s="133">
        <v>51.405000000000001</v>
      </c>
      <c r="I796" s="134"/>
      <c r="J796" s="135">
        <f>ROUND(I796*H796,2)</f>
        <v>0</v>
      </c>
      <c r="K796" s="131" t="s">
        <v>1050</v>
      </c>
      <c r="L796" s="31"/>
      <c r="M796" s="136" t="s">
        <v>3</v>
      </c>
      <c r="N796" s="137" t="s">
        <v>44</v>
      </c>
      <c r="P796" s="138">
        <f>O796*H796</f>
        <v>0</v>
      </c>
      <c r="Q796" s="138">
        <v>3.8999999999999999E-4</v>
      </c>
      <c r="R796" s="138">
        <f>Q796*H796</f>
        <v>2.0047949999999998E-2</v>
      </c>
      <c r="S796" s="138">
        <v>1.0000000000000001E-5</v>
      </c>
      <c r="T796" s="139">
        <f>S796*H796</f>
        <v>5.1405000000000005E-4</v>
      </c>
      <c r="AR796" s="140" t="s">
        <v>186</v>
      </c>
      <c r="AT796" s="140" t="s">
        <v>182</v>
      </c>
      <c r="AU796" s="140" t="s">
        <v>80</v>
      </c>
      <c r="AY796" s="16" t="s">
        <v>181</v>
      </c>
      <c r="BE796" s="141">
        <f>IF(N796="základní",J796,0)</f>
        <v>0</v>
      </c>
      <c r="BF796" s="141">
        <f>IF(N796="snížená",J796,0)</f>
        <v>0</v>
      </c>
      <c r="BG796" s="141">
        <f>IF(N796="zákl. přenesená",J796,0)</f>
        <v>0</v>
      </c>
      <c r="BH796" s="141">
        <f>IF(N796="sníž. přenesená",J796,0)</f>
        <v>0</v>
      </c>
      <c r="BI796" s="141">
        <f>IF(N796="nulová",J796,0)</f>
        <v>0</v>
      </c>
      <c r="BJ796" s="16" t="s">
        <v>78</v>
      </c>
      <c r="BK796" s="141">
        <f>ROUND(I796*H796,2)</f>
        <v>0</v>
      </c>
      <c r="BL796" s="16" t="s">
        <v>186</v>
      </c>
      <c r="BM796" s="140" t="s">
        <v>1739</v>
      </c>
    </row>
    <row r="797" spans="2:65" s="1" customFormat="1" x14ac:dyDescent="0.2">
      <c r="B797" s="31"/>
      <c r="D797" s="148" t="s">
        <v>1052</v>
      </c>
      <c r="F797" s="149" t="s">
        <v>1740</v>
      </c>
      <c r="I797" s="144"/>
      <c r="L797" s="31"/>
      <c r="M797" s="145"/>
      <c r="T797" s="52"/>
      <c r="AT797" s="16" t="s">
        <v>1052</v>
      </c>
      <c r="AU797" s="16" t="s">
        <v>80</v>
      </c>
    </row>
    <row r="798" spans="2:65" s="12" customFormat="1" ht="22.5" x14ac:dyDescent="0.2">
      <c r="B798" s="150"/>
      <c r="D798" s="142" t="s">
        <v>1054</v>
      </c>
      <c r="E798" s="151" t="s">
        <v>3</v>
      </c>
      <c r="F798" s="152" t="s">
        <v>1741</v>
      </c>
      <c r="H798" s="153">
        <v>51.405000000000001</v>
      </c>
      <c r="I798" s="154"/>
      <c r="L798" s="150"/>
      <c r="M798" s="155"/>
      <c r="T798" s="156"/>
      <c r="AT798" s="151" t="s">
        <v>1054</v>
      </c>
      <c r="AU798" s="151" t="s">
        <v>80</v>
      </c>
      <c r="AV798" s="12" t="s">
        <v>80</v>
      </c>
      <c r="AW798" s="12" t="s">
        <v>35</v>
      </c>
      <c r="AX798" s="12" t="s">
        <v>78</v>
      </c>
      <c r="AY798" s="151" t="s">
        <v>181</v>
      </c>
    </row>
    <row r="799" spans="2:65" s="1" customFormat="1" ht="33" customHeight="1" x14ac:dyDescent="0.2">
      <c r="B799" s="128"/>
      <c r="C799" s="129" t="s">
        <v>1742</v>
      </c>
      <c r="D799" s="129" t="s">
        <v>182</v>
      </c>
      <c r="E799" s="130" t="s">
        <v>1743</v>
      </c>
      <c r="F799" s="131" t="s">
        <v>1744</v>
      </c>
      <c r="G799" s="132" t="s">
        <v>1059</v>
      </c>
      <c r="H799" s="133">
        <v>1.8069999999999999</v>
      </c>
      <c r="I799" s="134"/>
      <c r="J799" s="135">
        <f>ROUND(I799*H799,2)</f>
        <v>0</v>
      </c>
      <c r="K799" s="131" t="s">
        <v>1050</v>
      </c>
      <c r="L799" s="31"/>
      <c r="M799" s="136" t="s">
        <v>3</v>
      </c>
      <c r="N799" s="137" t="s">
        <v>44</v>
      </c>
      <c r="P799" s="138">
        <f>O799*H799</f>
        <v>0</v>
      </c>
      <c r="Q799" s="138">
        <v>2.5018699999999998</v>
      </c>
      <c r="R799" s="138">
        <f>Q799*H799</f>
        <v>4.5208790899999993</v>
      </c>
      <c r="S799" s="138">
        <v>0</v>
      </c>
      <c r="T799" s="139">
        <f>S799*H799</f>
        <v>0</v>
      </c>
      <c r="AR799" s="140" t="s">
        <v>186</v>
      </c>
      <c r="AT799" s="140" t="s">
        <v>182</v>
      </c>
      <c r="AU799" s="140" t="s">
        <v>80</v>
      </c>
      <c r="AY799" s="16" t="s">
        <v>181</v>
      </c>
      <c r="BE799" s="141">
        <f>IF(N799="základní",J799,0)</f>
        <v>0</v>
      </c>
      <c r="BF799" s="141">
        <f>IF(N799="snížená",J799,0)</f>
        <v>0</v>
      </c>
      <c r="BG799" s="141">
        <f>IF(N799="zákl. přenesená",J799,0)</f>
        <v>0</v>
      </c>
      <c r="BH799" s="141">
        <f>IF(N799="sníž. přenesená",J799,0)</f>
        <v>0</v>
      </c>
      <c r="BI799" s="141">
        <f>IF(N799="nulová",J799,0)</f>
        <v>0</v>
      </c>
      <c r="BJ799" s="16" t="s">
        <v>78</v>
      </c>
      <c r="BK799" s="141">
        <f>ROUND(I799*H799,2)</f>
        <v>0</v>
      </c>
      <c r="BL799" s="16" t="s">
        <v>186</v>
      </c>
      <c r="BM799" s="140" t="s">
        <v>1745</v>
      </c>
    </row>
    <row r="800" spans="2:65" s="1" customFormat="1" x14ac:dyDescent="0.2">
      <c r="B800" s="31"/>
      <c r="D800" s="148" t="s">
        <v>1052</v>
      </c>
      <c r="F800" s="149" t="s">
        <v>1746</v>
      </c>
      <c r="I800" s="144"/>
      <c r="L800" s="31"/>
      <c r="M800" s="145"/>
      <c r="T800" s="52"/>
      <c r="AT800" s="16" t="s">
        <v>1052</v>
      </c>
      <c r="AU800" s="16" t="s">
        <v>80</v>
      </c>
    </row>
    <row r="801" spans="2:65" s="12" customFormat="1" x14ac:dyDescent="0.2">
      <c r="B801" s="150"/>
      <c r="D801" s="142" t="s">
        <v>1054</v>
      </c>
      <c r="E801" s="151" t="s">
        <v>3</v>
      </c>
      <c r="F801" s="152" t="s">
        <v>1747</v>
      </c>
      <c r="H801" s="153">
        <v>1.8069999999999999</v>
      </c>
      <c r="I801" s="154"/>
      <c r="L801" s="150"/>
      <c r="M801" s="155"/>
      <c r="T801" s="156"/>
      <c r="AT801" s="151" t="s">
        <v>1054</v>
      </c>
      <c r="AU801" s="151" t="s">
        <v>80</v>
      </c>
      <c r="AV801" s="12" t="s">
        <v>80</v>
      </c>
      <c r="AW801" s="12" t="s">
        <v>35</v>
      </c>
      <c r="AX801" s="12" t="s">
        <v>78</v>
      </c>
      <c r="AY801" s="151" t="s">
        <v>181</v>
      </c>
    </row>
    <row r="802" spans="2:65" s="1" customFormat="1" ht="37.9" customHeight="1" x14ac:dyDescent="0.2">
      <c r="B802" s="128"/>
      <c r="C802" s="129" t="s">
        <v>1748</v>
      </c>
      <c r="D802" s="129" t="s">
        <v>182</v>
      </c>
      <c r="E802" s="130" t="s">
        <v>1749</v>
      </c>
      <c r="F802" s="131" t="s">
        <v>1750</v>
      </c>
      <c r="G802" s="132" t="s">
        <v>1059</v>
      </c>
      <c r="H802" s="133">
        <v>1.8069999999999999</v>
      </c>
      <c r="I802" s="134"/>
      <c r="J802" s="135">
        <f>ROUND(I802*H802,2)</f>
        <v>0</v>
      </c>
      <c r="K802" s="131" t="s">
        <v>1050</v>
      </c>
      <c r="L802" s="31"/>
      <c r="M802" s="136" t="s">
        <v>3</v>
      </c>
      <c r="N802" s="137" t="s">
        <v>44</v>
      </c>
      <c r="P802" s="138">
        <f>O802*H802</f>
        <v>0</v>
      </c>
      <c r="Q802" s="138">
        <v>0</v>
      </c>
      <c r="R802" s="138">
        <f>Q802*H802</f>
        <v>0</v>
      </c>
      <c r="S802" s="138">
        <v>0</v>
      </c>
      <c r="T802" s="139">
        <f>S802*H802</f>
        <v>0</v>
      </c>
      <c r="AR802" s="140" t="s">
        <v>186</v>
      </c>
      <c r="AT802" s="140" t="s">
        <v>182</v>
      </c>
      <c r="AU802" s="140" t="s">
        <v>80</v>
      </c>
      <c r="AY802" s="16" t="s">
        <v>181</v>
      </c>
      <c r="BE802" s="141">
        <f>IF(N802="základní",J802,0)</f>
        <v>0</v>
      </c>
      <c r="BF802" s="141">
        <f>IF(N802="snížená",J802,0)</f>
        <v>0</v>
      </c>
      <c r="BG802" s="141">
        <f>IF(N802="zákl. přenesená",J802,0)</f>
        <v>0</v>
      </c>
      <c r="BH802" s="141">
        <f>IF(N802="sníž. přenesená",J802,0)</f>
        <v>0</v>
      </c>
      <c r="BI802" s="141">
        <f>IF(N802="nulová",J802,0)</f>
        <v>0</v>
      </c>
      <c r="BJ802" s="16" t="s">
        <v>78</v>
      </c>
      <c r="BK802" s="141">
        <f>ROUND(I802*H802,2)</f>
        <v>0</v>
      </c>
      <c r="BL802" s="16" t="s">
        <v>186</v>
      </c>
      <c r="BM802" s="140" t="s">
        <v>1751</v>
      </c>
    </row>
    <row r="803" spans="2:65" s="1" customFormat="1" x14ac:dyDescent="0.2">
      <c r="B803" s="31"/>
      <c r="D803" s="148" t="s">
        <v>1052</v>
      </c>
      <c r="F803" s="149" t="s">
        <v>1752</v>
      </c>
      <c r="I803" s="144"/>
      <c r="L803" s="31"/>
      <c r="M803" s="145"/>
      <c r="T803" s="52"/>
      <c r="AT803" s="16" t="s">
        <v>1052</v>
      </c>
      <c r="AU803" s="16" t="s">
        <v>80</v>
      </c>
    </row>
    <row r="804" spans="2:65" s="1" customFormat="1" ht="44.25" customHeight="1" x14ac:dyDescent="0.2">
      <c r="B804" s="128"/>
      <c r="C804" s="129" t="s">
        <v>1753</v>
      </c>
      <c r="D804" s="129" t="s">
        <v>182</v>
      </c>
      <c r="E804" s="130" t="s">
        <v>1754</v>
      </c>
      <c r="F804" s="131" t="s">
        <v>1755</v>
      </c>
      <c r="G804" s="132" t="s">
        <v>1059</v>
      </c>
      <c r="H804" s="133">
        <v>1.8069999999999999</v>
      </c>
      <c r="I804" s="134"/>
      <c r="J804" s="135">
        <f>ROUND(I804*H804,2)</f>
        <v>0</v>
      </c>
      <c r="K804" s="131" t="s">
        <v>1050</v>
      </c>
      <c r="L804" s="31"/>
      <c r="M804" s="136" t="s">
        <v>3</v>
      </c>
      <c r="N804" s="137" t="s">
        <v>44</v>
      </c>
      <c r="P804" s="138">
        <f>O804*H804</f>
        <v>0</v>
      </c>
      <c r="Q804" s="138">
        <v>0</v>
      </c>
      <c r="R804" s="138">
        <f>Q804*H804</f>
        <v>0</v>
      </c>
      <c r="S804" s="138">
        <v>0</v>
      </c>
      <c r="T804" s="139">
        <f>S804*H804</f>
        <v>0</v>
      </c>
      <c r="AR804" s="140" t="s">
        <v>186</v>
      </c>
      <c r="AT804" s="140" t="s">
        <v>182</v>
      </c>
      <c r="AU804" s="140" t="s">
        <v>80</v>
      </c>
      <c r="AY804" s="16" t="s">
        <v>181</v>
      </c>
      <c r="BE804" s="141">
        <f>IF(N804="základní",J804,0)</f>
        <v>0</v>
      </c>
      <c r="BF804" s="141">
        <f>IF(N804="snížená",J804,0)</f>
        <v>0</v>
      </c>
      <c r="BG804" s="141">
        <f>IF(N804="zákl. přenesená",J804,0)</f>
        <v>0</v>
      </c>
      <c r="BH804" s="141">
        <f>IF(N804="sníž. přenesená",J804,0)</f>
        <v>0</v>
      </c>
      <c r="BI804" s="141">
        <f>IF(N804="nulová",J804,0)</f>
        <v>0</v>
      </c>
      <c r="BJ804" s="16" t="s">
        <v>78</v>
      </c>
      <c r="BK804" s="141">
        <f>ROUND(I804*H804,2)</f>
        <v>0</v>
      </c>
      <c r="BL804" s="16" t="s">
        <v>186</v>
      </c>
      <c r="BM804" s="140" t="s">
        <v>1756</v>
      </c>
    </row>
    <row r="805" spans="2:65" s="1" customFormat="1" x14ac:dyDescent="0.2">
      <c r="B805" s="31"/>
      <c r="D805" s="148" t="s">
        <v>1052</v>
      </c>
      <c r="F805" s="149" t="s">
        <v>1757</v>
      </c>
      <c r="I805" s="144"/>
      <c r="L805" s="31"/>
      <c r="M805" s="145"/>
      <c r="T805" s="52"/>
      <c r="AT805" s="16" t="s">
        <v>1052</v>
      </c>
      <c r="AU805" s="16" t="s">
        <v>80</v>
      </c>
    </row>
    <row r="806" spans="2:65" s="1" customFormat="1" ht="24.2" customHeight="1" x14ac:dyDescent="0.2">
      <c r="B806" s="128"/>
      <c r="C806" s="129" t="s">
        <v>1758</v>
      </c>
      <c r="D806" s="129" t="s">
        <v>182</v>
      </c>
      <c r="E806" s="130" t="s">
        <v>1759</v>
      </c>
      <c r="F806" s="131" t="s">
        <v>1760</v>
      </c>
      <c r="G806" s="132" t="s">
        <v>1059</v>
      </c>
      <c r="H806" s="133">
        <v>2.8050000000000002</v>
      </c>
      <c r="I806" s="134"/>
      <c r="J806" s="135">
        <f>ROUND(I806*H806,2)</f>
        <v>0</v>
      </c>
      <c r="K806" s="131" t="s">
        <v>1050</v>
      </c>
      <c r="L806" s="31"/>
      <c r="M806" s="136" t="s">
        <v>3</v>
      </c>
      <c r="N806" s="137" t="s">
        <v>44</v>
      </c>
      <c r="P806" s="138">
        <f>O806*H806</f>
        <v>0</v>
      </c>
      <c r="Q806" s="138">
        <v>0.92700000000000005</v>
      </c>
      <c r="R806" s="138">
        <f>Q806*H806</f>
        <v>2.6002350000000001</v>
      </c>
      <c r="S806" s="138">
        <v>0</v>
      </c>
      <c r="T806" s="139">
        <f>S806*H806</f>
        <v>0</v>
      </c>
      <c r="AR806" s="140" t="s">
        <v>186</v>
      </c>
      <c r="AT806" s="140" t="s">
        <v>182</v>
      </c>
      <c r="AU806" s="140" t="s">
        <v>80</v>
      </c>
      <c r="AY806" s="16" t="s">
        <v>181</v>
      </c>
      <c r="BE806" s="141">
        <f>IF(N806="základní",J806,0)</f>
        <v>0</v>
      </c>
      <c r="BF806" s="141">
        <f>IF(N806="snížená",J806,0)</f>
        <v>0</v>
      </c>
      <c r="BG806" s="141">
        <f>IF(N806="zákl. přenesená",J806,0)</f>
        <v>0</v>
      </c>
      <c r="BH806" s="141">
        <f>IF(N806="sníž. přenesená",J806,0)</f>
        <v>0</v>
      </c>
      <c r="BI806" s="141">
        <f>IF(N806="nulová",J806,0)</f>
        <v>0</v>
      </c>
      <c r="BJ806" s="16" t="s">
        <v>78</v>
      </c>
      <c r="BK806" s="141">
        <f>ROUND(I806*H806,2)</f>
        <v>0</v>
      </c>
      <c r="BL806" s="16" t="s">
        <v>186</v>
      </c>
      <c r="BM806" s="140" t="s">
        <v>1761</v>
      </c>
    </row>
    <row r="807" spans="2:65" s="1" customFormat="1" x14ac:dyDescent="0.2">
      <c r="B807" s="31"/>
      <c r="D807" s="148" t="s">
        <v>1052</v>
      </c>
      <c r="F807" s="149" t="s">
        <v>1762</v>
      </c>
      <c r="I807" s="144"/>
      <c r="L807" s="31"/>
      <c r="M807" s="145"/>
      <c r="T807" s="52"/>
      <c r="AT807" s="16" t="s">
        <v>1052</v>
      </c>
      <c r="AU807" s="16" t="s">
        <v>80</v>
      </c>
    </row>
    <row r="808" spans="2:65" s="12" customFormat="1" x14ac:dyDescent="0.2">
      <c r="B808" s="150"/>
      <c r="D808" s="142" t="s">
        <v>1054</v>
      </c>
      <c r="E808" s="151" t="s">
        <v>3</v>
      </c>
      <c r="F808" s="152" t="s">
        <v>1763</v>
      </c>
      <c r="H808" s="153">
        <v>2.8050000000000002</v>
      </c>
      <c r="I808" s="154"/>
      <c r="L808" s="150"/>
      <c r="M808" s="155"/>
      <c r="T808" s="156"/>
      <c r="AT808" s="151" t="s">
        <v>1054</v>
      </c>
      <c r="AU808" s="151" t="s">
        <v>80</v>
      </c>
      <c r="AV808" s="12" t="s">
        <v>80</v>
      </c>
      <c r="AW808" s="12" t="s">
        <v>35</v>
      </c>
      <c r="AX808" s="12" t="s">
        <v>78</v>
      </c>
      <c r="AY808" s="151" t="s">
        <v>181</v>
      </c>
    </row>
    <row r="809" spans="2:65" s="1" customFormat="1" ht="21.75" customHeight="1" x14ac:dyDescent="0.2">
      <c r="B809" s="128"/>
      <c r="C809" s="129" t="s">
        <v>1764</v>
      </c>
      <c r="D809" s="129" t="s">
        <v>182</v>
      </c>
      <c r="E809" s="130" t="s">
        <v>1765</v>
      </c>
      <c r="F809" s="131" t="s">
        <v>1766</v>
      </c>
      <c r="G809" s="132" t="s">
        <v>1114</v>
      </c>
      <c r="H809" s="133">
        <v>1.9E-2</v>
      </c>
      <c r="I809" s="134"/>
      <c r="J809" s="135">
        <f>ROUND(I809*H809,2)</f>
        <v>0</v>
      </c>
      <c r="K809" s="131" t="s">
        <v>1050</v>
      </c>
      <c r="L809" s="31"/>
      <c r="M809" s="136" t="s">
        <v>3</v>
      </c>
      <c r="N809" s="137" t="s">
        <v>44</v>
      </c>
      <c r="P809" s="138">
        <f>O809*H809</f>
        <v>0</v>
      </c>
      <c r="Q809" s="138">
        <v>1.06277</v>
      </c>
      <c r="R809" s="138">
        <f>Q809*H809</f>
        <v>2.019263E-2</v>
      </c>
      <c r="S809" s="138">
        <v>0</v>
      </c>
      <c r="T809" s="139">
        <f>S809*H809</f>
        <v>0</v>
      </c>
      <c r="AR809" s="140" t="s">
        <v>186</v>
      </c>
      <c r="AT809" s="140" t="s">
        <v>182</v>
      </c>
      <c r="AU809" s="140" t="s">
        <v>80</v>
      </c>
      <c r="AY809" s="16" t="s">
        <v>181</v>
      </c>
      <c r="BE809" s="141">
        <f>IF(N809="základní",J809,0)</f>
        <v>0</v>
      </c>
      <c r="BF809" s="141">
        <f>IF(N809="snížená",J809,0)</f>
        <v>0</v>
      </c>
      <c r="BG809" s="141">
        <f>IF(N809="zákl. přenesená",J809,0)</f>
        <v>0</v>
      </c>
      <c r="BH809" s="141">
        <f>IF(N809="sníž. přenesená",J809,0)</f>
        <v>0</v>
      </c>
      <c r="BI809" s="141">
        <f>IF(N809="nulová",J809,0)</f>
        <v>0</v>
      </c>
      <c r="BJ809" s="16" t="s">
        <v>78</v>
      </c>
      <c r="BK809" s="141">
        <f>ROUND(I809*H809,2)</f>
        <v>0</v>
      </c>
      <c r="BL809" s="16" t="s">
        <v>186</v>
      </c>
      <c r="BM809" s="140" t="s">
        <v>1767</v>
      </c>
    </row>
    <row r="810" spans="2:65" s="1" customFormat="1" x14ac:dyDescent="0.2">
      <c r="B810" s="31"/>
      <c r="D810" s="148" t="s">
        <v>1052</v>
      </c>
      <c r="F810" s="149" t="s">
        <v>1768</v>
      </c>
      <c r="I810" s="144"/>
      <c r="L810" s="31"/>
      <c r="M810" s="145"/>
      <c r="T810" s="52"/>
      <c r="AT810" s="16" t="s">
        <v>1052</v>
      </c>
      <c r="AU810" s="16" t="s">
        <v>80</v>
      </c>
    </row>
    <row r="811" spans="2:65" s="12" customFormat="1" x14ac:dyDescent="0.2">
      <c r="B811" s="150"/>
      <c r="D811" s="142" t="s">
        <v>1054</v>
      </c>
      <c r="E811" s="151" t="s">
        <v>3</v>
      </c>
      <c r="F811" s="152" t="s">
        <v>1769</v>
      </c>
      <c r="H811" s="153">
        <v>1.9E-2</v>
      </c>
      <c r="I811" s="154"/>
      <c r="L811" s="150"/>
      <c r="M811" s="155"/>
      <c r="T811" s="156"/>
      <c r="AT811" s="151" t="s">
        <v>1054</v>
      </c>
      <c r="AU811" s="151" t="s">
        <v>80</v>
      </c>
      <c r="AV811" s="12" t="s">
        <v>80</v>
      </c>
      <c r="AW811" s="12" t="s">
        <v>35</v>
      </c>
      <c r="AX811" s="12" t="s">
        <v>78</v>
      </c>
      <c r="AY811" s="151" t="s">
        <v>181</v>
      </c>
    </row>
    <row r="812" spans="2:65" s="1" customFormat="1" ht="24.2" customHeight="1" x14ac:dyDescent="0.2">
      <c r="B812" s="128"/>
      <c r="C812" s="129" t="s">
        <v>1770</v>
      </c>
      <c r="D812" s="129" t="s">
        <v>182</v>
      </c>
      <c r="E812" s="130" t="s">
        <v>1771</v>
      </c>
      <c r="F812" s="131" t="s">
        <v>1772</v>
      </c>
      <c r="G812" s="132" t="s">
        <v>597</v>
      </c>
      <c r="H812" s="133">
        <v>406.32299999999998</v>
      </c>
      <c r="I812" s="134"/>
      <c r="J812" s="135">
        <f>ROUND(I812*H812,2)</f>
        <v>0</v>
      </c>
      <c r="K812" s="131" t="s">
        <v>1050</v>
      </c>
      <c r="L812" s="31"/>
      <c r="M812" s="136" t="s">
        <v>3</v>
      </c>
      <c r="N812" s="137" t="s">
        <v>44</v>
      </c>
      <c r="P812" s="138">
        <f>O812*H812</f>
        <v>0</v>
      </c>
      <c r="Q812" s="138">
        <v>0.11</v>
      </c>
      <c r="R812" s="138">
        <f>Q812*H812</f>
        <v>44.695529999999998</v>
      </c>
      <c r="S812" s="138">
        <v>0</v>
      </c>
      <c r="T812" s="139">
        <f>S812*H812</f>
        <v>0</v>
      </c>
      <c r="AR812" s="140" t="s">
        <v>186</v>
      </c>
      <c r="AT812" s="140" t="s">
        <v>182</v>
      </c>
      <c r="AU812" s="140" t="s">
        <v>80</v>
      </c>
      <c r="AY812" s="16" t="s">
        <v>181</v>
      </c>
      <c r="BE812" s="141">
        <f>IF(N812="základní",J812,0)</f>
        <v>0</v>
      </c>
      <c r="BF812" s="141">
        <f>IF(N812="snížená",J812,0)</f>
        <v>0</v>
      </c>
      <c r="BG812" s="141">
        <f>IF(N812="zákl. přenesená",J812,0)</f>
        <v>0</v>
      </c>
      <c r="BH812" s="141">
        <f>IF(N812="sníž. přenesená",J812,0)</f>
        <v>0</v>
      </c>
      <c r="BI812" s="141">
        <f>IF(N812="nulová",J812,0)</f>
        <v>0</v>
      </c>
      <c r="BJ812" s="16" t="s">
        <v>78</v>
      </c>
      <c r="BK812" s="141">
        <f>ROUND(I812*H812,2)</f>
        <v>0</v>
      </c>
      <c r="BL812" s="16" t="s">
        <v>186</v>
      </c>
      <c r="BM812" s="140" t="s">
        <v>1773</v>
      </c>
    </row>
    <row r="813" spans="2:65" s="1" customFormat="1" x14ac:dyDescent="0.2">
      <c r="B813" s="31"/>
      <c r="D813" s="148" t="s">
        <v>1052</v>
      </c>
      <c r="F813" s="149" t="s">
        <v>1774</v>
      </c>
      <c r="I813" s="144"/>
      <c r="L813" s="31"/>
      <c r="M813" s="145"/>
      <c r="T813" s="52"/>
      <c r="AT813" s="16" t="s">
        <v>1052</v>
      </c>
      <c r="AU813" s="16" t="s">
        <v>80</v>
      </c>
    </row>
    <row r="814" spans="2:65" s="12" customFormat="1" x14ac:dyDescent="0.2">
      <c r="B814" s="150"/>
      <c r="D814" s="142" t="s">
        <v>1054</v>
      </c>
      <c r="E814" s="151" t="s">
        <v>3</v>
      </c>
      <c r="F814" s="152" t="s">
        <v>1775</v>
      </c>
      <c r="H814" s="153">
        <v>52.6</v>
      </c>
      <c r="I814" s="154"/>
      <c r="L814" s="150"/>
      <c r="M814" s="155"/>
      <c r="T814" s="156"/>
      <c r="AT814" s="151" t="s">
        <v>1054</v>
      </c>
      <c r="AU814" s="151" t="s">
        <v>80</v>
      </c>
      <c r="AV814" s="12" t="s">
        <v>80</v>
      </c>
      <c r="AW814" s="12" t="s">
        <v>35</v>
      </c>
      <c r="AX814" s="12" t="s">
        <v>73</v>
      </c>
      <c r="AY814" s="151" t="s">
        <v>181</v>
      </c>
    </row>
    <row r="815" spans="2:65" s="12" customFormat="1" x14ac:dyDescent="0.2">
      <c r="B815" s="150"/>
      <c r="D815" s="142" t="s">
        <v>1054</v>
      </c>
      <c r="E815" s="151" t="s">
        <v>3</v>
      </c>
      <c r="F815" s="152" t="s">
        <v>1776</v>
      </c>
      <c r="H815" s="153">
        <v>8.76</v>
      </c>
      <c r="I815" s="154"/>
      <c r="L815" s="150"/>
      <c r="M815" s="155"/>
      <c r="T815" s="156"/>
      <c r="AT815" s="151" t="s">
        <v>1054</v>
      </c>
      <c r="AU815" s="151" t="s">
        <v>80</v>
      </c>
      <c r="AV815" s="12" t="s">
        <v>80</v>
      </c>
      <c r="AW815" s="12" t="s">
        <v>35</v>
      </c>
      <c r="AX815" s="12" t="s">
        <v>73</v>
      </c>
      <c r="AY815" s="151" t="s">
        <v>181</v>
      </c>
    </row>
    <row r="816" spans="2:65" s="12" customFormat="1" x14ac:dyDescent="0.2">
      <c r="B816" s="150"/>
      <c r="D816" s="142" t="s">
        <v>1054</v>
      </c>
      <c r="E816" s="151" t="s">
        <v>3</v>
      </c>
      <c r="F816" s="152" t="s">
        <v>1777</v>
      </c>
      <c r="H816" s="153">
        <v>15.64</v>
      </c>
      <c r="I816" s="154"/>
      <c r="L816" s="150"/>
      <c r="M816" s="155"/>
      <c r="T816" s="156"/>
      <c r="AT816" s="151" t="s">
        <v>1054</v>
      </c>
      <c r="AU816" s="151" t="s">
        <v>80</v>
      </c>
      <c r="AV816" s="12" t="s">
        <v>80</v>
      </c>
      <c r="AW816" s="12" t="s">
        <v>35</v>
      </c>
      <c r="AX816" s="12" t="s">
        <v>73</v>
      </c>
      <c r="AY816" s="151" t="s">
        <v>181</v>
      </c>
    </row>
    <row r="817" spans="2:65" s="12" customFormat="1" x14ac:dyDescent="0.2">
      <c r="B817" s="150"/>
      <c r="D817" s="142" t="s">
        <v>1054</v>
      </c>
      <c r="E817" s="151" t="s">
        <v>3</v>
      </c>
      <c r="F817" s="152" t="s">
        <v>1778</v>
      </c>
      <c r="H817" s="153">
        <v>16.649999999999999</v>
      </c>
      <c r="I817" s="154"/>
      <c r="L817" s="150"/>
      <c r="M817" s="155"/>
      <c r="T817" s="156"/>
      <c r="AT817" s="151" t="s">
        <v>1054</v>
      </c>
      <c r="AU817" s="151" t="s">
        <v>80</v>
      </c>
      <c r="AV817" s="12" t="s">
        <v>80</v>
      </c>
      <c r="AW817" s="12" t="s">
        <v>35</v>
      </c>
      <c r="AX817" s="12" t="s">
        <v>73</v>
      </c>
      <c r="AY817" s="151" t="s">
        <v>181</v>
      </c>
    </row>
    <row r="818" spans="2:65" s="12" customFormat="1" x14ac:dyDescent="0.2">
      <c r="B818" s="150"/>
      <c r="D818" s="142" t="s">
        <v>1054</v>
      </c>
      <c r="E818" s="151" t="s">
        <v>3</v>
      </c>
      <c r="F818" s="152" t="s">
        <v>1779</v>
      </c>
      <c r="H818" s="153">
        <v>11.7</v>
      </c>
      <c r="I818" s="154"/>
      <c r="L818" s="150"/>
      <c r="M818" s="155"/>
      <c r="T818" s="156"/>
      <c r="AT818" s="151" t="s">
        <v>1054</v>
      </c>
      <c r="AU818" s="151" t="s">
        <v>80</v>
      </c>
      <c r="AV818" s="12" t="s">
        <v>80</v>
      </c>
      <c r="AW818" s="12" t="s">
        <v>35</v>
      </c>
      <c r="AX818" s="12" t="s">
        <v>73</v>
      </c>
      <c r="AY818" s="151" t="s">
        <v>181</v>
      </c>
    </row>
    <row r="819" spans="2:65" s="12" customFormat="1" x14ac:dyDescent="0.2">
      <c r="B819" s="150"/>
      <c r="D819" s="142" t="s">
        <v>1054</v>
      </c>
      <c r="E819" s="151" t="s">
        <v>3</v>
      </c>
      <c r="F819" s="152" t="s">
        <v>1780</v>
      </c>
      <c r="H819" s="153">
        <v>12.4</v>
      </c>
      <c r="I819" s="154"/>
      <c r="L819" s="150"/>
      <c r="M819" s="155"/>
      <c r="T819" s="156"/>
      <c r="AT819" s="151" t="s">
        <v>1054</v>
      </c>
      <c r="AU819" s="151" t="s">
        <v>80</v>
      </c>
      <c r="AV819" s="12" t="s">
        <v>80</v>
      </c>
      <c r="AW819" s="12" t="s">
        <v>35</v>
      </c>
      <c r="AX819" s="12" t="s">
        <v>73</v>
      </c>
      <c r="AY819" s="151" t="s">
        <v>181</v>
      </c>
    </row>
    <row r="820" spans="2:65" s="12" customFormat="1" x14ac:dyDescent="0.2">
      <c r="B820" s="150"/>
      <c r="D820" s="142" t="s">
        <v>1054</v>
      </c>
      <c r="E820" s="151" t="s">
        <v>3</v>
      </c>
      <c r="F820" s="152" t="s">
        <v>1781</v>
      </c>
      <c r="H820" s="153">
        <v>25.25</v>
      </c>
      <c r="I820" s="154"/>
      <c r="L820" s="150"/>
      <c r="M820" s="155"/>
      <c r="T820" s="156"/>
      <c r="AT820" s="151" t="s">
        <v>1054</v>
      </c>
      <c r="AU820" s="151" t="s">
        <v>80</v>
      </c>
      <c r="AV820" s="12" t="s">
        <v>80</v>
      </c>
      <c r="AW820" s="12" t="s">
        <v>35</v>
      </c>
      <c r="AX820" s="12" t="s">
        <v>73</v>
      </c>
      <c r="AY820" s="151" t="s">
        <v>181</v>
      </c>
    </row>
    <row r="821" spans="2:65" s="12" customFormat="1" x14ac:dyDescent="0.2">
      <c r="B821" s="150"/>
      <c r="D821" s="142" t="s">
        <v>1054</v>
      </c>
      <c r="E821" s="151" t="s">
        <v>3</v>
      </c>
      <c r="F821" s="152" t="s">
        <v>1782</v>
      </c>
      <c r="H821" s="153">
        <v>57.4</v>
      </c>
      <c r="I821" s="154"/>
      <c r="L821" s="150"/>
      <c r="M821" s="155"/>
      <c r="T821" s="156"/>
      <c r="AT821" s="151" t="s">
        <v>1054</v>
      </c>
      <c r="AU821" s="151" t="s">
        <v>80</v>
      </c>
      <c r="AV821" s="12" t="s">
        <v>80</v>
      </c>
      <c r="AW821" s="12" t="s">
        <v>35</v>
      </c>
      <c r="AX821" s="12" t="s">
        <v>73</v>
      </c>
      <c r="AY821" s="151" t="s">
        <v>181</v>
      </c>
    </row>
    <row r="822" spans="2:65" s="12" customFormat="1" x14ac:dyDescent="0.2">
      <c r="B822" s="150"/>
      <c r="D822" s="142" t="s">
        <v>1054</v>
      </c>
      <c r="E822" s="151" t="s">
        <v>3</v>
      </c>
      <c r="F822" s="152" t="s">
        <v>1783</v>
      </c>
      <c r="H822" s="153">
        <v>12.5</v>
      </c>
      <c r="I822" s="154"/>
      <c r="L822" s="150"/>
      <c r="M822" s="155"/>
      <c r="T822" s="156"/>
      <c r="AT822" s="151" t="s">
        <v>1054</v>
      </c>
      <c r="AU822" s="151" t="s">
        <v>80</v>
      </c>
      <c r="AV822" s="12" t="s">
        <v>80</v>
      </c>
      <c r="AW822" s="12" t="s">
        <v>35</v>
      </c>
      <c r="AX822" s="12" t="s">
        <v>73</v>
      </c>
      <c r="AY822" s="151" t="s">
        <v>181</v>
      </c>
    </row>
    <row r="823" spans="2:65" s="12" customFormat="1" x14ac:dyDescent="0.2">
      <c r="B823" s="150"/>
      <c r="D823" s="142" t="s">
        <v>1054</v>
      </c>
      <c r="E823" s="151" t="s">
        <v>3</v>
      </c>
      <c r="F823" s="152" t="s">
        <v>1784</v>
      </c>
      <c r="H823" s="153">
        <v>105.30500000000001</v>
      </c>
      <c r="I823" s="154"/>
      <c r="L823" s="150"/>
      <c r="M823" s="155"/>
      <c r="T823" s="156"/>
      <c r="AT823" s="151" t="s">
        <v>1054</v>
      </c>
      <c r="AU823" s="151" t="s">
        <v>80</v>
      </c>
      <c r="AV823" s="12" t="s">
        <v>80</v>
      </c>
      <c r="AW823" s="12" t="s">
        <v>35</v>
      </c>
      <c r="AX823" s="12" t="s">
        <v>73</v>
      </c>
      <c r="AY823" s="151" t="s">
        <v>181</v>
      </c>
    </row>
    <row r="824" spans="2:65" s="12" customFormat="1" x14ac:dyDescent="0.2">
      <c r="B824" s="150"/>
      <c r="D824" s="142" t="s">
        <v>1054</v>
      </c>
      <c r="E824" s="151" t="s">
        <v>3</v>
      </c>
      <c r="F824" s="152" t="s">
        <v>1785</v>
      </c>
      <c r="H824" s="153">
        <v>60.2</v>
      </c>
      <c r="I824" s="154"/>
      <c r="L824" s="150"/>
      <c r="M824" s="155"/>
      <c r="T824" s="156"/>
      <c r="AT824" s="151" t="s">
        <v>1054</v>
      </c>
      <c r="AU824" s="151" t="s">
        <v>80</v>
      </c>
      <c r="AV824" s="12" t="s">
        <v>80</v>
      </c>
      <c r="AW824" s="12" t="s">
        <v>35</v>
      </c>
      <c r="AX824" s="12" t="s">
        <v>73</v>
      </c>
      <c r="AY824" s="151" t="s">
        <v>181</v>
      </c>
    </row>
    <row r="825" spans="2:65" s="12" customFormat="1" x14ac:dyDescent="0.2">
      <c r="B825" s="150"/>
      <c r="D825" s="142" t="s">
        <v>1054</v>
      </c>
      <c r="E825" s="151" t="s">
        <v>3</v>
      </c>
      <c r="F825" s="152" t="s">
        <v>1786</v>
      </c>
      <c r="H825" s="153">
        <v>21.978000000000002</v>
      </c>
      <c r="I825" s="154"/>
      <c r="L825" s="150"/>
      <c r="M825" s="155"/>
      <c r="T825" s="156"/>
      <c r="AT825" s="151" t="s">
        <v>1054</v>
      </c>
      <c r="AU825" s="151" t="s">
        <v>80</v>
      </c>
      <c r="AV825" s="12" t="s">
        <v>80</v>
      </c>
      <c r="AW825" s="12" t="s">
        <v>35</v>
      </c>
      <c r="AX825" s="12" t="s">
        <v>73</v>
      </c>
      <c r="AY825" s="151" t="s">
        <v>181</v>
      </c>
    </row>
    <row r="826" spans="2:65" s="12" customFormat="1" x14ac:dyDescent="0.2">
      <c r="B826" s="150"/>
      <c r="D826" s="142" t="s">
        <v>1054</v>
      </c>
      <c r="E826" s="151" t="s">
        <v>3</v>
      </c>
      <c r="F826" s="152" t="s">
        <v>1787</v>
      </c>
      <c r="H826" s="153">
        <v>5.94</v>
      </c>
      <c r="I826" s="154"/>
      <c r="L826" s="150"/>
      <c r="M826" s="155"/>
      <c r="T826" s="156"/>
      <c r="AT826" s="151" t="s">
        <v>1054</v>
      </c>
      <c r="AU826" s="151" t="s">
        <v>80</v>
      </c>
      <c r="AV826" s="12" t="s">
        <v>80</v>
      </c>
      <c r="AW826" s="12" t="s">
        <v>35</v>
      </c>
      <c r="AX826" s="12" t="s">
        <v>73</v>
      </c>
      <c r="AY826" s="151" t="s">
        <v>181</v>
      </c>
    </row>
    <row r="827" spans="2:65" s="13" customFormat="1" x14ac:dyDescent="0.2">
      <c r="B827" s="157"/>
      <c r="D827" s="142" t="s">
        <v>1054</v>
      </c>
      <c r="E827" s="158" t="s">
        <v>3</v>
      </c>
      <c r="F827" s="159" t="s">
        <v>1070</v>
      </c>
      <c r="H827" s="160">
        <v>406.32299999999998</v>
      </c>
      <c r="I827" s="161"/>
      <c r="L827" s="157"/>
      <c r="M827" s="162"/>
      <c r="T827" s="163"/>
      <c r="AT827" s="158" t="s">
        <v>1054</v>
      </c>
      <c r="AU827" s="158" t="s">
        <v>80</v>
      </c>
      <c r="AV827" s="13" t="s">
        <v>186</v>
      </c>
      <c r="AW827" s="13" t="s">
        <v>35</v>
      </c>
      <c r="AX827" s="13" t="s">
        <v>78</v>
      </c>
      <c r="AY827" s="158" t="s">
        <v>181</v>
      </c>
    </row>
    <row r="828" spans="2:65" s="1" customFormat="1" ht="37.9" customHeight="1" x14ac:dyDescent="0.2">
      <c r="B828" s="128"/>
      <c r="C828" s="129" t="s">
        <v>1788</v>
      </c>
      <c r="D828" s="129" t="s">
        <v>182</v>
      </c>
      <c r="E828" s="130" t="s">
        <v>1789</v>
      </c>
      <c r="F828" s="131" t="s">
        <v>1790</v>
      </c>
      <c r="G828" s="132" t="s">
        <v>597</v>
      </c>
      <c r="H828" s="133">
        <v>1046.942</v>
      </c>
      <c r="I828" s="134"/>
      <c r="J828" s="135">
        <f>ROUND(I828*H828,2)</f>
        <v>0</v>
      </c>
      <c r="K828" s="131" t="s">
        <v>1050</v>
      </c>
      <c r="L828" s="31"/>
      <c r="M828" s="136" t="s">
        <v>3</v>
      </c>
      <c r="N828" s="137" t="s">
        <v>44</v>
      </c>
      <c r="P828" s="138">
        <f>O828*H828</f>
        <v>0</v>
      </c>
      <c r="Q828" s="138">
        <v>1.0999999999999999E-2</v>
      </c>
      <c r="R828" s="138">
        <f>Q828*H828</f>
        <v>11.516361999999999</v>
      </c>
      <c r="S828" s="138">
        <v>0</v>
      </c>
      <c r="T828" s="139">
        <f>S828*H828</f>
        <v>0</v>
      </c>
      <c r="AR828" s="140" t="s">
        <v>186</v>
      </c>
      <c r="AT828" s="140" t="s">
        <v>182</v>
      </c>
      <c r="AU828" s="140" t="s">
        <v>80</v>
      </c>
      <c r="AY828" s="16" t="s">
        <v>181</v>
      </c>
      <c r="BE828" s="141">
        <f>IF(N828="základní",J828,0)</f>
        <v>0</v>
      </c>
      <c r="BF828" s="141">
        <f>IF(N828="snížená",J828,0)</f>
        <v>0</v>
      </c>
      <c r="BG828" s="141">
        <f>IF(N828="zákl. přenesená",J828,0)</f>
        <v>0</v>
      </c>
      <c r="BH828" s="141">
        <f>IF(N828="sníž. přenesená",J828,0)</f>
        <v>0</v>
      </c>
      <c r="BI828" s="141">
        <f>IF(N828="nulová",J828,0)</f>
        <v>0</v>
      </c>
      <c r="BJ828" s="16" t="s">
        <v>78</v>
      </c>
      <c r="BK828" s="141">
        <f>ROUND(I828*H828,2)</f>
        <v>0</v>
      </c>
      <c r="BL828" s="16" t="s">
        <v>186</v>
      </c>
      <c r="BM828" s="140" t="s">
        <v>1791</v>
      </c>
    </row>
    <row r="829" spans="2:65" s="1" customFormat="1" x14ac:dyDescent="0.2">
      <c r="B829" s="31"/>
      <c r="D829" s="148" t="s">
        <v>1052</v>
      </c>
      <c r="F829" s="149" t="s">
        <v>1792</v>
      </c>
      <c r="I829" s="144"/>
      <c r="L829" s="31"/>
      <c r="M829" s="145"/>
      <c r="T829" s="52"/>
      <c r="AT829" s="16" t="s">
        <v>1052</v>
      </c>
      <c r="AU829" s="16" t="s">
        <v>80</v>
      </c>
    </row>
    <row r="830" spans="2:65" s="12" customFormat="1" x14ac:dyDescent="0.2">
      <c r="B830" s="150"/>
      <c r="D830" s="142" t="s">
        <v>1054</v>
      </c>
      <c r="E830" s="151" t="s">
        <v>3</v>
      </c>
      <c r="F830" s="152" t="s">
        <v>1793</v>
      </c>
      <c r="H830" s="153">
        <v>148.80000000000001</v>
      </c>
      <c r="I830" s="154"/>
      <c r="L830" s="150"/>
      <c r="M830" s="155"/>
      <c r="T830" s="156"/>
      <c r="AT830" s="151" t="s">
        <v>1054</v>
      </c>
      <c r="AU830" s="151" t="s">
        <v>80</v>
      </c>
      <c r="AV830" s="12" t="s">
        <v>80</v>
      </c>
      <c r="AW830" s="12" t="s">
        <v>35</v>
      </c>
      <c r="AX830" s="12" t="s">
        <v>73</v>
      </c>
      <c r="AY830" s="151" t="s">
        <v>181</v>
      </c>
    </row>
    <row r="831" spans="2:65" s="12" customFormat="1" x14ac:dyDescent="0.2">
      <c r="B831" s="150"/>
      <c r="D831" s="142" t="s">
        <v>1054</v>
      </c>
      <c r="E831" s="151" t="s">
        <v>3</v>
      </c>
      <c r="F831" s="152" t="s">
        <v>1776</v>
      </c>
      <c r="H831" s="153">
        <v>8.76</v>
      </c>
      <c r="I831" s="154"/>
      <c r="L831" s="150"/>
      <c r="M831" s="155"/>
      <c r="T831" s="156"/>
      <c r="AT831" s="151" t="s">
        <v>1054</v>
      </c>
      <c r="AU831" s="151" t="s">
        <v>80</v>
      </c>
      <c r="AV831" s="12" t="s">
        <v>80</v>
      </c>
      <c r="AW831" s="12" t="s">
        <v>35</v>
      </c>
      <c r="AX831" s="12" t="s">
        <v>73</v>
      </c>
      <c r="AY831" s="151" t="s">
        <v>181</v>
      </c>
    </row>
    <row r="832" spans="2:65" s="12" customFormat="1" x14ac:dyDescent="0.2">
      <c r="B832" s="150"/>
      <c r="D832" s="142" t="s">
        <v>1054</v>
      </c>
      <c r="E832" s="151" t="s">
        <v>3</v>
      </c>
      <c r="F832" s="152" t="s">
        <v>1777</v>
      </c>
      <c r="H832" s="153">
        <v>15.64</v>
      </c>
      <c r="I832" s="154"/>
      <c r="L832" s="150"/>
      <c r="M832" s="155"/>
      <c r="T832" s="156"/>
      <c r="AT832" s="151" t="s">
        <v>1054</v>
      </c>
      <c r="AU832" s="151" t="s">
        <v>80</v>
      </c>
      <c r="AV832" s="12" t="s">
        <v>80</v>
      </c>
      <c r="AW832" s="12" t="s">
        <v>35</v>
      </c>
      <c r="AX832" s="12" t="s">
        <v>73</v>
      </c>
      <c r="AY832" s="151" t="s">
        <v>181</v>
      </c>
    </row>
    <row r="833" spans="2:65" s="12" customFormat="1" x14ac:dyDescent="0.2">
      <c r="B833" s="150"/>
      <c r="D833" s="142" t="s">
        <v>1054</v>
      </c>
      <c r="E833" s="151" t="s">
        <v>3</v>
      </c>
      <c r="F833" s="152" t="s">
        <v>1780</v>
      </c>
      <c r="H833" s="153">
        <v>12.4</v>
      </c>
      <c r="I833" s="154"/>
      <c r="L833" s="150"/>
      <c r="M833" s="155"/>
      <c r="T833" s="156"/>
      <c r="AT833" s="151" t="s">
        <v>1054</v>
      </c>
      <c r="AU833" s="151" t="s">
        <v>80</v>
      </c>
      <c r="AV833" s="12" t="s">
        <v>80</v>
      </c>
      <c r="AW833" s="12" t="s">
        <v>35</v>
      </c>
      <c r="AX833" s="12" t="s">
        <v>73</v>
      </c>
      <c r="AY833" s="151" t="s">
        <v>181</v>
      </c>
    </row>
    <row r="834" spans="2:65" s="12" customFormat="1" x14ac:dyDescent="0.2">
      <c r="B834" s="150"/>
      <c r="D834" s="142" t="s">
        <v>1054</v>
      </c>
      <c r="E834" s="151" t="s">
        <v>3</v>
      </c>
      <c r="F834" s="152" t="s">
        <v>1780</v>
      </c>
      <c r="H834" s="153">
        <v>12.4</v>
      </c>
      <c r="I834" s="154"/>
      <c r="L834" s="150"/>
      <c r="M834" s="155"/>
      <c r="T834" s="156"/>
      <c r="AT834" s="151" t="s">
        <v>1054</v>
      </c>
      <c r="AU834" s="151" t="s">
        <v>80</v>
      </c>
      <c r="AV834" s="12" t="s">
        <v>80</v>
      </c>
      <c r="AW834" s="12" t="s">
        <v>35</v>
      </c>
      <c r="AX834" s="12" t="s">
        <v>73</v>
      </c>
      <c r="AY834" s="151" t="s">
        <v>181</v>
      </c>
    </row>
    <row r="835" spans="2:65" s="12" customFormat="1" x14ac:dyDescent="0.2">
      <c r="B835" s="150"/>
      <c r="D835" s="142" t="s">
        <v>1054</v>
      </c>
      <c r="E835" s="151" t="s">
        <v>3</v>
      </c>
      <c r="F835" s="152" t="s">
        <v>1781</v>
      </c>
      <c r="H835" s="153">
        <v>25.25</v>
      </c>
      <c r="I835" s="154"/>
      <c r="L835" s="150"/>
      <c r="M835" s="155"/>
      <c r="T835" s="156"/>
      <c r="AT835" s="151" t="s">
        <v>1054</v>
      </c>
      <c r="AU835" s="151" t="s">
        <v>80</v>
      </c>
      <c r="AV835" s="12" t="s">
        <v>80</v>
      </c>
      <c r="AW835" s="12" t="s">
        <v>35</v>
      </c>
      <c r="AX835" s="12" t="s">
        <v>73</v>
      </c>
      <c r="AY835" s="151" t="s">
        <v>181</v>
      </c>
    </row>
    <row r="836" spans="2:65" s="12" customFormat="1" x14ac:dyDescent="0.2">
      <c r="B836" s="150"/>
      <c r="D836" s="142" t="s">
        <v>1054</v>
      </c>
      <c r="E836" s="151" t="s">
        <v>3</v>
      </c>
      <c r="F836" s="152" t="s">
        <v>1794</v>
      </c>
      <c r="H836" s="153">
        <v>50</v>
      </c>
      <c r="I836" s="154"/>
      <c r="L836" s="150"/>
      <c r="M836" s="155"/>
      <c r="T836" s="156"/>
      <c r="AT836" s="151" t="s">
        <v>1054</v>
      </c>
      <c r="AU836" s="151" t="s">
        <v>80</v>
      </c>
      <c r="AV836" s="12" t="s">
        <v>80</v>
      </c>
      <c r="AW836" s="12" t="s">
        <v>35</v>
      </c>
      <c r="AX836" s="12" t="s">
        <v>73</v>
      </c>
      <c r="AY836" s="151" t="s">
        <v>181</v>
      </c>
    </row>
    <row r="837" spans="2:65" s="12" customFormat="1" x14ac:dyDescent="0.2">
      <c r="B837" s="150"/>
      <c r="D837" s="142" t="s">
        <v>1054</v>
      </c>
      <c r="E837" s="151" t="s">
        <v>3</v>
      </c>
      <c r="F837" s="152" t="s">
        <v>1795</v>
      </c>
      <c r="H837" s="153">
        <v>421.22</v>
      </c>
      <c r="I837" s="154"/>
      <c r="L837" s="150"/>
      <c r="M837" s="155"/>
      <c r="T837" s="156"/>
      <c r="AT837" s="151" t="s">
        <v>1054</v>
      </c>
      <c r="AU837" s="151" t="s">
        <v>80</v>
      </c>
      <c r="AV837" s="12" t="s">
        <v>80</v>
      </c>
      <c r="AW837" s="12" t="s">
        <v>35</v>
      </c>
      <c r="AX837" s="12" t="s">
        <v>73</v>
      </c>
      <c r="AY837" s="151" t="s">
        <v>181</v>
      </c>
    </row>
    <row r="838" spans="2:65" s="12" customFormat="1" x14ac:dyDescent="0.2">
      <c r="B838" s="150"/>
      <c r="D838" s="142" t="s">
        <v>1054</v>
      </c>
      <c r="E838" s="151" t="s">
        <v>3</v>
      </c>
      <c r="F838" s="152" t="s">
        <v>1796</v>
      </c>
      <c r="H838" s="153">
        <v>240.8</v>
      </c>
      <c r="I838" s="154"/>
      <c r="L838" s="150"/>
      <c r="M838" s="155"/>
      <c r="T838" s="156"/>
      <c r="AT838" s="151" t="s">
        <v>1054</v>
      </c>
      <c r="AU838" s="151" t="s">
        <v>80</v>
      </c>
      <c r="AV838" s="12" t="s">
        <v>80</v>
      </c>
      <c r="AW838" s="12" t="s">
        <v>35</v>
      </c>
      <c r="AX838" s="12" t="s">
        <v>73</v>
      </c>
      <c r="AY838" s="151" t="s">
        <v>181</v>
      </c>
    </row>
    <row r="839" spans="2:65" s="12" customFormat="1" x14ac:dyDescent="0.2">
      <c r="B839" s="150"/>
      <c r="D839" s="142" t="s">
        <v>1054</v>
      </c>
      <c r="E839" s="151" t="s">
        <v>3</v>
      </c>
      <c r="F839" s="152" t="s">
        <v>1797</v>
      </c>
      <c r="H839" s="153">
        <v>87.912000000000006</v>
      </c>
      <c r="I839" s="154"/>
      <c r="L839" s="150"/>
      <c r="M839" s="155"/>
      <c r="T839" s="156"/>
      <c r="AT839" s="151" t="s">
        <v>1054</v>
      </c>
      <c r="AU839" s="151" t="s">
        <v>80</v>
      </c>
      <c r="AV839" s="12" t="s">
        <v>80</v>
      </c>
      <c r="AW839" s="12" t="s">
        <v>35</v>
      </c>
      <c r="AX839" s="12" t="s">
        <v>73</v>
      </c>
      <c r="AY839" s="151" t="s">
        <v>181</v>
      </c>
    </row>
    <row r="840" spans="2:65" s="12" customFormat="1" x14ac:dyDescent="0.2">
      <c r="B840" s="150"/>
      <c r="D840" s="142" t="s">
        <v>1054</v>
      </c>
      <c r="E840" s="151" t="s">
        <v>3</v>
      </c>
      <c r="F840" s="152" t="s">
        <v>1798</v>
      </c>
      <c r="H840" s="153">
        <v>23.76</v>
      </c>
      <c r="I840" s="154"/>
      <c r="L840" s="150"/>
      <c r="M840" s="155"/>
      <c r="T840" s="156"/>
      <c r="AT840" s="151" t="s">
        <v>1054</v>
      </c>
      <c r="AU840" s="151" t="s">
        <v>80</v>
      </c>
      <c r="AV840" s="12" t="s">
        <v>80</v>
      </c>
      <c r="AW840" s="12" t="s">
        <v>35</v>
      </c>
      <c r="AX840" s="12" t="s">
        <v>73</v>
      </c>
      <c r="AY840" s="151" t="s">
        <v>181</v>
      </c>
    </row>
    <row r="841" spans="2:65" s="13" customFormat="1" x14ac:dyDescent="0.2">
      <c r="B841" s="157"/>
      <c r="D841" s="142" t="s">
        <v>1054</v>
      </c>
      <c r="E841" s="158" t="s">
        <v>3</v>
      </c>
      <c r="F841" s="159" t="s">
        <v>1070</v>
      </c>
      <c r="H841" s="160">
        <v>1046.942</v>
      </c>
      <c r="I841" s="161"/>
      <c r="L841" s="157"/>
      <c r="M841" s="162"/>
      <c r="T841" s="163"/>
      <c r="AT841" s="158" t="s">
        <v>1054</v>
      </c>
      <c r="AU841" s="158" t="s">
        <v>80</v>
      </c>
      <c r="AV841" s="13" t="s">
        <v>186</v>
      </c>
      <c r="AW841" s="13" t="s">
        <v>35</v>
      </c>
      <c r="AX841" s="13" t="s">
        <v>78</v>
      </c>
      <c r="AY841" s="158" t="s">
        <v>181</v>
      </c>
    </row>
    <row r="842" spans="2:65" s="1" customFormat="1" ht="37.9" customHeight="1" x14ac:dyDescent="0.2">
      <c r="B842" s="128"/>
      <c r="C842" s="129" t="s">
        <v>1799</v>
      </c>
      <c r="D842" s="129" t="s">
        <v>182</v>
      </c>
      <c r="E842" s="130" t="s">
        <v>1800</v>
      </c>
      <c r="F842" s="131" t="s">
        <v>1801</v>
      </c>
      <c r="G842" s="132" t="s">
        <v>1288</v>
      </c>
      <c r="H842" s="133">
        <v>4</v>
      </c>
      <c r="I842" s="134"/>
      <c r="J842" s="135">
        <f>ROUND(I842*H842,2)</f>
        <v>0</v>
      </c>
      <c r="K842" s="131" t="s">
        <v>1205</v>
      </c>
      <c r="L842" s="31"/>
      <c r="M842" s="136" t="s">
        <v>3</v>
      </c>
      <c r="N842" s="137" t="s">
        <v>44</v>
      </c>
      <c r="P842" s="138">
        <f>O842*H842</f>
        <v>0</v>
      </c>
      <c r="Q842" s="138">
        <v>1.7770000000000001E-2</v>
      </c>
      <c r="R842" s="138">
        <f>Q842*H842</f>
        <v>7.1080000000000004E-2</v>
      </c>
      <c r="S842" s="138">
        <v>0</v>
      </c>
      <c r="T842" s="139">
        <f>S842*H842</f>
        <v>0</v>
      </c>
      <c r="AR842" s="140" t="s">
        <v>186</v>
      </c>
      <c r="AT842" s="140" t="s">
        <v>182</v>
      </c>
      <c r="AU842" s="140" t="s">
        <v>80</v>
      </c>
      <c r="AY842" s="16" t="s">
        <v>181</v>
      </c>
      <c r="BE842" s="141">
        <f>IF(N842="základní",J842,0)</f>
        <v>0</v>
      </c>
      <c r="BF842" s="141">
        <f>IF(N842="snížená",J842,0)</f>
        <v>0</v>
      </c>
      <c r="BG842" s="141">
        <f>IF(N842="zákl. přenesená",J842,0)</f>
        <v>0</v>
      </c>
      <c r="BH842" s="141">
        <f>IF(N842="sníž. přenesená",J842,0)</f>
        <v>0</v>
      </c>
      <c r="BI842" s="141">
        <f>IF(N842="nulová",J842,0)</f>
        <v>0</v>
      </c>
      <c r="BJ842" s="16" t="s">
        <v>78</v>
      </c>
      <c r="BK842" s="141">
        <f>ROUND(I842*H842,2)</f>
        <v>0</v>
      </c>
      <c r="BL842" s="16" t="s">
        <v>186</v>
      </c>
      <c r="BM842" s="140" t="s">
        <v>1802</v>
      </c>
    </row>
    <row r="843" spans="2:65" s="1" customFormat="1" x14ac:dyDescent="0.2">
      <c r="B843" s="31"/>
      <c r="D843" s="148" t="s">
        <v>1052</v>
      </c>
      <c r="F843" s="149" t="s">
        <v>1803</v>
      </c>
      <c r="I843" s="144"/>
      <c r="L843" s="31"/>
      <c r="M843" s="145"/>
      <c r="T843" s="52"/>
      <c r="AT843" s="16" t="s">
        <v>1052</v>
      </c>
      <c r="AU843" s="16" t="s">
        <v>80</v>
      </c>
    </row>
    <row r="844" spans="2:65" s="1" customFormat="1" ht="24.2" customHeight="1" x14ac:dyDescent="0.2">
      <c r="B844" s="128"/>
      <c r="C844" s="164" t="s">
        <v>1804</v>
      </c>
      <c r="D844" s="164" t="s">
        <v>1134</v>
      </c>
      <c r="E844" s="165" t="s">
        <v>1805</v>
      </c>
      <c r="F844" s="166" t="s">
        <v>1806</v>
      </c>
      <c r="G844" s="167" t="s">
        <v>1288</v>
      </c>
      <c r="H844" s="168">
        <v>3</v>
      </c>
      <c r="I844" s="169"/>
      <c r="J844" s="170">
        <f>ROUND(I844*H844,2)</f>
        <v>0</v>
      </c>
      <c r="K844" s="166" t="s">
        <v>3</v>
      </c>
      <c r="L844" s="171"/>
      <c r="M844" s="172" t="s">
        <v>3</v>
      </c>
      <c r="N844" s="173" t="s">
        <v>44</v>
      </c>
      <c r="P844" s="138">
        <f>O844*H844</f>
        <v>0</v>
      </c>
      <c r="Q844" s="138">
        <v>1.2489999999999999E-2</v>
      </c>
      <c r="R844" s="138">
        <f>Q844*H844</f>
        <v>3.7469999999999996E-2</v>
      </c>
      <c r="S844" s="138">
        <v>0</v>
      </c>
      <c r="T844" s="139">
        <f>S844*H844</f>
        <v>0</v>
      </c>
      <c r="AR844" s="140" t="s">
        <v>209</v>
      </c>
      <c r="AT844" s="140" t="s">
        <v>1134</v>
      </c>
      <c r="AU844" s="140" t="s">
        <v>80</v>
      </c>
      <c r="AY844" s="16" t="s">
        <v>181</v>
      </c>
      <c r="BE844" s="141">
        <f>IF(N844="základní",J844,0)</f>
        <v>0</v>
      </c>
      <c r="BF844" s="141">
        <f>IF(N844="snížená",J844,0)</f>
        <v>0</v>
      </c>
      <c r="BG844" s="141">
        <f>IF(N844="zákl. přenesená",J844,0)</f>
        <v>0</v>
      </c>
      <c r="BH844" s="141">
        <f>IF(N844="sníž. přenesená",J844,0)</f>
        <v>0</v>
      </c>
      <c r="BI844" s="141">
        <f>IF(N844="nulová",J844,0)</f>
        <v>0</v>
      </c>
      <c r="BJ844" s="16" t="s">
        <v>78</v>
      </c>
      <c r="BK844" s="141">
        <f>ROUND(I844*H844,2)</f>
        <v>0</v>
      </c>
      <c r="BL844" s="16" t="s">
        <v>186</v>
      </c>
      <c r="BM844" s="140" t="s">
        <v>1807</v>
      </c>
    </row>
    <row r="845" spans="2:65" s="11" customFormat="1" ht="22.9" customHeight="1" x14ac:dyDescent="0.2">
      <c r="B845" s="118"/>
      <c r="D845" s="119" t="s">
        <v>72</v>
      </c>
      <c r="E845" s="146" t="s">
        <v>212</v>
      </c>
      <c r="F845" s="146" t="s">
        <v>1808</v>
      </c>
      <c r="I845" s="121"/>
      <c r="J845" s="147">
        <f>BK845</f>
        <v>0</v>
      </c>
      <c r="L845" s="118"/>
      <c r="M845" s="123"/>
      <c r="P845" s="124">
        <f>SUM(P846:P1065)</f>
        <v>0</v>
      </c>
      <c r="R845" s="124">
        <f>SUM(R846:R1065)</f>
        <v>3.4317730900000001</v>
      </c>
      <c r="T845" s="125">
        <f>SUM(T846:T1065)</f>
        <v>490.68541600000003</v>
      </c>
      <c r="AR845" s="119" t="s">
        <v>78</v>
      </c>
      <c r="AT845" s="126" t="s">
        <v>72</v>
      </c>
      <c r="AU845" s="126" t="s">
        <v>78</v>
      </c>
      <c r="AY845" s="119" t="s">
        <v>181</v>
      </c>
      <c r="BK845" s="127">
        <f>SUM(BK846:BK1065)</f>
        <v>0</v>
      </c>
    </row>
    <row r="846" spans="2:65" s="1" customFormat="1" ht="44.25" customHeight="1" x14ac:dyDescent="0.2">
      <c r="B846" s="128"/>
      <c r="C846" s="129" t="s">
        <v>1809</v>
      </c>
      <c r="D846" s="129" t="s">
        <v>182</v>
      </c>
      <c r="E846" s="130" t="s">
        <v>1810</v>
      </c>
      <c r="F846" s="131" t="s">
        <v>1811</v>
      </c>
      <c r="G846" s="132" t="s">
        <v>597</v>
      </c>
      <c r="H846" s="133">
        <v>298.52499999999998</v>
      </c>
      <c r="I846" s="134"/>
      <c r="J846" s="135">
        <f>ROUND(I846*H846,2)</f>
        <v>0</v>
      </c>
      <c r="K846" s="131" t="s">
        <v>1050</v>
      </c>
      <c r="L846" s="31"/>
      <c r="M846" s="136" t="s">
        <v>3</v>
      </c>
      <c r="N846" s="137" t="s">
        <v>44</v>
      </c>
      <c r="P846" s="138">
        <f>O846*H846</f>
        <v>0</v>
      </c>
      <c r="Q846" s="138">
        <v>0</v>
      </c>
      <c r="R846" s="138">
        <f>Q846*H846</f>
        <v>0</v>
      </c>
      <c r="S846" s="138">
        <v>0</v>
      </c>
      <c r="T846" s="139">
        <f>S846*H846</f>
        <v>0</v>
      </c>
      <c r="AR846" s="140" t="s">
        <v>186</v>
      </c>
      <c r="AT846" s="140" t="s">
        <v>182</v>
      </c>
      <c r="AU846" s="140" t="s">
        <v>80</v>
      </c>
      <c r="AY846" s="16" t="s">
        <v>181</v>
      </c>
      <c r="BE846" s="141">
        <f>IF(N846="základní",J846,0)</f>
        <v>0</v>
      </c>
      <c r="BF846" s="141">
        <f>IF(N846="snížená",J846,0)</f>
        <v>0</v>
      </c>
      <c r="BG846" s="141">
        <f>IF(N846="zákl. přenesená",J846,0)</f>
        <v>0</v>
      </c>
      <c r="BH846" s="141">
        <f>IF(N846="sníž. přenesená",J846,0)</f>
        <v>0</v>
      </c>
      <c r="BI846" s="141">
        <f>IF(N846="nulová",J846,0)</f>
        <v>0</v>
      </c>
      <c r="BJ846" s="16" t="s">
        <v>78</v>
      </c>
      <c r="BK846" s="141">
        <f>ROUND(I846*H846,2)</f>
        <v>0</v>
      </c>
      <c r="BL846" s="16" t="s">
        <v>186</v>
      </c>
      <c r="BM846" s="140" t="s">
        <v>1812</v>
      </c>
    </row>
    <row r="847" spans="2:65" s="1" customFormat="1" x14ac:dyDescent="0.2">
      <c r="B847" s="31"/>
      <c r="D847" s="148" t="s">
        <v>1052</v>
      </c>
      <c r="F847" s="149" t="s">
        <v>1813</v>
      </c>
      <c r="I847" s="144"/>
      <c r="L847" s="31"/>
      <c r="M847" s="145"/>
      <c r="T847" s="52"/>
      <c r="AT847" s="16" t="s">
        <v>1052</v>
      </c>
      <c r="AU847" s="16" t="s">
        <v>80</v>
      </c>
    </row>
    <row r="848" spans="2:65" s="12" customFormat="1" x14ac:dyDescent="0.2">
      <c r="B848" s="150"/>
      <c r="D848" s="142" t="s">
        <v>1054</v>
      </c>
      <c r="E848" s="151" t="s">
        <v>3</v>
      </c>
      <c r="F848" s="152" t="s">
        <v>1814</v>
      </c>
      <c r="H848" s="153">
        <v>120.065</v>
      </c>
      <c r="I848" s="154"/>
      <c r="L848" s="150"/>
      <c r="M848" s="155"/>
      <c r="T848" s="156"/>
      <c r="AT848" s="151" t="s">
        <v>1054</v>
      </c>
      <c r="AU848" s="151" t="s">
        <v>80</v>
      </c>
      <c r="AV848" s="12" t="s">
        <v>80</v>
      </c>
      <c r="AW848" s="12" t="s">
        <v>35</v>
      </c>
      <c r="AX848" s="12" t="s">
        <v>73</v>
      </c>
      <c r="AY848" s="151" t="s">
        <v>181</v>
      </c>
    </row>
    <row r="849" spans="2:65" s="12" customFormat="1" x14ac:dyDescent="0.2">
      <c r="B849" s="150"/>
      <c r="D849" s="142" t="s">
        <v>1054</v>
      </c>
      <c r="E849" s="151" t="s">
        <v>3</v>
      </c>
      <c r="F849" s="152" t="s">
        <v>1815</v>
      </c>
      <c r="H849" s="153">
        <v>156.66</v>
      </c>
      <c r="I849" s="154"/>
      <c r="L849" s="150"/>
      <c r="M849" s="155"/>
      <c r="T849" s="156"/>
      <c r="AT849" s="151" t="s">
        <v>1054</v>
      </c>
      <c r="AU849" s="151" t="s">
        <v>80</v>
      </c>
      <c r="AV849" s="12" t="s">
        <v>80</v>
      </c>
      <c r="AW849" s="12" t="s">
        <v>35</v>
      </c>
      <c r="AX849" s="12" t="s">
        <v>73</v>
      </c>
      <c r="AY849" s="151" t="s">
        <v>181</v>
      </c>
    </row>
    <row r="850" spans="2:65" s="12" customFormat="1" x14ac:dyDescent="0.2">
      <c r="B850" s="150"/>
      <c r="D850" s="142" t="s">
        <v>1054</v>
      </c>
      <c r="E850" s="151" t="s">
        <v>3</v>
      </c>
      <c r="F850" s="152" t="s">
        <v>1816</v>
      </c>
      <c r="H850" s="153">
        <v>21.8</v>
      </c>
      <c r="I850" s="154"/>
      <c r="L850" s="150"/>
      <c r="M850" s="155"/>
      <c r="T850" s="156"/>
      <c r="AT850" s="151" t="s">
        <v>1054</v>
      </c>
      <c r="AU850" s="151" t="s">
        <v>80</v>
      </c>
      <c r="AV850" s="12" t="s">
        <v>80</v>
      </c>
      <c r="AW850" s="12" t="s">
        <v>35</v>
      </c>
      <c r="AX850" s="12" t="s">
        <v>73</v>
      </c>
      <c r="AY850" s="151" t="s">
        <v>181</v>
      </c>
    </row>
    <row r="851" spans="2:65" s="13" customFormat="1" x14ac:dyDescent="0.2">
      <c r="B851" s="157"/>
      <c r="D851" s="142" t="s">
        <v>1054</v>
      </c>
      <c r="E851" s="158" t="s">
        <v>3</v>
      </c>
      <c r="F851" s="159" t="s">
        <v>1070</v>
      </c>
      <c r="H851" s="160">
        <v>298.52499999999998</v>
      </c>
      <c r="I851" s="161"/>
      <c r="L851" s="157"/>
      <c r="M851" s="162"/>
      <c r="T851" s="163"/>
      <c r="AT851" s="158" t="s">
        <v>1054</v>
      </c>
      <c r="AU851" s="158" t="s">
        <v>80</v>
      </c>
      <c r="AV851" s="13" t="s">
        <v>186</v>
      </c>
      <c r="AW851" s="13" t="s">
        <v>35</v>
      </c>
      <c r="AX851" s="13" t="s">
        <v>78</v>
      </c>
      <c r="AY851" s="158" t="s">
        <v>181</v>
      </c>
    </row>
    <row r="852" spans="2:65" s="1" customFormat="1" ht="55.5" customHeight="1" x14ac:dyDescent="0.2">
      <c r="B852" s="128"/>
      <c r="C852" s="129" t="s">
        <v>1817</v>
      </c>
      <c r="D852" s="129" t="s">
        <v>182</v>
      </c>
      <c r="E852" s="130" t="s">
        <v>1818</v>
      </c>
      <c r="F852" s="131" t="s">
        <v>1819</v>
      </c>
      <c r="G852" s="132" t="s">
        <v>597</v>
      </c>
      <c r="H852" s="133">
        <v>26867.25</v>
      </c>
      <c r="I852" s="134"/>
      <c r="J852" s="135">
        <f>ROUND(I852*H852,2)</f>
        <v>0</v>
      </c>
      <c r="K852" s="131" t="s">
        <v>1050</v>
      </c>
      <c r="L852" s="31"/>
      <c r="M852" s="136" t="s">
        <v>3</v>
      </c>
      <c r="N852" s="137" t="s">
        <v>44</v>
      </c>
      <c r="P852" s="138">
        <f>O852*H852</f>
        <v>0</v>
      </c>
      <c r="Q852" s="138">
        <v>0</v>
      </c>
      <c r="R852" s="138">
        <f>Q852*H852</f>
        <v>0</v>
      </c>
      <c r="S852" s="138">
        <v>0</v>
      </c>
      <c r="T852" s="139">
        <f>S852*H852</f>
        <v>0</v>
      </c>
      <c r="AR852" s="140" t="s">
        <v>186</v>
      </c>
      <c r="AT852" s="140" t="s">
        <v>182</v>
      </c>
      <c r="AU852" s="140" t="s">
        <v>80</v>
      </c>
      <c r="AY852" s="16" t="s">
        <v>181</v>
      </c>
      <c r="BE852" s="141">
        <f>IF(N852="základní",J852,0)</f>
        <v>0</v>
      </c>
      <c r="BF852" s="141">
        <f>IF(N852="snížená",J852,0)</f>
        <v>0</v>
      </c>
      <c r="BG852" s="141">
        <f>IF(N852="zákl. přenesená",J852,0)</f>
        <v>0</v>
      </c>
      <c r="BH852" s="141">
        <f>IF(N852="sníž. přenesená",J852,0)</f>
        <v>0</v>
      </c>
      <c r="BI852" s="141">
        <f>IF(N852="nulová",J852,0)</f>
        <v>0</v>
      </c>
      <c r="BJ852" s="16" t="s">
        <v>78</v>
      </c>
      <c r="BK852" s="141">
        <f>ROUND(I852*H852,2)</f>
        <v>0</v>
      </c>
      <c r="BL852" s="16" t="s">
        <v>186</v>
      </c>
      <c r="BM852" s="140" t="s">
        <v>1820</v>
      </c>
    </row>
    <row r="853" spans="2:65" s="1" customFormat="1" x14ac:dyDescent="0.2">
      <c r="B853" s="31"/>
      <c r="D853" s="148" t="s">
        <v>1052</v>
      </c>
      <c r="F853" s="149" t="s">
        <v>1821</v>
      </c>
      <c r="I853" s="144"/>
      <c r="L853" s="31"/>
      <c r="M853" s="145"/>
      <c r="T853" s="52"/>
      <c r="AT853" s="16" t="s">
        <v>1052</v>
      </c>
      <c r="AU853" s="16" t="s">
        <v>80</v>
      </c>
    </row>
    <row r="854" spans="2:65" s="12" customFormat="1" x14ac:dyDescent="0.2">
      <c r="B854" s="150"/>
      <c r="D854" s="142" t="s">
        <v>1054</v>
      </c>
      <c r="E854" s="151" t="s">
        <v>3</v>
      </c>
      <c r="F854" s="152" t="s">
        <v>1822</v>
      </c>
      <c r="H854" s="153">
        <v>26867.25</v>
      </c>
      <c r="I854" s="154"/>
      <c r="L854" s="150"/>
      <c r="M854" s="155"/>
      <c r="T854" s="156"/>
      <c r="AT854" s="151" t="s">
        <v>1054</v>
      </c>
      <c r="AU854" s="151" t="s">
        <v>80</v>
      </c>
      <c r="AV854" s="12" t="s">
        <v>80</v>
      </c>
      <c r="AW854" s="12" t="s">
        <v>35</v>
      </c>
      <c r="AX854" s="12" t="s">
        <v>78</v>
      </c>
      <c r="AY854" s="151" t="s">
        <v>181</v>
      </c>
    </row>
    <row r="855" spans="2:65" s="1" customFormat="1" ht="44.25" customHeight="1" x14ac:dyDescent="0.2">
      <c r="B855" s="128"/>
      <c r="C855" s="129" t="s">
        <v>1823</v>
      </c>
      <c r="D855" s="129" t="s">
        <v>182</v>
      </c>
      <c r="E855" s="130" t="s">
        <v>1824</v>
      </c>
      <c r="F855" s="131" t="s">
        <v>1825</v>
      </c>
      <c r="G855" s="132" t="s">
        <v>597</v>
      </c>
      <c r="H855" s="133">
        <v>298.52499999999998</v>
      </c>
      <c r="I855" s="134"/>
      <c r="J855" s="135">
        <f>ROUND(I855*H855,2)</f>
        <v>0</v>
      </c>
      <c r="K855" s="131" t="s">
        <v>1050</v>
      </c>
      <c r="L855" s="31"/>
      <c r="M855" s="136" t="s">
        <v>3</v>
      </c>
      <c r="N855" s="137" t="s">
        <v>44</v>
      </c>
      <c r="P855" s="138">
        <f>O855*H855</f>
        <v>0</v>
      </c>
      <c r="Q855" s="138">
        <v>0</v>
      </c>
      <c r="R855" s="138">
        <f>Q855*H855</f>
        <v>0</v>
      </c>
      <c r="S855" s="138">
        <v>0</v>
      </c>
      <c r="T855" s="139">
        <f>S855*H855</f>
        <v>0</v>
      </c>
      <c r="AR855" s="140" t="s">
        <v>186</v>
      </c>
      <c r="AT855" s="140" t="s">
        <v>182</v>
      </c>
      <c r="AU855" s="140" t="s">
        <v>80</v>
      </c>
      <c r="AY855" s="16" t="s">
        <v>181</v>
      </c>
      <c r="BE855" s="141">
        <f>IF(N855="základní",J855,0)</f>
        <v>0</v>
      </c>
      <c r="BF855" s="141">
        <f>IF(N855="snížená",J855,0)</f>
        <v>0</v>
      </c>
      <c r="BG855" s="141">
        <f>IF(N855="zákl. přenesená",J855,0)</f>
        <v>0</v>
      </c>
      <c r="BH855" s="141">
        <f>IF(N855="sníž. přenesená",J855,0)</f>
        <v>0</v>
      </c>
      <c r="BI855" s="141">
        <f>IF(N855="nulová",J855,0)</f>
        <v>0</v>
      </c>
      <c r="BJ855" s="16" t="s">
        <v>78</v>
      </c>
      <c r="BK855" s="141">
        <f>ROUND(I855*H855,2)</f>
        <v>0</v>
      </c>
      <c r="BL855" s="16" t="s">
        <v>186</v>
      </c>
      <c r="BM855" s="140" t="s">
        <v>1826</v>
      </c>
    </row>
    <row r="856" spans="2:65" s="1" customFormat="1" x14ac:dyDescent="0.2">
      <c r="B856" s="31"/>
      <c r="D856" s="148" t="s">
        <v>1052</v>
      </c>
      <c r="F856" s="149" t="s">
        <v>1827</v>
      </c>
      <c r="I856" s="144"/>
      <c r="L856" s="31"/>
      <c r="M856" s="145"/>
      <c r="T856" s="52"/>
      <c r="AT856" s="16" t="s">
        <v>1052</v>
      </c>
      <c r="AU856" s="16" t="s">
        <v>80</v>
      </c>
    </row>
    <row r="857" spans="2:65" s="1" customFormat="1" ht="24.2" customHeight="1" x14ac:dyDescent="0.2">
      <c r="B857" s="128"/>
      <c r="C857" s="129" t="s">
        <v>1828</v>
      </c>
      <c r="D857" s="129" t="s">
        <v>182</v>
      </c>
      <c r="E857" s="130" t="s">
        <v>1829</v>
      </c>
      <c r="F857" s="131" t="s">
        <v>1830</v>
      </c>
      <c r="G857" s="132" t="s">
        <v>597</v>
      </c>
      <c r="H857" s="133">
        <v>140.41499999999999</v>
      </c>
      <c r="I857" s="134"/>
      <c r="J857" s="135">
        <f>ROUND(I857*H857,2)</f>
        <v>0</v>
      </c>
      <c r="K857" s="131" t="s">
        <v>1050</v>
      </c>
      <c r="L857" s="31"/>
      <c r="M857" s="136" t="s">
        <v>3</v>
      </c>
      <c r="N857" s="137" t="s">
        <v>44</v>
      </c>
      <c r="P857" s="138">
        <f>O857*H857</f>
        <v>0</v>
      </c>
      <c r="Q857" s="138">
        <v>0</v>
      </c>
      <c r="R857" s="138">
        <f>Q857*H857</f>
        <v>0</v>
      </c>
      <c r="S857" s="138">
        <v>0</v>
      </c>
      <c r="T857" s="139">
        <f>S857*H857</f>
        <v>0</v>
      </c>
      <c r="AR857" s="140" t="s">
        <v>186</v>
      </c>
      <c r="AT857" s="140" t="s">
        <v>182</v>
      </c>
      <c r="AU857" s="140" t="s">
        <v>80</v>
      </c>
      <c r="AY857" s="16" t="s">
        <v>181</v>
      </c>
      <c r="BE857" s="141">
        <f>IF(N857="základní",J857,0)</f>
        <v>0</v>
      </c>
      <c r="BF857" s="141">
        <f>IF(N857="snížená",J857,0)</f>
        <v>0</v>
      </c>
      <c r="BG857" s="141">
        <f>IF(N857="zákl. přenesená",J857,0)</f>
        <v>0</v>
      </c>
      <c r="BH857" s="141">
        <f>IF(N857="sníž. přenesená",J857,0)</f>
        <v>0</v>
      </c>
      <c r="BI857" s="141">
        <f>IF(N857="nulová",J857,0)</f>
        <v>0</v>
      </c>
      <c r="BJ857" s="16" t="s">
        <v>78</v>
      </c>
      <c r="BK857" s="141">
        <f>ROUND(I857*H857,2)</f>
        <v>0</v>
      </c>
      <c r="BL857" s="16" t="s">
        <v>186</v>
      </c>
      <c r="BM857" s="140" t="s">
        <v>1831</v>
      </c>
    </row>
    <row r="858" spans="2:65" s="1" customFormat="1" x14ac:dyDescent="0.2">
      <c r="B858" s="31"/>
      <c r="D858" s="148" t="s">
        <v>1052</v>
      </c>
      <c r="F858" s="149" t="s">
        <v>1832</v>
      </c>
      <c r="I858" s="144"/>
      <c r="L858" s="31"/>
      <c r="M858" s="145"/>
      <c r="T858" s="52"/>
      <c r="AT858" s="16" t="s">
        <v>1052</v>
      </c>
      <c r="AU858" s="16" t="s">
        <v>80</v>
      </c>
    </row>
    <row r="859" spans="2:65" s="12" customFormat="1" x14ac:dyDescent="0.2">
      <c r="B859" s="150"/>
      <c r="D859" s="142" t="s">
        <v>1054</v>
      </c>
      <c r="E859" s="151" t="s">
        <v>3</v>
      </c>
      <c r="F859" s="152" t="s">
        <v>1833</v>
      </c>
      <c r="H859" s="153">
        <v>140.41499999999999</v>
      </c>
      <c r="I859" s="154"/>
      <c r="L859" s="150"/>
      <c r="M859" s="155"/>
      <c r="T859" s="156"/>
      <c r="AT859" s="151" t="s">
        <v>1054</v>
      </c>
      <c r="AU859" s="151" t="s">
        <v>80</v>
      </c>
      <c r="AV859" s="12" t="s">
        <v>80</v>
      </c>
      <c r="AW859" s="12" t="s">
        <v>35</v>
      </c>
      <c r="AX859" s="12" t="s">
        <v>78</v>
      </c>
      <c r="AY859" s="151" t="s">
        <v>181</v>
      </c>
    </row>
    <row r="860" spans="2:65" s="1" customFormat="1" ht="33" customHeight="1" x14ac:dyDescent="0.2">
      <c r="B860" s="128"/>
      <c r="C860" s="129" t="s">
        <v>1834</v>
      </c>
      <c r="D860" s="129" t="s">
        <v>182</v>
      </c>
      <c r="E860" s="130" t="s">
        <v>1835</v>
      </c>
      <c r="F860" s="131" t="s">
        <v>1836</v>
      </c>
      <c r="G860" s="132" t="s">
        <v>597</v>
      </c>
      <c r="H860" s="133">
        <v>12637.35</v>
      </c>
      <c r="I860" s="134"/>
      <c r="J860" s="135">
        <f>ROUND(I860*H860,2)</f>
        <v>0</v>
      </c>
      <c r="K860" s="131" t="s">
        <v>1050</v>
      </c>
      <c r="L860" s="31"/>
      <c r="M860" s="136" t="s">
        <v>3</v>
      </c>
      <c r="N860" s="137" t="s">
        <v>44</v>
      </c>
      <c r="P860" s="138">
        <f>O860*H860</f>
        <v>0</v>
      </c>
      <c r="Q860" s="138">
        <v>0</v>
      </c>
      <c r="R860" s="138">
        <f>Q860*H860</f>
        <v>0</v>
      </c>
      <c r="S860" s="138">
        <v>0</v>
      </c>
      <c r="T860" s="139">
        <f>S860*H860</f>
        <v>0</v>
      </c>
      <c r="AR860" s="140" t="s">
        <v>186</v>
      </c>
      <c r="AT860" s="140" t="s">
        <v>182</v>
      </c>
      <c r="AU860" s="140" t="s">
        <v>80</v>
      </c>
      <c r="AY860" s="16" t="s">
        <v>181</v>
      </c>
      <c r="BE860" s="141">
        <f>IF(N860="základní",J860,0)</f>
        <v>0</v>
      </c>
      <c r="BF860" s="141">
        <f>IF(N860="snížená",J860,0)</f>
        <v>0</v>
      </c>
      <c r="BG860" s="141">
        <f>IF(N860="zákl. přenesená",J860,0)</f>
        <v>0</v>
      </c>
      <c r="BH860" s="141">
        <f>IF(N860="sníž. přenesená",J860,0)</f>
        <v>0</v>
      </c>
      <c r="BI860" s="141">
        <f>IF(N860="nulová",J860,0)</f>
        <v>0</v>
      </c>
      <c r="BJ860" s="16" t="s">
        <v>78</v>
      </c>
      <c r="BK860" s="141">
        <f>ROUND(I860*H860,2)</f>
        <v>0</v>
      </c>
      <c r="BL860" s="16" t="s">
        <v>186</v>
      </c>
      <c r="BM860" s="140" t="s">
        <v>1837</v>
      </c>
    </row>
    <row r="861" spans="2:65" s="1" customFormat="1" x14ac:dyDescent="0.2">
      <c r="B861" s="31"/>
      <c r="D861" s="148" t="s">
        <v>1052</v>
      </c>
      <c r="F861" s="149" t="s">
        <v>1838</v>
      </c>
      <c r="I861" s="144"/>
      <c r="L861" s="31"/>
      <c r="M861" s="145"/>
      <c r="T861" s="52"/>
      <c r="AT861" s="16" t="s">
        <v>1052</v>
      </c>
      <c r="AU861" s="16" t="s">
        <v>80</v>
      </c>
    </row>
    <row r="862" spans="2:65" s="12" customFormat="1" x14ac:dyDescent="0.2">
      <c r="B862" s="150"/>
      <c r="D862" s="142" t="s">
        <v>1054</v>
      </c>
      <c r="E862" s="151" t="s">
        <v>3</v>
      </c>
      <c r="F862" s="152" t="s">
        <v>1839</v>
      </c>
      <c r="H862" s="153">
        <v>12637.35</v>
      </c>
      <c r="I862" s="154"/>
      <c r="L862" s="150"/>
      <c r="M862" s="155"/>
      <c r="T862" s="156"/>
      <c r="AT862" s="151" t="s">
        <v>1054</v>
      </c>
      <c r="AU862" s="151" t="s">
        <v>80</v>
      </c>
      <c r="AV862" s="12" t="s">
        <v>80</v>
      </c>
      <c r="AW862" s="12" t="s">
        <v>35</v>
      </c>
      <c r="AX862" s="12" t="s">
        <v>78</v>
      </c>
      <c r="AY862" s="151" t="s">
        <v>181</v>
      </c>
    </row>
    <row r="863" spans="2:65" s="1" customFormat="1" ht="24.2" customHeight="1" x14ac:dyDescent="0.2">
      <c r="B863" s="128"/>
      <c r="C863" s="129" t="s">
        <v>1840</v>
      </c>
      <c r="D863" s="129" t="s">
        <v>182</v>
      </c>
      <c r="E863" s="130" t="s">
        <v>1841</v>
      </c>
      <c r="F863" s="131" t="s">
        <v>1842</v>
      </c>
      <c r="G863" s="132" t="s">
        <v>597</v>
      </c>
      <c r="H863" s="133">
        <v>140.41499999999999</v>
      </c>
      <c r="I863" s="134"/>
      <c r="J863" s="135">
        <f>ROUND(I863*H863,2)</f>
        <v>0</v>
      </c>
      <c r="K863" s="131" t="s">
        <v>1050</v>
      </c>
      <c r="L863" s="31"/>
      <c r="M863" s="136" t="s">
        <v>3</v>
      </c>
      <c r="N863" s="137" t="s">
        <v>44</v>
      </c>
      <c r="P863" s="138">
        <f>O863*H863</f>
        <v>0</v>
      </c>
      <c r="Q863" s="138">
        <v>0</v>
      </c>
      <c r="R863" s="138">
        <f>Q863*H863</f>
        <v>0</v>
      </c>
      <c r="S863" s="138">
        <v>0</v>
      </c>
      <c r="T863" s="139">
        <f>S863*H863</f>
        <v>0</v>
      </c>
      <c r="AR863" s="140" t="s">
        <v>186</v>
      </c>
      <c r="AT863" s="140" t="s">
        <v>182</v>
      </c>
      <c r="AU863" s="140" t="s">
        <v>80</v>
      </c>
      <c r="AY863" s="16" t="s">
        <v>181</v>
      </c>
      <c r="BE863" s="141">
        <f>IF(N863="základní",J863,0)</f>
        <v>0</v>
      </c>
      <c r="BF863" s="141">
        <f>IF(N863="snížená",J863,0)</f>
        <v>0</v>
      </c>
      <c r="BG863" s="141">
        <f>IF(N863="zákl. přenesená",J863,0)</f>
        <v>0</v>
      </c>
      <c r="BH863" s="141">
        <f>IF(N863="sníž. přenesená",J863,0)</f>
        <v>0</v>
      </c>
      <c r="BI863" s="141">
        <f>IF(N863="nulová",J863,0)</f>
        <v>0</v>
      </c>
      <c r="BJ863" s="16" t="s">
        <v>78</v>
      </c>
      <c r="BK863" s="141">
        <f>ROUND(I863*H863,2)</f>
        <v>0</v>
      </c>
      <c r="BL863" s="16" t="s">
        <v>186</v>
      </c>
      <c r="BM863" s="140" t="s">
        <v>1843</v>
      </c>
    </row>
    <row r="864" spans="2:65" s="1" customFormat="1" x14ac:dyDescent="0.2">
      <c r="B864" s="31"/>
      <c r="D864" s="148" t="s">
        <v>1052</v>
      </c>
      <c r="F864" s="149" t="s">
        <v>1844</v>
      </c>
      <c r="I864" s="144"/>
      <c r="L864" s="31"/>
      <c r="M864" s="145"/>
      <c r="T864" s="52"/>
      <c r="AT864" s="16" t="s">
        <v>1052</v>
      </c>
      <c r="AU864" s="16" t="s">
        <v>80</v>
      </c>
    </row>
    <row r="865" spans="2:65" s="1" customFormat="1" ht="44.25" customHeight="1" x14ac:dyDescent="0.2">
      <c r="B865" s="128"/>
      <c r="C865" s="129" t="s">
        <v>1845</v>
      </c>
      <c r="D865" s="129" t="s">
        <v>182</v>
      </c>
      <c r="E865" s="130" t="s">
        <v>1846</v>
      </c>
      <c r="F865" s="131" t="s">
        <v>1847</v>
      </c>
      <c r="G865" s="132" t="s">
        <v>1288</v>
      </c>
      <c r="H865" s="133">
        <v>6</v>
      </c>
      <c r="I865" s="134"/>
      <c r="J865" s="135">
        <f>ROUND(I865*H865,2)</f>
        <v>0</v>
      </c>
      <c r="K865" s="131" t="s">
        <v>1050</v>
      </c>
      <c r="L865" s="31"/>
      <c r="M865" s="136" t="s">
        <v>3</v>
      </c>
      <c r="N865" s="137" t="s">
        <v>44</v>
      </c>
      <c r="P865" s="138">
        <f>O865*H865</f>
        <v>0</v>
      </c>
      <c r="Q865" s="138">
        <v>0</v>
      </c>
      <c r="R865" s="138">
        <f>Q865*H865</f>
        <v>0</v>
      </c>
      <c r="S865" s="138">
        <v>0</v>
      </c>
      <c r="T865" s="139">
        <f>S865*H865</f>
        <v>0</v>
      </c>
      <c r="AR865" s="140" t="s">
        <v>186</v>
      </c>
      <c r="AT865" s="140" t="s">
        <v>182</v>
      </c>
      <c r="AU865" s="140" t="s">
        <v>80</v>
      </c>
      <c r="AY865" s="16" t="s">
        <v>181</v>
      </c>
      <c r="BE865" s="141">
        <f>IF(N865="základní",J865,0)</f>
        <v>0</v>
      </c>
      <c r="BF865" s="141">
        <f>IF(N865="snížená",J865,0)</f>
        <v>0</v>
      </c>
      <c r="BG865" s="141">
        <f>IF(N865="zákl. přenesená",J865,0)</f>
        <v>0</v>
      </c>
      <c r="BH865" s="141">
        <f>IF(N865="sníž. přenesená",J865,0)</f>
        <v>0</v>
      </c>
      <c r="BI865" s="141">
        <f>IF(N865="nulová",J865,0)</f>
        <v>0</v>
      </c>
      <c r="BJ865" s="16" t="s">
        <v>78</v>
      </c>
      <c r="BK865" s="141">
        <f>ROUND(I865*H865,2)</f>
        <v>0</v>
      </c>
      <c r="BL865" s="16" t="s">
        <v>186</v>
      </c>
      <c r="BM865" s="140" t="s">
        <v>1848</v>
      </c>
    </row>
    <row r="866" spans="2:65" s="1" customFormat="1" x14ac:dyDescent="0.2">
      <c r="B866" s="31"/>
      <c r="D866" s="148" t="s">
        <v>1052</v>
      </c>
      <c r="F866" s="149" t="s">
        <v>1849</v>
      </c>
      <c r="I866" s="144"/>
      <c r="L866" s="31"/>
      <c r="M866" s="145"/>
      <c r="T866" s="52"/>
      <c r="AT866" s="16" t="s">
        <v>1052</v>
      </c>
      <c r="AU866" s="16" t="s">
        <v>80</v>
      </c>
    </row>
    <row r="867" spans="2:65" s="1" customFormat="1" ht="55.5" customHeight="1" x14ac:dyDescent="0.2">
      <c r="B867" s="128"/>
      <c r="C867" s="129" t="s">
        <v>1850</v>
      </c>
      <c r="D867" s="129" t="s">
        <v>182</v>
      </c>
      <c r="E867" s="130" t="s">
        <v>1851</v>
      </c>
      <c r="F867" s="131" t="s">
        <v>1852</v>
      </c>
      <c r="G867" s="132" t="s">
        <v>1288</v>
      </c>
      <c r="H867" s="133">
        <v>180</v>
      </c>
      <c r="I867" s="134"/>
      <c r="J867" s="135">
        <f>ROUND(I867*H867,2)</f>
        <v>0</v>
      </c>
      <c r="K867" s="131" t="s">
        <v>1050</v>
      </c>
      <c r="L867" s="31"/>
      <c r="M867" s="136" t="s">
        <v>3</v>
      </c>
      <c r="N867" s="137" t="s">
        <v>44</v>
      </c>
      <c r="P867" s="138">
        <f>O867*H867</f>
        <v>0</v>
      </c>
      <c r="Q867" s="138">
        <v>0</v>
      </c>
      <c r="R867" s="138">
        <f>Q867*H867</f>
        <v>0</v>
      </c>
      <c r="S867" s="138">
        <v>0</v>
      </c>
      <c r="T867" s="139">
        <f>S867*H867</f>
        <v>0</v>
      </c>
      <c r="AR867" s="140" t="s">
        <v>186</v>
      </c>
      <c r="AT867" s="140" t="s">
        <v>182</v>
      </c>
      <c r="AU867" s="140" t="s">
        <v>80</v>
      </c>
      <c r="AY867" s="16" t="s">
        <v>181</v>
      </c>
      <c r="BE867" s="141">
        <f>IF(N867="základní",J867,0)</f>
        <v>0</v>
      </c>
      <c r="BF867" s="141">
        <f>IF(N867="snížená",J867,0)</f>
        <v>0</v>
      </c>
      <c r="BG867" s="141">
        <f>IF(N867="zákl. přenesená",J867,0)</f>
        <v>0</v>
      </c>
      <c r="BH867" s="141">
        <f>IF(N867="sníž. přenesená",J867,0)</f>
        <v>0</v>
      </c>
      <c r="BI867" s="141">
        <f>IF(N867="nulová",J867,0)</f>
        <v>0</v>
      </c>
      <c r="BJ867" s="16" t="s">
        <v>78</v>
      </c>
      <c r="BK867" s="141">
        <f>ROUND(I867*H867,2)</f>
        <v>0</v>
      </c>
      <c r="BL867" s="16" t="s">
        <v>186</v>
      </c>
      <c r="BM867" s="140" t="s">
        <v>1853</v>
      </c>
    </row>
    <row r="868" spans="2:65" s="1" customFormat="1" x14ac:dyDescent="0.2">
      <c r="B868" s="31"/>
      <c r="D868" s="148" t="s">
        <v>1052</v>
      </c>
      <c r="F868" s="149" t="s">
        <v>1854</v>
      </c>
      <c r="I868" s="144"/>
      <c r="L868" s="31"/>
      <c r="M868" s="145"/>
      <c r="T868" s="52"/>
      <c r="AT868" s="16" t="s">
        <v>1052</v>
      </c>
      <c r="AU868" s="16" t="s">
        <v>80</v>
      </c>
    </row>
    <row r="869" spans="2:65" s="12" customFormat="1" x14ac:dyDescent="0.2">
      <c r="B869" s="150"/>
      <c r="D869" s="142" t="s">
        <v>1054</v>
      </c>
      <c r="E869" s="151" t="s">
        <v>3</v>
      </c>
      <c r="F869" s="152" t="s">
        <v>1855</v>
      </c>
      <c r="H869" s="153">
        <v>180</v>
      </c>
      <c r="I869" s="154"/>
      <c r="L869" s="150"/>
      <c r="M869" s="155"/>
      <c r="T869" s="156"/>
      <c r="AT869" s="151" t="s">
        <v>1054</v>
      </c>
      <c r="AU869" s="151" t="s">
        <v>80</v>
      </c>
      <c r="AV869" s="12" t="s">
        <v>80</v>
      </c>
      <c r="AW869" s="12" t="s">
        <v>35</v>
      </c>
      <c r="AX869" s="12" t="s">
        <v>78</v>
      </c>
      <c r="AY869" s="151" t="s">
        <v>181</v>
      </c>
    </row>
    <row r="870" spans="2:65" s="1" customFormat="1" ht="44.25" customHeight="1" x14ac:dyDescent="0.2">
      <c r="B870" s="128"/>
      <c r="C870" s="129" t="s">
        <v>1856</v>
      </c>
      <c r="D870" s="129" t="s">
        <v>182</v>
      </c>
      <c r="E870" s="130" t="s">
        <v>1857</v>
      </c>
      <c r="F870" s="131" t="s">
        <v>1858</v>
      </c>
      <c r="G870" s="132" t="s">
        <v>1288</v>
      </c>
      <c r="H870" s="133">
        <v>6</v>
      </c>
      <c r="I870" s="134"/>
      <c r="J870" s="135">
        <f>ROUND(I870*H870,2)</f>
        <v>0</v>
      </c>
      <c r="K870" s="131" t="s">
        <v>1050</v>
      </c>
      <c r="L870" s="31"/>
      <c r="M870" s="136" t="s">
        <v>3</v>
      </c>
      <c r="N870" s="137" t="s">
        <v>44</v>
      </c>
      <c r="P870" s="138">
        <f>O870*H870</f>
        <v>0</v>
      </c>
      <c r="Q870" s="138">
        <v>0</v>
      </c>
      <c r="R870" s="138">
        <f>Q870*H870</f>
        <v>0</v>
      </c>
      <c r="S870" s="138">
        <v>0</v>
      </c>
      <c r="T870" s="139">
        <f>S870*H870</f>
        <v>0</v>
      </c>
      <c r="AR870" s="140" t="s">
        <v>186</v>
      </c>
      <c r="AT870" s="140" t="s">
        <v>182</v>
      </c>
      <c r="AU870" s="140" t="s">
        <v>80</v>
      </c>
      <c r="AY870" s="16" t="s">
        <v>181</v>
      </c>
      <c r="BE870" s="141">
        <f>IF(N870="základní",J870,0)</f>
        <v>0</v>
      </c>
      <c r="BF870" s="141">
        <f>IF(N870="snížená",J870,0)</f>
        <v>0</v>
      </c>
      <c r="BG870" s="141">
        <f>IF(N870="zákl. přenesená",J870,0)</f>
        <v>0</v>
      </c>
      <c r="BH870" s="141">
        <f>IF(N870="sníž. přenesená",J870,0)</f>
        <v>0</v>
      </c>
      <c r="BI870" s="141">
        <f>IF(N870="nulová",J870,0)</f>
        <v>0</v>
      </c>
      <c r="BJ870" s="16" t="s">
        <v>78</v>
      </c>
      <c r="BK870" s="141">
        <f>ROUND(I870*H870,2)</f>
        <v>0</v>
      </c>
      <c r="BL870" s="16" t="s">
        <v>186</v>
      </c>
      <c r="BM870" s="140" t="s">
        <v>1859</v>
      </c>
    </row>
    <row r="871" spans="2:65" s="1" customFormat="1" x14ac:dyDescent="0.2">
      <c r="B871" s="31"/>
      <c r="D871" s="148" t="s">
        <v>1052</v>
      </c>
      <c r="F871" s="149" t="s">
        <v>1860</v>
      </c>
      <c r="I871" s="144"/>
      <c r="L871" s="31"/>
      <c r="M871" s="145"/>
      <c r="T871" s="52"/>
      <c r="AT871" s="16" t="s">
        <v>1052</v>
      </c>
      <c r="AU871" s="16" t="s">
        <v>80</v>
      </c>
    </row>
    <row r="872" spans="2:65" s="1" customFormat="1" ht="37.9" customHeight="1" x14ac:dyDescent="0.2">
      <c r="B872" s="128"/>
      <c r="C872" s="129" t="s">
        <v>1861</v>
      </c>
      <c r="D872" s="129" t="s">
        <v>182</v>
      </c>
      <c r="E872" s="130" t="s">
        <v>1862</v>
      </c>
      <c r="F872" s="131" t="s">
        <v>1863</v>
      </c>
      <c r="G872" s="132" t="s">
        <v>499</v>
      </c>
      <c r="H872" s="133">
        <v>10.8</v>
      </c>
      <c r="I872" s="134"/>
      <c r="J872" s="135">
        <f>ROUND(I872*H872,2)</f>
        <v>0</v>
      </c>
      <c r="K872" s="131" t="s">
        <v>1050</v>
      </c>
      <c r="L872" s="31"/>
      <c r="M872" s="136" t="s">
        <v>3</v>
      </c>
      <c r="N872" s="137" t="s">
        <v>44</v>
      </c>
      <c r="P872" s="138">
        <f>O872*H872</f>
        <v>0</v>
      </c>
      <c r="Q872" s="138">
        <v>0</v>
      </c>
      <c r="R872" s="138">
        <f>Q872*H872</f>
        <v>0</v>
      </c>
      <c r="S872" s="138">
        <v>0</v>
      </c>
      <c r="T872" s="139">
        <f>S872*H872</f>
        <v>0</v>
      </c>
      <c r="AR872" s="140" t="s">
        <v>186</v>
      </c>
      <c r="AT872" s="140" t="s">
        <v>182</v>
      </c>
      <c r="AU872" s="140" t="s">
        <v>80</v>
      </c>
      <c r="AY872" s="16" t="s">
        <v>181</v>
      </c>
      <c r="BE872" s="141">
        <f>IF(N872="základní",J872,0)</f>
        <v>0</v>
      </c>
      <c r="BF872" s="141">
        <f>IF(N872="snížená",J872,0)</f>
        <v>0</v>
      </c>
      <c r="BG872" s="141">
        <f>IF(N872="zákl. přenesená",J872,0)</f>
        <v>0</v>
      </c>
      <c r="BH872" s="141">
        <f>IF(N872="sníž. přenesená",J872,0)</f>
        <v>0</v>
      </c>
      <c r="BI872" s="141">
        <f>IF(N872="nulová",J872,0)</f>
        <v>0</v>
      </c>
      <c r="BJ872" s="16" t="s">
        <v>78</v>
      </c>
      <c r="BK872" s="141">
        <f>ROUND(I872*H872,2)</f>
        <v>0</v>
      </c>
      <c r="BL872" s="16" t="s">
        <v>186</v>
      </c>
      <c r="BM872" s="140" t="s">
        <v>1864</v>
      </c>
    </row>
    <row r="873" spans="2:65" s="1" customFormat="1" x14ac:dyDescent="0.2">
      <c r="B873" s="31"/>
      <c r="D873" s="148" t="s">
        <v>1052</v>
      </c>
      <c r="F873" s="149" t="s">
        <v>1865</v>
      </c>
      <c r="I873" s="144"/>
      <c r="L873" s="31"/>
      <c r="M873" s="145"/>
      <c r="T873" s="52"/>
      <c r="AT873" s="16" t="s">
        <v>1052</v>
      </c>
      <c r="AU873" s="16" t="s">
        <v>80</v>
      </c>
    </row>
    <row r="874" spans="2:65" s="1" customFormat="1" ht="44.25" customHeight="1" x14ac:dyDescent="0.2">
      <c r="B874" s="128"/>
      <c r="C874" s="129" t="s">
        <v>1866</v>
      </c>
      <c r="D874" s="129" t="s">
        <v>182</v>
      </c>
      <c r="E874" s="130" t="s">
        <v>1867</v>
      </c>
      <c r="F874" s="131" t="s">
        <v>1868</v>
      </c>
      <c r="G874" s="132" t="s">
        <v>499</v>
      </c>
      <c r="H874" s="133">
        <v>324</v>
      </c>
      <c r="I874" s="134"/>
      <c r="J874" s="135">
        <f>ROUND(I874*H874,2)</f>
        <v>0</v>
      </c>
      <c r="K874" s="131" t="s">
        <v>1050</v>
      </c>
      <c r="L874" s="31"/>
      <c r="M874" s="136" t="s">
        <v>3</v>
      </c>
      <c r="N874" s="137" t="s">
        <v>44</v>
      </c>
      <c r="P874" s="138">
        <f>O874*H874</f>
        <v>0</v>
      </c>
      <c r="Q874" s="138">
        <v>0</v>
      </c>
      <c r="R874" s="138">
        <f>Q874*H874</f>
        <v>0</v>
      </c>
      <c r="S874" s="138">
        <v>0</v>
      </c>
      <c r="T874" s="139">
        <f>S874*H874</f>
        <v>0</v>
      </c>
      <c r="AR874" s="140" t="s">
        <v>186</v>
      </c>
      <c r="AT874" s="140" t="s">
        <v>182</v>
      </c>
      <c r="AU874" s="140" t="s">
        <v>80</v>
      </c>
      <c r="AY874" s="16" t="s">
        <v>181</v>
      </c>
      <c r="BE874" s="141">
        <f>IF(N874="základní",J874,0)</f>
        <v>0</v>
      </c>
      <c r="BF874" s="141">
        <f>IF(N874="snížená",J874,0)</f>
        <v>0</v>
      </c>
      <c r="BG874" s="141">
        <f>IF(N874="zákl. přenesená",J874,0)</f>
        <v>0</v>
      </c>
      <c r="BH874" s="141">
        <f>IF(N874="sníž. přenesená",J874,0)</f>
        <v>0</v>
      </c>
      <c r="BI874" s="141">
        <f>IF(N874="nulová",J874,0)</f>
        <v>0</v>
      </c>
      <c r="BJ874" s="16" t="s">
        <v>78</v>
      </c>
      <c r="BK874" s="141">
        <f>ROUND(I874*H874,2)</f>
        <v>0</v>
      </c>
      <c r="BL874" s="16" t="s">
        <v>186</v>
      </c>
      <c r="BM874" s="140" t="s">
        <v>1869</v>
      </c>
    </row>
    <row r="875" spans="2:65" s="1" customFormat="1" x14ac:dyDescent="0.2">
      <c r="B875" s="31"/>
      <c r="D875" s="148" t="s">
        <v>1052</v>
      </c>
      <c r="F875" s="149" t="s">
        <v>1870</v>
      </c>
      <c r="I875" s="144"/>
      <c r="L875" s="31"/>
      <c r="M875" s="145"/>
      <c r="T875" s="52"/>
      <c r="AT875" s="16" t="s">
        <v>1052</v>
      </c>
      <c r="AU875" s="16" t="s">
        <v>80</v>
      </c>
    </row>
    <row r="876" spans="2:65" s="12" customFormat="1" x14ac:dyDescent="0.2">
      <c r="B876" s="150"/>
      <c r="D876" s="142" t="s">
        <v>1054</v>
      </c>
      <c r="E876" s="151" t="s">
        <v>3</v>
      </c>
      <c r="F876" s="152" t="s">
        <v>1871</v>
      </c>
      <c r="H876" s="153">
        <v>324</v>
      </c>
      <c r="I876" s="154"/>
      <c r="L876" s="150"/>
      <c r="M876" s="155"/>
      <c r="T876" s="156"/>
      <c r="AT876" s="151" t="s">
        <v>1054</v>
      </c>
      <c r="AU876" s="151" t="s">
        <v>80</v>
      </c>
      <c r="AV876" s="12" t="s">
        <v>80</v>
      </c>
      <c r="AW876" s="12" t="s">
        <v>35</v>
      </c>
      <c r="AX876" s="12" t="s">
        <v>78</v>
      </c>
      <c r="AY876" s="151" t="s">
        <v>181</v>
      </c>
    </row>
    <row r="877" spans="2:65" s="1" customFormat="1" ht="37.9" customHeight="1" x14ac:dyDescent="0.2">
      <c r="B877" s="128"/>
      <c r="C877" s="129" t="s">
        <v>1872</v>
      </c>
      <c r="D877" s="129" t="s">
        <v>182</v>
      </c>
      <c r="E877" s="130" t="s">
        <v>1873</v>
      </c>
      <c r="F877" s="131" t="s">
        <v>1874</v>
      </c>
      <c r="G877" s="132" t="s">
        <v>499</v>
      </c>
      <c r="H877" s="133">
        <v>10.8</v>
      </c>
      <c r="I877" s="134"/>
      <c r="J877" s="135">
        <f>ROUND(I877*H877,2)</f>
        <v>0</v>
      </c>
      <c r="K877" s="131" t="s">
        <v>1050</v>
      </c>
      <c r="L877" s="31"/>
      <c r="M877" s="136" t="s">
        <v>3</v>
      </c>
      <c r="N877" s="137" t="s">
        <v>44</v>
      </c>
      <c r="P877" s="138">
        <f>O877*H877</f>
        <v>0</v>
      </c>
      <c r="Q877" s="138">
        <v>0</v>
      </c>
      <c r="R877" s="138">
        <f>Q877*H877</f>
        <v>0</v>
      </c>
      <c r="S877" s="138">
        <v>0</v>
      </c>
      <c r="T877" s="139">
        <f>S877*H877</f>
        <v>0</v>
      </c>
      <c r="AR877" s="140" t="s">
        <v>186</v>
      </c>
      <c r="AT877" s="140" t="s">
        <v>182</v>
      </c>
      <c r="AU877" s="140" t="s">
        <v>80</v>
      </c>
      <c r="AY877" s="16" t="s">
        <v>181</v>
      </c>
      <c r="BE877" s="141">
        <f>IF(N877="základní",J877,0)</f>
        <v>0</v>
      </c>
      <c r="BF877" s="141">
        <f>IF(N877="snížená",J877,0)</f>
        <v>0</v>
      </c>
      <c r="BG877" s="141">
        <f>IF(N877="zákl. přenesená",J877,0)</f>
        <v>0</v>
      </c>
      <c r="BH877" s="141">
        <f>IF(N877="sníž. přenesená",J877,0)</f>
        <v>0</v>
      </c>
      <c r="BI877" s="141">
        <f>IF(N877="nulová",J877,0)</f>
        <v>0</v>
      </c>
      <c r="BJ877" s="16" t="s">
        <v>78</v>
      </c>
      <c r="BK877" s="141">
        <f>ROUND(I877*H877,2)</f>
        <v>0</v>
      </c>
      <c r="BL877" s="16" t="s">
        <v>186</v>
      </c>
      <c r="BM877" s="140" t="s">
        <v>1875</v>
      </c>
    </row>
    <row r="878" spans="2:65" s="1" customFormat="1" x14ac:dyDescent="0.2">
      <c r="B878" s="31"/>
      <c r="D878" s="148" t="s">
        <v>1052</v>
      </c>
      <c r="F878" s="149" t="s">
        <v>1876</v>
      </c>
      <c r="I878" s="144"/>
      <c r="L878" s="31"/>
      <c r="M878" s="145"/>
      <c r="T878" s="52"/>
      <c r="AT878" s="16" t="s">
        <v>1052</v>
      </c>
      <c r="AU878" s="16" t="s">
        <v>80</v>
      </c>
    </row>
    <row r="879" spans="2:65" s="1" customFormat="1" ht="37.9" customHeight="1" x14ac:dyDescent="0.2">
      <c r="B879" s="128"/>
      <c r="C879" s="129" t="s">
        <v>1877</v>
      </c>
      <c r="D879" s="129" t="s">
        <v>182</v>
      </c>
      <c r="E879" s="130" t="s">
        <v>1878</v>
      </c>
      <c r="F879" s="131" t="s">
        <v>1879</v>
      </c>
      <c r="G879" s="132" t="s">
        <v>499</v>
      </c>
      <c r="H879" s="133">
        <v>7.35</v>
      </c>
      <c r="I879" s="134"/>
      <c r="J879" s="135">
        <f>ROUND(I879*H879,2)</f>
        <v>0</v>
      </c>
      <c r="K879" s="131" t="s">
        <v>1050</v>
      </c>
      <c r="L879" s="31"/>
      <c r="M879" s="136" t="s">
        <v>3</v>
      </c>
      <c r="N879" s="137" t="s">
        <v>44</v>
      </c>
      <c r="P879" s="138">
        <f>O879*H879</f>
        <v>0</v>
      </c>
      <c r="Q879" s="138">
        <v>0</v>
      </c>
      <c r="R879" s="138">
        <f>Q879*H879</f>
        <v>0</v>
      </c>
      <c r="S879" s="138">
        <v>0</v>
      </c>
      <c r="T879" s="139">
        <f>S879*H879</f>
        <v>0</v>
      </c>
      <c r="AR879" s="140" t="s">
        <v>186</v>
      </c>
      <c r="AT879" s="140" t="s">
        <v>182</v>
      </c>
      <c r="AU879" s="140" t="s">
        <v>80</v>
      </c>
      <c r="AY879" s="16" t="s">
        <v>181</v>
      </c>
      <c r="BE879" s="141">
        <f>IF(N879="základní",J879,0)</f>
        <v>0</v>
      </c>
      <c r="BF879" s="141">
        <f>IF(N879="snížená",J879,0)</f>
        <v>0</v>
      </c>
      <c r="BG879" s="141">
        <f>IF(N879="zákl. přenesená",J879,0)</f>
        <v>0</v>
      </c>
      <c r="BH879" s="141">
        <f>IF(N879="sníž. přenesená",J879,0)</f>
        <v>0</v>
      </c>
      <c r="BI879" s="141">
        <f>IF(N879="nulová",J879,0)</f>
        <v>0</v>
      </c>
      <c r="BJ879" s="16" t="s">
        <v>78</v>
      </c>
      <c r="BK879" s="141">
        <f>ROUND(I879*H879,2)</f>
        <v>0</v>
      </c>
      <c r="BL879" s="16" t="s">
        <v>186</v>
      </c>
      <c r="BM879" s="140" t="s">
        <v>1880</v>
      </c>
    </row>
    <row r="880" spans="2:65" s="1" customFormat="1" x14ac:dyDescent="0.2">
      <c r="B880" s="31"/>
      <c r="D880" s="148" t="s">
        <v>1052</v>
      </c>
      <c r="F880" s="149" t="s">
        <v>1881</v>
      </c>
      <c r="I880" s="144"/>
      <c r="L880" s="31"/>
      <c r="M880" s="145"/>
      <c r="T880" s="52"/>
      <c r="AT880" s="16" t="s">
        <v>1052</v>
      </c>
      <c r="AU880" s="16" t="s">
        <v>80</v>
      </c>
    </row>
    <row r="881" spans="2:65" s="1" customFormat="1" ht="44.25" customHeight="1" x14ac:dyDescent="0.2">
      <c r="B881" s="128"/>
      <c r="C881" s="129" t="s">
        <v>1882</v>
      </c>
      <c r="D881" s="129" t="s">
        <v>182</v>
      </c>
      <c r="E881" s="130" t="s">
        <v>1883</v>
      </c>
      <c r="F881" s="131" t="s">
        <v>1884</v>
      </c>
      <c r="G881" s="132" t="s">
        <v>499</v>
      </c>
      <c r="H881" s="133">
        <v>294</v>
      </c>
      <c r="I881" s="134"/>
      <c r="J881" s="135">
        <f>ROUND(I881*H881,2)</f>
        <v>0</v>
      </c>
      <c r="K881" s="131" t="s">
        <v>1050</v>
      </c>
      <c r="L881" s="31"/>
      <c r="M881" s="136" t="s">
        <v>3</v>
      </c>
      <c r="N881" s="137" t="s">
        <v>44</v>
      </c>
      <c r="P881" s="138">
        <f>O881*H881</f>
        <v>0</v>
      </c>
      <c r="Q881" s="138">
        <v>0</v>
      </c>
      <c r="R881" s="138">
        <f>Q881*H881</f>
        <v>0</v>
      </c>
      <c r="S881" s="138">
        <v>0</v>
      </c>
      <c r="T881" s="139">
        <f>S881*H881</f>
        <v>0</v>
      </c>
      <c r="AR881" s="140" t="s">
        <v>186</v>
      </c>
      <c r="AT881" s="140" t="s">
        <v>182</v>
      </c>
      <c r="AU881" s="140" t="s">
        <v>80</v>
      </c>
      <c r="AY881" s="16" t="s">
        <v>181</v>
      </c>
      <c r="BE881" s="141">
        <f>IF(N881="základní",J881,0)</f>
        <v>0</v>
      </c>
      <c r="BF881" s="141">
        <f>IF(N881="snížená",J881,0)</f>
        <v>0</v>
      </c>
      <c r="BG881" s="141">
        <f>IF(N881="zákl. přenesená",J881,0)</f>
        <v>0</v>
      </c>
      <c r="BH881" s="141">
        <f>IF(N881="sníž. přenesená",J881,0)</f>
        <v>0</v>
      </c>
      <c r="BI881" s="141">
        <f>IF(N881="nulová",J881,0)</f>
        <v>0</v>
      </c>
      <c r="BJ881" s="16" t="s">
        <v>78</v>
      </c>
      <c r="BK881" s="141">
        <f>ROUND(I881*H881,2)</f>
        <v>0</v>
      </c>
      <c r="BL881" s="16" t="s">
        <v>186</v>
      </c>
      <c r="BM881" s="140" t="s">
        <v>1885</v>
      </c>
    </row>
    <row r="882" spans="2:65" s="1" customFormat="1" x14ac:dyDescent="0.2">
      <c r="B882" s="31"/>
      <c r="D882" s="148" t="s">
        <v>1052</v>
      </c>
      <c r="F882" s="149" t="s">
        <v>1886</v>
      </c>
      <c r="I882" s="144"/>
      <c r="L882" s="31"/>
      <c r="M882" s="145"/>
      <c r="T882" s="52"/>
      <c r="AT882" s="16" t="s">
        <v>1052</v>
      </c>
      <c r="AU882" s="16" t="s">
        <v>80</v>
      </c>
    </row>
    <row r="883" spans="2:65" s="12" customFormat="1" x14ac:dyDescent="0.2">
      <c r="B883" s="150"/>
      <c r="D883" s="142" t="s">
        <v>1054</v>
      </c>
      <c r="E883" s="151" t="s">
        <v>3</v>
      </c>
      <c r="F883" s="152" t="s">
        <v>1887</v>
      </c>
      <c r="H883" s="153">
        <v>294</v>
      </c>
      <c r="I883" s="154"/>
      <c r="L883" s="150"/>
      <c r="M883" s="155"/>
      <c r="T883" s="156"/>
      <c r="AT883" s="151" t="s">
        <v>1054</v>
      </c>
      <c r="AU883" s="151" t="s">
        <v>80</v>
      </c>
      <c r="AV883" s="12" t="s">
        <v>80</v>
      </c>
      <c r="AW883" s="12" t="s">
        <v>35</v>
      </c>
      <c r="AX883" s="12" t="s">
        <v>78</v>
      </c>
      <c r="AY883" s="151" t="s">
        <v>181</v>
      </c>
    </row>
    <row r="884" spans="2:65" s="1" customFormat="1" ht="37.9" customHeight="1" x14ac:dyDescent="0.2">
      <c r="B884" s="128"/>
      <c r="C884" s="129" t="s">
        <v>1888</v>
      </c>
      <c r="D884" s="129" t="s">
        <v>182</v>
      </c>
      <c r="E884" s="130" t="s">
        <v>1889</v>
      </c>
      <c r="F884" s="131" t="s">
        <v>1890</v>
      </c>
      <c r="G884" s="132" t="s">
        <v>499</v>
      </c>
      <c r="H884" s="133">
        <v>7.35</v>
      </c>
      <c r="I884" s="134"/>
      <c r="J884" s="135">
        <f>ROUND(I884*H884,2)</f>
        <v>0</v>
      </c>
      <c r="K884" s="131" t="s">
        <v>1050</v>
      </c>
      <c r="L884" s="31"/>
      <c r="M884" s="136" t="s">
        <v>3</v>
      </c>
      <c r="N884" s="137" t="s">
        <v>44</v>
      </c>
      <c r="P884" s="138">
        <f>O884*H884</f>
        <v>0</v>
      </c>
      <c r="Q884" s="138">
        <v>0</v>
      </c>
      <c r="R884" s="138">
        <f>Q884*H884</f>
        <v>0</v>
      </c>
      <c r="S884" s="138">
        <v>0</v>
      </c>
      <c r="T884" s="139">
        <f>S884*H884</f>
        <v>0</v>
      </c>
      <c r="AR884" s="140" t="s">
        <v>186</v>
      </c>
      <c r="AT884" s="140" t="s">
        <v>182</v>
      </c>
      <c r="AU884" s="140" t="s">
        <v>80</v>
      </c>
      <c r="AY884" s="16" t="s">
        <v>181</v>
      </c>
      <c r="BE884" s="141">
        <f>IF(N884="základní",J884,0)</f>
        <v>0</v>
      </c>
      <c r="BF884" s="141">
        <f>IF(N884="snížená",J884,0)</f>
        <v>0</v>
      </c>
      <c r="BG884" s="141">
        <f>IF(N884="zákl. přenesená",J884,0)</f>
        <v>0</v>
      </c>
      <c r="BH884" s="141">
        <f>IF(N884="sníž. přenesená",J884,0)</f>
        <v>0</v>
      </c>
      <c r="BI884" s="141">
        <f>IF(N884="nulová",J884,0)</f>
        <v>0</v>
      </c>
      <c r="BJ884" s="16" t="s">
        <v>78</v>
      </c>
      <c r="BK884" s="141">
        <f>ROUND(I884*H884,2)</f>
        <v>0</v>
      </c>
      <c r="BL884" s="16" t="s">
        <v>186</v>
      </c>
      <c r="BM884" s="140" t="s">
        <v>1891</v>
      </c>
    </row>
    <row r="885" spans="2:65" s="1" customFormat="1" x14ac:dyDescent="0.2">
      <c r="B885" s="31"/>
      <c r="D885" s="148" t="s">
        <v>1052</v>
      </c>
      <c r="F885" s="149" t="s">
        <v>1892</v>
      </c>
      <c r="I885" s="144"/>
      <c r="L885" s="31"/>
      <c r="M885" s="145"/>
      <c r="T885" s="52"/>
      <c r="AT885" s="16" t="s">
        <v>1052</v>
      </c>
      <c r="AU885" s="16" t="s">
        <v>80</v>
      </c>
    </row>
    <row r="886" spans="2:65" s="1" customFormat="1" ht="37.9" customHeight="1" x14ac:dyDescent="0.2">
      <c r="B886" s="128"/>
      <c r="C886" s="129" t="s">
        <v>1893</v>
      </c>
      <c r="D886" s="129" t="s">
        <v>182</v>
      </c>
      <c r="E886" s="130" t="s">
        <v>1894</v>
      </c>
      <c r="F886" s="131" t="s">
        <v>1895</v>
      </c>
      <c r="G886" s="132" t="s">
        <v>597</v>
      </c>
      <c r="H886" s="133">
        <v>469.2</v>
      </c>
      <c r="I886" s="134"/>
      <c r="J886" s="135">
        <f>ROUND(I886*H886,2)</f>
        <v>0</v>
      </c>
      <c r="K886" s="131" t="s">
        <v>1050</v>
      </c>
      <c r="L886" s="31"/>
      <c r="M886" s="136" t="s">
        <v>3</v>
      </c>
      <c r="N886" s="137" t="s">
        <v>44</v>
      </c>
      <c r="P886" s="138">
        <f>O886*H886</f>
        <v>0</v>
      </c>
      <c r="Q886" s="138">
        <v>4.0000000000000003E-5</v>
      </c>
      <c r="R886" s="138">
        <f>Q886*H886</f>
        <v>1.8768E-2</v>
      </c>
      <c r="S886" s="138">
        <v>0</v>
      </c>
      <c r="T886" s="139">
        <f>S886*H886</f>
        <v>0</v>
      </c>
      <c r="AR886" s="140" t="s">
        <v>186</v>
      </c>
      <c r="AT886" s="140" t="s">
        <v>182</v>
      </c>
      <c r="AU886" s="140" t="s">
        <v>80</v>
      </c>
      <c r="AY886" s="16" t="s">
        <v>181</v>
      </c>
      <c r="BE886" s="141">
        <f>IF(N886="základní",J886,0)</f>
        <v>0</v>
      </c>
      <c r="BF886" s="141">
        <f>IF(N886="snížená",J886,0)</f>
        <v>0</v>
      </c>
      <c r="BG886" s="141">
        <f>IF(N886="zákl. přenesená",J886,0)</f>
        <v>0</v>
      </c>
      <c r="BH886" s="141">
        <f>IF(N886="sníž. přenesená",J886,0)</f>
        <v>0</v>
      </c>
      <c r="BI886" s="141">
        <f>IF(N886="nulová",J886,0)</f>
        <v>0</v>
      </c>
      <c r="BJ886" s="16" t="s">
        <v>78</v>
      </c>
      <c r="BK886" s="141">
        <f>ROUND(I886*H886,2)</f>
        <v>0</v>
      </c>
      <c r="BL886" s="16" t="s">
        <v>186</v>
      </c>
      <c r="BM886" s="140" t="s">
        <v>1896</v>
      </c>
    </row>
    <row r="887" spans="2:65" s="1" customFormat="1" x14ac:dyDescent="0.2">
      <c r="B887" s="31"/>
      <c r="D887" s="148" t="s">
        <v>1052</v>
      </c>
      <c r="F887" s="149" t="s">
        <v>1897</v>
      </c>
      <c r="I887" s="144"/>
      <c r="L887" s="31"/>
      <c r="M887" s="145"/>
      <c r="T887" s="52"/>
      <c r="AT887" s="16" t="s">
        <v>1052</v>
      </c>
      <c r="AU887" s="16" t="s">
        <v>80</v>
      </c>
    </row>
    <row r="888" spans="2:65" s="12" customFormat="1" x14ac:dyDescent="0.2">
      <c r="B888" s="150"/>
      <c r="D888" s="142" t="s">
        <v>1054</v>
      </c>
      <c r="E888" s="151" t="s">
        <v>3</v>
      </c>
      <c r="F888" s="152" t="s">
        <v>1898</v>
      </c>
      <c r="H888" s="153">
        <v>33</v>
      </c>
      <c r="I888" s="154"/>
      <c r="L888" s="150"/>
      <c r="M888" s="155"/>
      <c r="T888" s="156"/>
      <c r="AT888" s="151" t="s">
        <v>1054</v>
      </c>
      <c r="AU888" s="151" t="s">
        <v>80</v>
      </c>
      <c r="AV888" s="12" t="s">
        <v>80</v>
      </c>
      <c r="AW888" s="12" t="s">
        <v>35</v>
      </c>
      <c r="AX888" s="12" t="s">
        <v>73</v>
      </c>
      <c r="AY888" s="151" t="s">
        <v>181</v>
      </c>
    </row>
    <row r="889" spans="2:65" s="12" customFormat="1" ht="22.5" x14ac:dyDescent="0.2">
      <c r="B889" s="150"/>
      <c r="D889" s="142" t="s">
        <v>1054</v>
      </c>
      <c r="E889" s="151" t="s">
        <v>3</v>
      </c>
      <c r="F889" s="152" t="s">
        <v>1899</v>
      </c>
      <c r="H889" s="153">
        <v>190.4</v>
      </c>
      <c r="I889" s="154"/>
      <c r="L889" s="150"/>
      <c r="M889" s="155"/>
      <c r="T889" s="156"/>
      <c r="AT889" s="151" t="s">
        <v>1054</v>
      </c>
      <c r="AU889" s="151" t="s">
        <v>80</v>
      </c>
      <c r="AV889" s="12" t="s">
        <v>80</v>
      </c>
      <c r="AW889" s="12" t="s">
        <v>35</v>
      </c>
      <c r="AX889" s="12" t="s">
        <v>73</v>
      </c>
      <c r="AY889" s="151" t="s">
        <v>181</v>
      </c>
    </row>
    <row r="890" spans="2:65" s="12" customFormat="1" ht="22.5" x14ac:dyDescent="0.2">
      <c r="B890" s="150"/>
      <c r="D890" s="142" t="s">
        <v>1054</v>
      </c>
      <c r="E890" s="151" t="s">
        <v>3</v>
      </c>
      <c r="F890" s="152" t="s">
        <v>1900</v>
      </c>
      <c r="H890" s="153">
        <v>134.30000000000001</v>
      </c>
      <c r="I890" s="154"/>
      <c r="L890" s="150"/>
      <c r="M890" s="155"/>
      <c r="T890" s="156"/>
      <c r="AT890" s="151" t="s">
        <v>1054</v>
      </c>
      <c r="AU890" s="151" t="s">
        <v>80</v>
      </c>
      <c r="AV890" s="12" t="s">
        <v>80</v>
      </c>
      <c r="AW890" s="12" t="s">
        <v>35</v>
      </c>
      <c r="AX890" s="12" t="s">
        <v>73</v>
      </c>
      <c r="AY890" s="151" t="s">
        <v>181</v>
      </c>
    </row>
    <row r="891" spans="2:65" s="12" customFormat="1" ht="22.5" x14ac:dyDescent="0.2">
      <c r="B891" s="150"/>
      <c r="D891" s="142" t="s">
        <v>1054</v>
      </c>
      <c r="E891" s="151" t="s">
        <v>3</v>
      </c>
      <c r="F891" s="152" t="s">
        <v>1901</v>
      </c>
      <c r="H891" s="153">
        <v>111.5</v>
      </c>
      <c r="I891" s="154"/>
      <c r="L891" s="150"/>
      <c r="M891" s="155"/>
      <c r="T891" s="156"/>
      <c r="AT891" s="151" t="s">
        <v>1054</v>
      </c>
      <c r="AU891" s="151" t="s">
        <v>80</v>
      </c>
      <c r="AV891" s="12" t="s">
        <v>80</v>
      </c>
      <c r="AW891" s="12" t="s">
        <v>35</v>
      </c>
      <c r="AX891" s="12" t="s">
        <v>73</v>
      </c>
      <c r="AY891" s="151" t="s">
        <v>181</v>
      </c>
    </row>
    <row r="892" spans="2:65" s="13" customFormat="1" x14ac:dyDescent="0.2">
      <c r="B892" s="157"/>
      <c r="D892" s="142" t="s">
        <v>1054</v>
      </c>
      <c r="E892" s="158" t="s">
        <v>3</v>
      </c>
      <c r="F892" s="159" t="s">
        <v>1070</v>
      </c>
      <c r="H892" s="160">
        <v>469.2</v>
      </c>
      <c r="I892" s="161"/>
      <c r="L892" s="157"/>
      <c r="M892" s="162"/>
      <c r="T892" s="163"/>
      <c r="AT892" s="158" t="s">
        <v>1054</v>
      </c>
      <c r="AU892" s="158" t="s">
        <v>80</v>
      </c>
      <c r="AV892" s="13" t="s">
        <v>186</v>
      </c>
      <c r="AW892" s="13" t="s">
        <v>35</v>
      </c>
      <c r="AX892" s="13" t="s">
        <v>78</v>
      </c>
      <c r="AY892" s="158" t="s">
        <v>181</v>
      </c>
    </row>
    <row r="893" spans="2:65" s="1" customFormat="1" ht="37.9" customHeight="1" x14ac:dyDescent="0.2">
      <c r="B893" s="128"/>
      <c r="C893" s="129" t="s">
        <v>1902</v>
      </c>
      <c r="D893" s="129" t="s">
        <v>182</v>
      </c>
      <c r="E893" s="130" t="s">
        <v>1903</v>
      </c>
      <c r="F893" s="131" t="s">
        <v>1904</v>
      </c>
      <c r="G893" s="132" t="s">
        <v>499</v>
      </c>
      <c r="H893" s="133">
        <v>50</v>
      </c>
      <c r="I893" s="134"/>
      <c r="J893" s="135">
        <f>ROUND(I893*H893,2)</f>
        <v>0</v>
      </c>
      <c r="K893" s="131" t="s">
        <v>1205</v>
      </c>
      <c r="L893" s="31"/>
      <c r="M893" s="136" t="s">
        <v>3</v>
      </c>
      <c r="N893" s="137" t="s">
        <v>44</v>
      </c>
      <c r="P893" s="138">
        <f>O893*H893</f>
        <v>0</v>
      </c>
      <c r="Q893" s="138">
        <v>7.11E-3</v>
      </c>
      <c r="R893" s="138">
        <f>Q893*H893</f>
        <v>0.35549999999999998</v>
      </c>
      <c r="S893" s="138">
        <v>0</v>
      </c>
      <c r="T893" s="139">
        <f>S893*H893</f>
        <v>0</v>
      </c>
      <c r="AR893" s="140" t="s">
        <v>186</v>
      </c>
      <c r="AT893" s="140" t="s">
        <v>182</v>
      </c>
      <c r="AU893" s="140" t="s">
        <v>80</v>
      </c>
      <c r="AY893" s="16" t="s">
        <v>181</v>
      </c>
      <c r="BE893" s="141">
        <f>IF(N893="základní",J893,0)</f>
        <v>0</v>
      </c>
      <c r="BF893" s="141">
        <f>IF(N893="snížená",J893,0)</f>
        <v>0</v>
      </c>
      <c r="BG893" s="141">
        <f>IF(N893="zákl. přenesená",J893,0)</f>
        <v>0</v>
      </c>
      <c r="BH893" s="141">
        <f>IF(N893="sníž. přenesená",J893,0)</f>
        <v>0</v>
      </c>
      <c r="BI893" s="141">
        <f>IF(N893="nulová",J893,0)</f>
        <v>0</v>
      </c>
      <c r="BJ893" s="16" t="s">
        <v>78</v>
      </c>
      <c r="BK893" s="141">
        <f>ROUND(I893*H893,2)</f>
        <v>0</v>
      </c>
      <c r="BL893" s="16" t="s">
        <v>186</v>
      </c>
      <c r="BM893" s="140" t="s">
        <v>1905</v>
      </c>
    </row>
    <row r="894" spans="2:65" s="1" customFormat="1" x14ac:dyDescent="0.2">
      <c r="B894" s="31"/>
      <c r="D894" s="148" t="s">
        <v>1052</v>
      </c>
      <c r="F894" s="149" t="s">
        <v>1906</v>
      </c>
      <c r="I894" s="144"/>
      <c r="L894" s="31"/>
      <c r="M894" s="145"/>
      <c r="T894" s="52"/>
      <c r="AT894" s="16" t="s">
        <v>1052</v>
      </c>
      <c r="AU894" s="16" t="s">
        <v>80</v>
      </c>
    </row>
    <row r="895" spans="2:65" s="12" customFormat="1" x14ac:dyDescent="0.2">
      <c r="B895" s="150"/>
      <c r="D895" s="142" t="s">
        <v>1054</v>
      </c>
      <c r="E895" s="151" t="s">
        <v>3</v>
      </c>
      <c r="F895" s="152" t="s">
        <v>1907</v>
      </c>
      <c r="H895" s="153">
        <v>50</v>
      </c>
      <c r="I895" s="154"/>
      <c r="L895" s="150"/>
      <c r="M895" s="155"/>
      <c r="T895" s="156"/>
      <c r="AT895" s="151" t="s">
        <v>1054</v>
      </c>
      <c r="AU895" s="151" t="s">
        <v>80</v>
      </c>
      <c r="AV895" s="12" t="s">
        <v>80</v>
      </c>
      <c r="AW895" s="12" t="s">
        <v>35</v>
      </c>
      <c r="AX895" s="12" t="s">
        <v>78</v>
      </c>
      <c r="AY895" s="151" t="s">
        <v>181</v>
      </c>
    </row>
    <row r="896" spans="2:65" s="1" customFormat="1" ht="24.2" customHeight="1" x14ac:dyDescent="0.2">
      <c r="B896" s="128"/>
      <c r="C896" s="129" t="s">
        <v>1908</v>
      </c>
      <c r="D896" s="129" t="s">
        <v>182</v>
      </c>
      <c r="E896" s="130" t="s">
        <v>1909</v>
      </c>
      <c r="F896" s="131" t="s">
        <v>1910</v>
      </c>
      <c r="G896" s="132" t="s">
        <v>1288</v>
      </c>
      <c r="H896" s="133">
        <v>4</v>
      </c>
      <c r="I896" s="134"/>
      <c r="J896" s="135">
        <f>ROUND(I896*H896,2)</f>
        <v>0</v>
      </c>
      <c r="K896" s="131" t="s">
        <v>1050</v>
      </c>
      <c r="L896" s="31"/>
      <c r="M896" s="136" t="s">
        <v>3</v>
      </c>
      <c r="N896" s="137" t="s">
        <v>44</v>
      </c>
      <c r="P896" s="138">
        <f>O896*H896</f>
        <v>0</v>
      </c>
      <c r="Q896" s="138">
        <v>0</v>
      </c>
      <c r="R896" s="138">
        <f>Q896*H896</f>
        <v>0</v>
      </c>
      <c r="S896" s="138">
        <v>0</v>
      </c>
      <c r="T896" s="139">
        <f>S896*H896</f>
        <v>0</v>
      </c>
      <c r="AR896" s="140" t="s">
        <v>186</v>
      </c>
      <c r="AT896" s="140" t="s">
        <v>182</v>
      </c>
      <c r="AU896" s="140" t="s">
        <v>80</v>
      </c>
      <c r="AY896" s="16" t="s">
        <v>181</v>
      </c>
      <c r="BE896" s="141">
        <f>IF(N896="základní",J896,0)</f>
        <v>0</v>
      </c>
      <c r="BF896" s="141">
        <f>IF(N896="snížená",J896,0)</f>
        <v>0</v>
      </c>
      <c r="BG896" s="141">
        <f>IF(N896="zákl. přenesená",J896,0)</f>
        <v>0</v>
      </c>
      <c r="BH896" s="141">
        <f>IF(N896="sníž. přenesená",J896,0)</f>
        <v>0</v>
      </c>
      <c r="BI896" s="141">
        <f>IF(N896="nulová",J896,0)</f>
        <v>0</v>
      </c>
      <c r="BJ896" s="16" t="s">
        <v>78</v>
      </c>
      <c r="BK896" s="141">
        <f>ROUND(I896*H896,2)</f>
        <v>0</v>
      </c>
      <c r="BL896" s="16" t="s">
        <v>186</v>
      </c>
      <c r="BM896" s="140" t="s">
        <v>1911</v>
      </c>
    </row>
    <row r="897" spans="2:65" s="1" customFormat="1" x14ac:dyDescent="0.2">
      <c r="B897" s="31"/>
      <c r="D897" s="148" t="s">
        <v>1052</v>
      </c>
      <c r="F897" s="149" t="s">
        <v>1912</v>
      </c>
      <c r="I897" s="144"/>
      <c r="L897" s="31"/>
      <c r="M897" s="145"/>
      <c r="T897" s="52"/>
      <c r="AT897" s="16" t="s">
        <v>1052</v>
      </c>
      <c r="AU897" s="16" t="s">
        <v>80</v>
      </c>
    </row>
    <row r="898" spans="2:65" s="1" customFormat="1" ht="16.5" customHeight="1" x14ac:dyDescent="0.2">
      <c r="B898" s="128"/>
      <c r="C898" s="164" t="s">
        <v>1913</v>
      </c>
      <c r="D898" s="164" t="s">
        <v>1134</v>
      </c>
      <c r="E898" s="165" t="s">
        <v>1914</v>
      </c>
      <c r="F898" s="166" t="s">
        <v>1915</v>
      </c>
      <c r="G898" s="167" t="s">
        <v>1288</v>
      </c>
      <c r="H898" s="168">
        <v>4</v>
      </c>
      <c r="I898" s="169"/>
      <c r="J898" s="170">
        <f>ROUND(I898*H898,2)</f>
        <v>0</v>
      </c>
      <c r="K898" s="166" t="s">
        <v>1050</v>
      </c>
      <c r="L898" s="171"/>
      <c r="M898" s="172" t="s">
        <v>3</v>
      </c>
      <c r="N898" s="173" t="s">
        <v>44</v>
      </c>
      <c r="P898" s="138">
        <f>O898*H898</f>
        <v>0</v>
      </c>
      <c r="Q898" s="138">
        <v>1.2999999999999999E-4</v>
      </c>
      <c r="R898" s="138">
        <f>Q898*H898</f>
        <v>5.1999999999999995E-4</v>
      </c>
      <c r="S898" s="138">
        <v>0</v>
      </c>
      <c r="T898" s="139">
        <f>S898*H898</f>
        <v>0</v>
      </c>
      <c r="AR898" s="140" t="s">
        <v>209</v>
      </c>
      <c r="AT898" s="140" t="s">
        <v>1134</v>
      </c>
      <c r="AU898" s="140" t="s">
        <v>80</v>
      </c>
      <c r="AY898" s="16" t="s">
        <v>181</v>
      </c>
      <c r="BE898" s="141">
        <f>IF(N898="základní",J898,0)</f>
        <v>0</v>
      </c>
      <c r="BF898" s="141">
        <f>IF(N898="snížená",J898,0)</f>
        <v>0</v>
      </c>
      <c r="BG898" s="141">
        <f>IF(N898="zákl. přenesená",J898,0)</f>
        <v>0</v>
      </c>
      <c r="BH898" s="141">
        <f>IF(N898="sníž. přenesená",J898,0)</f>
        <v>0</v>
      </c>
      <c r="BI898" s="141">
        <f>IF(N898="nulová",J898,0)</f>
        <v>0</v>
      </c>
      <c r="BJ898" s="16" t="s">
        <v>78</v>
      </c>
      <c r="BK898" s="141">
        <f>ROUND(I898*H898,2)</f>
        <v>0</v>
      </c>
      <c r="BL898" s="16" t="s">
        <v>186</v>
      </c>
      <c r="BM898" s="140" t="s">
        <v>1916</v>
      </c>
    </row>
    <row r="899" spans="2:65" s="1" customFormat="1" ht="24.2" customHeight="1" x14ac:dyDescent="0.2">
      <c r="B899" s="128"/>
      <c r="C899" s="129" t="s">
        <v>1917</v>
      </c>
      <c r="D899" s="129" t="s">
        <v>182</v>
      </c>
      <c r="E899" s="130" t="s">
        <v>1918</v>
      </c>
      <c r="F899" s="131" t="s">
        <v>1919</v>
      </c>
      <c r="G899" s="132" t="s">
        <v>597</v>
      </c>
      <c r="H899" s="133">
        <v>80.519000000000005</v>
      </c>
      <c r="I899" s="134"/>
      <c r="J899" s="135">
        <f>ROUND(I899*H899,2)</f>
        <v>0</v>
      </c>
      <c r="K899" s="131" t="s">
        <v>1050</v>
      </c>
      <c r="L899" s="31"/>
      <c r="M899" s="136" t="s">
        <v>3</v>
      </c>
      <c r="N899" s="137" t="s">
        <v>44</v>
      </c>
      <c r="P899" s="138">
        <f>O899*H899</f>
        <v>0</v>
      </c>
      <c r="Q899" s="138">
        <v>0</v>
      </c>
      <c r="R899" s="138">
        <f>Q899*H899</f>
        <v>0</v>
      </c>
      <c r="S899" s="138">
        <v>0.18099999999999999</v>
      </c>
      <c r="T899" s="139">
        <f>S899*H899</f>
        <v>14.573939000000001</v>
      </c>
      <c r="AR899" s="140" t="s">
        <v>186</v>
      </c>
      <c r="AT899" s="140" t="s">
        <v>182</v>
      </c>
      <c r="AU899" s="140" t="s">
        <v>80</v>
      </c>
      <c r="AY899" s="16" t="s">
        <v>181</v>
      </c>
      <c r="BE899" s="141">
        <f>IF(N899="základní",J899,0)</f>
        <v>0</v>
      </c>
      <c r="BF899" s="141">
        <f>IF(N899="snížená",J899,0)</f>
        <v>0</v>
      </c>
      <c r="BG899" s="141">
        <f>IF(N899="zákl. přenesená",J899,0)</f>
        <v>0</v>
      </c>
      <c r="BH899" s="141">
        <f>IF(N899="sníž. přenesená",J899,0)</f>
        <v>0</v>
      </c>
      <c r="BI899" s="141">
        <f>IF(N899="nulová",J899,0)</f>
        <v>0</v>
      </c>
      <c r="BJ899" s="16" t="s">
        <v>78</v>
      </c>
      <c r="BK899" s="141">
        <f>ROUND(I899*H899,2)</f>
        <v>0</v>
      </c>
      <c r="BL899" s="16" t="s">
        <v>186</v>
      </c>
      <c r="BM899" s="140" t="s">
        <v>1920</v>
      </c>
    </row>
    <row r="900" spans="2:65" s="1" customFormat="1" x14ac:dyDescent="0.2">
      <c r="B900" s="31"/>
      <c r="D900" s="148" t="s">
        <v>1052</v>
      </c>
      <c r="F900" s="149" t="s">
        <v>1921</v>
      </c>
      <c r="I900" s="144"/>
      <c r="L900" s="31"/>
      <c r="M900" s="145"/>
      <c r="T900" s="52"/>
      <c r="AT900" s="16" t="s">
        <v>1052</v>
      </c>
      <c r="AU900" s="16" t="s">
        <v>80</v>
      </c>
    </row>
    <row r="901" spans="2:65" s="12" customFormat="1" ht="22.5" x14ac:dyDescent="0.2">
      <c r="B901" s="150"/>
      <c r="D901" s="142" t="s">
        <v>1054</v>
      </c>
      <c r="E901" s="151" t="s">
        <v>3</v>
      </c>
      <c r="F901" s="152" t="s">
        <v>1922</v>
      </c>
      <c r="H901" s="153">
        <v>4.9790000000000001</v>
      </c>
      <c r="I901" s="154"/>
      <c r="L901" s="150"/>
      <c r="M901" s="155"/>
      <c r="T901" s="156"/>
      <c r="AT901" s="151" t="s">
        <v>1054</v>
      </c>
      <c r="AU901" s="151" t="s">
        <v>80</v>
      </c>
      <c r="AV901" s="12" t="s">
        <v>80</v>
      </c>
      <c r="AW901" s="12" t="s">
        <v>35</v>
      </c>
      <c r="AX901" s="12" t="s">
        <v>73</v>
      </c>
      <c r="AY901" s="151" t="s">
        <v>181</v>
      </c>
    </row>
    <row r="902" spans="2:65" s="12" customFormat="1" x14ac:dyDescent="0.2">
      <c r="B902" s="150"/>
      <c r="D902" s="142" t="s">
        <v>1054</v>
      </c>
      <c r="E902" s="151" t="s">
        <v>3</v>
      </c>
      <c r="F902" s="152" t="s">
        <v>1923</v>
      </c>
      <c r="H902" s="153">
        <v>31.445</v>
      </c>
      <c r="I902" s="154"/>
      <c r="L902" s="150"/>
      <c r="M902" s="155"/>
      <c r="T902" s="156"/>
      <c r="AT902" s="151" t="s">
        <v>1054</v>
      </c>
      <c r="AU902" s="151" t="s">
        <v>80</v>
      </c>
      <c r="AV902" s="12" t="s">
        <v>80</v>
      </c>
      <c r="AW902" s="12" t="s">
        <v>35</v>
      </c>
      <c r="AX902" s="12" t="s">
        <v>73</v>
      </c>
      <c r="AY902" s="151" t="s">
        <v>181</v>
      </c>
    </row>
    <row r="903" spans="2:65" s="12" customFormat="1" ht="22.5" x14ac:dyDescent="0.2">
      <c r="B903" s="150"/>
      <c r="D903" s="142" t="s">
        <v>1054</v>
      </c>
      <c r="E903" s="151" t="s">
        <v>3</v>
      </c>
      <c r="F903" s="152" t="s">
        <v>1924</v>
      </c>
      <c r="H903" s="153">
        <v>44.094999999999999</v>
      </c>
      <c r="I903" s="154"/>
      <c r="L903" s="150"/>
      <c r="M903" s="155"/>
      <c r="T903" s="156"/>
      <c r="AT903" s="151" t="s">
        <v>1054</v>
      </c>
      <c r="AU903" s="151" t="s">
        <v>80</v>
      </c>
      <c r="AV903" s="12" t="s">
        <v>80</v>
      </c>
      <c r="AW903" s="12" t="s">
        <v>35</v>
      </c>
      <c r="AX903" s="12" t="s">
        <v>73</v>
      </c>
      <c r="AY903" s="151" t="s">
        <v>181</v>
      </c>
    </row>
    <row r="904" spans="2:65" s="13" customFormat="1" x14ac:dyDescent="0.2">
      <c r="B904" s="157"/>
      <c r="D904" s="142" t="s">
        <v>1054</v>
      </c>
      <c r="E904" s="158" t="s">
        <v>3</v>
      </c>
      <c r="F904" s="159" t="s">
        <v>1070</v>
      </c>
      <c r="H904" s="160">
        <v>80.519000000000005</v>
      </c>
      <c r="I904" s="161"/>
      <c r="L904" s="157"/>
      <c r="M904" s="162"/>
      <c r="T904" s="163"/>
      <c r="AT904" s="158" t="s">
        <v>1054</v>
      </c>
      <c r="AU904" s="158" t="s">
        <v>80</v>
      </c>
      <c r="AV904" s="13" t="s">
        <v>186</v>
      </c>
      <c r="AW904" s="13" t="s">
        <v>35</v>
      </c>
      <c r="AX904" s="13" t="s">
        <v>78</v>
      </c>
      <c r="AY904" s="158" t="s">
        <v>181</v>
      </c>
    </row>
    <row r="905" spans="2:65" s="1" customFormat="1" ht="24.2" customHeight="1" x14ac:dyDescent="0.2">
      <c r="B905" s="128"/>
      <c r="C905" s="129" t="s">
        <v>1925</v>
      </c>
      <c r="D905" s="129" t="s">
        <v>182</v>
      </c>
      <c r="E905" s="130" t="s">
        <v>1926</v>
      </c>
      <c r="F905" s="131" t="s">
        <v>1927</v>
      </c>
      <c r="G905" s="132" t="s">
        <v>597</v>
      </c>
      <c r="H905" s="133">
        <v>71.688000000000002</v>
      </c>
      <c r="I905" s="134"/>
      <c r="J905" s="135">
        <f>ROUND(I905*H905,2)</f>
        <v>0</v>
      </c>
      <c r="K905" s="131" t="s">
        <v>1050</v>
      </c>
      <c r="L905" s="31"/>
      <c r="M905" s="136" t="s">
        <v>3</v>
      </c>
      <c r="N905" s="137" t="s">
        <v>44</v>
      </c>
      <c r="P905" s="138">
        <f>O905*H905</f>
        <v>0</v>
      </c>
      <c r="Q905" s="138">
        <v>0</v>
      </c>
      <c r="R905" s="138">
        <f>Q905*H905</f>
        <v>0</v>
      </c>
      <c r="S905" s="138">
        <v>0.26100000000000001</v>
      </c>
      <c r="T905" s="139">
        <f>S905*H905</f>
        <v>18.710568000000002</v>
      </c>
      <c r="AR905" s="140" t="s">
        <v>186</v>
      </c>
      <c r="AT905" s="140" t="s">
        <v>182</v>
      </c>
      <c r="AU905" s="140" t="s">
        <v>80</v>
      </c>
      <c r="AY905" s="16" t="s">
        <v>181</v>
      </c>
      <c r="BE905" s="141">
        <f>IF(N905="základní",J905,0)</f>
        <v>0</v>
      </c>
      <c r="BF905" s="141">
        <f>IF(N905="snížená",J905,0)</f>
        <v>0</v>
      </c>
      <c r="BG905" s="141">
        <f>IF(N905="zákl. přenesená",J905,0)</f>
        <v>0</v>
      </c>
      <c r="BH905" s="141">
        <f>IF(N905="sníž. přenesená",J905,0)</f>
        <v>0</v>
      </c>
      <c r="BI905" s="141">
        <f>IF(N905="nulová",J905,0)</f>
        <v>0</v>
      </c>
      <c r="BJ905" s="16" t="s">
        <v>78</v>
      </c>
      <c r="BK905" s="141">
        <f>ROUND(I905*H905,2)</f>
        <v>0</v>
      </c>
      <c r="BL905" s="16" t="s">
        <v>186</v>
      </c>
      <c r="BM905" s="140" t="s">
        <v>1928</v>
      </c>
    </row>
    <row r="906" spans="2:65" s="1" customFormat="1" x14ac:dyDescent="0.2">
      <c r="B906" s="31"/>
      <c r="D906" s="148" t="s">
        <v>1052</v>
      </c>
      <c r="F906" s="149" t="s">
        <v>1929</v>
      </c>
      <c r="I906" s="144"/>
      <c r="L906" s="31"/>
      <c r="M906" s="145"/>
      <c r="T906" s="52"/>
      <c r="AT906" s="16" t="s">
        <v>1052</v>
      </c>
      <c r="AU906" s="16" t="s">
        <v>80</v>
      </c>
    </row>
    <row r="907" spans="2:65" s="12" customFormat="1" x14ac:dyDescent="0.2">
      <c r="B907" s="150"/>
      <c r="D907" s="142" t="s">
        <v>1054</v>
      </c>
      <c r="E907" s="151" t="s">
        <v>3</v>
      </c>
      <c r="F907" s="152" t="s">
        <v>1930</v>
      </c>
      <c r="H907" s="153">
        <v>9.7530000000000001</v>
      </c>
      <c r="I907" s="154"/>
      <c r="L907" s="150"/>
      <c r="M907" s="155"/>
      <c r="T907" s="156"/>
      <c r="AT907" s="151" t="s">
        <v>1054</v>
      </c>
      <c r="AU907" s="151" t="s">
        <v>80</v>
      </c>
      <c r="AV907" s="12" t="s">
        <v>80</v>
      </c>
      <c r="AW907" s="12" t="s">
        <v>35</v>
      </c>
      <c r="AX907" s="12" t="s">
        <v>73</v>
      </c>
      <c r="AY907" s="151" t="s">
        <v>181</v>
      </c>
    </row>
    <row r="908" spans="2:65" s="12" customFormat="1" x14ac:dyDescent="0.2">
      <c r="B908" s="150"/>
      <c r="D908" s="142" t="s">
        <v>1054</v>
      </c>
      <c r="E908" s="151" t="s">
        <v>3</v>
      </c>
      <c r="F908" s="152" t="s">
        <v>1931</v>
      </c>
      <c r="H908" s="153">
        <v>42.06</v>
      </c>
      <c r="I908" s="154"/>
      <c r="L908" s="150"/>
      <c r="M908" s="155"/>
      <c r="T908" s="156"/>
      <c r="AT908" s="151" t="s">
        <v>1054</v>
      </c>
      <c r="AU908" s="151" t="s">
        <v>80</v>
      </c>
      <c r="AV908" s="12" t="s">
        <v>80</v>
      </c>
      <c r="AW908" s="12" t="s">
        <v>35</v>
      </c>
      <c r="AX908" s="12" t="s">
        <v>73</v>
      </c>
      <c r="AY908" s="151" t="s">
        <v>181</v>
      </c>
    </row>
    <row r="909" spans="2:65" s="12" customFormat="1" x14ac:dyDescent="0.2">
      <c r="B909" s="150"/>
      <c r="D909" s="142" t="s">
        <v>1054</v>
      </c>
      <c r="E909" s="151" t="s">
        <v>3</v>
      </c>
      <c r="F909" s="152" t="s">
        <v>1932</v>
      </c>
      <c r="H909" s="153">
        <v>19.875</v>
      </c>
      <c r="I909" s="154"/>
      <c r="L909" s="150"/>
      <c r="M909" s="155"/>
      <c r="T909" s="156"/>
      <c r="AT909" s="151" t="s">
        <v>1054</v>
      </c>
      <c r="AU909" s="151" t="s">
        <v>80</v>
      </c>
      <c r="AV909" s="12" t="s">
        <v>80</v>
      </c>
      <c r="AW909" s="12" t="s">
        <v>35</v>
      </c>
      <c r="AX909" s="12" t="s">
        <v>73</v>
      </c>
      <c r="AY909" s="151" t="s">
        <v>181</v>
      </c>
    </row>
    <row r="910" spans="2:65" s="13" customFormat="1" x14ac:dyDescent="0.2">
      <c r="B910" s="157"/>
      <c r="D910" s="142" t="s">
        <v>1054</v>
      </c>
      <c r="E910" s="158" t="s">
        <v>3</v>
      </c>
      <c r="F910" s="159" t="s">
        <v>1070</v>
      </c>
      <c r="H910" s="160">
        <v>71.688000000000002</v>
      </c>
      <c r="I910" s="161"/>
      <c r="L910" s="157"/>
      <c r="M910" s="162"/>
      <c r="T910" s="163"/>
      <c r="AT910" s="158" t="s">
        <v>1054</v>
      </c>
      <c r="AU910" s="158" t="s">
        <v>80</v>
      </c>
      <c r="AV910" s="13" t="s">
        <v>186</v>
      </c>
      <c r="AW910" s="13" t="s">
        <v>35</v>
      </c>
      <c r="AX910" s="13" t="s">
        <v>78</v>
      </c>
      <c r="AY910" s="158" t="s">
        <v>181</v>
      </c>
    </row>
    <row r="911" spans="2:65" s="1" customFormat="1" ht="44.25" customHeight="1" x14ac:dyDescent="0.2">
      <c r="B911" s="128"/>
      <c r="C911" s="129" t="s">
        <v>1933</v>
      </c>
      <c r="D911" s="129" t="s">
        <v>182</v>
      </c>
      <c r="E911" s="130" t="s">
        <v>1934</v>
      </c>
      <c r="F911" s="131" t="s">
        <v>1935</v>
      </c>
      <c r="G911" s="132" t="s">
        <v>1059</v>
      </c>
      <c r="H911" s="133">
        <v>7.21</v>
      </c>
      <c r="I911" s="134"/>
      <c r="J911" s="135">
        <f>ROUND(I911*H911,2)</f>
        <v>0</v>
      </c>
      <c r="K911" s="131" t="s">
        <v>1050</v>
      </c>
      <c r="L911" s="31"/>
      <c r="M911" s="136" t="s">
        <v>3</v>
      </c>
      <c r="N911" s="137" t="s">
        <v>44</v>
      </c>
      <c r="P911" s="138">
        <f>O911*H911</f>
        <v>0</v>
      </c>
      <c r="Q911" s="138">
        <v>0</v>
      </c>
      <c r="R911" s="138">
        <f>Q911*H911</f>
        <v>0</v>
      </c>
      <c r="S911" s="138">
        <v>1.8</v>
      </c>
      <c r="T911" s="139">
        <f>S911*H911</f>
        <v>12.978</v>
      </c>
      <c r="AR911" s="140" t="s">
        <v>186</v>
      </c>
      <c r="AT911" s="140" t="s">
        <v>182</v>
      </c>
      <c r="AU911" s="140" t="s">
        <v>80</v>
      </c>
      <c r="AY911" s="16" t="s">
        <v>181</v>
      </c>
      <c r="BE911" s="141">
        <f>IF(N911="základní",J911,0)</f>
        <v>0</v>
      </c>
      <c r="BF911" s="141">
        <f>IF(N911="snížená",J911,0)</f>
        <v>0</v>
      </c>
      <c r="BG911" s="141">
        <f>IF(N911="zákl. přenesená",J911,0)</f>
        <v>0</v>
      </c>
      <c r="BH911" s="141">
        <f>IF(N911="sníž. přenesená",J911,0)</f>
        <v>0</v>
      </c>
      <c r="BI911" s="141">
        <f>IF(N911="nulová",J911,0)</f>
        <v>0</v>
      </c>
      <c r="BJ911" s="16" t="s">
        <v>78</v>
      </c>
      <c r="BK911" s="141">
        <f>ROUND(I911*H911,2)</f>
        <v>0</v>
      </c>
      <c r="BL911" s="16" t="s">
        <v>186</v>
      </c>
      <c r="BM911" s="140" t="s">
        <v>1936</v>
      </c>
    </row>
    <row r="912" spans="2:65" s="1" customFormat="1" x14ac:dyDescent="0.2">
      <c r="B912" s="31"/>
      <c r="D912" s="148" t="s">
        <v>1052</v>
      </c>
      <c r="F912" s="149" t="s">
        <v>1937</v>
      </c>
      <c r="I912" s="144"/>
      <c r="L912" s="31"/>
      <c r="M912" s="145"/>
      <c r="T912" s="52"/>
      <c r="AT912" s="16" t="s">
        <v>1052</v>
      </c>
      <c r="AU912" s="16" t="s">
        <v>80</v>
      </c>
    </row>
    <row r="913" spans="2:65" s="12" customFormat="1" x14ac:dyDescent="0.2">
      <c r="B913" s="150"/>
      <c r="D913" s="142" t="s">
        <v>1054</v>
      </c>
      <c r="E913" s="151" t="s">
        <v>3</v>
      </c>
      <c r="F913" s="152" t="s">
        <v>1938</v>
      </c>
      <c r="H913" s="153">
        <v>0.69599999999999995</v>
      </c>
      <c r="I913" s="154"/>
      <c r="L913" s="150"/>
      <c r="M913" s="155"/>
      <c r="T913" s="156"/>
      <c r="AT913" s="151" t="s">
        <v>1054</v>
      </c>
      <c r="AU913" s="151" t="s">
        <v>80</v>
      </c>
      <c r="AV913" s="12" t="s">
        <v>80</v>
      </c>
      <c r="AW913" s="12" t="s">
        <v>35</v>
      </c>
      <c r="AX913" s="12" t="s">
        <v>73</v>
      </c>
      <c r="AY913" s="151" t="s">
        <v>181</v>
      </c>
    </row>
    <row r="914" spans="2:65" s="12" customFormat="1" ht="22.5" x14ac:dyDescent="0.2">
      <c r="B914" s="150"/>
      <c r="D914" s="142" t="s">
        <v>1054</v>
      </c>
      <c r="E914" s="151" t="s">
        <v>3</v>
      </c>
      <c r="F914" s="152" t="s">
        <v>1939</v>
      </c>
      <c r="H914" s="153">
        <v>6.5140000000000002</v>
      </c>
      <c r="I914" s="154"/>
      <c r="L914" s="150"/>
      <c r="M914" s="155"/>
      <c r="T914" s="156"/>
      <c r="AT914" s="151" t="s">
        <v>1054</v>
      </c>
      <c r="AU914" s="151" t="s">
        <v>80</v>
      </c>
      <c r="AV914" s="12" t="s">
        <v>80</v>
      </c>
      <c r="AW914" s="12" t="s">
        <v>35</v>
      </c>
      <c r="AX914" s="12" t="s">
        <v>73</v>
      </c>
      <c r="AY914" s="151" t="s">
        <v>181</v>
      </c>
    </row>
    <row r="915" spans="2:65" s="13" customFormat="1" x14ac:dyDescent="0.2">
      <c r="B915" s="157"/>
      <c r="D915" s="142" t="s">
        <v>1054</v>
      </c>
      <c r="E915" s="158" t="s">
        <v>3</v>
      </c>
      <c r="F915" s="159" t="s">
        <v>1070</v>
      </c>
      <c r="H915" s="160">
        <v>7.21</v>
      </c>
      <c r="I915" s="161"/>
      <c r="L915" s="157"/>
      <c r="M915" s="162"/>
      <c r="T915" s="163"/>
      <c r="AT915" s="158" t="s">
        <v>1054</v>
      </c>
      <c r="AU915" s="158" t="s">
        <v>80</v>
      </c>
      <c r="AV915" s="13" t="s">
        <v>186</v>
      </c>
      <c r="AW915" s="13" t="s">
        <v>35</v>
      </c>
      <c r="AX915" s="13" t="s">
        <v>78</v>
      </c>
      <c r="AY915" s="158" t="s">
        <v>181</v>
      </c>
    </row>
    <row r="916" spans="2:65" s="1" customFormat="1" ht="49.15" customHeight="1" x14ac:dyDescent="0.2">
      <c r="B916" s="128"/>
      <c r="C916" s="129" t="s">
        <v>1940</v>
      </c>
      <c r="D916" s="129" t="s">
        <v>182</v>
      </c>
      <c r="E916" s="130" t="s">
        <v>1941</v>
      </c>
      <c r="F916" s="131" t="s">
        <v>1942</v>
      </c>
      <c r="G916" s="132" t="s">
        <v>1059</v>
      </c>
      <c r="H916" s="133">
        <v>111.738</v>
      </c>
      <c r="I916" s="134"/>
      <c r="J916" s="135">
        <f>ROUND(I916*H916,2)</f>
        <v>0</v>
      </c>
      <c r="K916" s="131" t="s">
        <v>1050</v>
      </c>
      <c r="L916" s="31"/>
      <c r="M916" s="136" t="s">
        <v>3</v>
      </c>
      <c r="N916" s="137" t="s">
        <v>44</v>
      </c>
      <c r="P916" s="138">
        <f>O916*H916</f>
        <v>0</v>
      </c>
      <c r="Q916" s="138">
        <v>0</v>
      </c>
      <c r="R916" s="138">
        <f>Q916*H916</f>
        <v>0</v>
      </c>
      <c r="S916" s="138">
        <v>1.8</v>
      </c>
      <c r="T916" s="139">
        <f>S916*H916</f>
        <v>201.1284</v>
      </c>
      <c r="AR916" s="140" t="s">
        <v>186</v>
      </c>
      <c r="AT916" s="140" t="s">
        <v>182</v>
      </c>
      <c r="AU916" s="140" t="s">
        <v>80</v>
      </c>
      <c r="AY916" s="16" t="s">
        <v>181</v>
      </c>
      <c r="BE916" s="141">
        <f>IF(N916="základní",J916,0)</f>
        <v>0</v>
      </c>
      <c r="BF916" s="141">
        <f>IF(N916="snížená",J916,0)</f>
        <v>0</v>
      </c>
      <c r="BG916" s="141">
        <f>IF(N916="zákl. přenesená",J916,0)</f>
        <v>0</v>
      </c>
      <c r="BH916" s="141">
        <f>IF(N916="sníž. přenesená",J916,0)</f>
        <v>0</v>
      </c>
      <c r="BI916" s="141">
        <f>IF(N916="nulová",J916,0)</f>
        <v>0</v>
      </c>
      <c r="BJ916" s="16" t="s">
        <v>78</v>
      </c>
      <c r="BK916" s="141">
        <f>ROUND(I916*H916,2)</f>
        <v>0</v>
      </c>
      <c r="BL916" s="16" t="s">
        <v>186</v>
      </c>
      <c r="BM916" s="140" t="s">
        <v>1943</v>
      </c>
    </row>
    <row r="917" spans="2:65" s="1" customFormat="1" x14ac:dyDescent="0.2">
      <c r="B917" s="31"/>
      <c r="D917" s="148" t="s">
        <v>1052</v>
      </c>
      <c r="F917" s="149" t="s">
        <v>1944</v>
      </c>
      <c r="I917" s="144"/>
      <c r="L917" s="31"/>
      <c r="M917" s="145"/>
      <c r="T917" s="52"/>
      <c r="AT917" s="16" t="s">
        <v>1052</v>
      </c>
      <c r="AU917" s="16" t="s">
        <v>80</v>
      </c>
    </row>
    <row r="918" spans="2:65" s="12" customFormat="1" x14ac:dyDescent="0.2">
      <c r="B918" s="150"/>
      <c r="D918" s="142" t="s">
        <v>1054</v>
      </c>
      <c r="E918" s="151" t="s">
        <v>3</v>
      </c>
      <c r="F918" s="152" t="s">
        <v>1945</v>
      </c>
      <c r="H918" s="153">
        <v>1.419</v>
      </c>
      <c r="I918" s="154"/>
      <c r="L918" s="150"/>
      <c r="M918" s="155"/>
      <c r="T918" s="156"/>
      <c r="AT918" s="151" t="s">
        <v>1054</v>
      </c>
      <c r="AU918" s="151" t="s">
        <v>80</v>
      </c>
      <c r="AV918" s="12" t="s">
        <v>80</v>
      </c>
      <c r="AW918" s="12" t="s">
        <v>35</v>
      </c>
      <c r="AX918" s="12" t="s">
        <v>73</v>
      </c>
      <c r="AY918" s="151" t="s">
        <v>181</v>
      </c>
    </row>
    <row r="919" spans="2:65" s="12" customFormat="1" ht="45" x14ac:dyDescent="0.2">
      <c r="B919" s="150"/>
      <c r="D919" s="142" t="s">
        <v>1054</v>
      </c>
      <c r="E919" s="151" t="s">
        <v>3</v>
      </c>
      <c r="F919" s="152" t="s">
        <v>1946</v>
      </c>
      <c r="H919" s="153">
        <v>40.512</v>
      </c>
      <c r="I919" s="154"/>
      <c r="L919" s="150"/>
      <c r="M919" s="155"/>
      <c r="T919" s="156"/>
      <c r="AT919" s="151" t="s">
        <v>1054</v>
      </c>
      <c r="AU919" s="151" t="s">
        <v>80</v>
      </c>
      <c r="AV919" s="12" t="s">
        <v>80</v>
      </c>
      <c r="AW919" s="12" t="s">
        <v>35</v>
      </c>
      <c r="AX919" s="12" t="s">
        <v>73</v>
      </c>
      <c r="AY919" s="151" t="s">
        <v>181</v>
      </c>
    </row>
    <row r="920" spans="2:65" s="12" customFormat="1" x14ac:dyDescent="0.2">
      <c r="B920" s="150"/>
      <c r="D920" s="142" t="s">
        <v>1054</v>
      </c>
      <c r="E920" s="151" t="s">
        <v>3</v>
      </c>
      <c r="F920" s="152" t="s">
        <v>1947</v>
      </c>
      <c r="H920" s="153">
        <v>3.11</v>
      </c>
      <c r="I920" s="154"/>
      <c r="L920" s="150"/>
      <c r="M920" s="155"/>
      <c r="T920" s="156"/>
      <c r="AT920" s="151" t="s">
        <v>1054</v>
      </c>
      <c r="AU920" s="151" t="s">
        <v>80</v>
      </c>
      <c r="AV920" s="12" t="s">
        <v>80</v>
      </c>
      <c r="AW920" s="12" t="s">
        <v>35</v>
      </c>
      <c r="AX920" s="12" t="s">
        <v>73</v>
      </c>
      <c r="AY920" s="151" t="s">
        <v>181</v>
      </c>
    </row>
    <row r="921" spans="2:65" s="12" customFormat="1" x14ac:dyDescent="0.2">
      <c r="B921" s="150"/>
      <c r="D921" s="142" t="s">
        <v>1054</v>
      </c>
      <c r="E921" s="151" t="s">
        <v>3</v>
      </c>
      <c r="F921" s="152" t="s">
        <v>1948</v>
      </c>
      <c r="H921" s="153">
        <v>21.166</v>
      </c>
      <c r="I921" s="154"/>
      <c r="L921" s="150"/>
      <c r="M921" s="155"/>
      <c r="T921" s="156"/>
      <c r="AT921" s="151" t="s">
        <v>1054</v>
      </c>
      <c r="AU921" s="151" t="s">
        <v>80</v>
      </c>
      <c r="AV921" s="12" t="s">
        <v>80</v>
      </c>
      <c r="AW921" s="12" t="s">
        <v>35</v>
      </c>
      <c r="AX921" s="12" t="s">
        <v>73</v>
      </c>
      <c r="AY921" s="151" t="s">
        <v>181</v>
      </c>
    </row>
    <row r="922" spans="2:65" s="12" customFormat="1" ht="22.5" x14ac:dyDescent="0.2">
      <c r="B922" s="150"/>
      <c r="D922" s="142" t="s">
        <v>1054</v>
      </c>
      <c r="E922" s="151" t="s">
        <v>3</v>
      </c>
      <c r="F922" s="152" t="s">
        <v>1949</v>
      </c>
      <c r="H922" s="153">
        <v>22.457000000000001</v>
      </c>
      <c r="I922" s="154"/>
      <c r="L922" s="150"/>
      <c r="M922" s="155"/>
      <c r="T922" s="156"/>
      <c r="AT922" s="151" t="s">
        <v>1054</v>
      </c>
      <c r="AU922" s="151" t="s">
        <v>80</v>
      </c>
      <c r="AV922" s="12" t="s">
        <v>80</v>
      </c>
      <c r="AW922" s="12" t="s">
        <v>35</v>
      </c>
      <c r="AX922" s="12" t="s">
        <v>73</v>
      </c>
      <c r="AY922" s="151" t="s">
        <v>181</v>
      </c>
    </row>
    <row r="923" spans="2:65" s="12" customFormat="1" ht="33.75" x14ac:dyDescent="0.2">
      <c r="B923" s="150"/>
      <c r="D923" s="142" t="s">
        <v>1054</v>
      </c>
      <c r="E923" s="151" t="s">
        <v>3</v>
      </c>
      <c r="F923" s="152" t="s">
        <v>1950</v>
      </c>
      <c r="H923" s="153">
        <v>23.074000000000002</v>
      </c>
      <c r="I923" s="154"/>
      <c r="L923" s="150"/>
      <c r="M923" s="155"/>
      <c r="T923" s="156"/>
      <c r="AT923" s="151" t="s">
        <v>1054</v>
      </c>
      <c r="AU923" s="151" t="s">
        <v>80</v>
      </c>
      <c r="AV923" s="12" t="s">
        <v>80</v>
      </c>
      <c r="AW923" s="12" t="s">
        <v>35</v>
      </c>
      <c r="AX923" s="12" t="s">
        <v>73</v>
      </c>
      <c r="AY923" s="151" t="s">
        <v>181</v>
      </c>
    </row>
    <row r="924" spans="2:65" s="13" customFormat="1" x14ac:dyDescent="0.2">
      <c r="B924" s="157"/>
      <c r="D924" s="142" t="s">
        <v>1054</v>
      </c>
      <c r="E924" s="158" t="s">
        <v>3</v>
      </c>
      <c r="F924" s="159" t="s">
        <v>1070</v>
      </c>
      <c r="H924" s="160">
        <v>111.738</v>
      </c>
      <c r="I924" s="161"/>
      <c r="L924" s="157"/>
      <c r="M924" s="162"/>
      <c r="T924" s="163"/>
      <c r="AT924" s="158" t="s">
        <v>1054</v>
      </c>
      <c r="AU924" s="158" t="s">
        <v>80</v>
      </c>
      <c r="AV924" s="13" t="s">
        <v>186</v>
      </c>
      <c r="AW924" s="13" t="s">
        <v>35</v>
      </c>
      <c r="AX924" s="13" t="s">
        <v>78</v>
      </c>
      <c r="AY924" s="158" t="s">
        <v>181</v>
      </c>
    </row>
    <row r="925" spans="2:65" s="1" customFormat="1" ht="37.9" customHeight="1" x14ac:dyDescent="0.2">
      <c r="B925" s="128"/>
      <c r="C925" s="129" t="s">
        <v>1951</v>
      </c>
      <c r="D925" s="129" t="s">
        <v>182</v>
      </c>
      <c r="E925" s="130" t="s">
        <v>1952</v>
      </c>
      <c r="F925" s="131" t="s">
        <v>1953</v>
      </c>
      <c r="G925" s="132" t="s">
        <v>1059</v>
      </c>
      <c r="H925" s="133">
        <v>4.4279999999999999</v>
      </c>
      <c r="I925" s="134"/>
      <c r="J925" s="135">
        <f>ROUND(I925*H925,2)</f>
        <v>0</v>
      </c>
      <c r="K925" s="131" t="s">
        <v>1050</v>
      </c>
      <c r="L925" s="31"/>
      <c r="M925" s="136" t="s">
        <v>3</v>
      </c>
      <c r="N925" s="137" t="s">
        <v>44</v>
      </c>
      <c r="P925" s="138">
        <f>O925*H925</f>
        <v>0</v>
      </c>
      <c r="Q925" s="138">
        <v>0</v>
      </c>
      <c r="R925" s="138">
        <f>Q925*H925</f>
        <v>0</v>
      </c>
      <c r="S925" s="138">
        <v>1.671</v>
      </c>
      <c r="T925" s="139">
        <f>S925*H925</f>
        <v>7.3991879999999997</v>
      </c>
      <c r="AR925" s="140" t="s">
        <v>186</v>
      </c>
      <c r="AT925" s="140" t="s">
        <v>182</v>
      </c>
      <c r="AU925" s="140" t="s">
        <v>80</v>
      </c>
      <c r="AY925" s="16" t="s">
        <v>181</v>
      </c>
      <c r="BE925" s="141">
        <f>IF(N925="základní",J925,0)</f>
        <v>0</v>
      </c>
      <c r="BF925" s="141">
        <f>IF(N925="snížená",J925,0)</f>
        <v>0</v>
      </c>
      <c r="BG925" s="141">
        <f>IF(N925="zákl. přenesená",J925,0)</f>
        <v>0</v>
      </c>
      <c r="BH925" s="141">
        <f>IF(N925="sníž. přenesená",J925,0)</f>
        <v>0</v>
      </c>
      <c r="BI925" s="141">
        <f>IF(N925="nulová",J925,0)</f>
        <v>0</v>
      </c>
      <c r="BJ925" s="16" t="s">
        <v>78</v>
      </c>
      <c r="BK925" s="141">
        <f>ROUND(I925*H925,2)</f>
        <v>0</v>
      </c>
      <c r="BL925" s="16" t="s">
        <v>186</v>
      </c>
      <c r="BM925" s="140" t="s">
        <v>1954</v>
      </c>
    </row>
    <row r="926" spans="2:65" s="1" customFormat="1" x14ac:dyDescent="0.2">
      <c r="B926" s="31"/>
      <c r="D926" s="148" t="s">
        <v>1052</v>
      </c>
      <c r="F926" s="149" t="s">
        <v>1955</v>
      </c>
      <c r="I926" s="144"/>
      <c r="L926" s="31"/>
      <c r="M926" s="145"/>
      <c r="T926" s="52"/>
      <c r="AT926" s="16" t="s">
        <v>1052</v>
      </c>
      <c r="AU926" s="16" t="s">
        <v>80</v>
      </c>
    </row>
    <row r="927" spans="2:65" s="12" customFormat="1" x14ac:dyDescent="0.2">
      <c r="B927" s="150"/>
      <c r="D927" s="142" t="s">
        <v>1054</v>
      </c>
      <c r="E927" s="151" t="s">
        <v>3</v>
      </c>
      <c r="F927" s="152" t="s">
        <v>1956</v>
      </c>
      <c r="H927" s="153">
        <v>4.4279999999999999</v>
      </c>
      <c r="I927" s="154"/>
      <c r="L927" s="150"/>
      <c r="M927" s="155"/>
      <c r="T927" s="156"/>
      <c r="AT927" s="151" t="s">
        <v>1054</v>
      </c>
      <c r="AU927" s="151" t="s">
        <v>80</v>
      </c>
      <c r="AV927" s="12" t="s">
        <v>80</v>
      </c>
      <c r="AW927" s="12" t="s">
        <v>35</v>
      </c>
      <c r="AX927" s="12" t="s">
        <v>78</v>
      </c>
      <c r="AY927" s="151" t="s">
        <v>181</v>
      </c>
    </row>
    <row r="928" spans="2:65" s="1" customFormat="1" ht="24.2" customHeight="1" x14ac:dyDescent="0.2">
      <c r="B928" s="128"/>
      <c r="C928" s="129" t="s">
        <v>1957</v>
      </c>
      <c r="D928" s="129" t="s">
        <v>182</v>
      </c>
      <c r="E928" s="130" t="s">
        <v>1958</v>
      </c>
      <c r="F928" s="131" t="s">
        <v>1959</v>
      </c>
      <c r="G928" s="132" t="s">
        <v>499</v>
      </c>
      <c r="H928" s="133">
        <v>72.400000000000006</v>
      </c>
      <c r="I928" s="134"/>
      <c r="J928" s="135">
        <f>ROUND(I928*H928,2)</f>
        <v>0</v>
      </c>
      <c r="K928" s="131" t="s">
        <v>1050</v>
      </c>
      <c r="L928" s="31"/>
      <c r="M928" s="136" t="s">
        <v>3</v>
      </c>
      <c r="N928" s="137" t="s">
        <v>44</v>
      </c>
      <c r="P928" s="138">
        <f>O928*H928</f>
        <v>0</v>
      </c>
      <c r="Q928" s="138">
        <v>0</v>
      </c>
      <c r="R928" s="138">
        <f>Q928*H928</f>
        <v>0</v>
      </c>
      <c r="S928" s="138">
        <v>0.37</v>
      </c>
      <c r="T928" s="139">
        <f>S928*H928</f>
        <v>26.788</v>
      </c>
      <c r="AR928" s="140" t="s">
        <v>186</v>
      </c>
      <c r="AT928" s="140" t="s">
        <v>182</v>
      </c>
      <c r="AU928" s="140" t="s">
        <v>80</v>
      </c>
      <c r="AY928" s="16" t="s">
        <v>181</v>
      </c>
      <c r="BE928" s="141">
        <f>IF(N928="základní",J928,0)</f>
        <v>0</v>
      </c>
      <c r="BF928" s="141">
        <f>IF(N928="snížená",J928,0)</f>
        <v>0</v>
      </c>
      <c r="BG928" s="141">
        <f>IF(N928="zákl. přenesená",J928,0)</f>
        <v>0</v>
      </c>
      <c r="BH928" s="141">
        <f>IF(N928="sníž. přenesená",J928,0)</f>
        <v>0</v>
      </c>
      <c r="BI928" s="141">
        <f>IF(N928="nulová",J928,0)</f>
        <v>0</v>
      </c>
      <c r="BJ928" s="16" t="s">
        <v>78</v>
      </c>
      <c r="BK928" s="141">
        <f>ROUND(I928*H928,2)</f>
        <v>0</v>
      </c>
      <c r="BL928" s="16" t="s">
        <v>186</v>
      </c>
      <c r="BM928" s="140" t="s">
        <v>1960</v>
      </c>
    </row>
    <row r="929" spans="2:65" s="1" customFormat="1" x14ac:dyDescent="0.2">
      <c r="B929" s="31"/>
      <c r="D929" s="148" t="s">
        <v>1052</v>
      </c>
      <c r="F929" s="149" t="s">
        <v>1961</v>
      </c>
      <c r="I929" s="144"/>
      <c r="L929" s="31"/>
      <c r="M929" s="145"/>
      <c r="T929" s="52"/>
      <c r="AT929" s="16" t="s">
        <v>1052</v>
      </c>
      <c r="AU929" s="16" t="s">
        <v>80</v>
      </c>
    </row>
    <row r="930" spans="2:65" s="12" customFormat="1" x14ac:dyDescent="0.2">
      <c r="B930" s="150"/>
      <c r="D930" s="142" t="s">
        <v>1054</v>
      </c>
      <c r="E930" s="151" t="s">
        <v>3</v>
      </c>
      <c r="F930" s="152" t="s">
        <v>1962</v>
      </c>
      <c r="H930" s="153">
        <v>72.400000000000006</v>
      </c>
      <c r="I930" s="154"/>
      <c r="L930" s="150"/>
      <c r="M930" s="155"/>
      <c r="T930" s="156"/>
      <c r="AT930" s="151" t="s">
        <v>1054</v>
      </c>
      <c r="AU930" s="151" t="s">
        <v>80</v>
      </c>
      <c r="AV930" s="12" t="s">
        <v>80</v>
      </c>
      <c r="AW930" s="12" t="s">
        <v>35</v>
      </c>
      <c r="AX930" s="12" t="s">
        <v>78</v>
      </c>
      <c r="AY930" s="151" t="s">
        <v>181</v>
      </c>
    </row>
    <row r="931" spans="2:65" s="1" customFormat="1" ht="24.2" customHeight="1" x14ac:dyDescent="0.2">
      <c r="B931" s="128"/>
      <c r="C931" s="129" t="s">
        <v>1963</v>
      </c>
      <c r="D931" s="129" t="s">
        <v>182</v>
      </c>
      <c r="E931" s="130" t="s">
        <v>1964</v>
      </c>
      <c r="F931" s="131" t="s">
        <v>1965</v>
      </c>
      <c r="G931" s="132" t="s">
        <v>597</v>
      </c>
      <c r="H931" s="133">
        <v>28.17</v>
      </c>
      <c r="I931" s="134"/>
      <c r="J931" s="135">
        <f>ROUND(I931*H931,2)</f>
        <v>0</v>
      </c>
      <c r="K931" s="131" t="s">
        <v>1050</v>
      </c>
      <c r="L931" s="31"/>
      <c r="M931" s="136" t="s">
        <v>3</v>
      </c>
      <c r="N931" s="137" t="s">
        <v>44</v>
      </c>
      <c r="P931" s="138">
        <f>O931*H931</f>
        <v>0</v>
      </c>
      <c r="Q931" s="138">
        <v>0</v>
      </c>
      <c r="R931" s="138">
        <f>Q931*H931</f>
        <v>0</v>
      </c>
      <c r="S931" s="138">
        <v>0.432</v>
      </c>
      <c r="T931" s="139">
        <f>S931*H931</f>
        <v>12.16944</v>
      </c>
      <c r="AR931" s="140" t="s">
        <v>186</v>
      </c>
      <c r="AT931" s="140" t="s">
        <v>182</v>
      </c>
      <c r="AU931" s="140" t="s">
        <v>80</v>
      </c>
      <c r="AY931" s="16" t="s">
        <v>181</v>
      </c>
      <c r="BE931" s="141">
        <f>IF(N931="základní",J931,0)</f>
        <v>0</v>
      </c>
      <c r="BF931" s="141">
        <f>IF(N931="snížená",J931,0)</f>
        <v>0</v>
      </c>
      <c r="BG931" s="141">
        <f>IF(N931="zákl. přenesená",J931,0)</f>
        <v>0</v>
      </c>
      <c r="BH931" s="141">
        <f>IF(N931="sníž. přenesená",J931,0)</f>
        <v>0</v>
      </c>
      <c r="BI931" s="141">
        <f>IF(N931="nulová",J931,0)</f>
        <v>0</v>
      </c>
      <c r="BJ931" s="16" t="s">
        <v>78</v>
      </c>
      <c r="BK931" s="141">
        <f>ROUND(I931*H931,2)</f>
        <v>0</v>
      </c>
      <c r="BL931" s="16" t="s">
        <v>186</v>
      </c>
      <c r="BM931" s="140" t="s">
        <v>1966</v>
      </c>
    </row>
    <row r="932" spans="2:65" s="1" customFormat="1" x14ac:dyDescent="0.2">
      <c r="B932" s="31"/>
      <c r="D932" s="148" t="s">
        <v>1052</v>
      </c>
      <c r="F932" s="149" t="s">
        <v>1967</v>
      </c>
      <c r="I932" s="144"/>
      <c r="L932" s="31"/>
      <c r="M932" s="145"/>
      <c r="T932" s="52"/>
      <c r="AT932" s="16" t="s">
        <v>1052</v>
      </c>
      <c r="AU932" s="16" t="s">
        <v>80</v>
      </c>
    </row>
    <row r="933" spans="2:65" s="12" customFormat="1" x14ac:dyDescent="0.2">
      <c r="B933" s="150"/>
      <c r="D933" s="142" t="s">
        <v>1054</v>
      </c>
      <c r="E933" s="151" t="s">
        <v>3</v>
      </c>
      <c r="F933" s="152" t="s">
        <v>1968</v>
      </c>
      <c r="H933" s="153">
        <v>28.17</v>
      </c>
      <c r="I933" s="154"/>
      <c r="L933" s="150"/>
      <c r="M933" s="155"/>
      <c r="T933" s="156"/>
      <c r="AT933" s="151" t="s">
        <v>1054</v>
      </c>
      <c r="AU933" s="151" t="s">
        <v>80</v>
      </c>
      <c r="AV933" s="12" t="s">
        <v>80</v>
      </c>
      <c r="AW933" s="12" t="s">
        <v>35</v>
      </c>
      <c r="AX933" s="12" t="s">
        <v>78</v>
      </c>
      <c r="AY933" s="151" t="s">
        <v>181</v>
      </c>
    </row>
    <row r="934" spans="2:65" s="1" customFormat="1" ht="16.5" customHeight="1" x14ac:dyDescent="0.2">
      <c r="B934" s="128"/>
      <c r="C934" s="129" t="s">
        <v>1969</v>
      </c>
      <c r="D934" s="129" t="s">
        <v>182</v>
      </c>
      <c r="E934" s="130" t="s">
        <v>1970</v>
      </c>
      <c r="F934" s="131" t="s">
        <v>1971</v>
      </c>
      <c r="G934" s="132" t="s">
        <v>1059</v>
      </c>
      <c r="H934" s="133">
        <v>8.19</v>
      </c>
      <c r="I934" s="134"/>
      <c r="J934" s="135">
        <f>ROUND(I934*H934,2)</f>
        <v>0</v>
      </c>
      <c r="K934" s="131" t="s">
        <v>3</v>
      </c>
      <c r="L934" s="31"/>
      <c r="M934" s="136" t="s">
        <v>3</v>
      </c>
      <c r="N934" s="137" t="s">
        <v>44</v>
      </c>
      <c r="P934" s="138">
        <f>O934*H934</f>
        <v>0</v>
      </c>
      <c r="Q934" s="138">
        <v>0</v>
      </c>
      <c r="R934" s="138">
        <f>Q934*H934</f>
        <v>0</v>
      </c>
      <c r="S934" s="138">
        <v>1.6</v>
      </c>
      <c r="T934" s="139">
        <f>S934*H934</f>
        <v>13.103999999999999</v>
      </c>
      <c r="AR934" s="140" t="s">
        <v>186</v>
      </c>
      <c r="AT934" s="140" t="s">
        <v>182</v>
      </c>
      <c r="AU934" s="140" t="s">
        <v>80</v>
      </c>
      <c r="AY934" s="16" t="s">
        <v>181</v>
      </c>
      <c r="BE934" s="141">
        <f>IF(N934="základní",J934,0)</f>
        <v>0</v>
      </c>
      <c r="BF934" s="141">
        <f>IF(N934="snížená",J934,0)</f>
        <v>0</v>
      </c>
      <c r="BG934" s="141">
        <f>IF(N934="zákl. přenesená",J934,0)</f>
        <v>0</v>
      </c>
      <c r="BH934" s="141">
        <f>IF(N934="sníž. přenesená",J934,0)</f>
        <v>0</v>
      </c>
      <c r="BI934" s="141">
        <f>IF(N934="nulová",J934,0)</f>
        <v>0</v>
      </c>
      <c r="BJ934" s="16" t="s">
        <v>78</v>
      </c>
      <c r="BK934" s="141">
        <f>ROUND(I934*H934,2)</f>
        <v>0</v>
      </c>
      <c r="BL934" s="16" t="s">
        <v>186</v>
      </c>
      <c r="BM934" s="140" t="s">
        <v>1972</v>
      </c>
    </row>
    <row r="935" spans="2:65" s="12" customFormat="1" x14ac:dyDescent="0.2">
      <c r="B935" s="150"/>
      <c r="D935" s="142" t="s">
        <v>1054</v>
      </c>
      <c r="E935" s="151" t="s">
        <v>3</v>
      </c>
      <c r="F935" s="152" t="s">
        <v>1973</v>
      </c>
      <c r="H935" s="153">
        <v>8.19</v>
      </c>
      <c r="I935" s="154"/>
      <c r="L935" s="150"/>
      <c r="M935" s="155"/>
      <c r="T935" s="156"/>
      <c r="AT935" s="151" t="s">
        <v>1054</v>
      </c>
      <c r="AU935" s="151" t="s">
        <v>80</v>
      </c>
      <c r="AV935" s="12" t="s">
        <v>80</v>
      </c>
      <c r="AW935" s="12" t="s">
        <v>35</v>
      </c>
      <c r="AX935" s="12" t="s">
        <v>78</v>
      </c>
      <c r="AY935" s="151" t="s">
        <v>181</v>
      </c>
    </row>
    <row r="936" spans="2:65" s="1" customFormat="1" ht="24.2" customHeight="1" x14ac:dyDescent="0.2">
      <c r="B936" s="128"/>
      <c r="C936" s="129" t="s">
        <v>1974</v>
      </c>
      <c r="D936" s="129" t="s">
        <v>182</v>
      </c>
      <c r="E936" s="130" t="s">
        <v>1975</v>
      </c>
      <c r="F936" s="131" t="s">
        <v>1976</v>
      </c>
      <c r="G936" s="132" t="s">
        <v>1059</v>
      </c>
      <c r="H936" s="133">
        <v>1.077</v>
      </c>
      <c r="I936" s="134"/>
      <c r="J936" s="135">
        <f>ROUND(I936*H936,2)</f>
        <v>0</v>
      </c>
      <c r="K936" s="131" t="s">
        <v>1050</v>
      </c>
      <c r="L936" s="31"/>
      <c r="M936" s="136" t="s">
        <v>3</v>
      </c>
      <c r="N936" s="137" t="s">
        <v>44</v>
      </c>
      <c r="P936" s="138">
        <f>O936*H936</f>
        <v>0</v>
      </c>
      <c r="Q936" s="138">
        <v>0</v>
      </c>
      <c r="R936" s="138">
        <f>Q936*H936</f>
        <v>0</v>
      </c>
      <c r="S936" s="138">
        <v>2.2000000000000002</v>
      </c>
      <c r="T936" s="139">
        <f>S936*H936</f>
        <v>2.3694000000000002</v>
      </c>
      <c r="AR936" s="140" t="s">
        <v>186</v>
      </c>
      <c r="AT936" s="140" t="s">
        <v>182</v>
      </c>
      <c r="AU936" s="140" t="s">
        <v>80</v>
      </c>
      <c r="AY936" s="16" t="s">
        <v>181</v>
      </c>
      <c r="BE936" s="141">
        <f>IF(N936="základní",J936,0)</f>
        <v>0</v>
      </c>
      <c r="BF936" s="141">
        <f>IF(N936="snížená",J936,0)</f>
        <v>0</v>
      </c>
      <c r="BG936" s="141">
        <f>IF(N936="zákl. přenesená",J936,0)</f>
        <v>0</v>
      </c>
      <c r="BH936" s="141">
        <f>IF(N936="sníž. přenesená",J936,0)</f>
        <v>0</v>
      </c>
      <c r="BI936" s="141">
        <f>IF(N936="nulová",J936,0)</f>
        <v>0</v>
      </c>
      <c r="BJ936" s="16" t="s">
        <v>78</v>
      </c>
      <c r="BK936" s="141">
        <f>ROUND(I936*H936,2)</f>
        <v>0</v>
      </c>
      <c r="BL936" s="16" t="s">
        <v>186</v>
      </c>
      <c r="BM936" s="140" t="s">
        <v>1977</v>
      </c>
    </row>
    <row r="937" spans="2:65" s="1" customFormat="1" x14ac:dyDescent="0.2">
      <c r="B937" s="31"/>
      <c r="D937" s="148" t="s">
        <v>1052</v>
      </c>
      <c r="F937" s="149" t="s">
        <v>1978</v>
      </c>
      <c r="I937" s="144"/>
      <c r="L937" s="31"/>
      <c r="M937" s="145"/>
      <c r="T937" s="52"/>
      <c r="AT937" s="16" t="s">
        <v>1052</v>
      </c>
      <c r="AU937" s="16" t="s">
        <v>80</v>
      </c>
    </row>
    <row r="938" spans="2:65" s="12" customFormat="1" x14ac:dyDescent="0.2">
      <c r="B938" s="150"/>
      <c r="D938" s="142" t="s">
        <v>1054</v>
      </c>
      <c r="E938" s="151" t="s">
        <v>3</v>
      </c>
      <c r="F938" s="152" t="s">
        <v>1979</v>
      </c>
      <c r="H938" s="153">
        <v>0.38500000000000001</v>
      </c>
      <c r="I938" s="154"/>
      <c r="L938" s="150"/>
      <c r="M938" s="155"/>
      <c r="T938" s="156"/>
      <c r="AT938" s="151" t="s">
        <v>1054</v>
      </c>
      <c r="AU938" s="151" t="s">
        <v>80</v>
      </c>
      <c r="AV938" s="12" t="s">
        <v>80</v>
      </c>
      <c r="AW938" s="12" t="s">
        <v>35</v>
      </c>
      <c r="AX938" s="12" t="s">
        <v>73</v>
      </c>
      <c r="AY938" s="151" t="s">
        <v>181</v>
      </c>
    </row>
    <row r="939" spans="2:65" s="12" customFormat="1" x14ac:dyDescent="0.2">
      <c r="B939" s="150"/>
      <c r="D939" s="142" t="s">
        <v>1054</v>
      </c>
      <c r="E939" s="151" t="s">
        <v>3</v>
      </c>
      <c r="F939" s="152" t="s">
        <v>1980</v>
      </c>
      <c r="H939" s="153">
        <v>0.4</v>
      </c>
      <c r="I939" s="154"/>
      <c r="L939" s="150"/>
      <c r="M939" s="155"/>
      <c r="T939" s="156"/>
      <c r="AT939" s="151" t="s">
        <v>1054</v>
      </c>
      <c r="AU939" s="151" t="s">
        <v>80</v>
      </c>
      <c r="AV939" s="12" t="s">
        <v>80</v>
      </c>
      <c r="AW939" s="12" t="s">
        <v>35</v>
      </c>
      <c r="AX939" s="12" t="s">
        <v>73</v>
      </c>
      <c r="AY939" s="151" t="s">
        <v>181</v>
      </c>
    </row>
    <row r="940" spans="2:65" s="12" customFormat="1" x14ac:dyDescent="0.2">
      <c r="B940" s="150"/>
      <c r="D940" s="142" t="s">
        <v>1054</v>
      </c>
      <c r="E940" s="151" t="s">
        <v>3</v>
      </c>
      <c r="F940" s="152" t="s">
        <v>1981</v>
      </c>
      <c r="H940" s="153">
        <v>0.29199999999999998</v>
      </c>
      <c r="I940" s="154"/>
      <c r="L940" s="150"/>
      <c r="M940" s="155"/>
      <c r="T940" s="156"/>
      <c r="AT940" s="151" t="s">
        <v>1054</v>
      </c>
      <c r="AU940" s="151" t="s">
        <v>80</v>
      </c>
      <c r="AV940" s="12" t="s">
        <v>80</v>
      </c>
      <c r="AW940" s="12" t="s">
        <v>35</v>
      </c>
      <c r="AX940" s="12" t="s">
        <v>73</v>
      </c>
      <c r="AY940" s="151" t="s">
        <v>181</v>
      </c>
    </row>
    <row r="941" spans="2:65" s="13" customFormat="1" x14ac:dyDescent="0.2">
      <c r="B941" s="157"/>
      <c r="D941" s="142" t="s">
        <v>1054</v>
      </c>
      <c r="E941" s="158" t="s">
        <v>3</v>
      </c>
      <c r="F941" s="159" t="s">
        <v>1070</v>
      </c>
      <c r="H941" s="160">
        <v>1.077</v>
      </c>
      <c r="I941" s="161"/>
      <c r="L941" s="157"/>
      <c r="M941" s="162"/>
      <c r="T941" s="163"/>
      <c r="AT941" s="158" t="s">
        <v>1054</v>
      </c>
      <c r="AU941" s="158" t="s">
        <v>80</v>
      </c>
      <c r="AV941" s="13" t="s">
        <v>186</v>
      </c>
      <c r="AW941" s="13" t="s">
        <v>35</v>
      </c>
      <c r="AX941" s="13" t="s">
        <v>78</v>
      </c>
      <c r="AY941" s="158" t="s">
        <v>181</v>
      </c>
    </row>
    <row r="942" spans="2:65" s="1" customFormat="1" ht="24.2" customHeight="1" x14ac:dyDescent="0.2">
      <c r="B942" s="128"/>
      <c r="C942" s="129" t="s">
        <v>1982</v>
      </c>
      <c r="D942" s="129" t="s">
        <v>182</v>
      </c>
      <c r="E942" s="130" t="s">
        <v>1983</v>
      </c>
      <c r="F942" s="131" t="s">
        <v>1984</v>
      </c>
      <c r="G942" s="132" t="s">
        <v>1059</v>
      </c>
      <c r="H942" s="133">
        <v>13.64</v>
      </c>
      <c r="I942" s="134"/>
      <c r="J942" s="135">
        <f>ROUND(I942*H942,2)</f>
        <v>0</v>
      </c>
      <c r="K942" s="131" t="s">
        <v>1050</v>
      </c>
      <c r="L942" s="31"/>
      <c r="M942" s="136" t="s">
        <v>3</v>
      </c>
      <c r="N942" s="137" t="s">
        <v>44</v>
      </c>
      <c r="P942" s="138">
        <f>O942*H942</f>
        <v>0</v>
      </c>
      <c r="Q942" s="138">
        <v>0</v>
      </c>
      <c r="R942" s="138">
        <f>Q942*H942</f>
        <v>0</v>
      </c>
      <c r="S942" s="138">
        <v>2.2000000000000002</v>
      </c>
      <c r="T942" s="139">
        <f>S942*H942</f>
        <v>30.008000000000003</v>
      </c>
      <c r="AR942" s="140" t="s">
        <v>186</v>
      </c>
      <c r="AT942" s="140" t="s">
        <v>182</v>
      </c>
      <c r="AU942" s="140" t="s">
        <v>80</v>
      </c>
      <c r="AY942" s="16" t="s">
        <v>181</v>
      </c>
      <c r="BE942" s="141">
        <f>IF(N942="základní",J942,0)</f>
        <v>0</v>
      </c>
      <c r="BF942" s="141">
        <f>IF(N942="snížená",J942,0)</f>
        <v>0</v>
      </c>
      <c r="BG942" s="141">
        <f>IF(N942="zákl. přenesená",J942,0)</f>
        <v>0</v>
      </c>
      <c r="BH942" s="141">
        <f>IF(N942="sníž. přenesená",J942,0)</f>
        <v>0</v>
      </c>
      <c r="BI942" s="141">
        <f>IF(N942="nulová",J942,0)</f>
        <v>0</v>
      </c>
      <c r="BJ942" s="16" t="s">
        <v>78</v>
      </c>
      <c r="BK942" s="141">
        <f>ROUND(I942*H942,2)</f>
        <v>0</v>
      </c>
      <c r="BL942" s="16" t="s">
        <v>186</v>
      </c>
      <c r="BM942" s="140" t="s">
        <v>1985</v>
      </c>
    </row>
    <row r="943" spans="2:65" s="1" customFormat="1" x14ac:dyDescent="0.2">
      <c r="B943" s="31"/>
      <c r="D943" s="148" t="s">
        <v>1052</v>
      </c>
      <c r="F943" s="149" t="s">
        <v>1986</v>
      </c>
      <c r="I943" s="144"/>
      <c r="L943" s="31"/>
      <c r="M943" s="145"/>
      <c r="T943" s="52"/>
      <c r="AT943" s="16" t="s">
        <v>1052</v>
      </c>
      <c r="AU943" s="16" t="s">
        <v>80</v>
      </c>
    </row>
    <row r="944" spans="2:65" s="12" customFormat="1" x14ac:dyDescent="0.2">
      <c r="B944" s="150"/>
      <c r="D944" s="142" t="s">
        <v>1054</v>
      </c>
      <c r="E944" s="151" t="s">
        <v>3</v>
      </c>
      <c r="F944" s="152" t="s">
        <v>1987</v>
      </c>
      <c r="H944" s="153">
        <v>13.64</v>
      </c>
      <c r="I944" s="154"/>
      <c r="L944" s="150"/>
      <c r="M944" s="155"/>
      <c r="T944" s="156"/>
      <c r="AT944" s="151" t="s">
        <v>1054</v>
      </c>
      <c r="AU944" s="151" t="s">
        <v>80</v>
      </c>
      <c r="AV944" s="12" t="s">
        <v>80</v>
      </c>
      <c r="AW944" s="12" t="s">
        <v>35</v>
      </c>
      <c r="AX944" s="12" t="s">
        <v>78</v>
      </c>
      <c r="AY944" s="151" t="s">
        <v>181</v>
      </c>
    </row>
    <row r="945" spans="2:65" s="1" customFormat="1" ht="24.2" customHeight="1" x14ac:dyDescent="0.2">
      <c r="B945" s="128"/>
      <c r="C945" s="129" t="s">
        <v>1988</v>
      </c>
      <c r="D945" s="129" t="s">
        <v>182</v>
      </c>
      <c r="E945" s="130" t="s">
        <v>1989</v>
      </c>
      <c r="F945" s="131" t="s">
        <v>1990</v>
      </c>
      <c r="G945" s="132" t="s">
        <v>1059</v>
      </c>
      <c r="H945" s="133">
        <v>0.11</v>
      </c>
      <c r="I945" s="134"/>
      <c r="J945" s="135">
        <f>ROUND(I945*H945,2)</f>
        <v>0</v>
      </c>
      <c r="K945" s="131" t="s">
        <v>1050</v>
      </c>
      <c r="L945" s="31"/>
      <c r="M945" s="136" t="s">
        <v>3</v>
      </c>
      <c r="N945" s="137" t="s">
        <v>44</v>
      </c>
      <c r="P945" s="138">
        <f>O945*H945</f>
        <v>0</v>
      </c>
      <c r="Q945" s="138">
        <v>0</v>
      </c>
      <c r="R945" s="138">
        <f>Q945*H945</f>
        <v>0</v>
      </c>
      <c r="S945" s="138">
        <v>2.2000000000000002</v>
      </c>
      <c r="T945" s="139">
        <f>S945*H945</f>
        <v>0.24200000000000002</v>
      </c>
      <c r="AR945" s="140" t="s">
        <v>186</v>
      </c>
      <c r="AT945" s="140" t="s">
        <v>182</v>
      </c>
      <c r="AU945" s="140" t="s">
        <v>80</v>
      </c>
      <c r="AY945" s="16" t="s">
        <v>181</v>
      </c>
      <c r="BE945" s="141">
        <f>IF(N945="základní",J945,0)</f>
        <v>0</v>
      </c>
      <c r="BF945" s="141">
        <f>IF(N945="snížená",J945,0)</f>
        <v>0</v>
      </c>
      <c r="BG945" s="141">
        <f>IF(N945="zákl. přenesená",J945,0)</f>
        <v>0</v>
      </c>
      <c r="BH945" s="141">
        <f>IF(N945="sníž. přenesená",J945,0)</f>
        <v>0</v>
      </c>
      <c r="BI945" s="141">
        <f>IF(N945="nulová",J945,0)</f>
        <v>0</v>
      </c>
      <c r="BJ945" s="16" t="s">
        <v>78</v>
      </c>
      <c r="BK945" s="141">
        <f>ROUND(I945*H945,2)</f>
        <v>0</v>
      </c>
      <c r="BL945" s="16" t="s">
        <v>186</v>
      </c>
      <c r="BM945" s="140" t="s">
        <v>1991</v>
      </c>
    </row>
    <row r="946" spans="2:65" s="1" customFormat="1" x14ac:dyDescent="0.2">
      <c r="B946" s="31"/>
      <c r="D946" s="148" t="s">
        <v>1052</v>
      </c>
      <c r="F946" s="149" t="s">
        <v>1992</v>
      </c>
      <c r="I946" s="144"/>
      <c r="L946" s="31"/>
      <c r="M946" s="145"/>
      <c r="T946" s="52"/>
      <c r="AT946" s="16" t="s">
        <v>1052</v>
      </c>
      <c r="AU946" s="16" t="s">
        <v>80</v>
      </c>
    </row>
    <row r="947" spans="2:65" s="12" customFormat="1" x14ac:dyDescent="0.2">
      <c r="B947" s="150"/>
      <c r="D947" s="142" t="s">
        <v>1054</v>
      </c>
      <c r="E947" s="151" t="s">
        <v>3</v>
      </c>
      <c r="F947" s="152" t="s">
        <v>1993</v>
      </c>
      <c r="H947" s="153">
        <v>0.11</v>
      </c>
      <c r="I947" s="154"/>
      <c r="L947" s="150"/>
      <c r="M947" s="155"/>
      <c r="T947" s="156"/>
      <c r="AT947" s="151" t="s">
        <v>1054</v>
      </c>
      <c r="AU947" s="151" t="s">
        <v>80</v>
      </c>
      <c r="AV947" s="12" t="s">
        <v>80</v>
      </c>
      <c r="AW947" s="12" t="s">
        <v>35</v>
      </c>
      <c r="AX947" s="12" t="s">
        <v>78</v>
      </c>
      <c r="AY947" s="151" t="s">
        <v>181</v>
      </c>
    </row>
    <row r="948" spans="2:65" s="1" customFormat="1" ht="24.2" customHeight="1" x14ac:dyDescent="0.2">
      <c r="B948" s="128"/>
      <c r="C948" s="129" t="s">
        <v>1994</v>
      </c>
      <c r="D948" s="129" t="s">
        <v>182</v>
      </c>
      <c r="E948" s="130" t="s">
        <v>1995</v>
      </c>
      <c r="F948" s="131" t="s">
        <v>1996</v>
      </c>
      <c r="G948" s="132" t="s">
        <v>1059</v>
      </c>
      <c r="H948" s="133">
        <v>12.313000000000001</v>
      </c>
      <c r="I948" s="134"/>
      <c r="J948" s="135">
        <f>ROUND(I948*H948,2)</f>
        <v>0</v>
      </c>
      <c r="K948" s="131" t="s">
        <v>1050</v>
      </c>
      <c r="L948" s="31"/>
      <c r="M948" s="136" t="s">
        <v>3</v>
      </c>
      <c r="N948" s="137" t="s">
        <v>44</v>
      </c>
      <c r="P948" s="138">
        <f>O948*H948</f>
        <v>0</v>
      </c>
      <c r="Q948" s="138">
        <v>0</v>
      </c>
      <c r="R948" s="138">
        <f>Q948*H948</f>
        <v>0</v>
      </c>
      <c r="S948" s="138">
        <v>2.2000000000000002</v>
      </c>
      <c r="T948" s="139">
        <f>S948*H948</f>
        <v>27.088600000000003</v>
      </c>
      <c r="AR948" s="140" t="s">
        <v>186</v>
      </c>
      <c r="AT948" s="140" t="s">
        <v>182</v>
      </c>
      <c r="AU948" s="140" t="s">
        <v>80</v>
      </c>
      <c r="AY948" s="16" t="s">
        <v>181</v>
      </c>
      <c r="BE948" s="141">
        <f>IF(N948="základní",J948,0)</f>
        <v>0</v>
      </c>
      <c r="BF948" s="141">
        <f>IF(N948="snížená",J948,0)</f>
        <v>0</v>
      </c>
      <c r="BG948" s="141">
        <f>IF(N948="zákl. přenesená",J948,0)</f>
        <v>0</v>
      </c>
      <c r="BH948" s="141">
        <f>IF(N948="sníž. přenesená",J948,0)</f>
        <v>0</v>
      </c>
      <c r="BI948" s="141">
        <f>IF(N948="nulová",J948,0)</f>
        <v>0</v>
      </c>
      <c r="BJ948" s="16" t="s">
        <v>78</v>
      </c>
      <c r="BK948" s="141">
        <f>ROUND(I948*H948,2)</f>
        <v>0</v>
      </c>
      <c r="BL948" s="16" t="s">
        <v>186</v>
      </c>
      <c r="BM948" s="140" t="s">
        <v>1997</v>
      </c>
    </row>
    <row r="949" spans="2:65" s="1" customFormat="1" x14ac:dyDescent="0.2">
      <c r="B949" s="31"/>
      <c r="D949" s="148" t="s">
        <v>1052</v>
      </c>
      <c r="F949" s="149" t="s">
        <v>1998</v>
      </c>
      <c r="I949" s="144"/>
      <c r="L949" s="31"/>
      <c r="M949" s="145"/>
      <c r="T949" s="52"/>
      <c r="AT949" s="16" t="s">
        <v>1052</v>
      </c>
      <c r="AU949" s="16" t="s">
        <v>80</v>
      </c>
    </row>
    <row r="950" spans="2:65" s="12" customFormat="1" x14ac:dyDescent="0.2">
      <c r="B950" s="150"/>
      <c r="D950" s="142" t="s">
        <v>1054</v>
      </c>
      <c r="E950" s="151" t="s">
        <v>3</v>
      </c>
      <c r="F950" s="152" t="s">
        <v>1999</v>
      </c>
      <c r="H950" s="153">
        <v>4.84</v>
      </c>
      <c r="I950" s="154"/>
      <c r="L950" s="150"/>
      <c r="M950" s="155"/>
      <c r="T950" s="156"/>
      <c r="AT950" s="151" t="s">
        <v>1054</v>
      </c>
      <c r="AU950" s="151" t="s">
        <v>80</v>
      </c>
      <c r="AV950" s="12" t="s">
        <v>80</v>
      </c>
      <c r="AW950" s="12" t="s">
        <v>35</v>
      </c>
      <c r="AX950" s="12" t="s">
        <v>73</v>
      </c>
      <c r="AY950" s="151" t="s">
        <v>181</v>
      </c>
    </row>
    <row r="951" spans="2:65" s="12" customFormat="1" x14ac:dyDescent="0.2">
      <c r="B951" s="150"/>
      <c r="D951" s="142" t="s">
        <v>1054</v>
      </c>
      <c r="E951" s="151" t="s">
        <v>3</v>
      </c>
      <c r="F951" s="152" t="s">
        <v>2000</v>
      </c>
      <c r="H951" s="153">
        <v>0.94799999999999995</v>
      </c>
      <c r="I951" s="154"/>
      <c r="L951" s="150"/>
      <c r="M951" s="155"/>
      <c r="T951" s="156"/>
      <c r="AT951" s="151" t="s">
        <v>1054</v>
      </c>
      <c r="AU951" s="151" t="s">
        <v>80</v>
      </c>
      <c r="AV951" s="12" t="s">
        <v>80</v>
      </c>
      <c r="AW951" s="12" t="s">
        <v>35</v>
      </c>
      <c r="AX951" s="12" t="s">
        <v>73</v>
      </c>
      <c r="AY951" s="151" t="s">
        <v>181</v>
      </c>
    </row>
    <row r="952" spans="2:65" s="12" customFormat="1" x14ac:dyDescent="0.2">
      <c r="B952" s="150"/>
      <c r="D952" s="142" t="s">
        <v>1054</v>
      </c>
      <c r="E952" s="151" t="s">
        <v>3</v>
      </c>
      <c r="F952" s="152" t="s">
        <v>2001</v>
      </c>
      <c r="H952" s="153">
        <v>0.85499999999999998</v>
      </c>
      <c r="I952" s="154"/>
      <c r="L952" s="150"/>
      <c r="M952" s="155"/>
      <c r="T952" s="156"/>
      <c r="AT952" s="151" t="s">
        <v>1054</v>
      </c>
      <c r="AU952" s="151" t="s">
        <v>80</v>
      </c>
      <c r="AV952" s="12" t="s">
        <v>80</v>
      </c>
      <c r="AW952" s="12" t="s">
        <v>35</v>
      </c>
      <c r="AX952" s="12" t="s">
        <v>73</v>
      </c>
      <c r="AY952" s="151" t="s">
        <v>181</v>
      </c>
    </row>
    <row r="953" spans="2:65" s="12" customFormat="1" x14ac:dyDescent="0.2">
      <c r="B953" s="150"/>
      <c r="D953" s="142" t="s">
        <v>1054</v>
      </c>
      <c r="E953" s="151" t="s">
        <v>3</v>
      </c>
      <c r="F953" s="152" t="s">
        <v>2002</v>
      </c>
      <c r="H953" s="153">
        <v>5.67</v>
      </c>
      <c r="I953" s="154"/>
      <c r="L953" s="150"/>
      <c r="M953" s="155"/>
      <c r="T953" s="156"/>
      <c r="AT953" s="151" t="s">
        <v>1054</v>
      </c>
      <c r="AU953" s="151" t="s">
        <v>80</v>
      </c>
      <c r="AV953" s="12" t="s">
        <v>80</v>
      </c>
      <c r="AW953" s="12" t="s">
        <v>35</v>
      </c>
      <c r="AX953" s="12" t="s">
        <v>73</v>
      </c>
      <c r="AY953" s="151" t="s">
        <v>181</v>
      </c>
    </row>
    <row r="954" spans="2:65" s="13" customFormat="1" x14ac:dyDescent="0.2">
      <c r="B954" s="157"/>
      <c r="D954" s="142" t="s">
        <v>1054</v>
      </c>
      <c r="E954" s="158" t="s">
        <v>3</v>
      </c>
      <c r="F954" s="159" t="s">
        <v>1070</v>
      </c>
      <c r="H954" s="160">
        <v>12.313000000000001</v>
      </c>
      <c r="I954" s="161"/>
      <c r="L954" s="157"/>
      <c r="M954" s="162"/>
      <c r="T954" s="163"/>
      <c r="AT954" s="158" t="s">
        <v>1054</v>
      </c>
      <c r="AU954" s="158" t="s">
        <v>80</v>
      </c>
      <c r="AV954" s="13" t="s">
        <v>186</v>
      </c>
      <c r="AW954" s="13" t="s">
        <v>35</v>
      </c>
      <c r="AX954" s="13" t="s">
        <v>78</v>
      </c>
      <c r="AY954" s="158" t="s">
        <v>181</v>
      </c>
    </row>
    <row r="955" spans="2:65" s="1" customFormat="1" ht="44.25" customHeight="1" x14ac:dyDescent="0.2">
      <c r="B955" s="128"/>
      <c r="C955" s="129" t="s">
        <v>2003</v>
      </c>
      <c r="D955" s="129" t="s">
        <v>182</v>
      </c>
      <c r="E955" s="130" t="s">
        <v>2004</v>
      </c>
      <c r="F955" s="131" t="s">
        <v>2005</v>
      </c>
      <c r="G955" s="132" t="s">
        <v>597</v>
      </c>
      <c r="H955" s="133">
        <v>120.55</v>
      </c>
      <c r="I955" s="134"/>
      <c r="J955" s="135">
        <f>ROUND(I955*H955,2)</f>
        <v>0</v>
      </c>
      <c r="K955" s="131" t="s">
        <v>1050</v>
      </c>
      <c r="L955" s="31"/>
      <c r="M955" s="136" t="s">
        <v>3</v>
      </c>
      <c r="N955" s="137" t="s">
        <v>44</v>
      </c>
      <c r="P955" s="138">
        <f>O955*H955</f>
        <v>0</v>
      </c>
      <c r="Q955" s="138">
        <v>0</v>
      </c>
      <c r="R955" s="138">
        <f>Q955*H955</f>
        <v>0</v>
      </c>
      <c r="S955" s="138">
        <v>3.5000000000000003E-2</v>
      </c>
      <c r="T955" s="139">
        <f>S955*H955</f>
        <v>4.2192500000000006</v>
      </c>
      <c r="AR955" s="140" t="s">
        <v>186</v>
      </c>
      <c r="AT955" s="140" t="s">
        <v>182</v>
      </c>
      <c r="AU955" s="140" t="s">
        <v>80</v>
      </c>
      <c r="AY955" s="16" t="s">
        <v>181</v>
      </c>
      <c r="BE955" s="141">
        <f>IF(N955="základní",J955,0)</f>
        <v>0</v>
      </c>
      <c r="BF955" s="141">
        <f>IF(N955="snížená",J955,0)</f>
        <v>0</v>
      </c>
      <c r="BG955" s="141">
        <f>IF(N955="zákl. přenesená",J955,0)</f>
        <v>0</v>
      </c>
      <c r="BH955" s="141">
        <f>IF(N955="sníž. přenesená",J955,0)</f>
        <v>0</v>
      </c>
      <c r="BI955" s="141">
        <f>IF(N955="nulová",J955,0)</f>
        <v>0</v>
      </c>
      <c r="BJ955" s="16" t="s">
        <v>78</v>
      </c>
      <c r="BK955" s="141">
        <f>ROUND(I955*H955,2)</f>
        <v>0</v>
      </c>
      <c r="BL955" s="16" t="s">
        <v>186</v>
      </c>
      <c r="BM955" s="140" t="s">
        <v>2006</v>
      </c>
    </row>
    <row r="956" spans="2:65" s="1" customFormat="1" x14ac:dyDescent="0.2">
      <c r="B956" s="31"/>
      <c r="D956" s="148" t="s">
        <v>1052</v>
      </c>
      <c r="F956" s="149" t="s">
        <v>2007</v>
      </c>
      <c r="I956" s="144"/>
      <c r="L956" s="31"/>
      <c r="M956" s="145"/>
      <c r="T956" s="52"/>
      <c r="AT956" s="16" t="s">
        <v>1052</v>
      </c>
      <c r="AU956" s="16" t="s">
        <v>80</v>
      </c>
    </row>
    <row r="957" spans="2:65" s="12" customFormat="1" x14ac:dyDescent="0.2">
      <c r="B957" s="150"/>
      <c r="D957" s="142" t="s">
        <v>1054</v>
      </c>
      <c r="E957" s="151" t="s">
        <v>3</v>
      </c>
      <c r="F957" s="152" t="s">
        <v>2008</v>
      </c>
      <c r="H957" s="153">
        <v>51.05</v>
      </c>
      <c r="I957" s="154"/>
      <c r="L957" s="150"/>
      <c r="M957" s="155"/>
      <c r="T957" s="156"/>
      <c r="AT957" s="151" t="s">
        <v>1054</v>
      </c>
      <c r="AU957" s="151" t="s">
        <v>80</v>
      </c>
      <c r="AV957" s="12" t="s">
        <v>80</v>
      </c>
      <c r="AW957" s="12" t="s">
        <v>35</v>
      </c>
      <c r="AX957" s="12" t="s">
        <v>73</v>
      </c>
      <c r="AY957" s="151" t="s">
        <v>181</v>
      </c>
    </row>
    <row r="958" spans="2:65" s="12" customFormat="1" x14ac:dyDescent="0.2">
      <c r="B958" s="150"/>
      <c r="D958" s="142" t="s">
        <v>1054</v>
      </c>
      <c r="E958" s="151" t="s">
        <v>3</v>
      </c>
      <c r="F958" s="152" t="s">
        <v>2009</v>
      </c>
      <c r="H958" s="153">
        <v>39.700000000000003</v>
      </c>
      <c r="I958" s="154"/>
      <c r="L958" s="150"/>
      <c r="M958" s="155"/>
      <c r="T958" s="156"/>
      <c r="AT958" s="151" t="s">
        <v>1054</v>
      </c>
      <c r="AU958" s="151" t="s">
        <v>80</v>
      </c>
      <c r="AV958" s="12" t="s">
        <v>80</v>
      </c>
      <c r="AW958" s="12" t="s">
        <v>35</v>
      </c>
      <c r="AX958" s="12" t="s">
        <v>73</v>
      </c>
      <c r="AY958" s="151" t="s">
        <v>181</v>
      </c>
    </row>
    <row r="959" spans="2:65" s="12" customFormat="1" x14ac:dyDescent="0.2">
      <c r="B959" s="150"/>
      <c r="D959" s="142" t="s">
        <v>1054</v>
      </c>
      <c r="E959" s="151" t="s">
        <v>3</v>
      </c>
      <c r="F959" s="152" t="s">
        <v>2010</v>
      </c>
      <c r="H959" s="153">
        <v>29.8</v>
      </c>
      <c r="I959" s="154"/>
      <c r="L959" s="150"/>
      <c r="M959" s="155"/>
      <c r="T959" s="156"/>
      <c r="AT959" s="151" t="s">
        <v>1054</v>
      </c>
      <c r="AU959" s="151" t="s">
        <v>80</v>
      </c>
      <c r="AV959" s="12" t="s">
        <v>80</v>
      </c>
      <c r="AW959" s="12" t="s">
        <v>35</v>
      </c>
      <c r="AX959" s="12" t="s">
        <v>73</v>
      </c>
      <c r="AY959" s="151" t="s">
        <v>181</v>
      </c>
    </row>
    <row r="960" spans="2:65" s="13" customFormat="1" x14ac:dyDescent="0.2">
      <c r="B960" s="157"/>
      <c r="D960" s="142" t="s">
        <v>1054</v>
      </c>
      <c r="E960" s="158" t="s">
        <v>3</v>
      </c>
      <c r="F960" s="159" t="s">
        <v>1070</v>
      </c>
      <c r="H960" s="160">
        <v>120.55</v>
      </c>
      <c r="I960" s="161"/>
      <c r="L960" s="157"/>
      <c r="M960" s="162"/>
      <c r="T960" s="163"/>
      <c r="AT960" s="158" t="s">
        <v>1054</v>
      </c>
      <c r="AU960" s="158" t="s">
        <v>80</v>
      </c>
      <c r="AV960" s="13" t="s">
        <v>186</v>
      </c>
      <c r="AW960" s="13" t="s">
        <v>35</v>
      </c>
      <c r="AX960" s="13" t="s">
        <v>78</v>
      </c>
      <c r="AY960" s="158" t="s">
        <v>181</v>
      </c>
    </row>
    <row r="961" spans="2:65" s="1" customFormat="1" ht="21.75" customHeight="1" x14ac:dyDescent="0.2">
      <c r="B961" s="128"/>
      <c r="C961" s="129" t="s">
        <v>2011</v>
      </c>
      <c r="D961" s="129" t="s">
        <v>182</v>
      </c>
      <c r="E961" s="130" t="s">
        <v>2012</v>
      </c>
      <c r="F961" s="131" t="s">
        <v>2013</v>
      </c>
      <c r="G961" s="132" t="s">
        <v>597</v>
      </c>
      <c r="H961" s="133">
        <v>20.399999999999999</v>
      </c>
      <c r="I961" s="134"/>
      <c r="J961" s="135">
        <f>ROUND(I961*H961,2)</f>
        <v>0</v>
      </c>
      <c r="K961" s="131" t="s">
        <v>1050</v>
      </c>
      <c r="L961" s="31"/>
      <c r="M961" s="136" t="s">
        <v>3</v>
      </c>
      <c r="N961" s="137" t="s">
        <v>44</v>
      </c>
      <c r="P961" s="138">
        <f>O961*H961</f>
        <v>0</v>
      </c>
      <c r="Q961" s="138">
        <v>0</v>
      </c>
      <c r="R961" s="138">
        <f>Q961*H961</f>
        <v>0</v>
      </c>
      <c r="S961" s="138">
        <v>3.9E-2</v>
      </c>
      <c r="T961" s="139">
        <f>S961*H961</f>
        <v>0.79559999999999997</v>
      </c>
      <c r="AR961" s="140" t="s">
        <v>186</v>
      </c>
      <c r="AT961" s="140" t="s">
        <v>182</v>
      </c>
      <c r="AU961" s="140" t="s">
        <v>80</v>
      </c>
      <c r="AY961" s="16" t="s">
        <v>181</v>
      </c>
      <c r="BE961" s="141">
        <f>IF(N961="základní",J961,0)</f>
        <v>0</v>
      </c>
      <c r="BF961" s="141">
        <f>IF(N961="snížená",J961,0)</f>
        <v>0</v>
      </c>
      <c r="BG961" s="141">
        <f>IF(N961="zákl. přenesená",J961,0)</f>
        <v>0</v>
      </c>
      <c r="BH961" s="141">
        <f>IF(N961="sníž. přenesená",J961,0)</f>
        <v>0</v>
      </c>
      <c r="BI961" s="141">
        <f>IF(N961="nulová",J961,0)</f>
        <v>0</v>
      </c>
      <c r="BJ961" s="16" t="s">
        <v>78</v>
      </c>
      <c r="BK961" s="141">
        <f>ROUND(I961*H961,2)</f>
        <v>0</v>
      </c>
      <c r="BL961" s="16" t="s">
        <v>186</v>
      </c>
      <c r="BM961" s="140" t="s">
        <v>2014</v>
      </c>
    </row>
    <row r="962" spans="2:65" s="1" customFormat="1" x14ac:dyDescent="0.2">
      <c r="B962" s="31"/>
      <c r="D962" s="148" t="s">
        <v>1052</v>
      </c>
      <c r="F962" s="149" t="s">
        <v>2015</v>
      </c>
      <c r="I962" s="144"/>
      <c r="L962" s="31"/>
      <c r="M962" s="145"/>
      <c r="T962" s="52"/>
      <c r="AT962" s="16" t="s">
        <v>1052</v>
      </c>
      <c r="AU962" s="16" t="s">
        <v>80</v>
      </c>
    </row>
    <row r="963" spans="2:65" s="12" customFormat="1" x14ac:dyDescent="0.2">
      <c r="B963" s="150"/>
      <c r="D963" s="142" t="s">
        <v>1054</v>
      </c>
      <c r="E963" s="151" t="s">
        <v>3</v>
      </c>
      <c r="F963" s="152" t="s">
        <v>2016</v>
      </c>
      <c r="H963" s="153">
        <v>20.399999999999999</v>
      </c>
      <c r="I963" s="154"/>
      <c r="L963" s="150"/>
      <c r="M963" s="155"/>
      <c r="T963" s="156"/>
      <c r="AT963" s="151" t="s">
        <v>1054</v>
      </c>
      <c r="AU963" s="151" t="s">
        <v>80</v>
      </c>
      <c r="AV963" s="12" t="s">
        <v>80</v>
      </c>
      <c r="AW963" s="12" t="s">
        <v>35</v>
      </c>
      <c r="AX963" s="12" t="s">
        <v>78</v>
      </c>
      <c r="AY963" s="151" t="s">
        <v>181</v>
      </c>
    </row>
    <row r="964" spans="2:65" s="1" customFormat="1" ht="24.2" customHeight="1" x14ac:dyDescent="0.2">
      <c r="B964" s="128"/>
      <c r="C964" s="129" t="s">
        <v>2017</v>
      </c>
      <c r="D964" s="129" t="s">
        <v>182</v>
      </c>
      <c r="E964" s="130" t="s">
        <v>2018</v>
      </c>
      <c r="F964" s="131" t="s">
        <v>2019</v>
      </c>
      <c r="G964" s="132" t="s">
        <v>1059</v>
      </c>
      <c r="H964" s="133">
        <v>0.5</v>
      </c>
      <c r="I964" s="134"/>
      <c r="J964" s="135">
        <f>ROUND(I964*H964,2)</f>
        <v>0</v>
      </c>
      <c r="K964" s="131" t="s">
        <v>1050</v>
      </c>
      <c r="L964" s="31"/>
      <c r="M964" s="136" t="s">
        <v>3</v>
      </c>
      <c r="N964" s="137" t="s">
        <v>44</v>
      </c>
      <c r="P964" s="138">
        <f>O964*H964</f>
        <v>0</v>
      </c>
      <c r="Q964" s="138">
        <v>0</v>
      </c>
      <c r="R964" s="138">
        <f>Q964*H964</f>
        <v>0</v>
      </c>
      <c r="S964" s="138">
        <v>1.4</v>
      </c>
      <c r="T964" s="139">
        <f>S964*H964</f>
        <v>0.7</v>
      </c>
      <c r="AR964" s="140" t="s">
        <v>186</v>
      </c>
      <c r="AT964" s="140" t="s">
        <v>182</v>
      </c>
      <c r="AU964" s="140" t="s">
        <v>80</v>
      </c>
      <c r="AY964" s="16" t="s">
        <v>181</v>
      </c>
      <c r="BE964" s="141">
        <f>IF(N964="základní",J964,0)</f>
        <v>0</v>
      </c>
      <c r="BF964" s="141">
        <f>IF(N964="snížená",J964,0)</f>
        <v>0</v>
      </c>
      <c r="BG964" s="141">
        <f>IF(N964="zákl. přenesená",J964,0)</f>
        <v>0</v>
      </c>
      <c r="BH964" s="141">
        <f>IF(N964="sníž. přenesená",J964,0)</f>
        <v>0</v>
      </c>
      <c r="BI964" s="141">
        <f>IF(N964="nulová",J964,0)</f>
        <v>0</v>
      </c>
      <c r="BJ964" s="16" t="s">
        <v>78</v>
      </c>
      <c r="BK964" s="141">
        <f>ROUND(I964*H964,2)</f>
        <v>0</v>
      </c>
      <c r="BL964" s="16" t="s">
        <v>186</v>
      </c>
      <c r="BM964" s="140" t="s">
        <v>2020</v>
      </c>
    </row>
    <row r="965" spans="2:65" s="1" customFormat="1" x14ac:dyDescent="0.2">
      <c r="B965" s="31"/>
      <c r="D965" s="148" t="s">
        <v>1052</v>
      </c>
      <c r="F965" s="149" t="s">
        <v>2021</v>
      </c>
      <c r="I965" s="144"/>
      <c r="L965" s="31"/>
      <c r="M965" s="145"/>
      <c r="T965" s="52"/>
      <c r="AT965" s="16" t="s">
        <v>1052</v>
      </c>
      <c r="AU965" s="16" t="s">
        <v>80</v>
      </c>
    </row>
    <row r="966" spans="2:65" s="12" customFormat="1" x14ac:dyDescent="0.2">
      <c r="B966" s="150"/>
      <c r="D966" s="142" t="s">
        <v>1054</v>
      </c>
      <c r="E966" s="151" t="s">
        <v>3</v>
      </c>
      <c r="F966" s="152" t="s">
        <v>2022</v>
      </c>
      <c r="H966" s="153">
        <v>0.5</v>
      </c>
      <c r="I966" s="154"/>
      <c r="L966" s="150"/>
      <c r="M966" s="155"/>
      <c r="T966" s="156"/>
      <c r="AT966" s="151" t="s">
        <v>1054</v>
      </c>
      <c r="AU966" s="151" t="s">
        <v>80</v>
      </c>
      <c r="AV966" s="12" t="s">
        <v>80</v>
      </c>
      <c r="AW966" s="12" t="s">
        <v>35</v>
      </c>
      <c r="AX966" s="12" t="s">
        <v>78</v>
      </c>
      <c r="AY966" s="151" t="s">
        <v>181</v>
      </c>
    </row>
    <row r="967" spans="2:65" s="1" customFormat="1" ht="24.2" customHeight="1" x14ac:dyDescent="0.2">
      <c r="B967" s="128"/>
      <c r="C967" s="129" t="s">
        <v>2023</v>
      </c>
      <c r="D967" s="129" t="s">
        <v>182</v>
      </c>
      <c r="E967" s="130" t="s">
        <v>2024</v>
      </c>
      <c r="F967" s="131" t="s">
        <v>2025</v>
      </c>
      <c r="G967" s="132" t="s">
        <v>1059</v>
      </c>
      <c r="H967" s="133">
        <v>23.327000000000002</v>
      </c>
      <c r="I967" s="134"/>
      <c r="J967" s="135">
        <f>ROUND(I967*H967,2)</f>
        <v>0</v>
      </c>
      <c r="K967" s="131" t="s">
        <v>1050</v>
      </c>
      <c r="L967" s="31"/>
      <c r="M967" s="136" t="s">
        <v>3</v>
      </c>
      <c r="N967" s="137" t="s">
        <v>44</v>
      </c>
      <c r="P967" s="138">
        <f>O967*H967</f>
        <v>0</v>
      </c>
      <c r="Q967" s="138">
        <v>0</v>
      </c>
      <c r="R967" s="138">
        <f>Q967*H967</f>
        <v>0</v>
      </c>
      <c r="S967" s="138">
        <v>1.4</v>
      </c>
      <c r="T967" s="139">
        <f>S967*H967</f>
        <v>32.657800000000002</v>
      </c>
      <c r="AR967" s="140" t="s">
        <v>186</v>
      </c>
      <c r="AT967" s="140" t="s">
        <v>182</v>
      </c>
      <c r="AU967" s="140" t="s">
        <v>80</v>
      </c>
      <c r="AY967" s="16" t="s">
        <v>181</v>
      </c>
      <c r="BE967" s="141">
        <f>IF(N967="základní",J967,0)</f>
        <v>0</v>
      </c>
      <c r="BF967" s="141">
        <f>IF(N967="snížená",J967,0)</f>
        <v>0</v>
      </c>
      <c r="BG967" s="141">
        <f>IF(N967="zákl. přenesená",J967,0)</f>
        <v>0</v>
      </c>
      <c r="BH967" s="141">
        <f>IF(N967="sníž. přenesená",J967,0)</f>
        <v>0</v>
      </c>
      <c r="BI967" s="141">
        <f>IF(N967="nulová",J967,0)</f>
        <v>0</v>
      </c>
      <c r="BJ967" s="16" t="s">
        <v>78</v>
      </c>
      <c r="BK967" s="141">
        <f>ROUND(I967*H967,2)</f>
        <v>0</v>
      </c>
      <c r="BL967" s="16" t="s">
        <v>186</v>
      </c>
      <c r="BM967" s="140" t="s">
        <v>2026</v>
      </c>
    </row>
    <row r="968" spans="2:65" s="1" customFormat="1" x14ac:dyDescent="0.2">
      <c r="B968" s="31"/>
      <c r="D968" s="148" t="s">
        <v>1052</v>
      </c>
      <c r="F968" s="149" t="s">
        <v>2027</v>
      </c>
      <c r="I968" s="144"/>
      <c r="L968" s="31"/>
      <c r="M968" s="145"/>
      <c r="T968" s="52"/>
      <c r="AT968" s="16" t="s">
        <v>1052</v>
      </c>
      <c r="AU968" s="16" t="s">
        <v>80</v>
      </c>
    </row>
    <row r="969" spans="2:65" s="12" customFormat="1" x14ac:dyDescent="0.2">
      <c r="B969" s="150"/>
      <c r="D969" s="142" t="s">
        <v>1054</v>
      </c>
      <c r="E969" s="151" t="s">
        <v>3</v>
      </c>
      <c r="F969" s="152" t="s">
        <v>2028</v>
      </c>
      <c r="H969" s="153">
        <v>3.82</v>
      </c>
      <c r="I969" s="154"/>
      <c r="L969" s="150"/>
      <c r="M969" s="155"/>
      <c r="T969" s="156"/>
      <c r="AT969" s="151" t="s">
        <v>1054</v>
      </c>
      <c r="AU969" s="151" t="s">
        <v>80</v>
      </c>
      <c r="AV969" s="12" t="s">
        <v>80</v>
      </c>
      <c r="AW969" s="12" t="s">
        <v>35</v>
      </c>
      <c r="AX969" s="12" t="s">
        <v>73</v>
      </c>
      <c r="AY969" s="151" t="s">
        <v>181</v>
      </c>
    </row>
    <row r="970" spans="2:65" s="12" customFormat="1" x14ac:dyDescent="0.2">
      <c r="B970" s="150"/>
      <c r="D970" s="142" t="s">
        <v>1054</v>
      </c>
      <c r="E970" s="151" t="s">
        <v>3</v>
      </c>
      <c r="F970" s="152" t="s">
        <v>2029</v>
      </c>
      <c r="H970" s="153">
        <v>19.507000000000001</v>
      </c>
      <c r="I970" s="154"/>
      <c r="L970" s="150"/>
      <c r="M970" s="155"/>
      <c r="T970" s="156"/>
      <c r="AT970" s="151" t="s">
        <v>1054</v>
      </c>
      <c r="AU970" s="151" t="s">
        <v>80</v>
      </c>
      <c r="AV970" s="12" t="s">
        <v>80</v>
      </c>
      <c r="AW970" s="12" t="s">
        <v>35</v>
      </c>
      <c r="AX970" s="12" t="s">
        <v>73</v>
      </c>
      <c r="AY970" s="151" t="s">
        <v>181</v>
      </c>
    </row>
    <row r="971" spans="2:65" s="13" customFormat="1" x14ac:dyDescent="0.2">
      <c r="B971" s="157"/>
      <c r="D971" s="142" t="s">
        <v>1054</v>
      </c>
      <c r="E971" s="158" t="s">
        <v>3</v>
      </c>
      <c r="F971" s="159" t="s">
        <v>1070</v>
      </c>
      <c r="H971" s="160">
        <v>23.327000000000002</v>
      </c>
      <c r="I971" s="161"/>
      <c r="L971" s="157"/>
      <c r="M971" s="162"/>
      <c r="T971" s="163"/>
      <c r="AT971" s="158" t="s">
        <v>1054</v>
      </c>
      <c r="AU971" s="158" t="s">
        <v>80</v>
      </c>
      <c r="AV971" s="13" t="s">
        <v>186</v>
      </c>
      <c r="AW971" s="13" t="s">
        <v>35</v>
      </c>
      <c r="AX971" s="13" t="s">
        <v>78</v>
      </c>
      <c r="AY971" s="158" t="s">
        <v>181</v>
      </c>
    </row>
    <row r="972" spans="2:65" s="1" customFormat="1" ht="44.25" customHeight="1" x14ac:dyDescent="0.2">
      <c r="B972" s="128"/>
      <c r="C972" s="129" t="s">
        <v>2030</v>
      </c>
      <c r="D972" s="129" t="s">
        <v>182</v>
      </c>
      <c r="E972" s="130" t="s">
        <v>2031</v>
      </c>
      <c r="F972" s="131" t="s">
        <v>2032</v>
      </c>
      <c r="G972" s="132" t="s">
        <v>597</v>
      </c>
      <c r="H972" s="133">
        <v>1.073</v>
      </c>
      <c r="I972" s="134"/>
      <c r="J972" s="135">
        <f>ROUND(I972*H972,2)</f>
        <v>0</v>
      </c>
      <c r="K972" s="131" t="s">
        <v>1050</v>
      </c>
      <c r="L972" s="31"/>
      <c r="M972" s="136" t="s">
        <v>3</v>
      </c>
      <c r="N972" s="137" t="s">
        <v>44</v>
      </c>
      <c r="P972" s="138">
        <f>O972*H972</f>
        <v>0</v>
      </c>
      <c r="Q972" s="138">
        <v>0</v>
      </c>
      <c r="R972" s="138">
        <f>Q972*H972</f>
        <v>0</v>
      </c>
      <c r="S972" s="138">
        <v>4.8000000000000001E-2</v>
      </c>
      <c r="T972" s="139">
        <f>S972*H972</f>
        <v>5.1504000000000001E-2</v>
      </c>
      <c r="AR972" s="140" t="s">
        <v>186</v>
      </c>
      <c r="AT972" s="140" t="s">
        <v>182</v>
      </c>
      <c r="AU972" s="140" t="s">
        <v>80</v>
      </c>
      <c r="AY972" s="16" t="s">
        <v>181</v>
      </c>
      <c r="BE972" s="141">
        <f>IF(N972="základní",J972,0)</f>
        <v>0</v>
      </c>
      <c r="BF972" s="141">
        <f>IF(N972="snížená",J972,0)</f>
        <v>0</v>
      </c>
      <c r="BG972" s="141">
        <f>IF(N972="zákl. přenesená",J972,0)</f>
        <v>0</v>
      </c>
      <c r="BH972" s="141">
        <f>IF(N972="sníž. přenesená",J972,0)</f>
        <v>0</v>
      </c>
      <c r="BI972" s="141">
        <f>IF(N972="nulová",J972,0)</f>
        <v>0</v>
      </c>
      <c r="BJ972" s="16" t="s">
        <v>78</v>
      </c>
      <c r="BK972" s="141">
        <f>ROUND(I972*H972,2)</f>
        <v>0</v>
      </c>
      <c r="BL972" s="16" t="s">
        <v>186</v>
      </c>
      <c r="BM972" s="140" t="s">
        <v>2033</v>
      </c>
    </row>
    <row r="973" spans="2:65" s="1" customFormat="1" x14ac:dyDescent="0.2">
      <c r="B973" s="31"/>
      <c r="D973" s="148" t="s">
        <v>1052</v>
      </c>
      <c r="F973" s="149" t="s">
        <v>2034</v>
      </c>
      <c r="I973" s="144"/>
      <c r="L973" s="31"/>
      <c r="M973" s="145"/>
      <c r="T973" s="52"/>
      <c r="AT973" s="16" t="s">
        <v>1052</v>
      </c>
      <c r="AU973" s="16" t="s">
        <v>80</v>
      </c>
    </row>
    <row r="974" spans="2:65" s="12" customFormat="1" x14ac:dyDescent="0.2">
      <c r="B974" s="150"/>
      <c r="D974" s="142" t="s">
        <v>1054</v>
      </c>
      <c r="E974" s="151" t="s">
        <v>3</v>
      </c>
      <c r="F974" s="152" t="s">
        <v>2035</v>
      </c>
      <c r="H974" s="153">
        <v>0.66</v>
      </c>
      <c r="I974" s="154"/>
      <c r="L974" s="150"/>
      <c r="M974" s="155"/>
      <c r="T974" s="156"/>
      <c r="AT974" s="151" t="s">
        <v>1054</v>
      </c>
      <c r="AU974" s="151" t="s">
        <v>80</v>
      </c>
      <c r="AV974" s="12" t="s">
        <v>80</v>
      </c>
      <c r="AW974" s="12" t="s">
        <v>35</v>
      </c>
      <c r="AX974" s="12" t="s">
        <v>73</v>
      </c>
      <c r="AY974" s="151" t="s">
        <v>181</v>
      </c>
    </row>
    <row r="975" spans="2:65" s="12" customFormat="1" x14ac:dyDescent="0.2">
      <c r="B975" s="150"/>
      <c r="D975" s="142" t="s">
        <v>1054</v>
      </c>
      <c r="E975" s="151" t="s">
        <v>3</v>
      </c>
      <c r="F975" s="152" t="s">
        <v>2036</v>
      </c>
      <c r="H975" s="153">
        <v>0.41299999999999998</v>
      </c>
      <c r="I975" s="154"/>
      <c r="L975" s="150"/>
      <c r="M975" s="155"/>
      <c r="T975" s="156"/>
      <c r="AT975" s="151" t="s">
        <v>1054</v>
      </c>
      <c r="AU975" s="151" t="s">
        <v>80</v>
      </c>
      <c r="AV975" s="12" t="s">
        <v>80</v>
      </c>
      <c r="AW975" s="12" t="s">
        <v>35</v>
      </c>
      <c r="AX975" s="12" t="s">
        <v>73</v>
      </c>
      <c r="AY975" s="151" t="s">
        <v>181</v>
      </c>
    </row>
    <row r="976" spans="2:65" s="13" customFormat="1" x14ac:dyDescent="0.2">
      <c r="B976" s="157"/>
      <c r="D976" s="142" t="s">
        <v>1054</v>
      </c>
      <c r="E976" s="158" t="s">
        <v>3</v>
      </c>
      <c r="F976" s="159" t="s">
        <v>1070</v>
      </c>
      <c r="H976" s="160">
        <v>1.073</v>
      </c>
      <c r="I976" s="161"/>
      <c r="L976" s="157"/>
      <c r="M976" s="162"/>
      <c r="T976" s="163"/>
      <c r="AT976" s="158" t="s">
        <v>1054</v>
      </c>
      <c r="AU976" s="158" t="s">
        <v>80</v>
      </c>
      <c r="AV976" s="13" t="s">
        <v>186</v>
      </c>
      <c r="AW976" s="13" t="s">
        <v>35</v>
      </c>
      <c r="AX976" s="13" t="s">
        <v>78</v>
      </c>
      <c r="AY976" s="158" t="s">
        <v>181</v>
      </c>
    </row>
    <row r="977" spans="2:65" s="1" customFormat="1" ht="44.25" customHeight="1" x14ac:dyDescent="0.2">
      <c r="B977" s="128"/>
      <c r="C977" s="129" t="s">
        <v>2037</v>
      </c>
      <c r="D977" s="129" t="s">
        <v>182</v>
      </c>
      <c r="E977" s="130" t="s">
        <v>2038</v>
      </c>
      <c r="F977" s="131" t="s">
        <v>2039</v>
      </c>
      <c r="G977" s="132" t="s">
        <v>597</v>
      </c>
      <c r="H977" s="133">
        <v>33.18</v>
      </c>
      <c r="I977" s="134"/>
      <c r="J977" s="135">
        <f>ROUND(I977*H977,2)</f>
        <v>0</v>
      </c>
      <c r="K977" s="131" t="s">
        <v>1050</v>
      </c>
      <c r="L977" s="31"/>
      <c r="M977" s="136" t="s">
        <v>3</v>
      </c>
      <c r="N977" s="137" t="s">
        <v>44</v>
      </c>
      <c r="P977" s="138">
        <f>O977*H977</f>
        <v>0</v>
      </c>
      <c r="Q977" s="138">
        <v>0</v>
      </c>
      <c r="R977" s="138">
        <f>Q977*H977</f>
        <v>0</v>
      </c>
      <c r="S977" s="138">
        <v>3.4000000000000002E-2</v>
      </c>
      <c r="T977" s="139">
        <f>S977*H977</f>
        <v>1.12812</v>
      </c>
      <c r="AR977" s="140" t="s">
        <v>186</v>
      </c>
      <c r="AT977" s="140" t="s">
        <v>182</v>
      </c>
      <c r="AU977" s="140" t="s">
        <v>80</v>
      </c>
      <c r="AY977" s="16" t="s">
        <v>181</v>
      </c>
      <c r="BE977" s="141">
        <f>IF(N977="základní",J977,0)</f>
        <v>0</v>
      </c>
      <c r="BF977" s="141">
        <f>IF(N977="snížená",J977,0)</f>
        <v>0</v>
      </c>
      <c r="BG977" s="141">
        <f>IF(N977="zákl. přenesená",J977,0)</f>
        <v>0</v>
      </c>
      <c r="BH977" s="141">
        <f>IF(N977="sníž. přenesená",J977,0)</f>
        <v>0</v>
      </c>
      <c r="BI977" s="141">
        <f>IF(N977="nulová",J977,0)</f>
        <v>0</v>
      </c>
      <c r="BJ977" s="16" t="s">
        <v>78</v>
      </c>
      <c r="BK977" s="141">
        <f>ROUND(I977*H977,2)</f>
        <v>0</v>
      </c>
      <c r="BL977" s="16" t="s">
        <v>186</v>
      </c>
      <c r="BM977" s="140" t="s">
        <v>2040</v>
      </c>
    </row>
    <row r="978" spans="2:65" s="1" customFormat="1" x14ac:dyDescent="0.2">
      <c r="B978" s="31"/>
      <c r="D978" s="148" t="s">
        <v>1052</v>
      </c>
      <c r="F978" s="149" t="s">
        <v>2041</v>
      </c>
      <c r="I978" s="144"/>
      <c r="L978" s="31"/>
      <c r="M978" s="145"/>
      <c r="T978" s="52"/>
      <c r="AT978" s="16" t="s">
        <v>1052</v>
      </c>
      <c r="AU978" s="16" t="s">
        <v>80</v>
      </c>
    </row>
    <row r="979" spans="2:65" s="12" customFormat="1" x14ac:dyDescent="0.2">
      <c r="B979" s="150"/>
      <c r="D979" s="142" t="s">
        <v>1054</v>
      </c>
      <c r="E979" s="151" t="s">
        <v>3</v>
      </c>
      <c r="F979" s="152" t="s">
        <v>2042</v>
      </c>
      <c r="H979" s="153">
        <v>14.68</v>
      </c>
      <c r="I979" s="154"/>
      <c r="L979" s="150"/>
      <c r="M979" s="155"/>
      <c r="T979" s="156"/>
      <c r="AT979" s="151" t="s">
        <v>1054</v>
      </c>
      <c r="AU979" s="151" t="s">
        <v>80</v>
      </c>
      <c r="AV979" s="12" t="s">
        <v>80</v>
      </c>
      <c r="AW979" s="12" t="s">
        <v>35</v>
      </c>
      <c r="AX979" s="12" t="s">
        <v>73</v>
      </c>
      <c r="AY979" s="151" t="s">
        <v>181</v>
      </c>
    </row>
    <row r="980" spans="2:65" s="12" customFormat="1" x14ac:dyDescent="0.2">
      <c r="B980" s="150"/>
      <c r="D980" s="142" t="s">
        <v>1054</v>
      </c>
      <c r="E980" s="151" t="s">
        <v>3</v>
      </c>
      <c r="F980" s="152" t="s">
        <v>2043</v>
      </c>
      <c r="H980" s="153">
        <v>18.5</v>
      </c>
      <c r="I980" s="154"/>
      <c r="L980" s="150"/>
      <c r="M980" s="155"/>
      <c r="T980" s="156"/>
      <c r="AT980" s="151" t="s">
        <v>1054</v>
      </c>
      <c r="AU980" s="151" t="s">
        <v>80</v>
      </c>
      <c r="AV980" s="12" t="s">
        <v>80</v>
      </c>
      <c r="AW980" s="12" t="s">
        <v>35</v>
      </c>
      <c r="AX980" s="12" t="s">
        <v>73</v>
      </c>
      <c r="AY980" s="151" t="s">
        <v>181</v>
      </c>
    </row>
    <row r="981" spans="2:65" s="13" customFormat="1" x14ac:dyDescent="0.2">
      <c r="B981" s="157"/>
      <c r="D981" s="142" t="s">
        <v>1054</v>
      </c>
      <c r="E981" s="158" t="s">
        <v>3</v>
      </c>
      <c r="F981" s="159" t="s">
        <v>1070</v>
      </c>
      <c r="H981" s="160">
        <v>33.18</v>
      </c>
      <c r="I981" s="161"/>
      <c r="L981" s="157"/>
      <c r="M981" s="162"/>
      <c r="T981" s="163"/>
      <c r="AT981" s="158" t="s">
        <v>1054</v>
      </c>
      <c r="AU981" s="158" t="s">
        <v>80</v>
      </c>
      <c r="AV981" s="13" t="s">
        <v>186</v>
      </c>
      <c r="AW981" s="13" t="s">
        <v>35</v>
      </c>
      <c r="AX981" s="13" t="s">
        <v>78</v>
      </c>
      <c r="AY981" s="158" t="s">
        <v>181</v>
      </c>
    </row>
    <row r="982" spans="2:65" s="1" customFormat="1" ht="37.9" customHeight="1" x14ac:dyDescent="0.2">
      <c r="B982" s="128"/>
      <c r="C982" s="129" t="s">
        <v>2044</v>
      </c>
      <c r="D982" s="129" t="s">
        <v>182</v>
      </c>
      <c r="E982" s="130" t="s">
        <v>2045</v>
      </c>
      <c r="F982" s="131" t="s">
        <v>2046</v>
      </c>
      <c r="G982" s="132" t="s">
        <v>597</v>
      </c>
      <c r="H982" s="133">
        <v>9.0299999999999994</v>
      </c>
      <c r="I982" s="134"/>
      <c r="J982" s="135">
        <f>ROUND(I982*H982,2)</f>
        <v>0</v>
      </c>
      <c r="K982" s="131" t="s">
        <v>1050</v>
      </c>
      <c r="L982" s="31"/>
      <c r="M982" s="136" t="s">
        <v>3</v>
      </c>
      <c r="N982" s="137" t="s">
        <v>44</v>
      </c>
      <c r="P982" s="138">
        <f>O982*H982</f>
        <v>0</v>
      </c>
      <c r="Q982" s="138">
        <v>0</v>
      </c>
      <c r="R982" s="138">
        <f>Q982*H982</f>
        <v>0</v>
      </c>
      <c r="S982" s="138">
        <v>6.7000000000000004E-2</v>
      </c>
      <c r="T982" s="139">
        <f>S982*H982</f>
        <v>0.60501000000000005</v>
      </c>
      <c r="AR982" s="140" t="s">
        <v>186</v>
      </c>
      <c r="AT982" s="140" t="s">
        <v>182</v>
      </c>
      <c r="AU982" s="140" t="s">
        <v>80</v>
      </c>
      <c r="AY982" s="16" t="s">
        <v>181</v>
      </c>
      <c r="BE982" s="141">
        <f>IF(N982="základní",J982,0)</f>
        <v>0</v>
      </c>
      <c r="BF982" s="141">
        <f>IF(N982="snížená",J982,0)</f>
        <v>0</v>
      </c>
      <c r="BG982" s="141">
        <f>IF(N982="zákl. přenesená",J982,0)</f>
        <v>0</v>
      </c>
      <c r="BH982" s="141">
        <f>IF(N982="sníž. přenesená",J982,0)</f>
        <v>0</v>
      </c>
      <c r="BI982" s="141">
        <f>IF(N982="nulová",J982,0)</f>
        <v>0</v>
      </c>
      <c r="BJ982" s="16" t="s">
        <v>78</v>
      </c>
      <c r="BK982" s="141">
        <f>ROUND(I982*H982,2)</f>
        <v>0</v>
      </c>
      <c r="BL982" s="16" t="s">
        <v>186</v>
      </c>
      <c r="BM982" s="140" t="s">
        <v>2047</v>
      </c>
    </row>
    <row r="983" spans="2:65" s="1" customFormat="1" x14ac:dyDescent="0.2">
      <c r="B983" s="31"/>
      <c r="D983" s="148" t="s">
        <v>1052</v>
      </c>
      <c r="F983" s="149" t="s">
        <v>2048</v>
      </c>
      <c r="I983" s="144"/>
      <c r="L983" s="31"/>
      <c r="M983" s="145"/>
      <c r="T983" s="52"/>
      <c r="AT983" s="16" t="s">
        <v>1052</v>
      </c>
      <c r="AU983" s="16" t="s">
        <v>80</v>
      </c>
    </row>
    <row r="984" spans="2:65" s="12" customFormat="1" x14ac:dyDescent="0.2">
      <c r="B984" s="150"/>
      <c r="D984" s="142" t="s">
        <v>1054</v>
      </c>
      <c r="E984" s="151" t="s">
        <v>3</v>
      </c>
      <c r="F984" s="152" t="s">
        <v>2049</v>
      </c>
      <c r="H984" s="153">
        <v>4.5149999999999997</v>
      </c>
      <c r="I984" s="154"/>
      <c r="L984" s="150"/>
      <c r="M984" s="155"/>
      <c r="T984" s="156"/>
      <c r="AT984" s="151" t="s">
        <v>1054</v>
      </c>
      <c r="AU984" s="151" t="s">
        <v>80</v>
      </c>
      <c r="AV984" s="12" t="s">
        <v>80</v>
      </c>
      <c r="AW984" s="12" t="s">
        <v>35</v>
      </c>
      <c r="AX984" s="12" t="s">
        <v>73</v>
      </c>
      <c r="AY984" s="151" t="s">
        <v>181</v>
      </c>
    </row>
    <row r="985" spans="2:65" s="12" customFormat="1" x14ac:dyDescent="0.2">
      <c r="B985" s="150"/>
      <c r="D985" s="142" t="s">
        <v>1054</v>
      </c>
      <c r="E985" s="151" t="s">
        <v>3</v>
      </c>
      <c r="F985" s="152" t="s">
        <v>2050</v>
      </c>
      <c r="H985" s="153">
        <v>9.0299999999999994</v>
      </c>
      <c r="I985" s="154"/>
      <c r="L985" s="150"/>
      <c r="M985" s="155"/>
      <c r="T985" s="156"/>
      <c r="AT985" s="151" t="s">
        <v>1054</v>
      </c>
      <c r="AU985" s="151" t="s">
        <v>80</v>
      </c>
      <c r="AV985" s="12" t="s">
        <v>80</v>
      </c>
      <c r="AW985" s="12" t="s">
        <v>35</v>
      </c>
      <c r="AX985" s="12" t="s">
        <v>78</v>
      </c>
      <c r="AY985" s="151" t="s">
        <v>181</v>
      </c>
    </row>
    <row r="986" spans="2:65" s="1" customFormat="1" ht="37.9" customHeight="1" x14ac:dyDescent="0.2">
      <c r="B986" s="128"/>
      <c r="C986" s="129" t="s">
        <v>2051</v>
      </c>
      <c r="D986" s="129" t="s">
        <v>182</v>
      </c>
      <c r="E986" s="130" t="s">
        <v>2052</v>
      </c>
      <c r="F986" s="131" t="s">
        <v>2053</v>
      </c>
      <c r="G986" s="132" t="s">
        <v>597</v>
      </c>
      <c r="H986" s="133">
        <v>21.236000000000001</v>
      </c>
      <c r="I986" s="134"/>
      <c r="J986" s="135">
        <f>ROUND(I986*H986,2)</f>
        <v>0</v>
      </c>
      <c r="K986" s="131" t="s">
        <v>1050</v>
      </c>
      <c r="L986" s="31"/>
      <c r="M986" s="136" t="s">
        <v>3</v>
      </c>
      <c r="N986" s="137" t="s">
        <v>44</v>
      </c>
      <c r="P986" s="138">
        <f>O986*H986</f>
        <v>0</v>
      </c>
      <c r="Q986" s="138">
        <v>0</v>
      </c>
      <c r="R986" s="138">
        <f>Q986*H986</f>
        <v>0</v>
      </c>
      <c r="S986" s="138">
        <v>7.5999999999999998E-2</v>
      </c>
      <c r="T986" s="139">
        <f>S986*H986</f>
        <v>1.613936</v>
      </c>
      <c r="AR986" s="140" t="s">
        <v>186</v>
      </c>
      <c r="AT986" s="140" t="s">
        <v>182</v>
      </c>
      <c r="AU986" s="140" t="s">
        <v>80</v>
      </c>
      <c r="AY986" s="16" t="s">
        <v>181</v>
      </c>
      <c r="BE986" s="141">
        <f>IF(N986="základní",J986,0)</f>
        <v>0</v>
      </c>
      <c r="BF986" s="141">
        <f>IF(N986="snížená",J986,0)</f>
        <v>0</v>
      </c>
      <c r="BG986" s="141">
        <f>IF(N986="zákl. přenesená",J986,0)</f>
        <v>0</v>
      </c>
      <c r="BH986" s="141">
        <f>IF(N986="sníž. přenesená",J986,0)</f>
        <v>0</v>
      </c>
      <c r="BI986" s="141">
        <f>IF(N986="nulová",J986,0)</f>
        <v>0</v>
      </c>
      <c r="BJ986" s="16" t="s">
        <v>78</v>
      </c>
      <c r="BK986" s="141">
        <f>ROUND(I986*H986,2)</f>
        <v>0</v>
      </c>
      <c r="BL986" s="16" t="s">
        <v>186</v>
      </c>
      <c r="BM986" s="140" t="s">
        <v>2054</v>
      </c>
    </row>
    <row r="987" spans="2:65" s="1" customFormat="1" x14ac:dyDescent="0.2">
      <c r="B987" s="31"/>
      <c r="D987" s="148" t="s">
        <v>1052</v>
      </c>
      <c r="F987" s="149" t="s">
        <v>2055</v>
      </c>
      <c r="I987" s="144"/>
      <c r="L987" s="31"/>
      <c r="M987" s="145"/>
      <c r="T987" s="52"/>
      <c r="AT987" s="16" t="s">
        <v>1052</v>
      </c>
      <c r="AU987" s="16" t="s">
        <v>80</v>
      </c>
    </row>
    <row r="988" spans="2:65" s="12" customFormat="1" x14ac:dyDescent="0.2">
      <c r="B988" s="150"/>
      <c r="D988" s="142" t="s">
        <v>1054</v>
      </c>
      <c r="E988" s="151" t="s">
        <v>3</v>
      </c>
      <c r="F988" s="152" t="s">
        <v>2056</v>
      </c>
      <c r="H988" s="153">
        <v>3.331</v>
      </c>
      <c r="I988" s="154"/>
      <c r="L988" s="150"/>
      <c r="M988" s="155"/>
      <c r="T988" s="156"/>
      <c r="AT988" s="151" t="s">
        <v>1054</v>
      </c>
      <c r="AU988" s="151" t="s">
        <v>80</v>
      </c>
      <c r="AV988" s="12" t="s">
        <v>80</v>
      </c>
      <c r="AW988" s="12" t="s">
        <v>35</v>
      </c>
      <c r="AX988" s="12" t="s">
        <v>73</v>
      </c>
      <c r="AY988" s="151" t="s">
        <v>181</v>
      </c>
    </row>
    <row r="989" spans="2:65" s="12" customFormat="1" x14ac:dyDescent="0.2">
      <c r="B989" s="150"/>
      <c r="D989" s="142" t="s">
        <v>1054</v>
      </c>
      <c r="E989" s="151" t="s">
        <v>3</v>
      </c>
      <c r="F989" s="152" t="s">
        <v>2057</v>
      </c>
      <c r="H989" s="153">
        <v>15.147</v>
      </c>
      <c r="I989" s="154"/>
      <c r="L989" s="150"/>
      <c r="M989" s="155"/>
      <c r="T989" s="156"/>
      <c r="AT989" s="151" t="s">
        <v>1054</v>
      </c>
      <c r="AU989" s="151" t="s">
        <v>80</v>
      </c>
      <c r="AV989" s="12" t="s">
        <v>80</v>
      </c>
      <c r="AW989" s="12" t="s">
        <v>35</v>
      </c>
      <c r="AX989" s="12" t="s">
        <v>73</v>
      </c>
      <c r="AY989" s="151" t="s">
        <v>181</v>
      </c>
    </row>
    <row r="990" spans="2:65" s="12" customFormat="1" x14ac:dyDescent="0.2">
      <c r="B990" s="150"/>
      <c r="D990" s="142" t="s">
        <v>1054</v>
      </c>
      <c r="E990" s="151" t="s">
        <v>3</v>
      </c>
      <c r="F990" s="152" t="s">
        <v>2058</v>
      </c>
      <c r="H990" s="153">
        <v>2.758</v>
      </c>
      <c r="I990" s="154"/>
      <c r="L990" s="150"/>
      <c r="M990" s="155"/>
      <c r="T990" s="156"/>
      <c r="AT990" s="151" t="s">
        <v>1054</v>
      </c>
      <c r="AU990" s="151" t="s">
        <v>80</v>
      </c>
      <c r="AV990" s="12" t="s">
        <v>80</v>
      </c>
      <c r="AW990" s="12" t="s">
        <v>35</v>
      </c>
      <c r="AX990" s="12" t="s">
        <v>73</v>
      </c>
      <c r="AY990" s="151" t="s">
        <v>181</v>
      </c>
    </row>
    <row r="991" spans="2:65" s="13" customFormat="1" x14ac:dyDescent="0.2">
      <c r="B991" s="157"/>
      <c r="D991" s="142" t="s">
        <v>1054</v>
      </c>
      <c r="E991" s="158" t="s">
        <v>3</v>
      </c>
      <c r="F991" s="159" t="s">
        <v>1070</v>
      </c>
      <c r="H991" s="160">
        <v>21.236000000000001</v>
      </c>
      <c r="I991" s="161"/>
      <c r="L991" s="157"/>
      <c r="M991" s="162"/>
      <c r="T991" s="163"/>
      <c r="AT991" s="158" t="s">
        <v>1054</v>
      </c>
      <c r="AU991" s="158" t="s">
        <v>80</v>
      </c>
      <c r="AV991" s="13" t="s">
        <v>186</v>
      </c>
      <c r="AW991" s="13" t="s">
        <v>35</v>
      </c>
      <c r="AX991" s="13" t="s">
        <v>78</v>
      </c>
      <c r="AY991" s="158" t="s">
        <v>181</v>
      </c>
    </row>
    <row r="992" spans="2:65" s="1" customFormat="1" ht="37.9" customHeight="1" x14ac:dyDescent="0.2">
      <c r="B992" s="128"/>
      <c r="C992" s="129" t="s">
        <v>2059</v>
      </c>
      <c r="D992" s="129" t="s">
        <v>182</v>
      </c>
      <c r="E992" s="130" t="s">
        <v>2060</v>
      </c>
      <c r="F992" s="131" t="s">
        <v>2061</v>
      </c>
      <c r="G992" s="132" t="s">
        <v>597</v>
      </c>
      <c r="H992" s="133">
        <v>6.3979999999999997</v>
      </c>
      <c r="I992" s="134"/>
      <c r="J992" s="135">
        <f>ROUND(I992*H992,2)</f>
        <v>0</v>
      </c>
      <c r="K992" s="131" t="s">
        <v>1050</v>
      </c>
      <c r="L992" s="31"/>
      <c r="M992" s="136" t="s">
        <v>3</v>
      </c>
      <c r="N992" s="137" t="s">
        <v>44</v>
      </c>
      <c r="P992" s="138">
        <f>O992*H992</f>
        <v>0</v>
      </c>
      <c r="Q992" s="138">
        <v>0</v>
      </c>
      <c r="R992" s="138">
        <f>Q992*H992</f>
        <v>0</v>
      </c>
      <c r="S992" s="138">
        <v>6.3E-2</v>
      </c>
      <c r="T992" s="139">
        <f>S992*H992</f>
        <v>0.40307399999999999</v>
      </c>
      <c r="AR992" s="140" t="s">
        <v>186</v>
      </c>
      <c r="AT992" s="140" t="s">
        <v>182</v>
      </c>
      <c r="AU992" s="140" t="s">
        <v>80</v>
      </c>
      <c r="AY992" s="16" t="s">
        <v>181</v>
      </c>
      <c r="BE992" s="141">
        <f>IF(N992="základní",J992,0)</f>
        <v>0</v>
      </c>
      <c r="BF992" s="141">
        <f>IF(N992="snížená",J992,0)</f>
        <v>0</v>
      </c>
      <c r="BG992" s="141">
        <f>IF(N992="zákl. přenesená",J992,0)</f>
        <v>0</v>
      </c>
      <c r="BH992" s="141">
        <f>IF(N992="sníž. přenesená",J992,0)</f>
        <v>0</v>
      </c>
      <c r="BI992" s="141">
        <f>IF(N992="nulová",J992,0)</f>
        <v>0</v>
      </c>
      <c r="BJ992" s="16" t="s">
        <v>78</v>
      </c>
      <c r="BK992" s="141">
        <f>ROUND(I992*H992,2)</f>
        <v>0</v>
      </c>
      <c r="BL992" s="16" t="s">
        <v>186</v>
      </c>
      <c r="BM992" s="140" t="s">
        <v>2062</v>
      </c>
    </row>
    <row r="993" spans="2:65" s="1" customFormat="1" x14ac:dyDescent="0.2">
      <c r="B993" s="31"/>
      <c r="D993" s="148" t="s">
        <v>1052</v>
      </c>
      <c r="F993" s="149" t="s">
        <v>2063</v>
      </c>
      <c r="I993" s="144"/>
      <c r="L993" s="31"/>
      <c r="M993" s="145"/>
      <c r="T993" s="52"/>
      <c r="AT993" s="16" t="s">
        <v>1052</v>
      </c>
      <c r="AU993" s="16" t="s">
        <v>80</v>
      </c>
    </row>
    <row r="994" spans="2:65" s="12" customFormat="1" x14ac:dyDescent="0.2">
      <c r="B994" s="150"/>
      <c r="D994" s="142" t="s">
        <v>1054</v>
      </c>
      <c r="E994" s="151" t="s">
        <v>3</v>
      </c>
      <c r="F994" s="152" t="s">
        <v>2064</v>
      </c>
      <c r="H994" s="153">
        <v>6.3979999999999997</v>
      </c>
      <c r="I994" s="154"/>
      <c r="L994" s="150"/>
      <c r="M994" s="155"/>
      <c r="T994" s="156"/>
      <c r="AT994" s="151" t="s">
        <v>1054</v>
      </c>
      <c r="AU994" s="151" t="s">
        <v>80</v>
      </c>
      <c r="AV994" s="12" t="s">
        <v>80</v>
      </c>
      <c r="AW994" s="12" t="s">
        <v>35</v>
      </c>
      <c r="AX994" s="12" t="s">
        <v>78</v>
      </c>
      <c r="AY994" s="151" t="s">
        <v>181</v>
      </c>
    </row>
    <row r="995" spans="2:65" s="1" customFormat="1" ht="55.5" customHeight="1" x14ac:dyDescent="0.2">
      <c r="B995" s="128"/>
      <c r="C995" s="129" t="s">
        <v>2065</v>
      </c>
      <c r="D995" s="129" t="s">
        <v>182</v>
      </c>
      <c r="E995" s="130" t="s">
        <v>2066</v>
      </c>
      <c r="F995" s="131" t="s">
        <v>2067</v>
      </c>
      <c r="G995" s="132" t="s">
        <v>1288</v>
      </c>
      <c r="H995" s="133">
        <v>16</v>
      </c>
      <c r="I995" s="134"/>
      <c r="J995" s="135">
        <f>ROUND(I995*H995,2)</f>
        <v>0</v>
      </c>
      <c r="K995" s="131" t="s">
        <v>1050</v>
      </c>
      <c r="L995" s="31"/>
      <c r="M995" s="136" t="s">
        <v>3</v>
      </c>
      <c r="N995" s="137" t="s">
        <v>44</v>
      </c>
      <c r="P995" s="138">
        <f>O995*H995</f>
        <v>0</v>
      </c>
      <c r="Q995" s="138">
        <v>0</v>
      </c>
      <c r="R995" s="138">
        <f>Q995*H995</f>
        <v>0</v>
      </c>
      <c r="S995" s="138">
        <v>2.5000000000000001E-2</v>
      </c>
      <c r="T995" s="139">
        <f>S995*H995</f>
        <v>0.4</v>
      </c>
      <c r="AR995" s="140" t="s">
        <v>186</v>
      </c>
      <c r="AT995" s="140" t="s">
        <v>182</v>
      </c>
      <c r="AU995" s="140" t="s">
        <v>80</v>
      </c>
      <c r="AY995" s="16" t="s">
        <v>181</v>
      </c>
      <c r="BE995" s="141">
        <f>IF(N995="základní",J995,0)</f>
        <v>0</v>
      </c>
      <c r="BF995" s="141">
        <f>IF(N995="snížená",J995,0)</f>
        <v>0</v>
      </c>
      <c r="BG995" s="141">
        <f>IF(N995="zákl. přenesená",J995,0)</f>
        <v>0</v>
      </c>
      <c r="BH995" s="141">
        <f>IF(N995="sníž. přenesená",J995,0)</f>
        <v>0</v>
      </c>
      <c r="BI995" s="141">
        <f>IF(N995="nulová",J995,0)</f>
        <v>0</v>
      </c>
      <c r="BJ995" s="16" t="s">
        <v>78</v>
      </c>
      <c r="BK995" s="141">
        <f>ROUND(I995*H995,2)</f>
        <v>0</v>
      </c>
      <c r="BL995" s="16" t="s">
        <v>186</v>
      </c>
      <c r="BM995" s="140" t="s">
        <v>2068</v>
      </c>
    </row>
    <row r="996" spans="2:65" s="1" customFormat="1" x14ac:dyDescent="0.2">
      <c r="B996" s="31"/>
      <c r="D996" s="148" t="s">
        <v>1052</v>
      </c>
      <c r="F996" s="149" t="s">
        <v>2069</v>
      </c>
      <c r="I996" s="144"/>
      <c r="L996" s="31"/>
      <c r="M996" s="145"/>
      <c r="T996" s="52"/>
      <c r="AT996" s="16" t="s">
        <v>1052</v>
      </c>
      <c r="AU996" s="16" t="s">
        <v>80</v>
      </c>
    </row>
    <row r="997" spans="2:65" s="12" customFormat="1" x14ac:dyDescent="0.2">
      <c r="B997" s="150"/>
      <c r="D997" s="142" t="s">
        <v>1054</v>
      </c>
      <c r="E997" s="151" t="s">
        <v>3</v>
      </c>
      <c r="F997" s="152" t="s">
        <v>2070</v>
      </c>
      <c r="H997" s="153">
        <v>16</v>
      </c>
      <c r="I997" s="154"/>
      <c r="L997" s="150"/>
      <c r="M997" s="155"/>
      <c r="T997" s="156"/>
      <c r="AT997" s="151" t="s">
        <v>1054</v>
      </c>
      <c r="AU997" s="151" t="s">
        <v>80</v>
      </c>
      <c r="AV997" s="12" t="s">
        <v>80</v>
      </c>
      <c r="AW997" s="12" t="s">
        <v>35</v>
      </c>
      <c r="AX997" s="12" t="s">
        <v>78</v>
      </c>
      <c r="AY997" s="151" t="s">
        <v>181</v>
      </c>
    </row>
    <row r="998" spans="2:65" s="1" customFormat="1" ht="55.5" customHeight="1" x14ac:dyDescent="0.2">
      <c r="B998" s="128"/>
      <c r="C998" s="129" t="s">
        <v>2071</v>
      </c>
      <c r="D998" s="129" t="s">
        <v>182</v>
      </c>
      <c r="E998" s="130" t="s">
        <v>2072</v>
      </c>
      <c r="F998" s="131" t="s">
        <v>2073</v>
      </c>
      <c r="G998" s="132" t="s">
        <v>1288</v>
      </c>
      <c r="H998" s="133">
        <v>1</v>
      </c>
      <c r="I998" s="134"/>
      <c r="J998" s="135">
        <f>ROUND(I998*H998,2)</f>
        <v>0</v>
      </c>
      <c r="K998" s="131" t="s">
        <v>1050</v>
      </c>
      <c r="L998" s="31"/>
      <c r="M998" s="136" t="s">
        <v>3</v>
      </c>
      <c r="N998" s="137" t="s">
        <v>44</v>
      </c>
      <c r="P998" s="138">
        <f>O998*H998</f>
        <v>0</v>
      </c>
      <c r="Q998" s="138">
        <v>0</v>
      </c>
      <c r="R998" s="138">
        <f>Q998*H998</f>
        <v>0</v>
      </c>
      <c r="S998" s="138">
        <v>7.3999999999999996E-2</v>
      </c>
      <c r="T998" s="139">
        <f>S998*H998</f>
        <v>7.3999999999999996E-2</v>
      </c>
      <c r="AR998" s="140" t="s">
        <v>186</v>
      </c>
      <c r="AT998" s="140" t="s">
        <v>182</v>
      </c>
      <c r="AU998" s="140" t="s">
        <v>80</v>
      </c>
      <c r="AY998" s="16" t="s">
        <v>181</v>
      </c>
      <c r="BE998" s="141">
        <f>IF(N998="základní",J998,0)</f>
        <v>0</v>
      </c>
      <c r="BF998" s="141">
        <f>IF(N998="snížená",J998,0)</f>
        <v>0</v>
      </c>
      <c r="BG998" s="141">
        <f>IF(N998="zákl. přenesená",J998,0)</f>
        <v>0</v>
      </c>
      <c r="BH998" s="141">
        <f>IF(N998="sníž. přenesená",J998,0)</f>
        <v>0</v>
      </c>
      <c r="BI998" s="141">
        <f>IF(N998="nulová",J998,0)</f>
        <v>0</v>
      </c>
      <c r="BJ998" s="16" t="s">
        <v>78</v>
      </c>
      <c r="BK998" s="141">
        <f>ROUND(I998*H998,2)</f>
        <v>0</v>
      </c>
      <c r="BL998" s="16" t="s">
        <v>186</v>
      </c>
      <c r="BM998" s="140" t="s">
        <v>2074</v>
      </c>
    </row>
    <row r="999" spans="2:65" s="1" customFormat="1" x14ac:dyDescent="0.2">
      <c r="B999" s="31"/>
      <c r="D999" s="148" t="s">
        <v>1052</v>
      </c>
      <c r="F999" s="149" t="s">
        <v>2075</v>
      </c>
      <c r="I999" s="144"/>
      <c r="L999" s="31"/>
      <c r="M999" s="145"/>
      <c r="T999" s="52"/>
      <c r="AT999" s="16" t="s">
        <v>1052</v>
      </c>
      <c r="AU999" s="16" t="s">
        <v>80</v>
      </c>
    </row>
    <row r="1000" spans="2:65" s="12" customFormat="1" x14ac:dyDescent="0.2">
      <c r="B1000" s="150"/>
      <c r="D1000" s="142" t="s">
        <v>1054</v>
      </c>
      <c r="E1000" s="151" t="s">
        <v>3</v>
      </c>
      <c r="F1000" s="152" t="s">
        <v>2076</v>
      </c>
      <c r="H1000" s="153">
        <v>1</v>
      </c>
      <c r="I1000" s="154"/>
      <c r="L1000" s="150"/>
      <c r="M1000" s="155"/>
      <c r="T1000" s="156"/>
      <c r="AT1000" s="151" t="s">
        <v>1054</v>
      </c>
      <c r="AU1000" s="151" t="s">
        <v>80</v>
      </c>
      <c r="AV1000" s="12" t="s">
        <v>80</v>
      </c>
      <c r="AW1000" s="12" t="s">
        <v>35</v>
      </c>
      <c r="AX1000" s="12" t="s">
        <v>78</v>
      </c>
      <c r="AY1000" s="151" t="s">
        <v>181</v>
      </c>
    </row>
    <row r="1001" spans="2:65" s="1" customFormat="1" ht="16.5" customHeight="1" x14ac:dyDescent="0.2">
      <c r="B1001" s="128"/>
      <c r="C1001" s="129" t="s">
        <v>2077</v>
      </c>
      <c r="D1001" s="129" t="s">
        <v>182</v>
      </c>
      <c r="E1001" s="130" t="s">
        <v>2078</v>
      </c>
      <c r="F1001" s="131" t="s">
        <v>2079</v>
      </c>
      <c r="G1001" s="132" t="s">
        <v>1288</v>
      </c>
      <c r="H1001" s="133">
        <v>3</v>
      </c>
      <c r="I1001" s="134"/>
      <c r="J1001" s="135">
        <f>ROUND(I1001*H1001,2)</f>
        <v>0</v>
      </c>
      <c r="K1001" s="131" t="s">
        <v>3</v>
      </c>
      <c r="L1001" s="31"/>
      <c r="M1001" s="136" t="s">
        <v>3</v>
      </c>
      <c r="N1001" s="137" t="s">
        <v>44</v>
      </c>
      <c r="P1001" s="138">
        <f>O1001*H1001</f>
        <v>0</v>
      </c>
      <c r="Q1001" s="138">
        <v>0</v>
      </c>
      <c r="R1001" s="138">
        <f>Q1001*H1001</f>
        <v>0</v>
      </c>
      <c r="S1001" s="138">
        <v>0.06</v>
      </c>
      <c r="T1001" s="139">
        <f>S1001*H1001</f>
        <v>0.18</v>
      </c>
      <c r="AR1001" s="140" t="s">
        <v>186</v>
      </c>
      <c r="AT1001" s="140" t="s">
        <v>182</v>
      </c>
      <c r="AU1001" s="140" t="s">
        <v>80</v>
      </c>
      <c r="AY1001" s="16" t="s">
        <v>181</v>
      </c>
      <c r="BE1001" s="141">
        <f>IF(N1001="základní",J1001,0)</f>
        <v>0</v>
      </c>
      <c r="BF1001" s="141">
        <f>IF(N1001="snížená",J1001,0)</f>
        <v>0</v>
      </c>
      <c r="BG1001" s="141">
        <f>IF(N1001="zákl. přenesená",J1001,0)</f>
        <v>0</v>
      </c>
      <c r="BH1001" s="141">
        <f>IF(N1001="sníž. přenesená",J1001,0)</f>
        <v>0</v>
      </c>
      <c r="BI1001" s="141">
        <f>IF(N1001="nulová",J1001,0)</f>
        <v>0</v>
      </c>
      <c r="BJ1001" s="16" t="s">
        <v>78</v>
      </c>
      <c r="BK1001" s="141">
        <f>ROUND(I1001*H1001,2)</f>
        <v>0</v>
      </c>
      <c r="BL1001" s="16" t="s">
        <v>186</v>
      </c>
      <c r="BM1001" s="140" t="s">
        <v>2080</v>
      </c>
    </row>
    <row r="1002" spans="2:65" s="1" customFormat="1" ht="37.9" customHeight="1" x14ac:dyDescent="0.2">
      <c r="B1002" s="128"/>
      <c r="C1002" s="129" t="s">
        <v>2081</v>
      </c>
      <c r="D1002" s="129" t="s">
        <v>182</v>
      </c>
      <c r="E1002" s="130" t="s">
        <v>2082</v>
      </c>
      <c r="F1002" s="131" t="s">
        <v>2083</v>
      </c>
      <c r="G1002" s="132" t="s">
        <v>499</v>
      </c>
      <c r="H1002" s="133">
        <v>15</v>
      </c>
      <c r="I1002" s="134"/>
      <c r="J1002" s="135">
        <f>ROUND(I1002*H1002,2)</f>
        <v>0</v>
      </c>
      <c r="K1002" s="131" t="s">
        <v>1050</v>
      </c>
      <c r="L1002" s="31"/>
      <c r="M1002" s="136" t="s">
        <v>3</v>
      </c>
      <c r="N1002" s="137" t="s">
        <v>44</v>
      </c>
      <c r="P1002" s="138">
        <f>O1002*H1002</f>
        <v>0</v>
      </c>
      <c r="Q1002" s="138">
        <v>0</v>
      </c>
      <c r="R1002" s="138">
        <f>Q1002*H1002</f>
        <v>0</v>
      </c>
      <c r="S1002" s="138">
        <v>1.7999999999999999E-2</v>
      </c>
      <c r="T1002" s="139">
        <f>S1002*H1002</f>
        <v>0.26999999999999996</v>
      </c>
      <c r="AR1002" s="140" t="s">
        <v>186</v>
      </c>
      <c r="AT1002" s="140" t="s">
        <v>182</v>
      </c>
      <c r="AU1002" s="140" t="s">
        <v>80</v>
      </c>
      <c r="AY1002" s="16" t="s">
        <v>181</v>
      </c>
      <c r="BE1002" s="141">
        <f>IF(N1002="základní",J1002,0)</f>
        <v>0</v>
      </c>
      <c r="BF1002" s="141">
        <f>IF(N1002="snížená",J1002,0)</f>
        <v>0</v>
      </c>
      <c r="BG1002" s="141">
        <f>IF(N1002="zákl. přenesená",J1002,0)</f>
        <v>0</v>
      </c>
      <c r="BH1002" s="141">
        <f>IF(N1002="sníž. přenesená",J1002,0)</f>
        <v>0</v>
      </c>
      <c r="BI1002" s="141">
        <f>IF(N1002="nulová",J1002,0)</f>
        <v>0</v>
      </c>
      <c r="BJ1002" s="16" t="s">
        <v>78</v>
      </c>
      <c r="BK1002" s="141">
        <f>ROUND(I1002*H1002,2)</f>
        <v>0</v>
      </c>
      <c r="BL1002" s="16" t="s">
        <v>186</v>
      </c>
      <c r="BM1002" s="140" t="s">
        <v>2084</v>
      </c>
    </row>
    <row r="1003" spans="2:65" s="1" customFormat="1" x14ac:dyDescent="0.2">
      <c r="B1003" s="31"/>
      <c r="D1003" s="148" t="s">
        <v>1052</v>
      </c>
      <c r="F1003" s="149" t="s">
        <v>2085</v>
      </c>
      <c r="I1003" s="144"/>
      <c r="L1003" s="31"/>
      <c r="M1003" s="145"/>
      <c r="T1003" s="52"/>
      <c r="AT1003" s="16" t="s">
        <v>1052</v>
      </c>
      <c r="AU1003" s="16" t="s">
        <v>80</v>
      </c>
    </row>
    <row r="1004" spans="2:65" s="1" customFormat="1" ht="49.15" customHeight="1" x14ac:dyDescent="0.2">
      <c r="B1004" s="128"/>
      <c r="C1004" s="129" t="s">
        <v>2086</v>
      </c>
      <c r="D1004" s="129" t="s">
        <v>182</v>
      </c>
      <c r="E1004" s="130" t="s">
        <v>2087</v>
      </c>
      <c r="F1004" s="131" t="s">
        <v>2088</v>
      </c>
      <c r="G1004" s="132" t="s">
        <v>499</v>
      </c>
      <c r="H1004" s="133">
        <v>18.5</v>
      </c>
      <c r="I1004" s="134"/>
      <c r="J1004" s="135">
        <f>ROUND(I1004*H1004,2)</f>
        <v>0</v>
      </c>
      <c r="K1004" s="131" t="s">
        <v>1050</v>
      </c>
      <c r="L1004" s="31"/>
      <c r="M1004" s="136" t="s">
        <v>3</v>
      </c>
      <c r="N1004" s="137" t="s">
        <v>44</v>
      </c>
      <c r="P1004" s="138">
        <f>O1004*H1004</f>
        <v>0</v>
      </c>
      <c r="Q1004" s="138">
        <v>0</v>
      </c>
      <c r="R1004" s="138">
        <f>Q1004*H1004</f>
        <v>0</v>
      </c>
      <c r="S1004" s="138">
        <v>4.2000000000000003E-2</v>
      </c>
      <c r="T1004" s="139">
        <f>S1004*H1004</f>
        <v>0.77700000000000002</v>
      </c>
      <c r="AR1004" s="140" t="s">
        <v>186</v>
      </c>
      <c r="AT1004" s="140" t="s">
        <v>182</v>
      </c>
      <c r="AU1004" s="140" t="s">
        <v>80</v>
      </c>
      <c r="AY1004" s="16" t="s">
        <v>181</v>
      </c>
      <c r="BE1004" s="141">
        <f>IF(N1004="základní",J1004,0)</f>
        <v>0</v>
      </c>
      <c r="BF1004" s="141">
        <f>IF(N1004="snížená",J1004,0)</f>
        <v>0</v>
      </c>
      <c r="BG1004" s="141">
        <f>IF(N1004="zákl. přenesená",J1004,0)</f>
        <v>0</v>
      </c>
      <c r="BH1004" s="141">
        <f>IF(N1004="sníž. přenesená",J1004,0)</f>
        <v>0</v>
      </c>
      <c r="BI1004" s="141">
        <f>IF(N1004="nulová",J1004,0)</f>
        <v>0</v>
      </c>
      <c r="BJ1004" s="16" t="s">
        <v>78</v>
      </c>
      <c r="BK1004" s="141">
        <f>ROUND(I1004*H1004,2)</f>
        <v>0</v>
      </c>
      <c r="BL1004" s="16" t="s">
        <v>186</v>
      </c>
      <c r="BM1004" s="140" t="s">
        <v>2089</v>
      </c>
    </row>
    <row r="1005" spans="2:65" s="1" customFormat="1" x14ac:dyDescent="0.2">
      <c r="B1005" s="31"/>
      <c r="D1005" s="148" t="s">
        <v>1052</v>
      </c>
      <c r="F1005" s="149" t="s">
        <v>2090</v>
      </c>
      <c r="I1005" s="144"/>
      <c r="L1005" s="31"/>
      <c r="M1005" s="145"/>
      <c r="T1005" s="52"/>
      <c r="AT1005" s="16" t="s">
        <v>1052</v>
      </c>
      <c r="AU1005" s="16" t="s">
        <v>80</v>
      </c>
    </row>
    <row r="1006" spans="2:65" s="12" customFormat="1" x14ac:dyDescent="0.2">
      <c r="B1006" s="150"/>
      <c r="D1006" s="142" t="s">
        <v>1054</v>
      </c>
      <c r="E1006" s="151" t="s">
        <v>3</v>
      </c>
      <c r="F1006" s="152" t="s">
        <v>2091</v>
      </c>
      <c r="H1006" s="153">
        <v>17.600000000000001</v>
      </c>
      <c r="I1006" s="154"/>
      <c r="L1006" s="150"/>
      <c r="M1006" s="155"/>
      <c r="T1006" s="156"/>
      <c r="AT1006" s="151" t="s">
        <v>1054</v>
      </c>
      <c r="AU1006" s="151" t="s">
        <v>80</v>
      </c>
      <c r="AV1006" s="12" t="s">
        <v>80</v>
      </c>
      <c r="AW1006" s="12" t="s">
        <v>35</v>
      </c>
      <c r="AX1006" s="12" t="s">
        <v>73</v>
      </c>
      <c r="AY1006" s="151" t="s">
        <v>181</v>
      </c>
    </row>
    <row r="1007" spans="2:65" s="12" customFormat="1" x14ac:dyDescent="0.2">
      <c r="B1007" s="150"/>
      <c r="D1007" s="142" t="s">
        <v>1054</v>
      </c>
      <c r="E1007" s="151" t="s">
        <v>3</v>
      </c>
      <c r="F1007" s="152" t="s">
        <v>2092</v>
      </c>
      <c r="H1007" s="153">
        <v>0.9</v>
      </c>
      <c r="I1007" s="154"/>
      <c r="L1007" s="150"/>
      <c r="M1007" s="155"/>
      <c r="T1007" s="156"/>
      <c r="AT1007" s="151" t="s">
        <v>1054</v>
      </c>
      <c r="AU1007" s="151" t="s">
        <v>80</v>
      </c>
      <c r="AV1007" s="12" t="s">
        <v>80</v>
      </c>
      <c r="AW1007" s="12" t="s">
        <v>35</v>
      </c>
      <c r="AX1007" s="12" t="s">
        <v>73</v>
      </c>
      <c r="AY1007" s="151" t="s">
        <v>181</v>
      </c>
    </row>
    <row r="1008" spans="2:65" s="13" customFormat="1" x14ac:dyDescent="0.2">
      <c r="B1008" s="157"/>
      <c r="D1008" s="142" t="s">
        <v>1054</v>
      </c>
      <c r="E1008" s="158" t="s">
        <v>3</v>
      </c>
      <c r="F1008" s="159" t="s">
        <v>1070</v>
      </c>
      <c r="H1008" s="160">
        <v>18.5</v>
      </c>
      <c r="I1008" s="161"/>
      <c r="L1008" s="157"/>
      <c r="M1008" s="162"/>
      <c r="T1008" s="163"/>
      <c r="AT1008" s="158" t="s">
        <v>1054</v>
      </c>
      <c r="AU1008" s="158" t="s">
        <v>80</v>
      </c>
      <c r="AV1008" s="13" t="s">
        <v>186</v>
      </c>
      <c r="AW1008" s="13" t="s">
        <v>35</v>
      </c>
      <c r="AX1008" s="13" t="s">
        <v>78</v>
      </c>
      <c r="AY1008" s="158" t="s">
        <v>181</v>
      </c>
    </row>
    <row r="1009" spans="2:65" s="1" customFormat="1" ht="49.15" customHeight="1" x14ac:dyDescent="0.2">
      <c r="B1009" s="128"/>
      <c r="C1009" s="129" t="s">
        <v>2093</v>
      </c>
      <c r="D1009" s="129" t="s">
        <v>182</v>
      </c>
      <c r="E1009" s="130" t="s">
        <v>2094</v>
      </c>
      <c r="F1009" s="131" t="s">
        <v>2095</v>
      </c>
      <c r="G1009" s="132" t="s">
        <v>499</v>
      </c>
      <c r="H1009" s="133">
        <v>23.4</v>
      </c>
      <c r="I1009" s="134"/>
      <c r="J1009" s="135">
        <f>ROUND(I1009*H1009,2)</f>
        <v>0</v>
      </c>
      <c r="K1009" s="131" t="s">
        <v>1050</v>
      </c>
      <c r="L1009" s="31"/>
      <c r="M1009" s="136" t="s">
        <v>3</v>
      </c>
      <c r="N1009" s="137" t="s">
        <v>44</v>
      </c>
      <c r="P1009" s="138">
        <f>O1009*H1009</f>
        <v>0</v>
      </c>
      <c r="Q1009" s="138">
        <v>0</v>
      </c>
      <c r="R1009" s="138">
        <f>Q1009*H1009</f>
        <v>0</v>
      </c>
      <c r="S1009" s="138">
        <v>6.5000000000000002E-2</v>
      </c>
      <c r="T1009" s="139">
        <f>S1009*H1009</f>
        <v>1.5209999999999999</v>
      </c>
      <c r="AR1009" s="140" t="s">
        <v>186</v>
      </c>
      <c r="AT1009" s="140" t="s">
        <v>182</v>
      </c>
      <c r="AU1009" s="140" t="s">
        <v>80</v>
      </c>
      <c r="AY1009" s="16" t="s">
        <v>181</v>
      </c>
      <c r="BE1009" s="141">
        <f>IF(N1009="základní",J1009,0)</f>
        <v>0</v>
      </c>
      <c r="BF1009" s="141">
        <f>IF(N1009="snížená",J1009,0)</f>
        <v>0</v>
      </c>
      <c r="BG1009" s="141">
        <f>IF(N1009="zákl. přenesená",J1009,0)</f>
        <v>0</v>
      </c>
      <c r="BH1009" s="141">
        <f>IF(N1009="sníž. přenesená",J1009,0)</f>
        <v>0</v>
      </c>
      <c r="BI1009" s="141">
        <f>IF(N1009="nulová",J1009,0)</f>
        <v>0</v>
      </c>
      <c r="BJ1009" s="16" t="s">
        <v>78</v>
      </c>
      <c r="BK1009" s="141">
        <f>ROUND(I1009*H1009,2)</f>
        <v>0</v>
      </c>
      <c r="BL1009" s="16" t="s">
        <v>186</v>
      </c>
      <c r="BM1009" s="140" t="s">
        <v>2096</v>
      </c>
    </row>
    <row r="1010" spans="2:65" s="1" customFormat="1" x14ac:dyDescent="0.2">
      <c r="B1010" s="31"/>
      <c r="D1010" s="148" t="s">
        <v>1052</v>
      </c>
      <c r="F1010" s="149" t="s">
        <v>2097</v>
      </c>
      <c r="I1010" s="144"/>
      <c r="L1010" s="31"/>
      <c r="M1010" s="145"/>
      <c r="T1010" s="52"/>
      <c r="AT1010" s="16" t="s">
        <v>1052</v>
      </c>
      <c r="AU1010" s="16" t="s">
        <v>80</v>
      </c>
    </row>
    <row r="1011" spans="2:65" s="12" customFormat="1" x14ac:dyDescent="0.2">
      <c r="B1011" s="150"/>
      <c r="D1011" s="142" t="s">
        <v>1054</v>
      </c>
      <c r="E1011" s="151" t="s">
        <v>3</v>
      </c>
      <c r="F1011" s="152" t="s">
        <v>2098</v>
      </c>
      <c r="H1011" s="153">
        <v>23.4</v>
      </c>
      <c r="I1011" s="154"/>
      <c r="L1011" s="150"/>
      <c r="M1011" s="155"/>
      <c r="T1011" s="156"/>
      <c r="AT1011" s="151" t="s">
        <v>1054</v>
      </c>
      <c r="AU1011" s="151" t="s">
        <v>80</v>
      </c>
      <c r="AV1011" s="12" t="s">
        <v>80</v>
      </c>
      <c r="AW1011" s="12" t="s">
        <v>35</v>
      </c>
      <c r="AX1011" s="12" t="s">
        <v>78</v>
      </c>
      <c r="AY1011" s="151" t="s">
        <v>181</v>
      </c>
    </row>
    <row r="1012" spans="2:65" s="1" customFormat="1" ht="37.9" customHeight="1" x14ac:dyDescent="0.2">
      <c r="B1012" s="128"/>
      <c r="C1012" s="129" t="s">
        <v>2099</v>
      </c>
      <c r="D1012" s="129" t="s">
        <v>182</v>
      </c>
      <c r="E1012" s="130" t="s">
        <v>2100</v>
      </c>
      <c r="F1012" s="131" t="s">
        <v>2101</v>
      </c>
      <c r="G1012" s="132" t="s">
        <v>499</v>
      </c>
      <c r="H1012" s="133">
        <v>37.5</v>
      </c>
      <c r="I1012" s="134"/>
      <c r="J1012" s="135">
        <f>ROUND(I1012*H1012,2)</f>
        <v>0</v>
      </c>
      <c r="K1012" s="131" t="s">
        <v>1050</v>
      </c>
      <c r="L1012" s="31"/>
      <c r="M1012" s="136" t="s">
        <v>3</v>
      </c>
      <c r="N1012" s="137" t="s">
        <v>44</v>
      </c>
      <c r="P1012" s="138">
        <f>O1012*H1012</f>
        <v>0</v>
      </c>
      <c r="Q1012" s="138">
        <v>0</v>
      </c>
      <c r="R1012" s="138">
        <f>Q1012*H1012</f>
        <v>0</v>
      </c>
      <c r="S1012" s="138">
        <v>2.1999999999999999E-2</v>
      </c>
      <c r="T1012" s="139">
        <f>S1012*H1012</f>
        <v>0.82499999999999996</v>
      </c>
      <c r="AR1012" s="140" t="s">
        <v>186</v>
      </c>
      <c r="AT1012" s="140" t="s">
        <v>182</v>
      </c>
      <c r="AU1012" s="140" t="s">
        <v>80</v>
      </c>
      <c r="AY1012" s="16" t="s">
        <v>181</v>
      </c>
      <c r="BE1012" s="141">
        <f>IF(N1012="základní",J1012,0)</f>
        <v>0</v>
      </c>
      <c r="BF1012" s="141">
        <f>IF(N1012="snížená",J1012,0)</f>
        <v>0</v>
      </c>
      <c r="BG1012" s="141">
        <f>IF(N1012="zákl. přenesená",J1012,0)</f>
        <v>0</v>
      </c>
      <c r="BH1012" s="141">
        <f>IF(N1012="sníž. přenesená",J1012,0)</f>
        <v>0</v>
      </c>
      <c r="BI1012" s="141">
        <f>IF(N1012="nulová",J1012,0)</f>
        <v>0</v>
      </c>
      <c r="BJ1012" s="16" t="s">
        <v>78</v>
      </c>
      <c r="BK1012" s="141">
        <f>ROUND(I1012*H1012,2)</f>
        <v>0</v>
      </c>
      <c r="BL1012" s="16" t="s">
        <v>186</v>
      </c>
      <c r="BM1012" s="140" t="s">
        <v>2102</v>
      </c>
    </row>
    <row r="1013" spans="2:65" s="1" customFormat="1" x14ac:dyDescent="0.2">
      <c r="B1013" s="31"/>
      <c r="D1013" s="148" t="s">
        <v>1052</v>
      </c>
      <c r="F1013" s="149" t="s">
        <v>2103</v>
      </c>
      <c r="I1013" s="144"/>
      <c r="L1013" s="31"/>
      <c r="M1013" s="145"/>
      <c r="T1013" s="52"/>
      <c r="AT1013" s="16" t="s">
        <v>1052</v>
      </c>
      <c r="AU1013" s="16" t="s">
        <v>80</v>
      </c>
    </row>
    <row r="1014" spans="2:65" s="12" customFormat="1" x14ac:dyDescent="0.2">
      <c r="B1014" s="150"/>
      <c r="D1014" s="142" t="s">
        <v>1054</v>
      </c>
      <c r="E1014" s="151" t="s">
        <v>3</v>
      </c>
      <c r="F1014" s="152" t="s">
        <v>2104</v>
      </c>
      <c r="H1014" s="153">
        <v>37.5</v>
      </c>
      <c r="I1014" s="154"/>
      <c r="L1014" s="150"/>
      <c r="M1014" s="155"/>
      <c r="T1014" s="156"/>
      <c r="AT1014" s="151" t="s">
        <v>1054</v>
      </c>
      <c r="AU1014" s="151" t="s">
        <v>80</v>
      </c>
      <c r="AV1014" s="12" t="s">
        <v>80</v>
      </c>
      <c r="AW1014" s="12" t="s">
        <v>35</v>
      </c>
      <c r="AX1014" s="12" t="s">
        <v>78</v>
      </c>
      <c r="AY1014" s="151" t="s">
        <v>181</v>
      </c>
    </row>
    <row r="1015" spans="2:65" s="1" customFormat="1" ht="33" customHeight="1" x14ac:dyDescent="0.2">
      <c r="B1015" s="128"/>
      <c r="C1015" s="129" t="s">
        <v>2105</v>
      </c>
      <c r="D1015" s="129" t="s">
        <v>182</v>
      </c>
      <c r="E1015" s="130" t="s">
        <v>2106</v>
      </c>
      <c r="F1015" s="131" t="s">
        <v>2107</v>
      </c>
      <c r="G1015" s="132" t="s">
        <v>597</v>
      </c>
      <c r="H1015" s="133">
        <v>31.573</v>
      </c>
      <c r="I1015" s="134"/>
      <c r="J1015" s="135">
        <f>ROUND(I1015*H1015,2)</f>
        <v>0</v>
      </c>
      <c r="K1015" s="131" t="s">
        <v>1050</v>
      </c>
      <c r="L1015" s="31"/>
      <c r="M1015" s="136" t="s">
        <v>3</v>
      </c>
      <c r="N1015" s="137" t="s">
        <v>44</v>
      </c>
      <c r="P1015" s="138">
        <f>O1015*H1015</f>
        <v>0</v>
      </c>
      <c r="Q1015" s="138">
        <v>0</v>
      </c>
      <c r="R1015" s="138">
        <f>Q1015*H1015</f>
        <v>0</v>
      </c>
      <c r="S1015" s="138">
        <v>0.05</v>
      </c>
      <c r="T1015" s="139">
        <f>S1015*H1015</f>
        <v>1.5786500000000001</v>
      </c>
      <c r="AR1015" s="140" t="s">
        <v>186</v>
      </c>
      <c r="AT1015" s="140" t="s">
        <v>182</v>
      </c>
      <c r="AU1015" s="140" t="s">
        <v>80</v>
      </c>
      <c r="AY1015" s="16" t="s">
        <v>181</v>
      </c>
      <c r="BE1015" s="141">
        <f>IF(N1015="základní",J1015,0)</f>
        <v>0</v>
      </c>
      <c r="BF1015" s="141">
        <f>IF(N1015="snížená",J1015,0)</f>
        <v>0</v>
      </c>
      <c r="BG1015" s="141">
        <f>IF(N1015="zákl. přenesená",J1015,0)</f>
        <v>0</v>
      </c>
      <c r="BH1015" s="141">
        <f>IF(N1015="sníž. přenesená",J1015,0)</f>
        <v>0</v>
      </c>
      <c r="BI1015" s="141">
        <f>IF(N1015="nulová",J1015,0)</f>
        <v>0</v>
      </c>
      <c r="BJ1015" s="16" t="s">
        <v>78</v>
      </c>
      <c r="BK1015" s="141">
        <f>ROUND(I1015*H1015,2)</f>
        <v>0</v>
      </c>
      <c r="BL1015" s="16" t="s">
        <v>186</v>
      </c>
      <c r="BM1015" s="140" t="s">
        <v>2108</v>
      </c>
    </row>
    <row r="1016" spans="2:65" s="1" customFormat="1" x14ac:dyDescent="0.2">
      <c r="B1016" s="31"/>
      <c r="D1016" s="148" t="s">
        <v>1052</v>
      </c>
      <c r="F1016" s="149" t="s">
        <v>2109</v>
      </c>
      <c r="I1016" s="144"/>
      <c r="L1016" s="31"/>
      <c r="M1016" s="145"/>
      <c r="T1016" s="52"/>
      <c r="AT1016" s="16" t="s">
        <v>1052</v>
      </c>
      <c r="AU1016" s="16" t="s">
        <v>80</v>
      </c>
    </row>
    <row r="1017" spans="2:65" s="12" customFormat="1" x14ac:dyDescent="0.2">
      <c r="B1017" s="150"/>
      <c r="D1017" s="142" t="s">
        <v>1054</v>
      </c>
      <c r="E1017" s="151" t="s">
        <v>3</v>
      </c>
      <c r="F1017" s="152" t="s">
        <v>2110</v>
      </c>
      <c r="H1017" s="153">
        <v>4.2530000000000001</v>
      </c>
      <c r="I1017" s="154"/>
      <c r="L1017" s="150"/>
      <c r="M1017" s="155"/>
      <c r="T1017" s="156"/>
      <c r="AT1017" s="151" t="s">
        <v>1054</v>
      </c>
      <c r="AU1017" s="151" t="s">
        <v>80</v>
      </c>
      <c r="AV1017" s="12" t="s">
        <v>80</v>
      </c>
      <c r="AW1017" s="12" t="s">
        <v>35</v>
      </c>
      <c r="AX1017" s="12" t="s">
        <v>73</v>
      </c>
      <c r="AY1017" s="151" t="s">
        <v>181</v>
      </c>
    </row>
    <row r="1018" spans="2:65" s="12" customFormat="1" ht="22.5" x14ac:dyDescent="0.2">
      <c r="B1018" s="150"/>
      <c r="D1018" s="142" t="s">
        <v>1054</v>
      </c>
      <c r="E1018" s="151" t="s">
        <v>3</v>
      </c>
      <c r="F1018" s="152" t="s">
        <v>2111</v>
      </c>
      <c r="H1018" s="153">
        <v>27.32</v>
      </c>
      <c r="I1018" s="154"/>
      <c r="L1018" s="150"/>
      <c r="M1018" s="155"/>
      <c r="T1018" s="156"/>
      <c r="AT1018" s="151" t="s">
        <v>1054</v>
      </c>
      <c r="AU1018" s="151" t="s">
        <v>80</v>
      </c>
      <c r="AV1018" s="12" t="s">
        <v>80</v>
      </c>
      <c r="AW1018" s="12" t="s">
        <v>35</v>
      </c>
      <c r="AX1018" s="12" t="s">
        <v>73</v>
      </c>
      <c r="AY1018" s="151" t="s">
        <v>181</v>
      </c>
    </row>
    <row r="1019" spans="2:65" s="13" customFormat="1" x14ac:dyDescent="0.2">
      <c r="B1019" s="157"/>
      <c r="D1019" s="142" t="s">
        <v>1054</v>
      </c>
      <c r="E1019" s="158" t="s">
        <v>3</v>
      </c>
      <c r="F1019" s="159" t="s">
        <v>1070</v>
      </c>
      <c r="H1019" s="160">
        <v>31.573</v>
      </c>
      <c r="I1019" s="161"/>
      <c r="L1019" s="157"/>
      <c r="M1019" s="162"/>
      <c r="T1019" s="163"/>
      <c r="AT1019" s="158" t="s">
        <v>1054</v>
      </c>
      <c r="AU1019" s="158" t="s">
        <v>80</v>
      </c>
      <c r="AV1019" s="13" t="s">
        <v>186</v>
      </c>
      <c r="AW1019" s="13" t="s">
        <v>35</v>
      </c>
      <c r="AX1019" s="13" t="s">
        <v>78</v>
      </c>
      <c r="AY1019" s="158" t="s">
        <v>181</v>
      </c>
    </row>
    <row r="1020" spans="2:65" s="1" customFormat="1" ht="37.9" customHeight="1" x14ac:dyDescent="0.2">
      <c r="B1020" s="128"/>
      <c r="C1020" s="129" t="s">
        <v>2112</v>
      </c>
      <c r="D1020" s="129" t="s">
        <v>182</v>
      </c>
      <c r="E1020" s="130" t="s">
        <v>2113</v>
      </c>
      <c r="F1020" s="131" t="s">
        <v>2114</v>
      </c>
      <c r="G1020" s="132" t="s">
        <v>597</v>
      </c>
      <c r="H1020" s="133">
        <v>258.3</v>
      </c>
      <c r="I1020" s="134"/>
      <c r="J1020" s="135">
        <f>ROUND(I1020*H1020,2)</f>
        <v>0</v>
      </c>
      <c r="K1020" s="131" t="s">
        <v>1050</v>
      </c>
      <c r="L1020" s="31"/>
      <c r="M1020" s="136" t="s">
        <v>3</v>
      </c>
      <c r="N1020" s="137" t="s">
        <v>44</v>
      </c>
      <c r="P1020" s="138">
        <f>O1020*H1020</f>
        <v>0</v>
      </c>
      <c r="Q1020" s="138">
        <v>0</v>
      </c>
      <c r="R1020" s="138">
        <f>Q1020*H1020</f>
        <v>0</v>
      </c>
      <c r="S1020" s="138">
        <v>0.05</v>
      </c>
      <c r="T1020" s="139">
        <f>S1020*H1020</f>
        <v>12.915000000000001</v>
      </c>
      <c r="AR1020" s="140" t="s">
        <v>186</v>
      </c>
      <c r="AT1020" s="140" t="s">
        <v>182</v>
      </c>
      <c r="AU1020" s="140" t="s">
        <v>80</v>
      </c>
      <c r="AY1020" s="16" t="s">
        <v>181</v>
      </c>
      <c r="BE1020" s="141">
        <f>IF(N1020="základní",J1020,0)</f>
        <v>0</v>
      </c>
      <c r="BF1020" s="141">
        <f>IF(N1020="snížená",J1020,0)</f>
        <v>0</v>
      </c>
      <c r="BG1020" s="141">
        <f>IF(N1020="zákl. přenesená",J1020,0)</f>
        <v>0</v>
      </c>
      <c r="BH1020" s="141">
        <f>IF(N1020="sníž. přenesená",J1020,0)</f>
        <v>0</v>
      </c>
      <c r="BI1020" s="141">
        <f>IF(N1020="nulová",J1020,0)</f>
        <v>0</v>
      </c>
      <c r="BJ1020" s="16" t="s">
        <v>78</v>
      </c>
      <c r="BK1020" s="141">
        <f>ROUND(I1020*H1020,2)</f>
        <v>0</v>
      </c>
      <c r="BL1020" s="16" t="s">
        <v>186</v>
      </c>
      <c r="BM1020" s="140" t="s">
        <v>2115</v>
      </c>
    </row>
    <row r="1021" spans="2:65" s="1" customFormat="1" x14ac:dyDescent="0.2">
      <c r="B1021" s="31"/>
      <c r="D1021" s="148" t="s">
        <v>1052</v>
      </c>
      <c r="F1021" s="149" t="s">
        <v>2116</v>
      </c>
      <c r="I1021" s="144"/>
      <c r="L1021" s="31"/>
      <c r="M1021" s="145"/>
      <c r="T1021" s="52"/>
      <c r="AT1021" s="16" t="s">
        <v>1052</v>
      </c>
      <c r="AU1021" s="16" t="s">
        <v>80</v>
      </c>
    </row>
    <row r="1022" spans="2:65" s="12" customFormat="1" x14ac:dyDescent="0.2">
      <c r="B1022" s="150"/>
      <c r="D1022" s="142" t="s">
        <v>1054</v>
      </c>
      <c r="E1022" s="151" t="s">
        <v>3</v>
      </c>
      <c r="F1022" s="152" t="s">
        <v>2117</v>
      </c>
      <c r="H1022" s="153">
        <v>130.5</v>
      </c>
      <c r="I1022" s="154"/>
      <c r="L1022" s="150"/>
      <c r="M1022" s="155"/>
      <c r="T1022" s="156"/>
      <c r="AT1022" s="151" t="s">
        <v>1054</v>
      </c>
      <c r="AU1022" s="151" t="s">
        <v>80</v>
      </c>
      <c r="AV1022" s="12" t="s">
        <v>80</v>
      </c>
      <c r="AW1022" s="12" t="s">
        <v>35</v>
      </c>
      <c r="AX1022" s="12" t="s">
        <v>73</v>
      </c>
      <c r="AY1022" s="151" t="s">
        <v>181</v>
      </c>
    </row>
    <row r="1023" spans="2:65" s="12" customFormat="1" x14ac:dyDescent="0.2">
      <c r="B1023" s="150"/>
      <c r="D1023" s="142" t="s">
        <v>1054</v>
      </c>
      <c r="E1023" s="151" t="s">
        <v>3</v>
      </c>
      <c r="F1023" s="152" t="s">
        <v>2118</v>
      </c>
      <c r="H1023" s="153">
        <v>127.8</v>
      </c>
      <c r="I1023" s="154"/>
      <c r="L1023" s="150"/>
      <c r="M1023" s="155"/>
      <c r="T1023" s="156"/>
      <c r="AT1023" s="151" t="s">
        <v>1054</v>
      </c>
      <c r="AU1023" s="151" t="s">
        <v>80</v>
      </c>
      <c r="AV1023" s="12" t="s">
        <v>80</v>
      </c>
      <c r="AW1023" s="12" t="s">
        <v>35</v>
      </c>
      <c r="AX1023" s="12" t="s">
        <v>73</v>
      </c>
      <c r="AY1023" s="151" t="s">
        <v>181</v>
      </c>
    </row>
    <row r="1024" spans="2:65" s="13" customFormat="1" x14ac:dyDescent="0.2">
      <c r="B1024" s="157"/>
      <c r="D1024" s="142" t="s">
        <v>1054</v>
      </c>
      <c r="E1024" s="158" t="s">
        <v>3</v>
      </c>
      <c r="F1024" s="159" t="s">
        <v>1070</v>
      </c>
      <c r="H1024" s="160">
        <v>258.3</v>
      </c>
      <c r="I1024" s="161"/>
      <c r="L1024" s="157"/>
      <c r="M1024" s="162"/>
      <c r="T1024" s="163"/>
      <c r="AT1024" s="158" t="s">
        <v>1054</v>
      </c>
      <c r="AU1024" s="158" t="s">
        <v>80</v>
      </c>
      <c r="AV1024" s="13" t="s">
        <v>186</v>
      </c>
      <c r="AW1024" s="13" t="s">
        <v>35</v>
      </c>
      <c r="AX1024" s="13" t="s">
        <v>78</v>
      </c>
      <c r="AY1024" s="158" t="s">
        <v>181</v>
      </c>
    </row>
    <row r="1025" spans="2:65" s="1" customFormat="1" ht="44.25" customHeight="1" x14ac:dyDescent="0.2">
      <c r="B1025" s="128"/>
      <c r="C1025" s="129" t="s">
        <v>2119</v>
      </c>
      <c r="D1025" s="129" t="s">
        <v>182</v>
      </c>
      <c r="E1025" s="130" t="s">
        <v>2120</v>
      </c>
      <c r="F1025" s="131" t="s">
        <v>2121</v>
      </c>
      <c r="G1025" s="132" t="s">
        <v>597</v>
      </c>
      <c r="H1025" s="133">
        <v>994.78</v>
      </c>
      <c r="I1025" s="134"/>
      <c r="J1025" s="135">
        <f>ROUND(I1025*H1025,2)</f>
        <v>0</v>
      </c>
      <c r="K1025" s="131" t="s">
        <v>1050</v>
      </c>
      <c r="L1025" s="31"/>
      <c r="M1025" s="136" t="s">
        <v>3</v>
      </c>
      <c r="N1025" s="137" t="s">
        <v>44</v>
      </c>
      <c r="P1025" s="138">
        <f>O1025*H1025</f>
        <v>0</v>
      </c>
      <c r="Q1025" s="138">
        <v>0</v>
      </c>
      <c r="R1025" s="138">
        <f>Q1025*H1025</f>
        <v>0</v>
      </c>
      <c r="S1025" s="138">
        <v>4.5999999999999999E-2</v>
      </c>
      <c r="T1025" s="139">
        <f>S1025*H1025</f>
        <v>45.759879999999995</v>
      </c>
      <c r="AR1025" s="140" t="s">
        <v>186</v>
      </c>
      <c r="AT1025" s="140" t="s">
        <v>182</v>
      </c>
      <c r="AU1025" s="140" t="s">
        <v>80</v>
      </c>
      <c r="AY1025" s="16" t="s">
        <v>181</v>
      </c>
      <c r="BE1025" s="141">
        <f>IF(N1025="základní",J1025,0)</f>
        <v>0</v>
      </c>
      <c r="BF1025" s="141">
        <f>IF(N1025="snížená",J1025,0)</f>
        <v>0</v>
      </c>
      <c r="BG1025" s="141">
        <f>IF(N1025="zákl. přenesená",J1025,0)</f>
        <v>0</v>
      </c>
      <c r="BH1025" s="141">
        <f>IF(N1025="sníž. přenesená",J1025,0)</f>
        <v>0</v>
      </c>
      <c r="BI1025" s="141">
        <f>IF(N1025="nulová",J1025,0)</f>
        <v>0</v>
      </c>
      <c r="BJ1025" s="16" t="s">
        <v>78</v>
      </c>
      <c r="BK1025" s="141">
        <f>ROUND(I1025*H1025,2)</f>
        <v>0</v>
      </c>
      <c r="BL1025" s="16" t="s">
        <v>186</v>
      </c>
      <c r="BM1025" s="140" t="s">
        <v>2122</v>
      </c>
    </row>
    <row r="1026" spans="2:65" s="1" customFormat="1" x14ac:dyDescent="0.2">
      <c r="B1026" s="31"/>
      <c r="D1026" s="148" t="s">
        <v>1052</v>
      </c>
      <c r="F1026" s="149" t="s">
        <v>2123</v>
      </c>
      <c r="I1026" s="144"/>
      <c r="L1026" s="31"/>
      <c r="M1026" s="145"/>
      <c r="T1026" s="52"/>
      <c r="AT1026" s="16" t="s">
        <v>1052</v>
      </c>
      <c r="AU1026" s="16" t="s">
        <v>80</v>
      </c>
    </row>
    <row r="1027" spans="2:65" s="12" customFormat="1" ht="22.5" x14ac:dyDescent="0.2">
      <c r="B1027" s="150"/>
      <c r="D1027" s="142" t="s">
        <v>1054</v>
      </c>
      <c r="E1027" s="151" t="s">
        <v>3</v>
      </c>
      <c r="F1027" s="152" t="s">
        <v>2124</v>
      </c>
      <c r="H1027" s="153">
        <v>73.73</v>
      </c>
      <c r="I1027" s="154"/>
      <c r="L1027" s="150"/>
      <c r="M1027" s="155"/>
      <c r="T1027" s="156"/>
      <c r="AT1027" s="151" t="s">
        <v>1054</v>
      </c>
      <c r="AU1027" s="151" t="s">
        <v>80</v>
      </c>
      <c r="AV1027" s="12" t="s">
        <v>80</v>
      </c>
      <c r="AW1027" s="12" t="s">
        <v>35</v>
      </c>
      <c r="AX1027" s="12" t="s">
        <v>73</v>
      </c>
      <c r="AY1027" s="151" t="s">
        <v>181</v>
      </c>
    </row>
    <row r="1028" spans="2:65" s="12" customFormat="1" x14ac:dyDescent="0.2">
      <c r="B1028" s="150"/>
      <c r="D1028" s="142" t="s">
        <v>1054</v>
      </c>
      <c r="E1028" s="151" t="s">
        <v>3</v>
      </c>
      <c r="F1028" s="152" t="s">
        <v>2125</v>
      </c>
      <c r="H1028" s="153">
        <v>-14.821999999999999</v>
      </c>
      <c r="I1028" s="154"/>
      <c r="L1028" s="150"/>
      <c r="M1028" s="155"/>
      <c r="T1028" s="156"/>
      <c r="AT1028" s="151" t="s">
        <v>1054</v>
      </c>
      <c r="AU1028" s="151" t="s">
        <v>80</v>
      </c>
      <c r="AV1028" s="12" t="s">
        <v>80</v>
      </c>
      <c r="AW1028" s="12" t="s">
        <v>35</v>
      </c>
      <c r="AX1028" s="12" t="s">
        <v>73</v>
      </c>
      <c r="AY1028" s="151" t="s">
        <v>181</v>
      </c>
    </row>
    <row r="1029" spans="2:65" s="12" customFormat="1" ht="33.75" x14ac:dyDescent="0.2">
      <c r="B1029" s="150"/>
      <c r="D1029" s="142" t="s">
        <v>1054</v>
      </c>
      <c r="E1029" s="151" t="s">
        <v>3</v>
      </c>
      <c r="F1029" s="152" t="s">
        <v>2126</v>
      </c>
      <c r="H1029" s="153">
        <v>363.81</v>
      </c>
      <c r="I1029" s="154"/>
      <c r="L1029" s="150"/>
      <c r="M1029" s="155"/>
      <c r="T1029" s="156"/>
      <c r="AT1029" s="151" t="s">
        <v>1054</v>
      </c>
      <c r="AU1029" s="151" t="s">
        <v>80</v>
      </c>
      <c r="AV1029" s="12" t="s">
        <v>80</v>
      </c>
      <c r="AW1029" s="12" t="s">
        <v>35</v>
      </c>
      <c r="AX1029" s="12" t="s">
        <v>73</v>
      </c>
      <c r="AY1029" s="151" t="s">
        <v>181</v>
      </c>
    </row>
    <row r="1030" spans="2:65" s="12" customFormat="1" ht="22.5" x14ac:dyDescent="0.2">
      <c r="B1030" s="150"/>
      <c r="D1030" s="142" t="s">
        <v>1054</v>
      </c>
      <c r="E1030" s="151" t="s">
        <v>3</v>
      </c>
      <c r="F1030" s="152" t="s">
        <v>2127</v>
      </c>
      <c r="H1030" s="153">
        <v>18.861000000000001</v>
      </c>
      <c r="I1030" s="154"/>
      <c r="L1030" s="150"/>
      <c r="M1030" s="155"/>
      <c r="T1030" s="156"/>
      <c r="AT1030" s="151" t="s">
        <v>1054</v>
      </c>
      <c r="AU1030" s="151" t="s">
        <v>80</v>
      </c>
      <c r="AV1030" s="12" t="s">
        <v>80</v>
      </c>
      <c r="AW1030" s="12" t="s">
        <v>35</v>
      </c>
      <c r="AX1030" s="12" t="s">
        <v>73</v>
      </c>
      <c r="AY1030" s="151" t="s">
        <v>181</v>
      </c>
    </row>
    <row r="1031" spans="2:65" s="12" customFormat="1" x14ac:dyDescent="0.2">
      <c r="B1031" s="150"/>
      <c r="D1031" s="142" t="s">
        <v>1054</v>
      </c>
      <c r="E1031" s="151" t="s">
        <v>3</v>
      </c>
      <c r="F1031" s="152" t="s">
        <v>2128</v>
      </c>
      <c r="H1031" s="153">
        <v>-12.576000000000001</v>
      </c>
      <c r="I1031" s="154"/>
      <c r="L1031" s="150"/>
      <c r="M1031" s="155"/>
      <c r="T1031" s="156"/>
      <c r="AT1031" s="151" t="s">
        <v>1054</v>
      </c>
      <c r="AU1031" s="151" t="s">
        <v>80</v>
      </c>
      <c r="AV1031" s="12" t="s">
        <v>80</v>
      </c>
      <c r="AW1031" s="12" t="s">
        <v>35</v>
      </c>
      <c r="AX1031" s="12" t="s">
        <v>73</v>
      </c>
      <c r="AY1031" s="151" t="s">
        <v>181</v>
      </c>
    </row>
    <row r="1032" spans="2:65" s="12" customFormat="1" ht="22.5" x14ac:dyDescent="0.2">
      <c r="B1032" s="150"/>
      <c r="D1032" s="142" t="s">
        <v>1054</v>
      </c>
      <c r="E1032" s="151" t="s">
        <v>3</v>
      </c>
      <c r="F1032" s="152" t="s">
        <v>2129</v>
      </c>
      <c r="H1032" s="153">
        <v>389.62</v>
      </c>
      <c r="I1032" s="154"/>
      <c r="L1032" s="150"/>
      <c r="M1032" s="155"/>
      <c r="T1032" s="156"/>
      <c r="AT1032" s="151" t="s">
        <v>1054</v>
      </c>
      <c r="AU1032" s="151" t="s">
        <v>80</v>
      </c>
      <c r="AV1032" s="12" t="s">
        <v>80</v>
      </c>
      <c r="AW1032" s="12" t="s">
        <v>35</v>
      </c>
      <c r="AX1032" s="12" t="s">
        <v>73</v>
      </c>
      <c r="AY1032" s="151" t="s">
        <v>181</v>
      </c>
    </row>
    <row r="1033" spans="2:65" s="12" customFormat="1" x14ac:dyDescent="0.2">
      <c r="B1033" s="150"/>
      <c r="D1033" s="142" t="s">
        <v>1054</v>
      </c>
      <c r="E1033" s="151" t="s">
        <v>3</v>
      </c>
      <c r="F1033" s="152" t="s">
        <v>2130</v>
      </c>
      <c r="H1033" s="153">
        <v>-46.591000000000001</v>
      </c>
      <c r="I1033" s="154"/>
      <c r="L1033" s="150"/>
      <c r="M1033" s="155"/>
      <c r="T1033" s="156"/>
      <c r="AT1033" s="151" t="s">
        <v>1054</v>
      </c>
      <c r="AU1033" s="151" t="s">
        <v>80</v>
      </c>
      <c r="AV1033" s="12" t="s">
        <v>80</v>
      </c>
      <c r="AW1033" s="12" t="s">
        <v>35</v>
      </c>
      <c r="AX1033" s="12" t="s">
        <v>73</v>
      </c>
      <c r="AY1033" s="151" t="s">
        <v>181</v>
      </c>
    </row>
    <row r="1034" spans="2:65" s="12" customFormat="1" ht="22.5" x14ac:dyDescent="0.2">
      <c r="B1034" s="150"/>
      <c r="D1034" s="142" t="s">
        <v>1054</v>
      </c>
      <c r="E1034" s="151" t="s">
        <v>3</v>
      </c>
      <c r="F1034" s="152" t="s">
        <v>2131</v>
      </c>
      <c r="H1034" s="153">
        <v>204.315</v>
      </c>
      <c r="I1034" s="154"/>
      <c r="L1034" s="150"/>
      <c r="M1034" s="155"/>
      <c r="T1034" s="156"/>
      <c r="AT1034" s="151" t="s">
        <v>1054</v>
      </c>
      <c r="AU1034" s="151" t="s">
        <v>80</v>
      </c>
      <c r="AV1034" s="12" t="s">
        <v>80</v>
      </c>
      <c r="AW1034" s="12" t="s">
        <v>35</v>
      </c>
      <c r="AX1034" s="12" t="s">
        <v>73</v>
      </c>
      <c r="AY1034" s="151" t="s">
        <v>181</v>
      </c>
    </row>
    <row r="1035" spans="2:65" s="12" customFormat="1" ht="22.5" x14ac:dyDescent="0.2">
      <c r="B1035" s="150"/>
      <c r="D1035" s="142" t="s">
        <v>1054</v>
      </c>
      <c r="E1035" s="151" t="s">
        <v>3</v>
      </c>
      <c r="F1035" s="152" t="s">
        <v>2132</v>
      </c>
      <c r="H1035" s="153">
        <v>18.433</v>
      </c>
      <c r="I1035" s="154"/>
      <c r="L1035" s="150"/>
      <c r="M1035" s="155"/>
      <c r="T1035" s="156"/>
      <c r="AT1035" s="151" t="s">
        <v>1054</v>
      </c>
      <c r="AU1035" s="151" t="s">
        <v>80</v>
      </c>
      <c r="AV1035" s="12" t="s">
        <v>80</v>
      </c>
      <c r="AW1035" s="12" t="s">
        <v>35</v>
      </c>
      <c r="AX1035" s="12" t="s">
        <v>73</v>
      </c>
      <c r="AY1035" s="151" t="s">
        <v>181</v>
      </c>
    </row>
    <row r="1036" spans="2:65" s="13" customFormat="1" x14ac:dyDescent="0.2">
      <c r="B1036" s="157"/>
      <c r="D1036" s="142" t="s">
        <v>1054</v>
      </c>
      <c r="E1036" s="158" t="s">
        <v>3</v>
      </c>
      <c r="F1036" s="159" t="s">
        <v>1070</v>
      </c>
      <c r="H1036" s="160">
        <v>994.78</v>
      </c>
      <c r="I1036" s="161"/>
      <c r="L1036" s="157"/>
      <c r="M1036" s="162"/>
      <c r="T1036" s="163"/>
      <c r="AT1036" s="158" t="s">
        <v>1054</v>
      </c>
      <c r="AU1036" s="158" t="s">
        <v>80</v>
      </c>
      <c r="AV1036" s="13" t="s">
        <v>186</v>
      </c>
      <c r="AW1036" s="13" t="s">
        <v>35</v>
      </c>
      <c r="AX1036" s="13" t="s">
        <v>78</v>
      </c>
      <c r="AY1036" s="158" t="s">
        <v>181</v>
      </c>
    </row>
    <row r="1037" spans="2:65" s="1" customFormat="1" ht="44.25" customHeight="1" x14ac:dyDescent="0.2">
      <c r="B1037" s="128"/>
      <c r="C1037" s="129" t="s">
        <v>2133</v>
      </c>
      <c r="D1037" s="129" t="s">
        <v>182</v>
      </c>
      <c r="E1037" s="130" t="s">
        <v>2134</v>
      </c>
      <c r="F1037" s="131" t="s">
        <v>2135</v>
      </c>
      <c r="G1037" s="132" t="s">
        <v>597</v>
      </c>
      <c r="H1037" s="133">
        <v>112.163</v>
      </c>
      <c r="I1037" s="134"/>
      <c r="J1037" s="135">
        <f>ROUND(I1037*H1037,2)</f>
        <v>0</v>
      </c>
      <c r="K1037" s="131" t="s">
        <v>1050</v>
      </c>
      <c r="L1037" s="31"/>
      <c r="M1037" s="136" t="s">
        <v>3</v>
      </c>
      <c r="N1037" s="137" t="s">
        <v>44</v>
      </c>
      <c r="P1037" s="138">
        <f>O1037*H1037</f>
        <v>0</v>
      </c>
      <c r="Q1037" s="138">
        <v>0</v>
      </c>
      <c r="R1037" s="138">
        <f>Q1037*H1037</f>
        <v>0</v>
      </c>
      <c r="S1037" s="138">
        <v>5.8999999999999997E-2</v>
      </c>
      <c r="T1037" s="139">
        <f>S1037*H1037</f>
        <v>6.6176169999999992</v>
      </c>
      <c r="AR1037" s="140" t="s">
        <v>186</v>
      </c>
      <c r="AT1037" s="140" t="s">
        <v>182</v>
      </c>
      <c r="AU1037" s="140" t="s">
        <v>80</v>
      </c>
      <c r="AY1037" s="16" t="s">
        <v>181</v>
      </c>
      <c r="BE1037" s="141">
        <f>IF(N1037="základní",J1037,0)</f>
        <v>0</v>
      </c>
      <c r="BF1037" s="141">
        <f>IF(N1037="snížená",J1037,0)</f>
        <v>0</v>
      </c>
      <c r="BG1037" s="141">
        <f>IF(N1037="zákl. přenesená",J1037,0)</f>
        <v>0</v>
      </c>
      <c r="BH1037" s="141">
        <f>IF(N1037="sníž. přenesená",J1037,0)</f>
        <v>0</v>
      </c>
      <c r="BI1037" s="141">
        <f>IF(N1037="nulová",J1037,0)</f>
        <v>0</v>
      </c>
      <c r="BJ1037" s="16" t="s">
        <v>78</v>
      </c>
      <c r="BK1037" s="141">
        <f>ROUND(I1037*H1037,2)</f>
        <v>0</v>
      </c>
      <c r="BL1037" s="16" t="s">
        <v>186</v>
      </c>
      <c r="BM1037" s="140" t="s">
        <v>2136</v>
      </c>
    </row>
    <row r="1038" spans="2:65" s="1" customFormat="1" x14ac:dyDescent="0.2">
      <c r="B1038" s="31"/>
      <c r="D1038" s="148" t="s">
        <v>1052</v>
      </c>
      <c r="F1038" s="149" t="s">
        <v>2137</v>
      </c>
      <c r="I1038" s="144"/>
      <c r="L1038" s="31"/>
      <c r="M1038" s="145"/>
      <c r="T1038" s="52"/>
      <c r="AT1038" s="16" t="s">
        <v>1052</v>
      </c>
      <c r="AU1038" s="16" t="s">
        <v>80</v>
      </c>
    </row>
    <row r="1039" spans="2:65" s="12" customFormat="1" x14ac:dyDescent="0.2">
      <c r="B1039" s="150"/>
      <c r="D1039" s="142" t="s">
        <v>1054</v>
      </c>
      <c r="E1039" s="151" t="s">
        <v>3</v>
      </c>
      <c r="F1039" s="152" t="s">
        <v>2138</v>
      </c>
      <c r="H1039" s="153">
        <v>112.163</v>
      </c>
      <c r="I1039" s="154"/>
      <c r="L1039" s="150"/>
      <c r="M1039" s="155"/>
      <c r="T1039" s="156"/>
      <c r="AT1039" s="151" t="s">
        <v>1054</v>
      </c>
      <c r="AU1039" s="151" t="s">
        <v>80</v>
      </c>
      <c r="AV1039" s="12" t="s">
        <v>80</v>
      </c>
      <c r="AW1039" s="12" t="s">
        <v>35</v>
      </c>
      <c r="AX1039" s="12" t="s">
        <v>78</v>
      </c>
      <c r="AY1039" s="151" t="s">
        <v>181</v>
      </c>
    </row>
    <row r="1040" spans="2:65" s="1" customFormat="1" ht="37.9" customHeight="1" x14ac:dyDescent="0.2">
      <c r="B1040" s="128"/>
      <c r="C1040" s="129" t="s">
        <v>2139</v>
      </c>
      <c r="D1040" s="129" t="s">
        <v>182</v>
      </c>
      <c r="E1040" s="130" t="s">
        <v>2140</v>
      </c>
      <c r="F1040" s="131" t="s">
        <v>2141</v>
      </c>
      <c r="G1040" s="132" t="s">
        <v>597</v>
      </c>
      <c r="H1040" s="133">
        <v>48.78</v>
      </c>
      <c r="I1040" s="134"/>
      <c r="J1040" s="135">
        <f>ROUND(I1040*H1040,2)</f>
        <v>0</v>
      </c>
      <c r="K1040" s="131" t="s">
        <v>1050</v>
      </c>
      <c r="L1040" s="31"/>
      <c r="M1040" s="136" t="s">
        <v>3</v>
      </c>
      <c r="N1040" s="137" t="s">
        <v>44</v>
      </c>
      <c r="P1040" s="138">
        <f>O1040*H1040</f>
        <v>0</v>
      </c>
      <c r="Q1040" s="138">
        <v>0</v>
      </c>
      <c r="R1040" s="138">
        <f>Q1040*H1040</f>
        <v>0</v>
      </c>
      <c r="S1040" s="138">
        <v>6.8000000000000005E-2</v>
      </c>
      <c r="T1040" s="139">
        <f>S1040*H1040</f>
        <v>3.3170400000000004</v>
      </c>
      <c r="AR1040" s="140" t="s">
        <v>186</v>
      </c>
      <c r="AT1040" s="140" t="s">
        <v>182</v>
      </c>
      <c r="AU1040" s="140" t="s">
        <v>80</v>
      </c>
      <c r="AY1040" s="16" t="s">
        <v>181</v>
      </c>
      <c r="BE1040" s="141">
        <f>IF(N1040="základní",J1040,0)</f>
        <v>0</v>
      </c>
      <c r="BF1040" s="141">
        <f>IF(N1040="snížená",J1040,0)</f>
        <v>0</v>
      </c>
      <c r="BG1040" s="141">
        <f>IF(N1040="zákl. přenesená",J1040,0)</f>
        <v>0</v>
      </c>
      <c r="BH1040" s="141">
        <f>IF(N1040="sníž. přenesená",J1040,0)</f>
        <v>0</v>
      </c>
      <c r="BI1040" s="141">
        <f>IF(N1040="nulová",J1040,0)</f>
        <v>0</v>
      </c>
      <c r="BJ1040" s="16" t="s">
        <v>78</v>
      </c>
      <c r="BK1040" s="141">
        <f>ROUND(I1040*H1040,2)</f>
        <v>0</v>
      </c>
      <c r="BL1040" s="16" t="s">
        <v>186</v>
      </c>
      <c r="BM1040" s="140" t="s">
        <v>2142</v>
      </c>
    </row>
    <row r="1041" spans="2:65" s="1" customFormat="1" x14ac:dyDescent="0.2">
      <c r="B1041" s="31"/>
      <c r="D1041" s="148" t="s">
        <v>1052</v>
      </c>
      <c r="F1041" s="149" t="s">
        <v>2143</v>
      </c>
      <c r="I1041" s="144"/>
      <c r="L1041" s="31"/>
      <c r="M1041" s="145"/>
      <c r="T1041" s="52"/>
      <c r="AT1041" s="16" t="s">
        <v>1052</v>
      </c>
      <c r="AU1041" s="16" t="s">
        <v>80</v>
      </c>
    </row>
    <row r="1042" spans="2:65" s="12" customFormat="1" x14ac:dyDescent="0.2">
      <c r="B1042" s="150"/>
      <c r="D1042" s="142" t="s">
        <v>1054</v>
      </c>
      <c r="E1042" s="151" t="s">
        <v>3</v>
      </c>
      <c r="F1042" s="152" t="s">
        <v>2144</v>
      </c>
      <c r="H1042" s="153">
        <v>15.12</v>
      </c>
      <c r="I1042" s="154"/>
      <c r="L1042" s="150"/>
      <c r="M1042" s="155"/>
      <c r="T1042" s="156"/>
      <c r="AT1042" s="151" t="s">
        <v>1054</v>
      </c>
      <c r="AU1042" s="151" t="s">
        <v>80</v>
      </c>
      <c r="AV1042" s="12" t="s">
        <v>80</v>
      </c>
      <c r="AW1042" s="12" t="s">
        <v>35</v>
      </c>
      <c r="AX1042" s="12" t="s">
        <v>73</v>
      </c>
      <c r="AY1042" s="151" t="s">
        <v>181</v>
      </c>
    </row>
    <row r="1043" spans="2:65" s="12" customFormat="1" x14ac:dyDescent="0.2">
      <c r="B1043" s="150"/>
      <c r="D1043" s="142" t="s">
        <v>1054</v>
      </c>
      <c r="E1043" s="151" t="s">
        <v>3</v>
      </c>
      <c r="F1043" s="152" t="s">
        <v>2145</v>
      </c>
      <c r="H1043" s="153">
        <v>16.920000000000002</v>
      </c>
      <c r="I1043" s="154"/>
      <c r="L1043" s="150"/>
      <c r="M1043" s="155"/>
      <c r="T1043" s="156"/>
      <c r="AT1043" s="151" t="s">
        <v>1054</v>
      </c>
      <c r="AU1043" s="151" t="s">
        <v>80</v>
      </c>
      <c r="AV1043" s="12" t="s">
        <v>80</v>
      </c>
      <c r="AW1043" s="12" t="s">
        <v>35</v>
      </c>
      <c r="AX1043" s="12" t="s">
        <v>73</v>
      </c>
      <c r="AY1043" s="151" t="s">
        <v>181</v>
      </c>
    </row>
    <row r="1044" spans="2:65" s="12" customFormat="1" x14ac:dyDescent="0.2">
      <c r="B1044" s="150"/>
      <c r="D1044" s="142" t="s">
        <v>1054</v>
      </c>
      <c r="E1044" s="151" t="s">
        <v>3</v>
      </c>
      <c r="F1044" s="152" t="s">
        <v>2146</v>
      </c>
      <c r="H1044" s="153">
        <v>16.739999999999998</v>
      </c>
      <c r="I1044" s="154"/>
      <c r="L1044" s="150"/>
      <c r="M1044" s="155"/>
      <c r="T1044" s="156"/>
      <c r="AT1044" s="151" t="s">
        <v>1054</v>
      </c>
      <c r="AU1044" s="151" t="s">
        <v>80</v>
      </c>
      <c r="AV1044" s="12" t="s">
        <v>80</v>
      </c>
      <c r="AW1044" s="12" t="s">
        <v>35</v>
      </c>
      <c r="AX1044" s="12" t="s">
        <v>73</v>
      </c>
      <c r="AY1044" s="151" t="s">
        <v>181</v>
      </c>
    </row>
    <row r="1045" spans="2:65" s="13" customFormat="1" x14ac:dyDescent="0.2">
      <c r="B1045" s="157"/>
      <c r="D1045" s="142" t="s">
        <v>1054</v>
      </c>
      <c r="E1045" s="158" t="s">
        <v>3</v>
      </c>
      <c r="F1045" s="159" t="s">
        <v>1070</v>
      </c>
      <c r="H1045" s="160">
        <v>48.78</v>
      </c>
      <c r="I1045" s="161"/>
      <c r="L1045" s="157"/>
      <c r="M1045" s="162"/>
      <c r="T1045" s="163"/>
      <c r="AT1045" s="158" t="s">
        <v>1054</v>
      </c>
      <c r="AU1045" s="158" t="s">
        <v>80</v>
      </c>
      <c r="AV1045" s="13" t="s">
        <v>186</v>
      </c>
      <c r="AW1045" s="13" t="s">
        <v>35</v>
      </c>
      <c r="AX1045" s="13" t="s">
        <v>78</v>
      </c>
      <c r="AY1045" s="158" t="s">
        <v>181</v>
      </c>
    </row>
    <row r="1046" spans="2:65" s="1" customFormat="1" ht="24.2" customHeight="1" x14ac:dyDescent="0.2">
      <c r="B1046" s="128"/>
      <c r="C1046" s="129" t="s">
        <v>2147</v>
      </c>
      <c r="D1046" s="129" t="s">
        <v>182</v>
      </c>
      <c r="E1046" s="130" t="s">
        <v>2148</v>
      </c>
      <c r="F1046" s="131" t="s">
        <v>2149</v>
      </c>
      <c r="G1046" s="132" t="s">
        <v>1059</v>
      </c>
      <c r="H1046" s="133">
        <v>3.9380000000000002</v>
      </c>
      <c r="I1046" s="134"/>
      <c r="J1046" s="135">
        <f>ROUND(I1046*H1046,2)</f>
        <v>0</v>
      </c>
      <c r="K1046" s="131" t="s">
        <v>1050</v>
      </c>
      <c r="L1046" s="31"/>
      <c r="M1046" s="136" t="s">
        <v>3</v>
      </c>
      <c r="N1046" s="137" t="s">
        <v>44</v>
      </c>
      <c r="P1046" s="138">
        <f>O1046*H1046</f>
        <v>0</v>
      </c>
      <c r="Q1046" s="138">
        <v>0</v>
      </c>
      <c r="R1046" s="138">
        <f>Q1046*H1046</f>
        <v>0</v>
      </c>
      <c r="S1046" s="138">
        <v>1.95</v>
      </c>
      <c r="T1046" s="139">
        <f>S1046*H1046</f>
        <v>7.6791</v>
      </c>
      <c r="AR1046" s="140" t="s">
        <v>186</v>
      </c>
      <c r="AT1046" s="140" t="s">
        <v>182</v>
      </c>
      <c r="AU1046" s="140" t="s">
        <v>80</v>
      </c>
      <c r="AY1046" s="16" t="s">
        <v>181</v>
      </c>
      <c r="BE1046" s="141">
        <f>IF(N1046="základní",J1046,0)</f>
        <v>0</v>
      </c>
      <c r="BF1046" s="141">
        <f>IF(N1046="snížená",J1046,0)</f>
        <v>0</v>
      </c>
      <c r="BG1046" s="141">
        <f>IF(N1046="zákl. přenesená",J1046,0)</f>
        <v>0</v>
      </c>
      <c r="BH1046" s="141">
        <f>IF(N1046="sníž. přenesená",J1046,0)</f>
        <v>0</v>
      </c>
      <c r="BI1046" s="141">
        <f>IF(N1046="nulová",J1046,0)</f>
        <v>0</v>
      </c>
      <c r="BJ1046" s="16" t="s">
        <v>78</v>
      </c>
      <c r="BK1046" s="141">
        <f>ROUND(I1046*H1046,2)</f>
        <v>0</v>
      </c>
      <c r="BL1046" s="16" t="s">
        <v>186</v>
      </c>
      <c r="BM1046" s="140" t="s">
        <v>2150</v>
      </c>
    </row>
    <row r="1047" spans="2:65" s="1" customFormat="1" x14ac:dyDescent="0.2">
      <c r="B1047" s="31"/>
      <c r="D1047" s="148" t="s">
        <v>1052</v>
      </c>
      <c r="F1047" s="149" t="s">
        <v>2151</v>
      </c>
      <c r="I1047" s="144"/>
      <c r="L1047" s="31"/>
      <c r="M1047" s="145"/>
      <c r="T1047" s="52"/>
      <c r="AT1047" s="16" t="s">
        <v>1052</v>
      </c>
      <c r="AU1047" s="16" t="s">
        <v>80</v>
      </c>
    </row>
    <row r="1048" spans="2:65" s="12" customFormat="1" x14ac:dyDescent="0.2">
      <c r="B1048" s="150"/>
      <c r="D1048" s="142" t="s">
        <v>1054</v>
      </c>
      <c r="E1048" s="151" t="s">
        <v>3</v>
      </c>
      <c r="F1048" s="152" t="s">
        <v>2152</v>
      </c>
      <c r="H1048" s="153">
        <v>3.9380000000000002</v>
      </c>
      <c r="I1048" s="154"/>
      <c r="L1048" s="150"/>
      <c r="M1048" s="155"/>
      <c r="T1048" s="156"/>
      <c r="AT1048" s="151" t="s">
        <v>1054</v>
      </c>
      <c r="AU1048" s="151" t="s">
        <v>80</v>
      </c>
      <c r="AV1048" s="12" t="s">
        <v>80</v>
      </c>
      <c r="AW1048" s="12" t="s">
        <v>35</v>
      </c>
      <c r="AX1048" s="12" t="s">
        <v>78</v>
      </c>
      <c r="AY1048" s="151" t="s">
        <v>181</v>
      </c>
    </row>
    <row r="1049" spans="2:65" s="1" customFormat="1" ht="37.9" customHeight="1" x14ac:dyDescent="0.2">
      <c r="B1049" s="128"/>
      <c r="C1049" s="129" t="s">
        <v>2153</v>
      </c>
      <c r="D1049" s="129" t="s">
        <v>182</v>
      </c>
      <c r="E1049" s="130" t="s">
        <v>2154</v>
      </c>
      <c r="F1049" s="131" t="s">
        <v>2155</v>
      </c>
      <c r="G1049" s="132" t="s">
        <v>499</v>
      </c>
      <c r="H1049" s="133">
        <v>8.8000000000000007</v>
      </c>
      <c r="I1049" s="134"/>
      <c r="J1049" s="135">
        <f>ROUND(I1049*H1049,2)</f>
        <v>0</v>
      </c>
      <c r="K1049" s="131" t="s">
        <v>1050</v>
      </c>
      <c r="L1049" s="31"/>
      <c r="M1049" s="136" t="s">
        <v>3</v>
      </c>
      <c r="N1049" s="137" t="s">
        <v>44</v>
      </c>
      <c r="P1049" s="138">
        <f>O1049*H1049</f>
        <v>0</v>
      </c>
      <c r="Q1049" s="138">
        <v>6.4999999999999997E-4</v>
      </c>
      <c r="R1049" s="138">
        <f>Q1049*H1049</f>
        <v>5.7200000000000003E-3</v>
      </c>
      <c r="S1049" s="138">
        <v>1E-3</v>
      </c>
      <c r="T1049" s="139">
        <f>S1049*H1049</f>
        <v>8.8000000000000005E-3</v>
      </c>
      <c r="AR1049" s="140" t="s">
        <v>186</v>
      </c>
      <c r="AT1049" s="140" t="s">
        <v>182</v>
      </c>
      <c r="AU1049" s="140" t="s">
        <v>80</v>
      </c>
      <c r="AY1049" s="16" t="s">
        <v>181</v>
      </c>
      <c r="BE1049" s="141">
        <f>IF(N1049="základní",J1049,0)</f>
        <v>0</v>
      </c>
      <c r="BF1049" s="141">
        <f>IF(N1049="snížená",J1049,0)</f>
        <v>0</v>
      </c>
      <c r="BG1049" s="141">
        <f>IF(N1049="zákl. přenesená",J1049,0)</f>
        <v>0</v>
      </c>
      <c r="BH1049" s="141">
        <f>IF(N1049="sníž. přenesená",J1049,0)</f>
        <v>0</v>
      </c>
      <c r="BI1049" s="141">
        <f>IF(N1049="nulová",J1049,0)</f>
        <v>0</v>
      </c>
      <c r="BJ1049" s="16" t="s">
        <v>78</v>
      </c>
      <c r="BK1049" s="141">
        <f>ROUND(I1049*H1049,2)</f>
        <v>0</v>
      </c>
      <c r="BL1049" s="16" t="s">
        <v>186</v>
      </c>
      <c r="BM1049" s="140" t="s">
        <v>2156</v>
      </c>
    </row>
    <row r="1050" spans="2:65" s="1" customFormat="1" x14ac:dyDescent="0.2">
      <c r="B1050" s="31"/>
      <c r="D1050" s="148" t="s">
        <v>1052</v>
      </c>
      <c r="F1050" s="149" t="s">
        <v>2157</v>
      </c>
      <c r="I1050" s="144"/>
      <c r="L1050" s="31"/>
      <c r="M1050" s="145"/>
      <c r="T1050" s="52"/>
      <c r="AT1050" s="16" t="s">
        <v>1052</v>
      </c>
      <c r="AU1050" s="16" t="s">
        <v>80</v>
      </c>
    </row>
    <row r="1051" spans="2:65" s="12" customFormat="1" x14ac:dyDescent="0.2">
      <c r="B1051" s="150"/>
      <c r="D1051" s="142" t="s">
        <v>1054</v>
      </c>
      <c r="E1051" s="151" t="s">
        <v>3</v>
      </c>
      <c r="F1051" s="152" t="s">
        <v>2158</v>
      </c>
      <c r="H1051" s="153">
        <v>8.8000000000000007</v>
      </c>
      <c r="I1051" s="154"/>
      <c r="L1051" s="150"/>
      <c r="M1051" s="155"/>
      <c r="T1051" s="156"/>
      <c r="AT1051" s="151" t="s">
        <v>1054</v>
      </c>
      <c r="AU1051" s="151" t="s">
        <v>80</v>
      </c>
      <c r="AV1051" s="12" t="s">
        <v>80</v>
      </c>
      <c r="AW1051" s="12" t="s">
        <v>35</v>
      </c>
      <c r="AX1051" s="12" t="s">
        <v>78</v>
      </c>
      <c r="AY1051" s="151" t="s">
        <v>181</v>
      </c>
    </row>
    <row r="1052" spans="2:65" s="1" customFormat="1" ht="24.2" customHeight="1" x14ac:dyDescent="0.2">
      <c r="B1052" s="128"/>
      <c r="C1052" s="164" t="s">
        <v>2159</v>
      </c>
      <c r="D1052" s="164" t="s">
        <v>1134</v>
      </c>
      <c r="E1052" s="165" t="s">
        <v>2160</v>
      </c>
      <c r="F1052" s="166" t="s">
        <v>2161</v>
      </c>
      <c r="G1052" s="167" t="s">
        <v>1114</v>
      </c>
      <c r="H1052" s="168">
        <v>1.4E-2</v>
      </c>
      <c r="I1052" s="169"/>
      <c r="J1052" s="170">
        <f>ROUND(I1052*H1052,2)</f>
        <v>0</v>
      </c>
      <c r="K1052" s="166" t="s">
        <v>1050</v>
      </c>
      <c r="L1052" s="171"/>
      <c r="M1052" s="172" t="s">
        <v>3</v>
      </c>
      <c r="N1052" s="173" t="s">
        <v>44</v>
      </c>
      <c r="P1052" s="138">
        <f>O1052*H1052</f>
        <v>0</v>
      </c>
      <c r="Q1052" s="138">
        <v>1</v>
      </c>
      <c r="R1052" s="138">
        <f>Q1052*H1052</f>
        <v>1.4E-2</v>
      </c>
      <c r="S1052" s="138">
        <v>0</v>
      </c>
      <c r="T1052" s="139">
        <f>S1052*H1052</f>
        <v>0</v>
      </c>
      <c r="AR1052" s="140" t="s">
        <v>209</v>
      </c>
      <c r="AT1052" s="140" t="s">
        <v>1134</v>
      </c>
      <c r="AU1052" s="140" t="s">
        <v>80</v>
      </c>
      <c r="AY1052" s="16" t="s">
        <v>181</v>
      </c>
      <c r="BE1052" s="141">
        <f>IF(N1052="základní",J1052,0)</f>
        <v>0</v>
      </c>
      <c r="BF1052" s="141">
        <f>IF(N1052="snížená",J1052,0)</f>
        <v>0</v>
      </c>
      <c r="BG1052" s="141">
        <f>IF(N1052="zákl. přenesená",J1052,0)</f>
        <v>0</v>
      </c>
      <c r="BH1052" s="141">
        <f>IF(N1052="sníž. přenesená",J1052,0)</f>
        <v>0</v>
      </c>
      <c r="BI1052" s="141">
        <f>IF(N1052="nulová",J1052,0)</f>
        <v>0</v>
      </c>
      <c r="BJ1052" s="16" t="s">
        <v>78</v>
      </c>
      <c r="BK1052" s="141">
        <f>ROUND(I1052*H1052,2)</f>
        <v>0</v>
      </c>
      <c r="BL1052" s="16" t="s">
        <v>186</v>
      </c>
      <c r="BM1052" s="140" t="s">
        <v>2162</v>
      </c>
    </row>
    <row r="1053" spans="2:65" s="12" customFormat="1" x14ac:dyDescent="0.2">
      <c r="B1053" s="150"/>
      <c r="D1053" s="142" t="s">
        <v>1054</v>
      </c>
      <c r="F1053" s="152" t="s">
        <v>2163</v>
      </c>
      <c r="H1053" s="153">
        <v>1.4E-2</v>
      </c>
      <c r="I1053" s="154"/>
      <c r="L1053" s="150"/>
      <c r="M1053" s="155"/>
      <c r="T1053" s="156"/>
      <c r="AT1053" s="151" t="s">
        <v>1054</v>
      </c>
      <c r="AU1053" s="151" t="s">
        <v>80</v>
      </c>
      <c r="AV1053" s="12" t="s">
        <v>80</v>
      </c>
      <c r="AW1053" s="12" t="s">
        <v>4</v>
      </c>
      <c r="AX1053" s="12" t="s">
        <v>78</v>
      </c>
      <c r="AY1053" s="151" t="s">
        <v>181</v>
      </c>
    </row>
    <row r="1054" spans="2:65" s="1" customFormat="1" ht="21.75" customHeight="1" x14ac:dyDescent="0.2">
      <c r="B1054" s="128"/>
      <c r="C1054" s="129" t="s">
        <v>2164</v>
      </c>
      <c r="D1054" s="129" t="s">
        <v>182</v>
      </c>
      <c r="E1054" s="130" t="s">
        <v>2165</v>
      </c>
      <c r="F1054" s="131" t="s">
        <v>2166</v>
      </c>
      <c r="G1054" s="132" t="s">
        <v>597</v>
      </c>
      <c r="H1054" s="133">
        <v>28.085000000000001</v>
      </c>
      <c r="I1054" s="134"/>
      <c r="J1054" s="135">
        <f>ROUND(I1054*H1054,2)</f>
        <v>0</v>
      </c>
      <c r="K1054" s="131" t="s">
        <v>3</v>
      </c>
      <c r="L1054" s="31"/>
      <c r="M1054" s="136" t="s">
        <v>3</v>
      </c>
      <c r="N1054" s="137" t="s">
        <v>44</v>
      </c>
      <c r="P1054" s="138">
        <f>O1054*H1054</f>
        <v>0</v>
      </c>
      <c r="Q1054" s="138">
        <v>3.0300000000000001E-3</v>
      </c>
      <c r="R1054" s="138">
        <f>Q1054*H1054</f>
        <v>8.5097550000000008E-2</v>
      </c>
      <c r="S1054" s="138">
        <v>0</v>
      </c>
      <c r="T1054" s="139">
        <f>S1054*H1054</f>
        <v>0</v>
      </c>
      <c r="AR1054" s="140" t="s">
        <v>186</v>
      </c>
      <c r="AT1054" s="140" t="s">
        <v>182</v>
      </c>
      <c r="AU1054" s="140" t="s">
        <v>80</v>
      </c>
      <c r="AY1054" s="16" t="s">
        <v>181</v>
      </c>
      <c r="BE1054" s="141">
        <f>IF(N1054="základní",J1054,0)</f>
        <v>0</v>
      </c>
      <c r="BF1054" s="141">
        <f>IF(N1054="snížená",J1054,0)</f>
        <v>0</v>
      </c>
      <c r="BG1054" s="141">
        <f>IF(N1054="zákl. přenesená",J1054,0)</f>
        <v>0</v>
      </c>
      <c r="BH1054" s="141">
        <f>IF(N1054="sníž. přenesená",J1054,0)</f>
        <v>0</v>
      </c>
      <c r="BI1054" s="141">
        <f>IF(N1054="nulová",J1054,0)</f>
        <v>0</v>
      </c>
      <c r="BJ1054" s="16" t="s">
        <v>78</v>
      </c>
      <c r="BK1054" s="141">
        <f>ROUND(I1054*H1054,2)</f>
        <v>0</v>
      </c>
      <c r="BL1054" s="16" t="s">
        <v>186</v>
      </c>
      <c r="BM1054" s="140" t="s">
        <v>2167</v>
      </c>
    </row>
    <row r="1055" spans="2:65" s="12" customFormat="1" ht="22.5" x14ac:dyDescent="0.2">
      <c r="B1055" s="150"/>
      <c r="D1055" s="142" t="s">
        <v>1054</v>
      </c>
      <c r="E1055" s="151" t="s">
        <v>3</v>
      </c>
      <c r="F1055" s="152" t="s">
        <v>2168</v>
      </c>
      <c r="H1055" s="153">
        <v>28.085000000000001</v>
      </c>
      <c r="I1055" s="154"/>
      <c r="L1055" s="150"/>
      <c r="M1055" s="155"/>
      <c r="T1055" s="156"/>
      <c r="AT1055" s="151" t="s">
        <v>1054</v>
      </c>
      <c r="AU1055" s="151" t="s">
        <v>80</v>
      </c>
      <c r="AV1055" s="12" t="s">
        <v>80</v>
      </c>
      <c r="AW1055" s="12" t="s">
        <v>35</v>
      </c>
      <c r="AX1055" s="12" t="s">
        <v>78</v>
      </c>
      <c r="AY1055" s="151" t="s">
        <v>181</v>
      </c>
    </row>
    <row r="1056" spans="2:65" s="1" customFormat="1" ht="31.5" customHeight="1" x14ac:dyDescent="0.2">
      <c r="B1056" s="128"/>
      <c r="C1056" s="129" t="s">
        <v>2169</v>
      </c>
      <c r="D1056" s="129" t="s">
        <v>182</v>
      </c>
      <c r="E1056" s="130" t="s">
        <v>2170</v>
      </c>
      <c r="F1056" s="131" t="s">
        <v>6003</v>
      </c>
      <c r="G1056" s="132" t="s">
        <v>597</v>
      </c>
      <c r="H1056" s="133">
        <v>39.817999999999998</v>
      </c>
      <c r="I1056" s="134"/>
      <c r="J1056" s="135">
        <f>ROUND(I1056*H1056,2)</f>
        <v>0</v>
      </c>
      <c r="K1056" s="131" t="s">
        <v>3</v>
      </c>
      <c r="L1056" s="31"/>
      <c r="M1056" s="136" t="s">
        <v>3</v>
      </c>
      <c r="N1056" s="137" t="s">
        <v>44</v>
      </c>
      <c r="P1056" s="138">
        <f>O1056*H1056</f>
        <v>0</v>
      </c>
      <c r="Q1056" s="138">
        <v>3.0300000000000001E-3</v>
      </c>
      <c r="R1056" s="138">
        <f>Q1056*H1056</f>
        <v>0.12064854</v>
      </c>
      <c r="S1056" s="138">
        <v>0</v>
      </c>
      <c r="T1056" s="139">
        <f>S1056*H1056</f>
        <v>0</v>
      </c>
      <c r="AR1056" s="140" t="s">
        <v>186</v>
      </c>
      <c r="AT1056" s="140" t="s">
        <v>182</v>
      </c>
      <c r="AU1056" s="140" t="s">
        <v>80</v>
      </c>
      <c r="AY1056" s="16" t="s">
        <v>181</v>
      </c>
      <c r="BE1056" s="141">
        <f>IF(N1056="základní",J1056,0)</f>
        <v>0</v>
      </c>
      <c r="BF1056" s="141">
        <f>IF(N1056="snížená",J1056,0)</f>
        <v>0</v>
      </c>
      <c r="BG1056" s="141">
        <f>IF(N1056="zákl. přenesená",J1056,0)</f>
        <v>0</v>
      </c>
      <c r="BH1056" s="141">
        <f>IF(N1056="sníž. přenesená",J1056,0)</f>
        <v>0</v>
      </c>
      <c r="BI1056" s="141">
        <f>IF(N1056="nulová",J1056,0)</f>
        <v>0</v>
      </c>
      <c r="BJ1056" s="16" t="s">
        <v>78</v>
      </c>
      <c r="BK1056" s="141">
        <f>ROUND(I1056*H1056,2)</f>
        <v>0</v>
      </c>
      <c r="BL1056" s="16" t="s">
        <v>186</v>
      </c>
      <c r="BM1056" s="140" t="s">
        <v>2171</v>
      </c>
    </row>
    <row r="1057" spans="2:65" s="1" customFormat="1" ht="24.2" customHeight="1" x14ac:dyDescent="0.2">
      <c r="B1057" s="128"/>
      <c r="C1057" s="129" t="s">
        <v>2172</v>
      </c>
      <c r="D1057" s="129" t="s">
        <v>182</v>
      </c>
      <c r="E1057" s="130" t="s">
        <v>2173</v>
      </c>
      <c r="F1057" s="131" t="s">
        <v>2174</v>
      </c>
      <c r="G1057" s="132" t="s">
        <v>499</v>
      </c>
      <c r="H1057" s="133">
        <v>11.8</v>
      </c>
      <c r="I1057" s="134"/>
      <c r="J1057" s="135">
        <f>ROUND(I1057*H1057,2)</f>
        <v>0</v>
      </c>
      <c r="K1057" s="131" t="s">
        <v>3</v>
      </c>
      <c r="L1057" s="31"/>
      <c r="M1057" s="136" t="s">
        <v>3</v>
      </c>
      <c r="N1057" s="137" t="s">
        <v>44</v>
      </c>
      <c r="P1057" s="138">
        <f>O1057*H1057</f>
        <v>0</v>
      </c>
      <c r="Q1057" s="138">
        <v>4.6000000000000001E-4</v>
      </c>
      <c r="R1057" s="138">
        <f>Q1057*H1057</f>
        <v>5.4280000000000005E-3</v>
      </c>
      <c r="S1057" s="138">
        <v>0</v>
      </c>
      <c r="T1057" s="139">
        <f>S1057*H1057</f>
        <v>0</v>
      </c>
      <c r="AR1057" s="140" t="s">
        <v>186</v>
      </c>
      <c r="AT1057" s="140" t="s">
        <v>182</v>
      </c>
      <c r="AU1057" s="140" t="s">
        <v>80</v>
      </c>
      <c r="AY1057" s="16" t="s">
        <v>181</v>
      </c>
      <c r="BE1057" s="141">
        <f>IF(N1057="základní",J1057,0)</f>
        <v>0</v>
      </c>
      <c r="BF1057" s="141">
        <f>IF(N1057="snížená",J1057,0)</f>
        <v>0</v>
      </c>
      <c r="BG1057" s="141">
        <f>IF(N1057="zákl. přenesená",J1057,0)</f>
        <v>0</v>
      </c>
      <c r="BH1057" s="141">
        <f>IF(N1057="sníž. přenesená",J1057,0)</f>
        <v>0</v>
      </c>
      <c r="BI1057" s="141">
        <f>IF(N1057="nulová",J1057,0)</f>
        <v>0</v>
      </c>
      <c r="BJ1057" s="16" t="s">
        <v>78</v>
      </c>
      <c r="BK1057" s="141">
        <f>ROUND(I1057*H1057,2)</f>
        <v>0</v>
      </c>
      <c r="BL1057" s="16" t="s">
        <v>186</v>
      </c>
      <c r="BM1057" s="140" t="s">
        <v>2175</v>
      </c>
    </row>
    <row r="1058" spans="2:65" s="1" customFormat="1" ht="55.5" customHeight="1" x14ac:dyDescent="0.2">
      <c r="B1058" s="128"/>
      <c r="C1058" s="129" t="s">
        <v>2176</v>
      </c>
      <c r="D1058" s="129" t="s">
        <v>182</v>
      </c>
      <c r="E1058" s="130" t="s">
        <v>2177</v>
      </c>
      <c r="F1058" s="131" t="s">
        <v>2178</v>
      </c>
      <c r="G1058" s="132" t="s">
        <v>499</v>
      </c>
      <c r="H1058" s="133">
        <v>9.5</v>
      </c>
      <c r="I1058" s="134"/>
      <c r="J1058" s="135">
        <f>ROUND(I1058*H1058,2)</f>
        <v>0</v>
      </c>
      <c r="K1058" s="131" t="s">
        <v>1050</v>
      </c>
      <c r="L1058" s="31"/>
      <c r="M1058" s="136" t="s">
        <v>3</v>
      </c>
      <c r="N1058" s="137" t="s">
        <v>44</v>
      </c>
      <c r="P1058" s="138">
        <f>O1058*H1058</f>
        <v>0</v>
      </c>
      <c r="Q1058" s="138">
        <v>2.2899999999999999E-3</v>
      </c>
      <c r="R1058" s="138">
        <f>Q1058*H1058</f>
        <v>2.1755E-2</v>
      </c>
      <c r="S1058" s="138">
        <v>3.0000000000000001E-3</v>
      </c>
      <c r="T1058" s="139">
        <f>S1058*H1058</f>
        <v>2.8500000000000001E-2</v>
      </c>
      <c r="AR1058" s="140" t="s">
        <v>186</v>
      </c>
      <c r="AT1058" s="140" t="s">
        <v>182</v>
      </c>
      <c r="AU1058" s="140" t="s">
        <v>80</v>
      </c>
      <c r="AY1058" s="16" t="s">
        <v>181</v>
      </c>
      <c r="BE1058" s="141">
        <f>IF(N1058="základní",J1058,0)</f>
        <v>0</v>
      </c>
      <c r="BF1058" s="141">
        <f>IF(N1058="snížená",J1058,0)</f>
        <v>0</v>
      </c>
      <c r="BG1058" s="141">
        <f>IF(N1058="zákl. přenesená",J1058,0)</f>
        <v>0</v>
      </c>
      <c r="BH1058" s="141">
        <f>IF(N1058="sníž. přenesená",J1058,0)</f>
        <v>0</v>
      </c>
      <c r="BI1058" s="141">
        <f>IF(N1058="nulová",J1058,0)</f>
        <v>0</v>
      </c>
      <c r="BJ1058" s="16" t="s">
        <v>78</v>
      </c>
      <c r="BK1058" s="141">
        <f>ROUND(I1058*H1058,2)</f>
        <v>0</v>
      </c>
      <c r="BL1058" s="16" t="s">
        <v>186</v>
      </c>
      <c r="BM1058" s="140" t="s">
        <v>2179</v>
      </c>
    </row>
    <row r="1059" spans="2:65" s="1" customFormat="1" x14ac:dyDescent="0.2">
      <c r="B1059" s="31"/>
      <c r="D1059" s="148" t="s">
        <v>1052</v>
      </c>
      <c r="F1059" s="149" t="s">
        <v>2180</v>
      </c>
      <c r="I1059" s="144"/>
      <c r="L1059" s="31"/>
      <c r="M1059" s="145"/>
      <c r="T1059" s="52"/>
      <c r="AT1059" s="16" t="s">
        <v>1052</v>
      </c>
      <c r="AU1059" s="16" t="s">
        <v>80</v>
      </c>
    </row>
    <row r="1060" spans="2:65" s="1" customFormat="1" ht="37.9" customHeight="1" x14ac:dyDescent="0.2">
      <c r="B1060" s="128"/>
      <c r="C1060" s="129" t="s">
        <v>2181</v>
      </c>
      <c r="D1060" s="129" t="s">
        <v>182</v>
      </c>
      <c r="E1060" s="130" t="s">
        <v>2182</v>
      </c>
      <c r="F1060" s="131" t="s">
        <v>2183</v>
      </c>
      <c r="G1060" s="132" t="s">
        <v>499</v>
      </c>
      <c r="H1060" s="133">
        <v>104.8</v>
      </c>
      <c r="I1060" s="134"/>
      <c r="J1060" s="135">
        <f>ROUND(I1060*H1060,2)</f>
        <v>0</v>
      </c>
      <c r="K1060" s="131" t="s">
        <v>1050</v>
      </c>
      <c r="L1060" s="31"/>
      <c r="M1060" s="136" t="s">
        <v>3</v>
      </c>
      <c r="N1060" s="137" t="s">
        <v>44</v>
      </c>
      <c r="P1060" s="138">
        <f>O1060*H1060</f>
        <v>0</v>
      </c>
      <c r="Q1060" s="138">
        <v>7.8200000000000006E-3</v>
      </c>
      <c r="R1060" s="138">
        <f>Q1060*H1060</f>
        <v>0.81953600000000004</v>
      </c>
      <c r="S1060" s="138">
        <v>0</v>
      </c>
      <c r="T1060" s="139">
        <f>S1060*H1060</f>
        <v>0</v>
      </c>
      <c r="AR1060" s="140" t="s">
        <v>186</v>
      </c>
      <c r="AT1060" s="140" t="s">
        <v>182</v>
      </c>
      <c r="AU1060" s="140" t="s">
        <v>80</v>
      </c>
      <c r="AY1060" s="16" t="s">
        <v>181</v>
      </c>
      <c r="BE1060" s="141">
        <f>IF(N1060="základní",J1060,0)</f>
        <v>0</v>
      </c>
      <c r="BF1060" s="141">
        <f>IF(N1060="snížená",J1060,0)</f>
        <v>0</v>
      </c>
      <c r="BG1060" s="141">
        <f>IF(N1060="zákl. přenesená",J1060,0)</f>
        <v>0</v>
      </c>
      <c r="BH1060" s="141">
        <f>IF(N1060="sníž. přenesená",J1060,0)</f>
        <v>0</v>
      </c>
      <c r="BI1060" s="141">
        <f>IF(N1060="nulová",J1060,0)</f>
        <v>0</v>
      </c>
      <c r="BJ1060" s="16" t="s">
        <v>78</v>
      </c>
      <c r="BK1060" s="141">
        <f>ROUND(I1060*H1060,2)</f>
        <v>0</v>
      </c>
      <c r="BL1060" s="16" t="s">
        <v>186</v>
      </c>
      <c r="BM1060" s="140" t="s">
        <v>2184</v>
      </c>
    </row>
    <row r="1061" spans="2:65" s="1" customFormat="1" x14ac:dyDescent="0.2">
      <c r="B1061" s="31"/>
      <c r="D1061" s="148" t="s">
        <v>1052</v>
      </c>
      <c r="F1061" s="149" t="s">
        <v>2185</v>
      </c>
      <c r="I1061" s="144"/>
      <c r="L1061" s="31"/>
      <c r="M1061" s="145"/>
      <c r="T1061" s="52"/>
      <c r="AT1061" s="16" t="s">
        <v>1052</v>
      </c>
      <c r="AU1061" s="16" t="s">
        <v>80</v>
      </c>
    </row>
    <row r="1062" spans="2:65" s="12" customFormat="1" x14ac:dyDescent="0.2">
      <c r="B1062" s="150"/>
      <c r="D1062" s="142" t="s">
        <v>1054</v>
      </c>
      <c r="E1062" s="151" t="s">
        <v>3</v>
      </c>
      <c r="F1062" s="152" t="s">
        <v>2186</v>
      </c>
      <c r="H1062" s="153">
        <v>104.8</v>
      </c>
      <c r="I1062" s="154"/>
      <c r="L1062" s="150"/>
      <c r="M1062" s="155"/>
      <c r="T1062" s="156"/>
      <c r="AT1062" s="151" t="s">
        <v>1054</v>
      </c>
      <c r="AU1062" s="151" t="s">
        <v>80</v>
      </c>
      <c r="AV1062" s="12" t="s">
        <v>80</v>
      </c>
      <c r="AW1062" s="12" t="s">
        <v>35</v>
      </c>
      <c r="AX1062" s="12" t="s">
        <v>78</v>
      </c>
      <c r="AY1062" s="151" t="s">
        <v>181</v>
      </c>
    </row>
    <row r="1063" spans="2:65" s="1" customFormat="1" ht="37.9" customHeight="1" x14ac:dyDescent="0.2">
      <c r="B1063" s="128"/>
      <c r="C1063" s="129" t="s">
        <v>2187</v>
      </c>
      <c r="D1063" s="129" t="s">
        <v>182</v>
      </c>
      <c r="E1063" s="130" t="s">
        <v>2188</v>
      </c>
      <c r="F1063" s="131" t="s">
        <v>2189</v>
      </c>
      <c r="G1063" s="132" t="s">
        <v>1288</v>
      </c>
      <c r="H1063" s="133">
        <v>16</v>
      </c>
      <c r="I1063" s="134"/>
      <c r="J1063" s="135">
        <f>ROUND(I1063*H1063,2)</f>
        <v>0</v>
      </c>
      <c r="K1063" s="131" t="s">
        <v>1050</v>
      </c>
      <c r="L1063" s="31"/>
      <c r="M1063" s="136" t="s">
        <v>3</v>
      </c>
      <c r="N1063" s="137" t="s">
        <v>44</v>
      </c>
      <c r="P1063" s="138">
        <f>O1063*H1063</f>
        <v>0</v>
      </c>
      <c r="Q1063" s="138">
        <v>0.12404999999999999</v>
      </c>
      <c r="R1063" s="138">
        <f>Q1063*H1063</f>
        <v>1.9847999999999999</v>
      </c>
      <c r="S1063" s="138">
        <v>0</v>
      </c>
      <c r="T1063" s="139">
        <f>S1063*H1063</f>
        <v>0</v>
      </c>
      <c r="AR1063" s="140" t="s">
        <v>186</v>
      </c>
      <c r="AT1063" s="140" t="s">
        <v>182</v>
      </c>
      <c r="AU1063" s="140" t="s">
        <v>80</v>
      </c>
      <c r="AY1063" s="16" t="s">
        <v>181</v>
      </c>
      <c r="BE1063" s="141">
        <f>IF(N1063="základní",J1063,0)</f>
        <v>0</v>
      </c>
      <c r="BF1063" s="141">
        <f>IF(N1063="snížená",J1063,0)</f>
        <v>0</v>
      </c>
      <c r="BG1063" s="141">
        <f>IF(N1063="zákl. přenesená",J1063,0)</f>
        <v>0</v>
      </c>
      <c r="BH1063" s="141">
        <f>IF(N1063="sníž. přenesená",J1063,0)</f>
        <v>0</v>
      </c>
      <c r="BI1063" s="141">
        <f>IF(N1063="nulová",J1063,0)</f>
        <v>0</v>
      </c>
      <c r="BJ1063" s="16" t="s">
        <v>78</v>
      </c>
      <c r="BK1063" s="141">
        <f>ROUND(I1063*H1063,2)</f>
        <v>0</v>
      </c>
      <c r="BL1063" s="16" t="s">
        <v>186</v>
      </c>
      <c r="BM1063" s="140" t="s">
        <v>2190</v>
      </c>
    </row>
    <row r="1064" spans="2:65" s="1" customFormat="1" x14ac:dyDescent="0.2">
      <c r="B1064" s="31"/>
      <c r="D1064" s="148" t="s">
        <v>1052</v>
      </c>
      <c r="F1064" s="149" t="s">
        <v>2191</v>
      </c>
      <c r="I1064" s="144"/>
      <c r="L1064" s="31"/>
      <c r="M1064" s="145"/>
      <c r="T1064" s="52"/>
      <c r="AT1064" s="16" t="s">
        <v>1052</v>
      </c>
      <c r="AU1064" s="16" t="s">
        <v>80</v>
      </c>
    </row>
    <row r="1065" spans="2:65" s="12" customFormat="1" x14ac:dyDescent="0.2">
      <c r="B1065" s="150"/>
      <c r="D1065" s="142" t="s">
        <v>1054</v>
      </c>
      <c r="E1065" s="151" t="s">
        <v>3</v>
      </c>
      <c r="F1065" s="152" t="s">
        <v>2192</v>
      </c>
      <c r="H1065" s="153">
        <v>16</v>
      </c>
      <c r="I1065" s="154"/>
      <c r="L1065" s="150"/>
      <c r="M1065" s="155"/>
      <c r="T1065" s="156"/>
      <c r="AT1065" s="151" t="s">
        <v>1054</v>
      </c>
      <c r="AU1065" s="151" t="s">
        <v>80</v>
      </c>
      <c r="AV1065" s="12" t="s">
        <v>80</v>
      </c>
      <c r="AW1065" s="12" t="s">
        <v>35</v>
      </c>
      <c r="AX1065" s="12" t="s">
        <v>78</v>
      </c>
      <c r="AY1065" s="151" t="s">
        <v>181</v>
      </c>
    </row>
    <row r="1066" spans="2:65" s="11" customFormat="1" ht="22.9" customHeight="1" x14ac:dyDescent="0.2">
      <c r="B1066" s="118"/>
      <c r="D1066" s="119" t="s">
        <v>72</v>
      </c>
      <c r="E1066" s="146" t="s">
        <v>2193</v>
      </c>
      <c r="F1066" s="146" t="s">
        <v>2194</v>
      </c>
      <c r="I1066" s="121"/>
      <c r="J1066" s="147">
        <f>BK1066</f>
        <v>0</v>
      </c>
      <c r="L1066" s="118"/>
      <c r="M1066" s="123"/>
      <c r="P1066" s="124">
        <f>SUM(P1067:P1092)</f>
        <v>0</v>
      </c>
      <c r="R1066" s="124">
        <f>SUM(R1067:R1092)</f>
        <v>0</v>
      </c>
      <c r="T1066" s="125">
        <f>SUM(T1067:T1092)</f>
        <v>0</v>
      </c>
      <c r="AR1066" s="119" t="s">
        <v>78</v>
      </c>
      <c r="AT1066" s="126" t="s">
        <v>72</v>
      </c>
      <c r="AU1066" s="126" t="s">
        <v>78</v>
      </c>
      <c r="AY1066" s="119" t="s">
        <v>181</v>
      </c>
      <c r="BK1066" s="127">
        <f>SUM(BK1067:BK1092)</f>
        <v>0</v>
      </c>
    </row>
    <row r="1067" spans="2:65" s="1" customFormat="1" ht="37.9" customHeight="1" x14ac:dyDescent="0.2">
      <c r="B1067" s="128"/>
      <c r="C1067" s="129" t="s">
        <v>2195</v>
      </c>
      <c r="D1067" s="129" t="s">
        <v>182</v>
      </c>
      <c r="E1067" s="130" t="s">
        <v>2196</v>
      </c>
      <c r="F1067" s="131" t="s">
        <v>2197</v>
      </c>
      <c r="G1067" s="132" t="s">
        <v>1114</v>
      </c>
      <c r="H1067" s="133">
        <v>554.65099999999995</v>
      </c>
      <c r="I1067" s="134"/>
      <c r="J1067" s="135">
        <f>ROUND(I1067*H1067,2)</f>
        <v>0</v>
      </c>
      <c r="K1067" s="131" t="s">
        <v>1050</v>
      </c>
      <c r="L1067" s="31"/>
      <c r="M1067" s="136" t="s">
        <v>3</v>
      </c>
      <c r="N1067" s="137" t="s">
        <v>44</v>
      </c>
      <c r="P1067" s="138">
        <f>O1067*H1067</f>
        <v>0</v>
      </c>
      <c r="Q1067" s="138">
        <v>0</v>
      </c>
      <c r="R1067" s="138">
        <f>Q1067*H1067</f>
        <v>0</v>
      </c>
      <c r="S1067" s="138">
        <v>0</v>
      </c>
      <c r="T1067" s="139">
        <f>S1067*H1067</f>
        <v>0</v>
      </c>
      <c r="AR1067" s="140" t="s">
        <v>186</v>
      </c>
      <c r="AT1067" s="140" t="s">
        <v>182</v>
      </c>
      <c r="AU1067" s="140" t="s">
        <v>80</v>
      </c>
      <c r="AY1067" s="16" t="s">
        <v>181</v>
      </c>
      <c r="BE1067" s="141">
        <f>IF(N1067="základní",J1067,0)</f>
        <v>0</v>
      </c>
      <c r="BF1067" s="141">
        <f>IF(N1067="snížená",J1067,0)</f>
        <v>0</v>
      </c>
      <c r="BG1067" s="141">
        <f>IF(N1067="zákl. přenesená",J1067,0)</f>
        <v>0</v>
      </c>
      <c r="BH1067" s="141">
        <f>IF(N1067="sníž. přenesená",J1067,0)</f>
        <v>0</v>
      </c>
      <c r="BI1067" s="141">
        <f>IF(N1067="nulová",J1067,0)</f>
        <v>0</v>
      </c>
      <c r="BJ1067" s="16" t="s">
        <v>78</v>
      </c>
      <c r="BK1067" s="141">
        <f>ROUND(I1067*H1067,2)</f>
        <v>0</v>
      </c>
      <c r="BL1067" s="16" t="s">
        <v>186</v>
      </c>
      <c r="BM1067" s="140" t="s">
        <v>2198</v>
      </c>
    </row>
    <row r="1068" spans="2:65" s="1" customFormat="1" x14ac:dyDescent="0.2">
      <c r="B1068" s="31"/>
      <c r="D1068" s="148" t="s">
        <v>1052</v>
      </c>
      <c r="F1068" s="149" t="s">
        <v>2199</v>
      </c>
      <c r="I1068" s="144"/>
      <c r="L1068" s="31"/>
      <c r="M1068" s="145"/>
      <c r="T1068" s="52"/>
      <c r="AT1068" s="16" t="s">
        <v>1052</v>
      </c>
      <c r="AU1068" s="16" t="s">
        <v>80</v>
      </c>
    </row>
    <row r="1069" spans="2:65" s="1" customFormat="1" ht="33" customHeight="1" x14ac:dyDescent="0.2">
      <c r="B1069" s="128"/>
      <c r="C1069" s="129" t="s">
        <v>2200</v>
      </c>
      <c r="D1069" s="129" t="s">
        <v>182</v>
      </c>
      <c r="E1069" s="130" t="s">
        <v>2201</v>
      </c>
      <c r="F1069" s="131" t="s">
        <v>2202</v>
      </c>
      <c r="G1069" s="132" t="s">
        <v>1114</v>
      </c>
      <c r="H1069" s="133">
        <v>554.65099999999995</v>
      </c>
      <c r="I1069" s="134"/>
      <c r="J1069" s="135">
        <f>ROUND(I1069*H1069,2)</f>
        <v>0</v>
      </c>
      <c r="K1069" s="131" t="s">
        <v>1050</v>
      </c>
      <c r="L1069" s="31"/>
      <c r="M1069" s="136" t="s">
        <v>3</v>
      </c>
      <c r="N1069" s="137" t="s">
        <v>44</v>
      </c>
      <c r="P1069" s="138">
        <f>O1069*H1069</f>
        <v>0</v>
      </c>
      <c r="Q1069" s="138">
        <v>0</v>
      </c>
      <c r="R1069" s="138">
        <f>Q1069*H1069</f>
        <v>0</v>
      </c>
      <c r="S1069" s="138">
        <v>0</v>
      </c>
      <c r="T1069" s="139">
        <f>S1069*H1069</f>
        <v>0</v>
      </c>
      <c r="AR1069" s="140" t="s">
        <v>186</v>
      </c>
      <c r="AT1069" s="140" t="s">
        <v>182</v>
      </c>
      <c r="AU1069" s="140" t="s">
        <v>80</v>
      </c>
      <c r="AY1069" s="16" t="s">
        <v>181</v>
      </c>
      <c r="BE1069" s="141">
        <f>IF(N1069="základní",J1069,0)</f>
        <v>0</v>
      </c>
      <c r="BF1069" s="141">
        <f>IF(N1069="snížená",J1069,0)</f>
        <v>0</v>
      </c>
      <c r="BG1069" s="141">
        <f>IF(N1069="zákl. přenesená",J1069,0)</f>
        <v>0</v>
      </c>
      <c r="BH1069" s="141">
        <f>IF(N1069="sníž. přenesená",J1069,0)</f>
        <v>0</v>
      </c>
      <c r="BI1069" s="141">
        <f>IF(N1069="nulová",J1069,0)</f>
        <v>0</v>
      </c>
      <c r="BJ1069" s="16" t="s">
        <v>78</v>
      </c>
      <c r="BK1069" s="141">
        <f>ROUND(I1069*H1069,2)</f>
        <v>0</v>
      </c>
      <c r="BL1069" s="16" t="s">
        <v>186</v>
      </c>
      <c r="BM1069" s="140" t="s">
        <v>2203</v>
      </c>
    </row>
    <row r="1070" spans="2:65" s="1" customFormat="1" x14ac:dyDescent="0.2">
      <c r="B1070" s="31"/>
      <c r="D1070" s="148" t="s">
        <v>1052</v>
      </c>
      <c r="F1070" s="149" t="s">
        <v>2204</v>
      </c>
      <c r="I1070" s="144"/>
      <c r="L1070" s="31"/>
      <c r="M1070" s="145"/>
      <c r="T1070" s="52"/>
      <c r="AT1070" s="16" t="s">
        <v>1052</v>
      </c>
      <c r="AU1070" s="16" t="s">
        <v>80</v>
      </c>
    </row>
    <row r="1071" spans="2:65" s="1" customFormat="1" ht="44.25" customHeight="1" x14ac:dyDescent="0.2">
      <c r="B1071" s="128"/>
      <c r="C1071" s="129" t="s">
        <v>2205</v>
      </c>
      <c r="D1071" s="129" t="s">
        <v>182</v>
      </c>
      <c r="E1071" s="130" t="s">
        <v>2206</v>
      </c>
      <c r="F1071" s="131" t="s">
        <v>2207</v>
      </c>
      <c r="G1071" s="132" t="s">
        <v>1114</v>
      </c>
      <c r="H1071" s="133">
        <v>10538.388000000001</v>
      </c>
      <c r="I1071" s="134"/>
      <c r="J1071" s="135">
        <f>ROUND(I1071*H1071,2)</f>
        <v>0</v>
      </c>
      <c r="K1071" s="131" t="s">
        <v>1050</v>
      </c>
      <c r="L1071" s="31"/>
      <c r="M1071" s="136" t="s">
        <v>3</v>
      </c>
      <c r="N1071" s="137" t="s">
        <v>44</v>
      </c>
      <c r="P1071" s="138">
        <f>O1071*H1071</f>
        <v>0</v>
      </c>
      <c r="Q1071" s="138">
        <v>0</v>
      </c>
      <c r="R1071" s="138">
        <f>Q1071*H1071</f>
        <v>0</v>
      </c>
      <c r="S1071" s="138">
        <v>0</v>
      </c>
      <c r="T1071" s="139">
        <f>S1071*H1071</f>
        <v>0</v>
      </c>
      <c r="AR1071" s="140" t="s">
        <v>186</v>
      </c>
      <c r="AT1071" s="140" t="s">
        <v>182</v>
      </c>
      <c r="AU1071" s="140" t="s">
        <v>80</v>
      </c>
      <c r="AY1071" s="16" t="s">
        <v>181</v>
      </c>
      <c r="BE1071" s="141">
        <f>IF(N1071="základní",J1071,0)</f>
        <v>0</v>
      </c>
      <c r="BF1071" s="141">
        <f>IF(N1071="snížená",J1071,0)</f>
        <v>0</v>
      </c>
      <c r="BG1071" s="141">
        <f>IF(N1071="zákl. přenesená",J1071,0)</f>
        <v>0</v>
      </c>
      <c r="BH1071" s="141">
        <f>IF(N1071="sníž. přenesená",J1071,0)</f>
        <v>0</v>
      </c>
      <c r="BI1071" s="141">
        <f>IF(N1071="nulová",J1071,0)</f>
        <v>0</v>
      </c>
      <c r="BJ1071" s="16" t="s">
        <v>78</v>
      </c>
      <c r="BK1071" s="141">
        <f>ROUND(I1071*H1071,2)</f>
        <v>0</v>
      </c>
      <c r="BL1071" s="16" t="s">
        <v>186</v>
      </c>
      <c r="BM1071" s="140" t="s">
        <v>2208</v>
      </c>
    </row>
    <row r="1072" spans="2:65" s="1" customFormat="1" x14ac:dyDescent="0.2">
      <c r="B1072" s="31"/>
      <c r="D1072" s="148" t="s">
        <v>1052</v>
      </c>
      <c r="F1072" s="149" t="s">
        <v>2209</v>
      </c>
      <c r="I1072" s="144"/>
      <c r="L1072" s="31"/>
      <c r="M1072" s="145"/>
      <c r="T1072" s="52"/>
      <c r="AT1072" s="16" t="s">
        <v>1052</v>
      </c>
      <c r="AU1072" s="16" t="s">
        <v>80</v>
      </c>
    </row>
    <row r="1073" spans="2:65" s="12" customFormat="1" x14ac:dyDescent="0.2">
      <c r="B1073" s="150"/>
      <c r="D1073" s="142" t="s">
        <v>1054</v>
      </c>
      <c r="E1073" s="151" t="s">
        <v>3</v>
      </c>
      <c r="F1073" s="152" t="s">
        <v>2210</v>
      </c>
      <c r="H1073" s="153">
        <v>10538.388000000001</v>
      </c>
      <c r="I1073" s="154"/>
      <c r="L1073" s="150"/>
      <c r="M1073" s="155"/>
      <c r="T1073" s="156"/>
      <c r="AT1073" s="151" t="s">
        <v>1054</v>
      </c>
      <c r="AU1073" s="151" t="s">
        <v>80</v>
      </c>
      <c r="AV1073" s="12" t="s">
        <v>80</v>
      </c>
      <c r="AW1073" s="12" t="s">
        <v>35</v>
      </c>
      <c r="AX1073" s="12" t="s">
        <v>78</v>
      </c>
      <c r="AY1073" s="151" t="s">
        <v>181</v>
      </c>
    </row>
    <row r="1074" spans="2:65" s="1" customFormat="1" ht="44.25" customHeight="1" x14ac:dyDescent="0.2">
      <c r="B1074" s="128"/>
      <c r="C1074" s="129" t="s">
        <v>2211</v>
      </c>
      <c r="D1074" s="129" t="s">
        <v>182</v>
      </c>
      <c r="E1074" s="130" t="s">
        <v>2212</v>
      </c>
      <c r="F1074" s="131" t="s">
        <v>2213</v>
      </c>
      <c r="G1074" s="132" t="s">
        <v>1114</v>
      </c>
      <c r="H1074" s="133">
        <v>111.949</v>
      </c>
      <c r="I1074" s="134"/>
      <c r="J1074" s="135">
        <f>ROUND(I1074*H1074,2)</f>
        <v>0</v>
      </c>
      <c r="K1074" s="131" t="s">
        <v>1050</v>
      </c>
      <c r="L1074" s="31"/>
      <c r="M1074" s="136" t="s">
        <v>3</v>
      </c>
      <c r="N1074" s="137" t="s">
        <v>44</v>
      </c>
      <c r="P1074" s="138">
        <f>O1074*H1074</f>
        <v>0</v>
      </c>
      <c r="Q1074" s="138">
        <v>0</v>
      </c>
      <c r="R1074" s="138">
        <f>Q1074*H1074</f>
        <v>0</v>
      </c>
      <c r="S1074" s="138">
        <v>0</v>
      </c>
      <c r="T1074" s="139">
        <f>S1074*H1074</f>
        <v>0</v>
      </c>
      <c r="AR1074" s="140" t="s">
        <v>186</v>
      </c>
      <c r="AT1074" s="140" t="s">
        <v>182</v>
      </c>
      <c r="AU1074" s="140" t="s">
        <v>80</v>
      </c>
      <c r="AY1074" s="16" t="s">
        <v>181</v>
      </c>
      <c r="BE1074" s="141">
        <f>IF(N1074="základní",J1074,0)</f>
        <v>0</v>
      </c>
      <c r="BF1074" s="141">
        <f>IF(N1074="snížená",J1074,0)</f>
        <v>0</v>
      </c>
      <c r="BG1074" s="141">
        <f>IF(N1074="zákl. přenesená",J1074,0)</f>
        <v>0</v>
      </c>
      <c r="BH1074" s="141">
        <f>IF(N1074="sníž. přenesená",J1074,0)</f>
        <v>0</v>
      </c>
      <c r="BI1074" s="141">
        <f>IF(N1074="nulová",J1074,0)</f>
        <v>0</v>
      </c>
      <c r="BJ1074" s="16" t="s">
        <v>78</v>
      </c>
      <c r="BK1074" s="141">
        <f>ROUND(I1074*H1074,2)</f>
        <v>0</v>
      </c>
      <c r="BL1074" s="16" t="s">
        <v>186</v>
      </c>
      <c r="BM1074" s="140" t="s">
        <v>2214</v>
      </c>
    </row>
    <row r="1075" spans="2:65" s="1" customFormat="1" x14ac:dyDescent="0.2">
      <c r="B1075" s="31"/>
      <c r="D1075" s="148" t="s">
        <v>1052</v>
      </c>
      <c r="F1075" s="149" t="s">
        <v>2215</v>
      </c>
      <c r="I1075" s="144"/>
      <c r="L1075" s="31"/>
      <c r="M1075" s="145"/>
      <c r="T1075" s="52"/>
      <c r="AT1075" s="16" t="s">
        <v>1052</v>
      </c>
      <c r="AU1075" s="16" t="s">
        <v>80</v>
      </c>
    </row>
    <row r="1076" spans="2:65" s="12" customFormat="1" x14ac:dyDescent="0.2">
      <c r="B1076" s="150"/>
      <c r="D1076" s="142" t="s">
        <v>1054</v>
      </c>
      <c r="E1076" s="151" t="s">
        <v>3</v>
      </c>
      <c r="F1076" s="152" t="s">
        <v>2216</v>
      </c>
      <c r="H1076" s="153">
        <v>111.949</v>
      </c>
      <c r="I1076" s="154"/>
      <c r="L1076" s="150"/>
      <c r="M1076" s="155"/>
      <c r="T1076" s="156"/>
      <c r="AT1076" s="151" t="s">
        <v>1054</v>
      </c>
      <c r="AU1076" s="151" t="s">
        <v>80</v>
      </c>
      <c r="AV1076" s="12" t="s">
        <v>80</v>
      </c>
      <c r="AW1076" s="12" t="s">
        <v>35</v>
      </c>
      <c r="AX1076" s="12" t="s">
        <v>78</v>
      </c>
      <c r="AY1076" s="151" t="s">
        <v>181</v>
      </c>
    </row>
    <row r="1077" spans="2:65" s="1" customFormat="1" ht="37.9" customHeight="1" x14ac:dyDescent="0.2">
      <c r="B1077" s="128"/>
      <c r="C1077" s="129" t="s">
        <v>2217</v>
      </c>
      <c r="D1077" s="129" t="s">
        <v>182</v>
      </c>
      <c r="E1077" s="130" t="s">
        <v>2218</v>
      </c>
      <c r="F1077" s="131" t="s">
        <v>2219</v>
      </c>
      <c r="G1077" s="132" t="s">
        <v>1114</v>
      </c>
      <c r="H1077" s="133">
        <v>265.86200000000002</v>
      </c>
      <c r="I1077" s="134"/>
      <c r="J1077" s="135">
        <f>ROUND(I1077*H1077,2)</f>
        <v>0</v>
      </c>
      <c r="K1077" s="131" t="s">
        <v>1050</v>
      </c>
      <c r="L1077" s="31"/>
      <c r="M1077" s="136" t="s">
        <v>3</v>
      </c>
      <c r="N1077" s="137" t="s">
        <v>44</v>
      </c>
      <c r="P1077" s="138">
        <f>O1077*H1077</f>
        <v>0</v>
      </c>
      <c r="Q1077" s="138">
        <v>0</v>
      </c>
      <c r="R1077" s="138">
        <f>Q1077*H1077</f>
        <v>0</v>
      </c>
      <c r="S1077" s="138">
        <v>0</v>
      </c>
      <c r="T1077" s="139">
        <f>S1077*H1077</f>
        <v>0</v>
      </c>
      <c r="AR1077" s="140" t="s">
        <v>186</v>
      </c>
      <c r="AT1077" s="140" t="s">
        <v>182</v>
      </c>
      <c r="AU1077" s="140" t="s">
        <v>80</v>
      </c>
      <c r="AY1077" s="16" t="s">
        <v>181</v>
      </c>
      <c r="BE1077" s="141">
        <f>IF(N1077="základní",J1077,0)</f>
        <v>0</v>
      </c>
      <c r="BF1077" s="141">
        <f>IF(N1077="snížená",J1077,0)</f>
        <v>0</v>
      </c>
      <c r="BG1077" s="141">
        <f>IF(N1077="zákl. přenesená",J1077,0)</f>
        <v>0</v>
      </c>
      <c r="BH1077" s="141">
        <f>IF(N1077="sníž. přenesená",J1077,0)</f>
        <v>0</v>
      </c>
      <c r="BI1077" s="141">
        <f>IF(N1077="nulová",J1077,0)</f>
        <v>0</v>
      </c>
      <c r="BJ1077" s="16" t="s">
        <v>78</v>
      </c>
      <c r="BK1077" s="141">
        <f>ROUND(I1077*H1077,2)</f>
        <v>0</v>
      </c>
      <c r="BL1077" s="16" t="s">
        <v>186</v>
      </c>
      <c r="BM1077" s="140" t="s">
        <v>2220</v>
      </c>
    </row>
    <row r="1078" spans="2:65" s="1" customFormat="1" x14ac:dyDescent="0.2">
      <c r="B1078" s="31"/>
      <c r="D1078" s="148" t="s">
        <v>1052</v>
      </c>
      <c r="F1078" s="149" t="s">
        <v>2221</v>
      </c>
      <c r="I1078" s="144"/>
      <c r="L1078" s="31"/>
      <c r="M1078" s="145"/>
      <c r="T1078" s="52"/>
      <c r="AT1078" s="16" t="s">
        <v>1052</v>
      </c>
      <c r="AU1078" s="16" t="s">
        <v>80</v>
      </c>
    </row>
    <row r="1079" spans="2:65" s="12" customFormat="1" ht="22.5" x14ac:dyDescent="0.2">
      <c r="B1079" s="150"/>
      <c r="D1079" s="142" t="s">
        <v>1054</v>
      </c>
      <c r="E1079" s="151" t="s">
        <v>3</v>
      </c>
      <c r="F1079" s="152" t="s">
        <v>2222</v>
      </c>
      <c r="H1079" s="153">
        <v>265.86200000000002</v>
      </c>
      <c r="I1079" s="154"/>
      <c r="L1079" s="150"/>
      <c r="M1079" s="155"/>
      <c r="T1079" s="156"/>
      <c r="AT1079" s="151" t="s">
        <v>1054</v>
      </c>
      <c r="AU1079" s="151" t="s">
        <v>80</v>
      </c>
      <c r="AV1079" s="12" t="s">
        <v>80</v>
      </c>
      <c r="AW1079" s="12" t="s">
        <v>35</v>
      </c>
      <c r="AX1079" s="12" t="s">
        <v>78</v>
      </c>
      <c r="AY1079" s="151" t="s">
        <v>181</v>
      </c>
    </row>
    <row r="1080" spans="2:65" s="1" customFormat="1" ht="44.25" customHeight="1" x14ac:dyDescent="0.2">
      <c r="B1080" s="128"/>
      <c r="C1080" s="129" t="s">
        <v>2223</v>
      </c>
      <c r="D1080" s="129" t="s">
        <v>182</v>
      </c>
      <c r="E1080" s="130" t="s">
        <v>2224</v>
      </c>
      <c r="F1080" s="131" t="s">
        <v>2225</v>
      </c>
      <c r="G1080" s="132" t="s">
        <v>1114</v>
      </c>
      <c r="H1080" s="133">
        <v>128.81</v>
      </c>
      <c r="I1080" s="134"/>
      <c r="J1080" s="135">
        <f>ROUND(I1080*H1080,2)</f>
        <v>0</v>
      </c>
      <c r="K1080" s="131" t="s">
        <v>1050</v>
      </c>
      <c r="L1080" s="31"/>
      <c r="M1080" s="136" t="s">
        <v>3</v>
      </c>
      <c r="N1080" s="137" t="s">
        <v>44</v>
      </c>
      <c r="P1080" s="138">
        <f>O1080*H1080</f>
        <v>0</v>
      </c>
      <c r="Q1080" s="138">
        <v>0</v>
      </c>
      <c r="R1080" s="138">
        <f>Q1080*H1080</f>
        <v>0</v>
      </c>
      <c r="S1080" s="138">
        <v>0</v>
      </c>
      <c r="T1080" s="139">
        <f>S1080*H1080</f>
        <v>0</v>
      </c>
      <c r="AR1080" s="140" t="s">
        <v>186</v>
      </c>
      <c r="AT1080" s="140" t="s">
        <v>182</v>
      </c>
      <c r="AU1080" s="140" t="s">
        <v>80</v>
      </c>
      <c r="AY1080" s="16" t="s">
        <v>181</v>
      </c>
      <c r="BE1080" s="141">
        <f>IF(N1080="základní",J1080,0)</f>
        <v>0</v>
      </c>
      <c r="BF1080" s="141">
        <f>IF(N1080="snížená",J1080,0)</f>
        <v>0</v>
      </c>
      <c r="BG1080" s="141">
        <f>IF(N1080="zákl. přenesená",J1080,0)</f>
        <v>0</v>
      </c>
      <c r="BH1080" s="141">
        <f>IF(N1080="sníž. přenesená",J1080,0)</f>
        <v>0</v>
      </c>
      <c r="BI1080" s="141">
        <f>IF(N1080="nulová",J1080,0)</f>
        <v>0</v>
      </c>
      <c r="BJ1080" s="16" t="s">
        <v>78</v>
      </c>
      <c r="BK1080" s="141">
        <f>ROUND(I1080*H1080,2)</f>
        <v>0</v>
      </c>
      <c r="BL1080" s="16" t="s">
        <v>186</v>
      </c>
      <c r="BM1080" s="140" t="s">
        <v>2226</v>
      </c>
    </row>
    <row r="1081" spans="2:65" s="1" customFormat="1" x14ac:dyDescent="0.2">
      <c r="B1081" s="31"/>
      <c r="D1081" s="148" t="s">
        <v>1052</v>
      </c>
      <c r="F1081" s="149" t="s">
        <v>2227</v>
      </c>
      <c r="I1081" s="144"/>
      <c r="L1081" s="31"/>
      <c r="M1081" s="145"/>
      <c r="T1081" s="52"/>
      <c r="AT1081" s="16" t="s">
        <v>1052</v>
      </c>
      <c r="AU1081" s="16" t="s">
        <v>80</v>
      </c>
    </row>
    <row r="1082" spans="2:65" s="12" customFormat="1" x14ac:dyDescent="0.2">
      <c r="B1082" s="150"/>
      <c r="D1082" s="142" t="s">
        <v>1054</v>
      </c>
      <c r="E1082" s="151" t="s">
        <v>3</v>
      </c>
      <c r="F1082" s="152" t="s">
        <v>2228</v>
      </c>
      <c r="H1082" s="153">
        <v>128.81</v>
      </c>
      <c r="I1082" s="154"/>
      <c r="L1082" s="150"/>
      <c r="M1082" s="155"/>
      <c r="T1082" s="156"/>
      <c r="AT1082" s="151" t="s">
        <v>1054</v>
      </c>
      <c r="AU1082" s="151" t="s">
        <v>80</v>
      </c>
      <c r="AV1082" s="12" t="s">
        <v>80</v>
      </c>
      <c r="AW1082" s="12" t="s">
        <v>35</v>
      </c>
      <c r="AX1082" s="12" t="s">
        <v>78</v>
      </c>
      <c r="AY1082" s="151" t="s">
        <v>181</v>
      </c>
    </row>
    <row r="1083" spans="2:65" s="1" customFormat="1" ht="44.25" customHeight="1" x14ac:dyDescent="0.2">
      <c r="B1083" s="128"/>
      <c r="C1083" s="129" t="s">
        <v>2229</v>
      </c>
      <c r="D1083" s="129" t="s">
        <v>182</v>
      </c>
      <c r="E1083" s="130" t="s">
        <v>2230</v>
      </c>
      <c r="F1083" s="131" t="s">
        <v>2231</v>
      </c>
      <c r="G1083" s="132" t="s">
        <v>1114</v>
      </c>
      <c r="H1083" s="133">
        <v>0.58499999999999996</v>
      </c>
      <c r="I1083" s="134"/>
      <c r="J1083" s="135">
        <f>ROUND(I1083*H1083,2)</f>
        <v>0</v>
      </c>
      <c r="K1083" s="131" t="s">
        <v>1050</v>
      </c>
      <c r="L1083" s="31"/>
      <c r="M1083" s="136" t="s">
        <v>3</v>
      </c>
      <c r="N1083" s="137" t="s">
        <v>44</v>
      </c>
      <c r="P1083" s="138">
        <f>O1083*H1083</f>
        <v>0</v>
      </c>
      <c r="Q1083" s="138">
        <v>0</v>
      </c>
      <c r="R1083" s="138">
        <f>Q1083*H1083</f>
        <v>0</v>
      </c>
      <c r="S1083" s="138">
        <v>0</v>
      </c>
      <c r="T1083" s="139">
        <f>S1083*H1083</f>
        <v>0</v>
      </c>
      <c r="AR1083" s="140" t="s">
        <v>186</v>
      </c>
      <c r="AT1083" s="140" t="s">
        <v>182</v>
      </c>
      <c r="AU1083" s="140" t="s">
        <v>80</v>
      </c>
      <c r="AY1083" s="16" t="s">
        <v>181</v>
      </c>
      <c r="BE1083" s="141">
        <f>IF(N1083="základní",J1083,0)</f>
        <v>0</v>
      </c>
      <c r="BF1083" s="141">
        <f>IF(N1083="snížená",J1083,0)</f>
        <v>0</v>
      </c>
      <c r="BG1083" s="141">
        <f>IF(N1083="zákl. přenesená",J1083,0)</f>
        <v>0</v>
      </c>
      <c r="BH1083" s="141">
        <f>IF(N1083="sníž. přenesená",J1083,0)</f>
        <v>0</v>
      </c>
      <c r="BI1083" s="141">
        <f>IF(N1083="nulová",J1083,0)</f>
        <v>0</v>
      </c>
      <c r="BJ1083" s="16" t="s">
        <v>78</v>
      </c>
      <c r="BK1083" s="141">
        <f>ROUND(I1083*H1083,2)</f>
        <v>0</v>
      </c>
      <c r="BL1083" s="16" t="s">
        <v>186</v>
      </c>
      <c r="BM1083" s="140" t="s">
        <v>2232</v>
      </c>
    </row>
    <row r="1084" spans="2:65" s="1" customFormat="1" x14ac:dyDescent="0.2">
      <c r="B1084" s="31"/>
      <c r="D1084" s="148" t="s">
        <v>1052</v>
      </c>
      <c r="F1084" s="149" t="s">
        <v>2233</v>
      </c>
      <c r="I1084" s="144"/>
      <c r="L1084" s="31"/>
      <c r="M1084" s="145"/>
      <c r="T1084" s="52"/>
      <c r="AT1084" s="16" t="s">
        <v>1052</v>
      </c>
      <c r="AU1084" s="16" t="s">
        <v>80</v>
      </c>
    </row>
    <row r="1085" spans="2:65" s="12" customFormat="1" x14ac:dyDescent="0.2">
      <c r="B1085" s="150"/>
      <c r="D1085" s="142" t="s">
        <v>1054</v>
      </c>
      <c r="E1085" s="151" t="s">
        <v>3</v>
      </c>
      <c r="F1085" s="152" t="s">
        <v>2234</v>
      </c>
      <c r="H1085" s="153">
        <v>0.58499999999999996</v>
      </c>
      <c r="I1085" s="154"/>
      <c r="L1085" s="150"/>
      <c r="M1085" s="155"/>
      <c r="T1085" s="156"/>
      <c r="AT1085" s="151" t="s">
        <v>1054</v>
      </c>
      <c r="AU1085" s="151" t="s">
        <v>80</v>
      </c>
      <c r="AV1085" s="12" t="s">
        <v>80</v>
      </c>
      <c r="AW1085" s="12" t="s">
        <v>35</v>
      </c>
      <c r="AX1085" s="12" t="s">
        <v>78</v>
      </c>
      <c r="AY1085" s="151" t="s">
        <v>181</v>
      </c>
    </row>
    <row r="1086" spans="2:65" s="1" customFormat="1" ht="37.9" customHeight="1" x14ac:dyDescent="0.2">
      <c r="B1086" s="128"/>
      <c r="C1086" s="129" t="s">
        <v>2235</v>
      </c>
      <c r="D1086" s="129" t="s">
        <v>182</v>
      </c>
      <c r="E1086" s="130" t="s">
        <v>2236</v>
      </c>
      <c r="F1086" s="131" t="s">
        <v>2237</v>
      </c>
      <c r="G1086" s="132" t="s">
        <v>1114</v>
      </c>
      <c r="H1086" s="133">
        <v>40.564</v>
      </c>
      <c r="I1086" s="134"/>
      <c r="J1086" s="135">
        <f>ROUND(I1086*H1086,2)</f>
        <v>0</v>
      </c>
      <c r="K1086" s="131" t="s">
        <v>1050</v>
      </c>
      <c r="L1086" s="31"/>
      <c r="M1086" s="136" t="s">
        <v>3</v>
      </c>
      <c r="N1086" s="137" t="s">
        <v>44</v>
      </c>
      <c r="P1086" s="138">
        <f>O1086*H1086</f>
        <v>0</v>
      </c>
      <c r="Q1086" s="138">
        <v>0</v>
      </c>
      <c r="R1086" s="138">
        <f>Q1086*H1086</f>
        <v>0</v>
      </c>
      <c r="S1086" s="138">
        <v>0</v>
      </c>
      <c r="T1086" s="139">
        <f>S1086*H1086</f>
        <v>0</v>
      </c>
      <c r="AR1086" s="140" t="s">
        <v>186</v>
      </c>
      <c r="AT1086" s="140" t="s">
        <v>182</v>
      </c>
      <c r="AU1086" s="140" t="s">
        <v>80</v>
      </c>
      <c r="AY1086" s="16" t="s">
        <v>181</v>
      </c>
      <c r="BE1086" s="141">
        <f>IF(N1086="základní",J1086,0)</f>
        <v>0</v>
      </c>
      <c r="BF1086" s="141">
        <f>IF(N1086="snížená",J1086,0)</f>
        <v>0</v>
      </c>
      <c r="BG1086" s="141">
        <f>IF(N1086="zákl. přenesená",J1086,0)</f>
        <v>0</v>
      </c>
      <c r="BH1086" s="141">
        <f>IF(N1086="sníž. přenesená",J1086,0)</f>
        <v>0</v>
      </c>
      <c r="BI1086" s="141">
        <f>IF(N1086="nulová",J1086,0)</f>
        <v>0</v>
      </c>
      <c r="BJ1086" s="16" t="s">
        <v>78</v>
      </c>
      <c r="BK1086" s="141">
        <f>ROUND(I1086*H1086,2)</f>
        <v>0</v>
      </c>
      <c r="BL1086" s="16" t="s">
        <v>186</v>
      </c>
      <c r="BM1086" s="140" t="s">
        <v>2238</v>
      </c>
    </row>
    <row r="1087" spans="2:65" s="1" customFormat="1" x14ac:dyDescent="0.2">
      <c r="B1087" s="31"/>
      <c r="D1087" s="148" t="s">
        <v>1052</v>
      </c>
      <c r="F1087" s="149" t="s">
        <v>2239</v>
      </c>
      <c r="I1087" s="144"/>
      <c r="L1087" s="31"/>
      <c r="M1087" s="145"/>
      <c r="T1087" s="52"/>
      <c r="AT1087" s="16" t="s">
        <v>1052</v>
      </c>
      <c r="AU1087" s="16" t="s">
        <v>80</v>
      </c>
    </row>
    <row r="1088" spans="2:65" s="1" customFormat="1" ht="44.25" customHeight="1" x14ac:dyDescent="0.2">
      <c r="B1088" s="128"/>
      <c r="C1088" s="129" t="s">
        <v>2240</v>
      </c>
      <c r="D1088" s="129" t="s">
        <v>182</v>
      </c>
      <c r="E1088" s="130" t="s">
        <v>2241</v>
      </c>
      <c r="F1088" s="131" t="s">
        <v>2242</v>
      </c>
      <c r="G1088" s="132" t="s">
        <v>1114</v>
      </c>
      <c r="H1088" s="133">
        <v>0.88200000000000001</v>
      </c>
      <c r="I1088" s="134"/>
      <c r="J1088" s="135">
        <f>ROUND(I1088*H1088,2)</f>
        <v>0</v>
      </c>
      <c r="K1088" s="131" t="s">
        <v>1050</v>
      </c>
      <c r="L1088" s="31"/>
      <c r="M1088" s="136" t="s">
        <v>3</v>
      </c>
      <c r="N1088" s="137" t="s">
        <v>44</v>
      </c>
      <c r="P1088" s="138">
        <f>O1088*H1088</f>
        <v>0</v>
      </c>
      <c r="Q1088" s="138">
        <v>0</v>
      </c>
      <c r="R1088" s="138">
        <f>Q1088*H1088</f>
        <v>0</v>
      </c>
      <c r="S1088" s="138">
        <v>0</v>
      </c>
      <c r="T1088" s="139">
        <f>S1088*H1088</f>
        <v>0</v>
      </c>
      <c r="AR1088" s="140" t="s">
        <v>186</v>
      </c>
      <c r="AT1088" s="140" t="s">
        <v>182</v>
      </c>
      <c r="AU1088" s="140" t="s">
        <v>80</v>
      </c>
      <c r="AY1088" s="16" t="s">
        <v>181</v>
      </c>
      <c r="BE1088" s="141">
        <f>IF(N1088="základní",J1088,0)</f>
        <v>0</v>
      </c>
      <c r="BF1088" s="141">
        <f>IF(N1088="snížená",J1088,0)</f>
        <v>0</v>
      </c>
      <c r="BG1088" s="141">
        <f>IF(N1088="zákl. přenesená",J1088,0)</f>
        <v>0</v>
      </c>
      <c r="BH1088" s="141">
        <f>IF(N1088="sníž. přenesená",J1088,0)</f>
        <v>0</v>
      </c>
      <c r="BI1088" s="141">
        <f>IF(N1088="nulová",J1088,0)</f>
        <v>0</v>
      </c>
      <c r="BJ1088" s="16" t="s">
        <v>78</v>
      </c>
      <c r="BK1088" s="141">
        <f>ROUND(I1088*H1088,2)</f>
        <v>0</v>
      </c>
      <c r="BL1088" s="16" t="s">
        <v>186</v>
      </c>
      <c r="BM1088" s="140" t="s">
        <v>2243</v>
      </c>
    </row>
    <row r="1089" spans="2:65" s="1" customFormat="1" x14ac:dyDescent="0.2">
      <c r="B1089" s="31"/>
      <c r="D1089" s="148" t="s">
        <v>1052</v>
      </c>
      <c r="F1089" s="149" t="s">
        <v>2244</v>
      </c>
      <c r="I1089" s="144"/>
      <c r="L1089" s="31"/>
      <c r="M1089" s="145"/>
      <c r="T1089" s="52"/>
      <c r="AT1089" s="16" t="s">
        <v>1052</v>
      </c>
      <c r="AU1089" s="16" t="s">
        <v>80</v>
      </c>
    </row>
    <row r="1090" spans="2:65" s="1" customFormat="1" ht="44.25" customHeight="1" x14ac:dyDescent="0.2">
      <c r="B1090" s="128"/>
      <c r="C1090" s="129" t="s">
        <v>2245</v>
      </c>
      <c r="D1090" s="129" t="s">
        <v>182</v>
      </c>
      <c r="E1090" s="130" t="s">
        <v>2246</v>
      </c>
      <c r="F1090" s="131" t="s">
        <v>2247</v>
      </c>
      <c r="G1090" s="132" t="s">
        <v>1114</v>
      </c>
      <c r="H1090" s="133">
        <v>6</v>
      </c>
      <c r="I1090" s="134"/>
      <c r="J1090" s="135">
        <f>ROUND(I1090*H1090,2)</f>
        <v>0</v>
      </c>
      <c r="K1090" s="131" t="s">
        <v>1050</v>
      </c>
      <c r="L1090" s="31"/>
      <c r="M1090" s="136" t="s">
        <v>3</v>
      </c>
      <c r="N1090" s="137" t="s">
        <v>44</v>
      </c>
      <c r="P1090" s="138">
        <f>O1090*H1090</f>
        <v>0</v>
      </c>
      <c r="Q1090" s="138">
        <v>0</v>
      </c>
      <c r="R1090" s="138">
        <f>Q1090*H1090</f>
        <v>0</v>
      </c>
      <c r="S1090" s="138">
        <v>0</v>
      </c>
      <c r="T1090" s="139">
        <f>S1090*H1090</f>
        <v>0</v>
      </c>
      <c r="AR1090" s="140" t="s">
        <v>186</v>
      </c>
      <c r="AT1090" s="140" t="s">
        <v>182</v>
      </c>
      <c r="AU1090" s="140" t="s">
        <v>80</v>
      </c>
      <c r="AY1090" s="16" t="s">
        <v>181</v>
      </c>
      <c r="BE1090" s="141">
        <f>IF(N1090="základní",J1090,0)</f>
        <v>0</v>
      </c>
      <c r="BF1090" s="141">
        <f>IF(N1090="snížená",J1090,0)</f>
        <v>0</v>
      </c>
      <c r="BG1090" s="141">
        <f>IF(N1090="zákl. přenesená",J1090,0)</f>
        <v>0</v>
      </c>
      <c r="BH1090" s="141">
        <f>IF(N1090="sníž. přenesená",J1090,0)</f>
        <v>0</v>
      </c>
      <c r="BI1090" s="141">
        <f>IF(N1090="nulová",J1090,0)</f>
        <v>0</v>
      </c>
      <c r="BJ1090" s="16" t="s">
        <v>78</v>
      </c>
      <c r="BK1090" s="141">
        <f>ROUND(I1090*H1090,2)</f>
        <v>0</v>
      </c>
      <c r="BL1090" s="16" t="s">
        <v>186</v>
      </c>
      <c r="BM1090" s="140" t="s">
        <v>2248</v>
      </c>
    </row>
    <row r="1091" spans="2:65" s="1" customFormat="1" x14ac:dyDescent="0.2">
      <c r="B1091" s="31"/>
      <c r="D1091" s="148" t="s">
        <v>1052</v>
      </c>
      <c r="F1091" s="149" t="s">
        <v>2249</v>
      </c>
      <c r="I1091" s="144"/>
      <c r="L1091" s="31"/>
      <c r="M1091" s="145"/>
      <c r="T1091" s="52"/>
      <c r="AT1091" s="16" t="s">
        <v>1052</v>
      </c>
      <c r="AU1091" s="16" t="s">
        <v>80</v>
      </c>
    </row>
    <row r="1092" spans="2:65" s="12" customFormat="1" x14ac:dyDescent="0.2">
      <c r="B1092" s="150"/>
      <c r="D1092" s="142" t="s">
        <v>1054</v>
      </c>
      <c r="E1092" s="151" t="s">
        <v>3</v>
      </c>
      <c r="F1092" s="152" t="s">
        <v>201</v>
      </c>
      <c r="H1092" s="153">
        <v>6</v>
      </c>
      <c r="I1092" s="154"/>
      <c r="L1092" s="150"/>
      <c r="M1092" s="155"/>
      <c r="T1092" s="156"/>
      <c r="AT1092" s="151" t="s">
        <v>1054</v>
      </c>
      <c r="AU1092" s="151" t="s">
        <v>80</v>
      </c>
      <c r="AV1092" s="12" t="s">
        <v>80</v>
      </c>
      <c r="AW1092" s="12" t="s">
        <v>35</v>
      </c>
      <c r="AX1092" s="12" t="s">
        <v>78</v>
      </c>
      <c r="AY1092" s="151" t="s">
        <v>181</v>
      </c>
    </row>
    <row r="1093" spans="2:65" s="11" customFormat="1" ht="22.9" customHeight="1" x14ac:dyDescent="0.2">
      <c r="B1093" s="118"/>
      <c r="D1093" s="119" t="s">
        <v>72</v>
      </c>
      <c r="E1093" s="146" t="s">
        <v>2250</v>
      </c>
      <c r="F1093" s="146" t="s">
        <v>2251</v>
      </c>
      <c r="I1093" s="121"/>
      <c r="J1093" s="147">
        <f>BK1093</f>
        <v>0</v>
      </c>
      <c r="L1093" s="118"/>
      <c r="M1093" s="123"/>
      <c r="P1093" s="124">
        <f>SUM(P1094:P1095)</f>
        <v>0</v>
      </c>
      <c r="R1093" s="124">
        <f>SUM(R1094:R1095)</f>
        <v>0</v>
      </c>
      <c r="T1093" s="125">
        <f>SUM(T1094:T1095)</f>
        <v>0</v>
      </c>
      <c r="AR1093" s="119" t="s">
        <v>78</v>
      </c>
      <c r="AT1093" s="126" t="s">
        <v>72</v>
      </c>
      <c r="AU1093" s="126" t="s">
        <v>78</v>
      </c>
      <c r="AY1093" s="119" t="s">
        <v>181</v>
      </c>
      <c r="BK1093" s="127">
        <f>SUM(BK1094:BK1095)</f>
        <v>0</v>
      </c>
    </row>
    <row r="1094" spans="2:65" s="1" customFormat="1" ht="66.75" customHeight="1" x14ac:dyDescent="0.2">
      <c r="B1094" s="128"/>
      <c r="C1094" s="129" t="s">
        <v>2252</v>
      </c>
      <c r="D1094" s="129" t="s">
        <v>182</v>
      </c>
      <c r="E1094" s="130" t="s">
        <v>2253</v>
      </c>
      <c r="F1094" s="131" t="s">
        <v>2254</v>
      </c>
      <c r="G1094" s="132" t="s">
        <v>1114</v>
      </c>
      <c r="H1094" s="133">
        <v>479.81400000000002</v>
      </c>
      <c r="I1094" s="134"/>
      <c r="J1094" s="135">
        <f>ROUND(I1094*H1094,2)</f>
        <v>0</v>
      </c>
      <c r="K1094" s="131" t="s">
        <v>1050</v>
      </c>
      <c r="L1094" s="31"/>
      <c r="M1094" s="136" t="s">
        <v>3</v>
      </c>
      <c r="N1094" s="137" t="s">
        <v>44</v>
      </c>
      <c r="P1094" s="138">
        <f>O1094*H1094</f>
        <v>0</v>
      </c>
      <c r="Q1094" s="138">
        <v>0</v>
      </c>
      <c r="R1094" s="138">
        <f>Q1094*H1094</f>
        <v>0</v>
      </c>
      <c r="S1094" s="138">
        <v>0</v>
      </c>
      <c r="T1094" s="139">
        <f>S1094*H1094</f>
        <v>0</v>
      </c>
      <c r="AR1094" s="140" t="s">
        <v>186</v>
      </c>
      <c r="AT1094" s="140" t="s">
        <v>182</v>
      </c>
      <c r="AU1094" s="140" t="s">
        <v>80</v>
      </c>
      <c r="AY1094" s="16" t="s">
        <v>181</v>
      </c>
      <c r="BE1094" s="141">
        <f>IF(N1094="základní",J1094,0)</f>
        <v>0</v>
      </c>
      <c r="BF1094" s="141">
        <f>IF(N1094="snížená",J1094,0)</f>
        <v>0</v>
      </c>
      <c r="BG1094" s="141">
        <f>IF(N1094="zákl. přenesená",J1094,0)</f>
        <v>0</v>
      </c>
      <c r="BH1094" s="141">
        <f>IF(N1094="sníž. přenesená",J1094,0)</f>
        <v>0</v>
      </c>
      <c r="BI1094" s="141">
        <f>IF(N1094="nulová",J1094,0)</f>
        <v>0</v>
      </c>
      <c r="BJ1094" s="16" t="s">
        <v>78</v>
      </c>
      <c r="BK1094" s="141">
        <f>ROUND(I1094*H1094,2)</f>
        <v>0</v>
      </c>
      <c r="BL1094" s="16" t="s">
        <v>186</v>
      </c>
      <c r="BM1094" s="140" t="s">
        <v>2255</v>
      </c>
    </row>
    <row r="1095" spans="2:65" s="1" customFormat="1" x14ac:dyDescent="0.2">
      <c r="B1095" s="31"/>
      <c r="D1095" s="148" t="s">
        <v>1052</v>
      </c>
      <c r="F1095" s="149" t="s">
        <v>2256</v>
      </c>
      <c r="I1095" s="144"/>
      <c r="L1095" s="31"/>
      <c r="M1095" s="145"/>
      <c r="T1095" s="52"/>
      <c r="AT1095" s="16" t="s">
        <v>1052</v>
      </c>
      <c r="AU1095" s="16" t="s">
        <v>80</v>
      </c>
    </row>
    <row r="1096" spans="2:65" s="11" customFormat="1" ht="25.9" customHeight="1" x14ac:dyDescent="0.2">
      <c r="B1096" s="118"/>
      <c r="D1096" s="119" t="s">
        <v>72</v>
      </c>
      <c r="E1096" s="120" t="s">
        <v>2257</v>
      </c>
      <c r="F1096" s="120" t="s">
        <v>2258</v>
      </c>
      <c r="I1096" s="121"/>
      <c r="J1096" s="122">
        <f>BK1096</f>
        <v>0</v>
      </c>
      <c r="L1096" s="118"/>
      <c r="M1096" s="123"/>
      <c r="P1096" s="124">
        <f>P1097+P1151+P1154+P1266+P1296+P1379+P1410+P1422+P1433+P1436+P1479+P1634+P1640+P1719+P1806+P1837+P1848+P1900+P1961+P2004+P2030+P2092+P2100+P2133+P2163</f>
        <v>0</v>
      </c>
      <c r="R1096" s="124">
        <f>R1097+R1151+R1154+R1266+R1296+R1379+R1410+R1422+R1433+R1436+R1479+R1634+R1640+R1719+R1806+R1837+R1848+R1900+R1961+R2004+R2030+R2092+R2100+R2133+R2163</f>
        <v>80.472775569999996</v>
      </c>
      <c r="T1096" s="125">
        <f>T1097+T1151+T1154+T1266+T1296+T1379+T1410+T1422+T1433+T1436+T1479+T1634+T1640+T1719+T1806+T1837+T1848+T1900+T1961+T2004+T2030+T2092+T2100+T2133+T2163</f>
        <v>63.965406940000001</v>
      </c>
      <c r="AR1096" s="119" t="s">
        <v>80</v>
      </c>
      <c r="AT1096" s="126" t="s">
        <v>72</v>
      </c>
      <c r="AU1096" s="126" t="s">
        <v>73</v>
      </c>
      <c r="AY1096" s="119" t="s">
        <v>181</v>
      </c>
      <c r="BK1096" s="127">
        <f>BK1097+BK1151+BK1154+BK1266+BK1296+BK1379+BK1410+BK1422+BK1433+BK1436+BK1479+BK1634+BK1640+BK1719+BK1806+BK1837+BK1848+BK1900+BK1961+BK2004+BK2030+BK2092+BK2100+BK2133+BK2163</f>
        <v>0</v>
      </c>
    </row>
    <row r="1097" spans="2:65" s="11" customFormat="1" ht="22.9" customHeight="1" x14ac:dyDescent="0.2">
      <c r="B1097" s="118"/>
      <c r="D1097" s="119" t="s">
        <v>72</v>
      </c>
      <c r="E1097" s="146" t="s">
        <v>2259</v>
      </c>
      <c r="F1097" s="146" t="s">
        <v>2260</v>
      </c>
      <c r="I1097" s="121"/>
      <c r="J1097" s="147">
        <f>BK1097</f>
        <v>0</v>
      </c>
      <c r="L1097" s="118"/>
      <c r="M1097" s="123"/>
      <c r="P1097" s="124">
        <f>SUM(P1098:P1150)</f>
        <v>0</v>
      </c>
      <c r="R1097" s="124">
        <f>SUM(R1098:R1150)</f>
        <v>1.8508189899999996</v>
      </c>
      <c r="T1097" s="125">
        <f>SUM(T1098:T1150)</f>
        <v>0.43680000000000002</v>
      </c>
      <c r="AR1097" s="119" t="s">
        <v>80</v>
      </c>
      <c r="AT1097" s="126" t="s">
        <v>72</v>
      </c>
      <c r="AU1097" s="126" t="s">
        <v>78</v>
      </c>
      <c r="AY1097" s="119" t="s">
        <v>181</v>
      </c>
      <c r="BK1097" s="127">
        <f>SUM(BK1098:BK1150)</f>
        <v>0</v>
      </c>
    </row>
    <row r="1098" spans="2:65" s="1" customFormat="1" ht="37.9" customHeight="1" x14ac:dyDescent="0.2">
      <c r="B1098" s="128"/>
      <c r="C1098" s="129" t="s">
        <v>2261</v>
      </c>
      <c r="D1098" s="129" t="s">
        <v>182</v>
      </c>
      <c r="E1098" s="130" t="s">
        <v>2262</v>
      </c>
      <c r="F1098" s="131" t="s">
        <v>2263</v>
      </c>
      <c r="G1098" s="132" t="s">
        <v>597</v>
      </c>
      <c r="H1098" s="133">
        <v>138.102</v>
      </c>
      <c r="I1098" s="134"/>
      <c r="J1098" s="135">
        <f>ROUND(I1098*H1098,2)</f>
        <v>0</v>
      </c>
      <c r="K1098" s="131" t="s">
        <v>1050</v>
      </c>
      <c r="L1098" s="31"/>
      <c r="M1098" s="136" t="s">
        <v>3</v>
      </c>
      <c r="N1098" s="137" t="s">
        <v>44</v>
      </c>
      <c r="P1098" s="138">
        <f>O1098*H1098</f>
        <v>0</v>
      </c>
      <c r="Q1098" s="138">
        <v>0</v>
      </c>
      <c r="R1098" s="138">
        <f>Q1098*H1098</f>
        <v>0</v>
      </c>
      <c r="S1098" s="138">
        <v>0</v>
      </c>
      <c r="T1098" s="139">
        <f>S1098*H1098</f>
        <v>0</v>
      </c>
      <c r="AR1098" s="140" t="s">
        <v>237</v>
      </c>
      <c r="AT1098" s="140" t="s">
        <v>182</v>
      </c>
      <c r="AU1098" s="140" t="s">
        <v>80</v>
      </c>
      <c r="AY1098" s="16" t="s">
        <v>181</v>
      </c>
      <c r="BE1098" s="141">
        <f>IF(N1098="základní",J1098,0)</f>
        <v>0</v>
      </c>
      <c r="BF1098" s="141">
        <f>IF(N1098="snížená",J1098,0)</f>
        <v>0</v>
      </c>
      <c r="BG1098" s="141">
        <f>IF(N1098="zákl. přenesená",J1098,0)</f>
        <v>0</v>
      </c>
      <c r="BH1098" s="141">
        <f>IF(N1098="sníž. přenesená",J1098,0)</f>
        <v>0</v>
      </c>
      <c r="BI1098" s="141">
        <f>IF(N1098="nulová",J1098,0)</f>
        <v>0</v>
      </c>
      <c r="BJ1098" s="16" t="s">
        <v>78</v>
      </c>
      <c r="BK1098" s="141">
        <f>ROUND(I1098*H1098,2)</f>
        <v>0</v>
      </c>
      <c r="BL1098" s="16" t="s">
        <v>237</v>
      </c>
      <c r="BM1098" s="140" t="s">
        <v>2264</v>
      </c>
    </row>
    <row r="1099" spans="2:65" s="1" customFormat="1" x14ac:dyDescent="0.2">
      <c r="B1099" s="31"/>
      <c r="D1099" s="148" t="s">
        <v>1052</v>
      </c>
      <c r="F1099" s="149" t="s">
        <v>2265</v>
      </c>
      <c r="I1099" s="144"/>
      <c r="L1099" s="31"/>
      <c r="M1099" s="145"/>
      <c r="T1099" s="52"/>
      <c r="AT1099" s="16" t="s">
        <v>1052</v>
      </c>
      <c r="AU1099" s="16" t="s">
        <v>80</v>
      </c>
    </row>
    <row r="1100" spans="2:65" s="12" customFormat="1" x14ac:dyDescent="0.2">
      <c r="B1100" s="150"/>
      <c r="D1100" s="142" t="s">
        <v>1054</v>
      </c>
      <c r="E1100" s="151" t="s">
        <v>3</v>
      </c>
      <c r="F1100" s="152" t="s">
        <v>1437</v>
      </c>
      <c r="H1100" s="153">
        <v>9.7829999999999995</v>
      </c>
      <c r="I1100" s="154"/>
      <c r="L1100" s="150"/>
      <c r="M1100" s="155"/>
      <c r="T1100" s="156"/>
      <c r="AT1100" s="151" t="s">
        <v>1054</v>
      </c>
      <c r="AU1100" s="151" t="s">
        <v>80</v>
      </c>
      <c r="AV1100" s="12" t="s">
        <v>80</v>
      </c>
      <c r="AW1100" s="12" t="s">
        <v>35</v>
      </c>
      <c r="AX1100" s="12" t="s">
        <v>73</v>
      </c>
      <c r="AY1100" s="151" t="s">
        <v>181</v>
      </c>
    </row>
    <row r="1101" spans="2:65" s="12" customFormat="1" x14ac:dyDescent="0.2">
      <c r="B1101" s="150"/>
      <c r="D1101" s="142" t="s">
        <v>1054</v>
      </c>
      <c r="E1101" s="151" t="s">
        <v>3</v>
      </c>
      <c r="F1101" s="152" t="s">
        <v>1776</v>
      </c>
      <c r="H1101" s="153">
        <v>8.76</v>
      </c>
      <c r="I1101" s="154"/>
      <c r="L1101" s="150"/>
      <c r="M1101" s="155"/>
      <c r="T1101" s="156"/>
      <c r="AT1101" s="151" t="s">
        <v>1054</v>
      </c>
      <c r="AU1101" s="151" t="s">
        <v>80</v>
      </c>
      <c r="AV1101" s="12" t="s">
        <v>80</v>
      </c>
      <c r="AW1101" s="12" t="s">
        <v>35</v>
      </c>
      <c r="AX1101" s="12" t="s">
        <v>73</v>
      </c>
      <c r="AY1101" s="151" t="s">
        <v>181</v>
      </c>
    </row>
    <row r="1102" spans="2:65" s="12" customFormat="1" x14ac:dyDescent="0.2">
      <c r="B1102" s="150"/>
      <c r="D1102" s="142" t="s">
        <v>1054</v>
      </c>
      <c r="E1102" s="151" t="s">
        <v>3</v>
      </c>
      <c r="F1102" s="152" t="s">
        <v>2266</v>
      </c>
      <c r="H1102" s="153">
        <v>15.65</v>
      </c>
      <c r="I1102" s="154"/>
      <c r="L1102" s="150"/>
      <c r="M1102" s="155"/>
      <c r="T1102" s="156"/>
      <c r="AT1102" s="151" t="s">
        <v>1054</v>
      </c>
      <c r="AU1102" s="151" t="s">
        <v>80</v>
      </c>
      <c r="AV1102" s="12" t="s">
        <v>80</v>
      </c>
      <c r="AW1102" s="12" t="s">
        <v>35</v>
      </c>
      <c r="AX1102" s="12" t="s">
        <v>73</v>
      </c>
      <c r="AY1102" s="151" t="s">
        <v>181</v>
      </c>
    </row>
    <row r="1103" spans="2:65" s="12" customFormat="1" x14ac:dyDescent="0.2">
      <c r="B1103" s="150"/>
      <c r="D1103" s="142" t="s">
        <v>1054</v>
      </c>
      <c r="E1103" s="151" t="s">
        <v>3</v>
      </c>
      <c r="F1103" s="152" t="s">
        <v>1780</v>
      </c>
      <c r="H1103" s="153">
        <v>12.4</v>
      </c>
      <c r="I1103" s="154"/>
      <c r="L1103" s="150"/>
      <c r="M1103" s="155"/>
      <c r="T1103" s="156"/>
      <c r="AT1103" s="151" t="s">
        <v>1054</v>
      </c>
      <c r="AU1103" s="151" t="s">
        <v>80</v>
      </c>
      <c r="AV1103" s="12" t="s">
        <v>80</v>
      </c>
      <c r="AW1103" s="12" t="s">
        <v>35</v>
      </c>
      <c r="AX1103" s="12" t="s">
        <v>73</v>
      </c>
      <c r="AY1103" s="151" t="s">
        <v>181</v>
      </c>
    </row>
    <row r="1104" spans="2:65" s="12" customFormat="1" x14ac:dyDescent="0.2">
      <c r="B1104" s="150"/>
      <c r="D1104" s="142" t="s">
        <v>1054</v>
      </c>
      <c r="E1104" s="151" t="s">
        <v>3</v>
      </c>
      <c r="F1104" s="152" t="s">
        <v>2267</v>
      </c>
      <c r="H1104" s="153">
        <v>91.509</v>
      </c>
      <c r="I1104" s="154"/>
      <c r="L1104" s="150"/>
      <c r="M1104" s="155"/>
      <c r="T1104" s="156"/>
      <c r="AT1104" s="151" t="s">
        <v>1054</v>
      </c>
      <c r="AU1104" s="151" t="s">
        <v>80</v>
      </c>
      <c r="AV1104" s="12" t="s">
        <v>80</v>
      </c>
      <c r="AW1104" s="12" t="s">
        <v>35</v>
      </c>
      <c r="AX1104" s="12" t="s">
        <v>73</v>
      </c>
      <c r="AY1104" s="151" t="s">
        <v>181</v>
      </c>
    </row>
    <row r="1105" spans="2:65" s="13" customFormat="1" x14ac:dyDescent="0.2">
      <c r="B1105" s="157"/>
      <c r="D1105" s="142" t="s">
        <v>1054</v>
      </c>
      <c r="E1105" s="158" t="s">
        <v>3</v>
      </c>
      <c r="F1105" s="159" t="s">
        <v>1070</v>
      </c>
      <c r="H1105" s="160">
        <v>138.102</v>
      </c>
      <c r="I1105" s="161"/>
      <c r="L1105" s="157"/>
      <c r="M1105" s="162"/>
      <c r="T1105" s="163"/>
      <c r="AT1105" s="158" t="s">
        <v>1054</v>
      </c>
      <c r="AU1105" s="158" t="s">
        <v>80</v>
      </c>
      <c r="AV1105" s="13" t="s">
        <v>186</v>
      </c>
      <c r="AW1105" s="13" t="s">
        <v>35</v>
      </c>
      <c r="AX1105" s="13" t="s">
        <v>78</v>
      </c>
      <c r="AY1105" s="158" t="s">
        <v>181</v>
      </c>
    </row>
    <row r="1106" spans="2:65" s="1" customFormat="1" ht="16.5" customHeight="1" x14ac:dyDescent="0.2">
      <c r="B1106" s="128"/>
      <c r="C1106" s="164" t="s">
        <v>2268</v>
      </c>
      <c r="D1106" s="164" t="s">
        <v>1134</v>
      </c>
      <c r="E1106" s="165" t="s">
        <v>2269</v>
      </c>
      <c r="F1106" s="166" t="s">
        <v>2270</v>
      </c>
      <c r="G1106" s="167" t="s">
        <v>1114</v>
      </c>
      <c r="H1106" s="168">
        <v>4.1000000000000002E-2</v>
      </c>
      <c r="I1106" s="169"/>
      <c r="J1106" s="170">
        <f>ROUND(I1106*H1106,2)</f>
        <v>0</v>
      </c>
      <c r="K1106" s="166" t="s">
        <v>1050</v>
      </c>
      <c r="L1106" s="171"/>
      <c r="M1106" s="172" t="s">
        <v>3</v>
      </c>
      <c r="N1106" s="173" t="s">
        <v>44</v>
      </c>
      <c r="P1106" s="138">
        <f>O1106*H1106</f>
        <v>0</v>
      </c>
      <c r="Q1106" s="138">
        <v>1</v>
      </c>
      <c r="R1106" s="138">
        <f>Q1106*H1106</f>
        <v>4.1000000000000002E-2</v>
      </c>
      <c r="S1106" s="138">
        <v>0</v>
      </c>
      <c r="T1106" s="139">
        <f>S1106*H1106</f>
        <v>0</v>
      </c>
      <c r="AR1106" s="140" t="s">
        <v>297</v>
      </c>
      <c r="AT1106" s="140" t="s">
        <v>1134</v>
      </c>
      <c r="AU1106" s="140" t="s">
        <v>80</v>
      </c>
      <c r="AY1106" s="16" t="s">
        <v>181</v>
      </c>
      <c r="BE1106" s="141">
        <f>IF(N1106="základní",J1106,0)</f>
        <v>0</v>
      </c>
      <c r="BF1106" s="141">
        <f>IF(N1106="snížená",J1106,0)</f>
        <v>0</v>
      </c>
      <c r="BG1106" s="141">
        <f>IF(N1106="zákl. přenesená",J1106,0)</f>
        <v>0</v>
      </c>
      <c r="BH1106" s="141">
        <f>IF(N1106="sníž. přenesená",J1106,0)</f>
        <v>0</v>
      </c>
      <c r="BI1106" s="141">
        <f>IF(N1106="nulová",J1106,0)</f>
        <v>0</v>
      </c>
      <c r="BJ1106" s="16" t="s">
        <v>78</v>
      </c>
      <c r="BK1106" s="141">
        <f>ROUND(I1106*H1106,2)</f>
        <v>0</v>
      </c>
      <c r="BL1106" s="16" t="s">
        <v>237</v>
      </c>
      <c r="BM1106" s="140" t="s">
        <v>2271</v>
      </c>
    </row>
    <row r="1107" spans="2:65" s="12" customFormat="1" x14ac:dyDescent="0.2">
      <c r="B1107" s="150"/>
      <c r="D1107" s="142" t="s">
        <v>1054</v>
      </c>
      <c r="F1107" s="152" t="s">
        <v>2272</v>
      </c>
      <c r="H1107" s="153">
        <v>4.1000000000000002E-2</v>
      </c>
      <c r="I1107" s="154"/>
      <c r="L1107" s="150"/>
      <c r="M1107" s="155"/>
      <c r="T1107" s="156"/>
      <c r="AT1107" s="151" t="s">
        <v>1054</v>
      </c>
      <c r="AU1107" s="151" t="s">
        <v>80</v>
      </c>
      <c r="AV1107" s="12" t="s">
        <v>80</v>
      </c>
      <c r="AW1107" s="12" t="s">
        <v>4</v>
      </c>
      <c r="AX1107" s="12" t="s">
        <v>78</v>
      </c>
      <c r="AY1107" s="151" t="s">
        <v>181</v>
      </c>
    </row>
    <row r="1108" spans="2:65" s="1" customFormat="1" ht="33" customHeight="1" x14ac:dyDescent="0.2">
      <c r="B1108" s="128"/>
      <c r="C1108" s="129" t="s">
        <v>2273</v>
      </c>
      <c r="D1108" s="129" t="s">
        <v>182</v>
      </c>
      <c r="E1108" s="130" t="s">
        <v>2274</v>
      </c>
      <c r="F1108" s="131" t="s">
        <v>2275</v>
      </c>
      <c r="G1108" s="132" t="s">
        <v>597</v>
      </c>
      <c r="H1108" s="133">
        <v>35.302999999999997</v>
      </c>
      <c r="I1108" s="134"/>
      <c r="J1108" s="135">
        <f>ROUND(I1108*H1108,2)</f>
        <v>0</v>
      </c>
      <c r="K1108" s="131" t="s">
        <v>1050</v>
      </c>
      <c r="L1108" s="31"/>
      <c r="M1108" s="136" t="s">
        <v>3</v>
      </c>
      <c r="N1108" s="137" t="s">
        <v>44</v>
      </c>
      <c r="P1108" s="138">
        <f>O1108*H1108</f>
        <v>0</v>
      </c>
      <c r="Q1108" s="138">
        <v>3.0000000000000001E-5</v>
      </c>
      <c r="R1108" s="138">
        <f>Q1108*H1108</f>
        <v>1.0590899999999999E-3</v>
      </c>
      <c r="S1108" s="138">
        <v>0</v>
      </c>
      <c r="T1108" s="139">
        <f>S1108*H1108</f>
        <v>0</v>
      </c>
      <c r="AR1108" s="140" t="s">
        <v>237</v>
      </c>
      <c r="AT1108" s="140" t="s">
        <v>182</v>
      </c>
      <c r="AU1108" s="140" t="s">
        <v>80</v>
      </c>
      <c r="AY1108" s="16" t="s">
        <v>181</v>
      </c>
      <c r="BE1108" s="141">
        <f>IF(N1108="základní",J1108,0)</f>
        <v>0</v>
      </c>
      <c r="BF1108" s="141">
        <f>IF(N1108="snížená",J1108,0)</f>
        <v>0</v>
      </c>
      <c r="BG1108" s="141">
        <f>IF(N1108="zákl. přenesená",J1108,0)</f>
        <v>0</v>
      </c>
      <c r="BH1108" s="141">
        <f>IF(N1108="sníž. přenesená",J1108,0)</f>
        <v>0</v>
      </c>
      <c r="BI1108" s="141">
        <f>IF(N1108="nulová",J1108,0)</f>
        <v>0</v>
      </c>
      <c r="BJ1108" s="16" t="s">
        <v>78</v>
      </c>
      <c r="BK1108" s="141">
        <f>ROUND(I1108*H1108,2)</f>
        <v>0</v>
      </c>
      <c r="BL1108" s="16" t="s">
        <v>237</v>
      </c>
      <c r="BM1108" s="140" t="s">
        <v>2276</v>
      </c>
    </row>
    <row r="1109" spans="2:65" s="1" customFormat="1" x14ac:dyDescent="0.2">
      <c r="B1109" s="31"/>
      <c r="D1109" s="148" t="s">
        <v>1052</v>
      </c>
      <c r="F1109" s="149" t="s">
        <v>2277</v>
      </c>
      <c r="I1109" s="144"/>
      <c r="L1109" s="31"/>
      <c r="M1109" s="145"/>
      <c r="T1109" s="52"/>
      <c r="AT1109" s="16" t="s">
        <v>1052</v>
      </c>
      <c r="AU1109" s="16" t="s">
        <v>80</v>
      </c>
    </row>
    <row r="1110" spans="2:65" s="12" customFormat="1" x14ac:dyDescent="0.2">
      <c r="B1110" s="150"/>
      <c r="D1110" s="142" t="s">
        <v>1054</v>
      </c>
      <c r="E1110" s="151" t="s">
        <v>3</v>
      </c>
      <c r="F1110" s="152" t="s">
        <v>2278</v>
      </c>
      <c r="H1110" s="153">
        <v>35.302999999999997</v>
      </c>
      <c r="I1110" s="154"/>
      <c r="L1110" s="150"/>
      <c r="M1110" s="155"/>
      <c r="T1110" s="156"/>
      <c r="AT1110" s="151" t="s">
        <v>1054</v>
      </c>
      <c r="AU1110" s="151" t="s">
        <v>80</v>
      </c>
      <c r="AV1110" s="12" t="s">
        <v>80</v>
      </c>
      <c r="AW1110" s="12" t="s">
        <v>35</v>
      </c>
      <c r="AX1110" s="12" t="s">
        <v>78</v>
      </c>
      <c r="AY1110" s="151" t="s">
        <v>181</v>
      </c>
    </row>
    <row r="1111" spans="2:65" s="1" customFormat="1" ht="16.5" customHeight="1" x14ac:dyDescent="0.2">
      <c r="B1111" s="128"/>
      <c r="C1111" s="164" t="s">
        <v>2279</v>
      </c>
      <c r="D1111" s="164" t="s">
        <v>1134</v>
      </c>
      <c r="E1111" s="165" t="s">
        <v>2280</v>
      </c>
      <c r="F1111" s="166" t="s">
        <v>2281</v>
      </c>
      <c r="G1111" s="167" t="s">
        <v>1114</v>
      </c>
      <c r="H1111" s="168">
        <v>6.6000000000000003E-2</v>
      </c>
      <c r="I1111" s="169"/>
      <c r="J1111" s="170">
        <f>ROUND(I1111*H1111,2)</f>
        <v>0</v>
      </c>
      <c r="K1111" s="166" t="s">
        <v>1050</v>
      </c>
      <c r="L1111" s="171"/>
      <c r="M1111" s="172" t="s">
        <v>3</v>
      </c>
      <c r="N1111" s="173" t="s">
        <v>44</v>
      </c>
      <c r="P1111" s="138">
        <f>O1111*H1111</f>
        <v>0</v>
      </c>
      <c r="Q1111" s="138">
        <v>1</v>
      </c>
      <c r="R1111" s="138">
        <f>Q1111*H1111</f>
        <v>6.6000000000000003E-2</v>
      </c>
      <c r="S1111" s="138">
        <v>0</v>
      </c>
      <c r="T1111" s="139">
        <f>S1111*H1111</f>
        <v>0</v>
      </c>
      <c r="AR1111" s="140" t="s">
        <v>297</v>
      </c>
      <c r="AT1111" s="140" t="s">
        <v>1134</v>
      </c>
      <c r="AU1111" s="140" t="s">
        <v>80</v>
      </c>
      <c r="AY1111" s="16" t="s">
        <v>181</v>
      </c>
      <c r="BE1111" s="141">
        <f>IF(N1111="základní",J1111,0)</f>
        <v>0</v>
      </c>
      <c r="BF1111" s="141">
        <f>IF(N1111="snížená",J1111,0)</f>
        <v>0</v>
      </c>
      <c r="BG1111" s="141">
        <f>IF(N1111="zákl. přenesená",J1111,0)</f>
        <v>0</v>
      </c>
      <c r="BH1111" s="141">
        <f>IF(N1111="sníž. přenesená",J1111,0)</f>
        <v>0</v>
      </c>
      <c r="BI1111" s="141">
        <f>IF(N1111="nulová",J1111,0)</f>
        <v>0</v>
      </c>
      <c r="BJ1111" s="16" t="s">
        <v>78</v>
      </c>
      <c r="BK1111" s="141">
        <f>ROUND(I1111*H1111,2)</f>
        <v>0</v>
      </c>
      <c r="BL1111" s="16" t="s">
        <v>237</v>
      </c>
      <c r="BM1111" s="140" t="s">
        <v>2282</v>
      </c>
    </row>
    <row r="1112" spans="2:65" s="12" customFormat="1" x14ac:dyDescent="0.2">
      <c r="B1112" s="150"/>
      <c r="D1112" s="142" t="s">
        <v>1054</v>
      </c>
      <c r="F1112" s="152" t="s">
        <v>2283</v>
      </c>
      <c r="H1112" s="153">
        <v>6.6000000000000003E-2</v>
      </c>
      <c r="I1112" s="154"/>
      <c r="L1112" s="150"/>
      <c r="M1112" s="155"/>
      <c r="T1112" s="156"/>
      <c r="AT1112" s="151" t="s">
        <v>1054</v>
      </c>
      <c r="AU1112" s="151" t="s">
        <v>80</v>
      </c>
      <c r="AV1112" s="12" t="s">
        <v>80</v>
      </c>
      <c r="AW1112" s="12" t="s">
        <v>4</v>
      </c>
      <c r="AX1112" s="12" t="s">
        <v>78</v>
      </c>
      <c r="AY1112" s="151" t="s">
        <v>181</v>
      </c>
    </row>
    <row r="1113" spans="2:65" s="1" customFormat="1" ht="24.2" customHeight="1" x14ac:dyDescent="0.2">
      <c r="B1113" s="128"/>
      <c r="C1113" s="129" t="s">
        <v>2284</v>
      </c>
      <c r="D1113" s="129" t="s">
        <v>182</v>
      </c>
      <c r="E1113" s="130" t="s">
        <v>2285</v>
      </c>
      <c r="F1113" s="131" t="s">
        <v>2286</v>
      </c>
      <c r="G1113" s="132" t="s">
        <v>597</v>
      </c>
      <c r="H1113" s="133">
        <v>109.2</v>
      </c>
      <c r="I1113" s="134"/>
      <c r="J1113" s="135">
        <f>ROUND(I1113*H1113,2)</f>
        <v>0</v>
      </c>
      <c r="K1113" s="131" t="s">
        <v>1205</v>
      </c>
      <c r="L1113" s="31"/>
      <c r="M1113" s="136" t="s">
        <v>3</v>
      </c>
      <c r="N1113" s="137" t="s">
        <v>44</v>
      </c>
      <c r="P1113" s="138">
        <f>O1113*H1113</f>
        <v>0</v>
      </c>
      <c r="Q1113" s="138">
        <v>0</v>
      </c>
      <c r="R1113" s="138">
        <f>Q1113*H1113</f>
        <v>0</v>
      </c>
      <c r="S1113" s="138">
        <v>4.0000000000000001E-3</v>
      </c>
      <c r="T1113" s="139">
        <f>S1113*H1113</f>
        <v>0.43680000000000002</v>
      </c>
      <c r="AR1113" s="140" t="s">
        <v>237</v>
      </c>
      <c r="AT1113" s="140" t="s">
        <v>182</v>
      </c>
      <c r="AU1113" s="140" t="s">
        <v>80</v>
      </c>
      <c r="AY1113" s="16" t="s">
        <v>181</v>
      </c>
      <c r="BE1113" s="141">
        <f>IF(N1113="základní",J1113,0)</f>
        <v>0</v>
      </c>
      <c r="BF1113" s="141">
        <f>IF(N1113="snížená",J1113,0)</f>
        <v>0</v>
      </c>
      <c r="BG1113" s="141">
        <f>IF(N1113="zákl. přenesená",J1113,0)</f>
        <v>0</v>
      </c>
      <c r="BH1113" s="141">
        <f>IF(N1113="sníž. přenesená",J1113,0)</f>
        <v>0</v>
      </c>
      <c r="BI1113" s="141">
        <f>IF(N1113="nulová",J1113,0)</f>
        <v>0</v>
      </c>
      <c r="BJ1113" s="16" t="s">
        <v>78</v>
      </c>
      <c r="BK1113" s="141">
        <f>ROUND(I1113*H1113,2)</f>
        <v>0</v>
      </c>
      <c r="BL1113" s="16" t="s">
        <v>237</v>
      </c>
      <c r="BM1113" s="140" t="s">
        <v>2287</v>
      </c>
    </row>
    <row r="1114" spans="2:65" s="1" customFormat="1" x14ac:dyDescent="0.2">
      <c r="B1114" s="31"/>
      <c r="D1114" s="148" t="s">
        <v>1052</v>
      </c>
      <c r="F1114" s="149" t="s">
        <v>2288</v>
      </c>
      <c r="I1114" s="144"/>
      <c r="L1114" s="31"/>
      <c r="M1114" s="145"/>
      <c r="T1114" s="52"/>
      <c r="AT1114" s="16" t="s">
        <v>1052</v>
      </c>
      <c r="AU1114" s="16" t="s">
        <v>80</v>
      </c>
    </row>
    <row r="1115" spans="2:65" s="12" customFormat="1" x14ac:dyDescent="0.2">
      <c r="B1115" s="150"/>
      <c r="D1115" s="142" t="s">
        <v>1054</v>
      </c>
      <c r="E1115" s="151" t="s">
        <v>3</v>
      </c>
      <c r="F1115" s="152" t="s">
        <v>2289</v>
      </c>
      <c r="H1115" s="153">
        <v>109.2</v>
      </c>
      <c r="I1115" s="154"/>
      <c r="L1115" s="150"/>
      <c r="M1115" s="155"/>
      <c r="T1115" s="156"/>
      <c r="AT1115" s="151" t="s">
        <v>1054</v>
      </c>
      <c r="AU1115" s="151" t="s">
        <v>80</v>
      </c>
      <c r="AV1115" s="12" t="s">
        <v>80</v>
      </c>
      <c r="AW1115" s="12" t="s">
        <v>35</v>
      </c>
      <c r="AX1115" s="12" t="s">
        <v>78</v>
      </c>
      <c r="AY1115" s="151" t="s">
        <v>181</v>
      </c>
    </row>
    <row r="1116" spans="2:65" s="1" customFormat="1" ht="24.2" customHeight="1" x14ac:dyDescent="0.2">
      <c r="B1116" s="128"/>
      <c r="C1116" s="129" t="s">
        <v>2290</v>
      </c>
      <c r="D1116" s="129" t="s">
        <v>182</v>
      </c>
      <c r="E1116" s="130" t="s">
        <v>2291</v>
      </c>
      <c r="F1116" s="131" t="s">
        <v>2292</v>
      </c>
      <c r="G1116" s="132" t="s">
        <v>597</v>
      </c>
      <c r="H1116" s="133">
        <v>364.59399999999999</v>
      </c>
      <c r="I1116" s="134"/>
      <c r="J1116" s="135">
        <f>ROUND(I1116*H1116,2)</f>
        <v>0</v>
      </c>
      <c r="K1116" s="131" t="s">
        <v>1050</v>
      </c>
      <c r="L1116" s="31"/>
      <c r="M1116" s="136" t="s">
        <v>3</v>
      </c>
      <c r="N1116" s="137" t="s">
        <v>44</v>
      </c>
      <c r="P1116" s="138">
        <f>O1116*H1116</f>
        <v>0</v>
      </c>
      <c r="Q1116" s="138">
        <v>4.0000000000000002E-4</v>
      </c>
      <c r="R1116" s="138">
        <f>Q1116*H1116</f>
        <v>0.14583760000000001</v>
      </c>
      <c r="S1116" s="138">
        <v>0</v>
      </c>
      <c r="T1116" s="139">
        <f>S1116*H1116</f>
        <v>0</v>
      </c>
      <c r="AR1116" s="140" t="s">
        <v>237</v>
      </c>
      <c r="AT1116" s="140" t="s">
        <v>182</v>
      </c>
      <c r="AU1116" s="140" t="s">
        <v>80</v>
      </c>
      <c r="AY1116" s="16" t="s">
        <v>181</v>
      </c>
      <c r="BE1116" s="141">
        <f>IF(N1116="základní",J1116,0)</f>
        <v>0</v>
      </c>
      <c r="BF1116" s="141">
        <f>IF(N1116="snížená",J1116,0)</f>
        <v>0</v>
      </c>
      <c r="BG1116" s="141">
        <f>IF(N1116="zákl. přenesená",J1116,0)</f>
        <v>0</v>
      </c>
      <c r="BH1116" s="141">
        <f>IF(N1116="sníž. přenesená",J1116,0)</f>
        <v>0</v>
      </c>
      <c r="BI1116" s="141">
        <f>IF(N1116="nulová",J1116,0)</f>
        <v>0</v>
      </c>
      <c r="BJ1116" s="16" t="s">
        <v>78</v>
      </c>
      <c r="BK1116" s="141">
        <f>ROUND(I1116*H1116,2)</f>
        <v>0</v>
      </c>
      <c r="BL1116" s="16" t="s">
        <v>237</v>
      </c>
      <c r="BM1116" s="140" t="s">
        <v>2293</v>
      </c>
    </row>
    <row r="1117" spans="2:65" s="1" customFormat="1" x14ac:dyDescent="0.2">
      <c r="B1117" s="31"/>
      <c r="D1117" s="148" t="s">
        <v>1052</v>
      </c>
      <c r="F1117" s="149" t="s">
        <v>2294</v>
      </c>
      <c r="I1117" s="144"/>
      <c r="L1117" s="31"/>
      <c r="M1117" s="145"/>
      <c r="T1117" s="52"/>
      <c r="AT1117" s="16" t="s">
        <v>1052</v>
      </c>
      <c r="AU1117" s="16" t="s">
        <v>80</v>
      </c>
    </row>
    <row r="1118" spans="2:65" s="12" customFormat="1" ht="22.5" x14ac:dyDescent="0.2">
      <c r="B1118" s="150"/>
      <c r="D1118" s="142" t="s">
        <v>1054</v>
      </c>
      <c r="E1118" s="151" t="s">
        <v>3</v>
      </c>
      <c r="F1118" s="152" t="s">
        <v>2295</v>
      </c>
      <c r="H1118" s="153">
        <v>36.734999999999999</v>
      </c>
      <c r="I1118" s="154"/>
      <c r="L1118" s="150"/>
      <c r="M1118" s="155"/>
      <c r="T1118" s="156"/>
      <c r="AT1118" s="151" t="s">
        <v>1054</v>
      </c>
      <c r="AU1118" s="151" t="s">
        <v>80</v>
      </c>
      <c r="AV1118" s="12" t="s">
        <v>80</v>
      </c>
      <c r="AW1118" s="12" t="s">
        <v>35</v>
      </c>
      <c r="AX1118" s="12" t="s">
        <v>73</v>
      </c>
      <c r="AY1118" s="151" t="s">
        <v>181</v>
      </c>
    </row>
    <row r="1119" spans="2:65" s="12" customFormat="1" x14ac:dyDescent="0.2">
      <c r="B1119" s="150"/>
      <c r="D1119" s="142" t="s">
        <v>1054</v>
      </c>
      <c r="E1119" s="151" t="s">
        <v>3</v>
      </c>
      <c r="F1119" s="152" t="s">
        <v>2296</v>
      </c>
      <c r="H1119" s="153">
        <v>126.37</v>
      </c>
      <c r="I1119" s="154"/>
      <c r="L1119" s="150"/>
      <c r="M1119" s="155"/>
      <c r="T1119" s="156"/>
      <c r="AT1119" s="151" t="s">
        <v>1054</v>
      </c>
      <c r="AU1119" s="151" t="s">
        <v>80</v>
      </c>
      <c r="AV1119" s="12" t="s">
        <v>80</v>
      </c>
      <c r="AW1119" s="12" t="s">
        <v>35</v>
      </c>
      <c r="AX1119" s="12" t="s">
        <v>73</v>
      </c>
      <c r="AY1119" s="151" t="s">
        <v>181</v>
      </c>
    </row>
    <row r="1120" spans="2:65" s="12" customFormat="1" x14ac:dyDescent="0.2">
      <c r="B1120" s="150"/>
      <c r="D1120" s="142" t="s">
        <v>1054</v>
      </c>
      <c r="E1120" s="151" t="s">
        <v>3</v>
      </c>
      <c r="F1120" s="152" t="s">
        <v>2297</v>
      </c>
      <c r="H1120" s="153">
        <v>63.387</v>
      </c>
      <c r="I1120" s="154"/>
      <c r="L1120" s="150"/>
      <c r="M1120" s="155"/>
      <c r="T1120" s="156"/>
      <c r="AT1120" s="151" t="s">
        <v>1054</v>
      </c>
      <c r="AU1120" s="151" t="s">
        <v>80</v>
      </c>
      <c r="AV1120" s="12" t="s">
        <v>80</v>
      </c>
      <c r="AW1120" s="12" t="s">
        <v>35</v>
      </c>
      <c r="AX1120" s="12" t="s">
        <v>73</v>
      </c>
      <c r="AY1120" s="151" t="s">
        <v>181</v>
      </c>
    </row>
    <row r="1121" spans="2:65" s="12" customFormat="1" x14ac:dyDescent="0.2">
      <c r="B1121" s="150"/>
      <c r="D1121" s="142" t="s">
        <v>1054</v>
      </c>
      <c r="E1121" s="151" t="s">
        <v>3</v>
      </c>
      <c r="F1121" s="152" t="s">
        <v>2298</v>
      </c>
      <c r="H1121" s="153">
        <v>9.7829999999999995</v>
      </c>
      <c r="I1121" s="154"/>
      <c r="L1121" s="150"/>
      <c r="M1121" s="155"/>
      <c r="T1121" s="156"/>
      <c r="AT1121" s="151" t="s">
        <v>1054</v>
      </c>
      <c r="AU1121" s="151" t="s">
        <v>80</v>
      </c>
      <c r="AV1121" s="12" t="s">
        <v>80</v>
      </c>
      <c r="AW1121" s="12" t="s">
        <v>35</v>
      </c>
      <c r="AX1121" s="12" t="s">
        <v>73</v>
      </c>
      <c r="AY1121" s="151" t="s">
        <v>181</v>
      </c>
    </row>
    <row r="1122" spans="2:65" s="12" customFormat="1" x14ac:dyDescent="0.2">
      <c r="B1122" s="150"/>
      <c r="D1122" s="142" t="s">
        <v>1054</v>
      </c>
      <c r="E1122" s="151" t="s">
        <v>3</v>
      </c>
      <c r="F1122" s="152" t="s">
        <v>2299</v>
      </c>
      <c r="H1122" s="153">
        <v>36.81</v>
      </c>
      <c r="I1122" s="154"/>
      <c r="L1122" s="150"/>
      <c r="M1122" s="155"/>
      <c r="T1122" s="156"/>
      <c r="AT1122" s="151" t="s">
        <v>1054</v>
      </c>
      <c r="AU1122" s="151" t="s">
        <v>80</v>
      </c>
      <c r="AV1122" s="12" t="s">
        <v>80</v>
      </c>
      <c r="AW1122" s="12" t="s">
        <v>35</v>
      </c>
      <c r="AX1122" s="12" t="s">
        <v>73</v>
      </c>
      <c r="AY1122" s="151" t="s">
        <v>181</v>
      </c>
    </row>
    <row r="1123" spans="2:65" s="12" customFormat="1" x14ac:dyDescent="0.2">
      <c r="B1123" s="150"/>
      <c r="D1123" s="142" t="s">
        <v>1054</v>
      </c>
      <c r="E1123" s="151" t="s">
        <v>3</v>
      </c>
      <c r="F1123" s="152" t="s">
        <v>2300</v>
      </c>
      <c r="H1123" s="153">
        <v>91.509</v>
      </c>
      <c r="I1123" s="154"/>
      <c r="L1123" s="150"/>
      <c r="M1123" s="155"/>
      <c r="T1123" s="156"/>
      <c r="AT1123" s="151" t="s">
        <v>1054</v>
      </c>
      <c r="AU1123" s="151" t="s">
        <v>80</v>
      </c>
      <c r="AV1123" s="12" t="s">
        <v>80</v>
      </c>
      <c r="AW1123" s="12" t="s">
        <v>35</v>
      </c>
      <c r="AX1123" s="12" t="s">
        <v>73</v>
      </c>
      <c r="AY1123" s="151" t="s">
        <v>181</v>
      </c>
    </row>
    <row r="1124" spans="2:65" s="13" customFormat="1" x14ac:dyDescent="0.2">
      <c r="B1124" s="157"/>
      <c r="D1124" s="142" t="s">
        <v>1054</v>
      </c>
      <c r="E1124" s="158" t="s">
        <v>3</v>
      </c>
      <c r="F1124" s="159" t="s">
        <v>1070</v>
      </c>
      <c r="H1124" s="160">
        <v>364.59399999999999</v>
      </c>
      <c r="I1124" s="161"/>
      <c r="L1124" s="157"/>
      <c r="M1124" s="162"/>
      <c r="T1124" s="163"/>
      <c r="AT1124" s="158" t="s">
        <v>1054</v>
      </c>
      <c r="AU1124" s="158" t="s">
        <v>80</v>
      </c>
      <c r="AV1124" s="13" t="s">
        <v>186</v>
      </c>
      <c r="AW1124" s="13" t="s">
        <v>35</v>
      </c>
      <c r="AX1124" s="13" t="s">
        <v>78</v>
      </c>
      <c r="AY1124" s="158" t="s">
        <v>181</v>
      </c>
    </row>
    <row r="1125" spans="2:65" s="1" customFormat="1" ht="21.75" customHeight="1" x14ac:dyDescent="0.2">
      <c r="B1125" s="128"/>
      <c r="C1125" s="164" t="s">
        <v>2301</v>
      </c>
      <c r="D1125" s="164" t="s">
        <v>1134</v>
      </c>
      <c r="E1125" s="165" t="s">
        <v>2302</v>
      </c>
      <c r="F1125" s="166" t="s">
        <v>2303</v>
      </c>
      <c r="G1125" s="167" t="s">
        <v>597</v>
      </c>
      <c r="H1125" s="168">
        <v>260.46600000000001</v>
      </c>
      <c r="I1125" s="169"/>
      <c r="J1125" s="170">
        <f>ROUND(I1125*H1125,2)</f>
        <v>0</v>
      </c>
      <c r="K1125" s="166" t="s">
        <v>1050</v>
      </c>
      <c r="L1125" s="171"/>
      <c r="M1125" s="172" t="s">
        <v>3</v>
      </c>
      <c r="N1125" s="173" t="s">
        <v>44</v>
      </c>
      <c r="P1125" s="138">
        <f>O1125*H1125</f>
        <v>0</v>
      </c>
      <c r="Q1125" s="138">
        <v>2.0999999999999999E-3</v>
      </c>
      <c r="R1125" s="138">
        <f>Q1125*H1125</f>
        <v>0.54697859999999998</v>
      </c>
      <c r="S1125" s="138">
        <v>0</v>
      </c>
      <c r="T1125" s="139">
        <f>S1125*H1125</f>
        <v>0</v>
      </c>
      <c r="AR1125" s="140" t="s">
        <v>297</v>
      </c>
      <c r="AT1125" s="140" t="s">
        <v>1134</v>
      </c>
      <c r="AU1125" s="140" t="s">
        <v>80</v>
      </c>
      <c r="AY1125" s="16" t="s">
        <v>181</v>
      </c>
      <c r="BE1125" s="141">
        <f>IF(N1125="základní",J1125,0)</f>
        <v>0</v>
      </c>
      <c r="BF1125" s="141">
        <f>IF(N1125="snížená",J1125,0)</f>
        <v>0</v>
      </c>
      <c r="BG1125" s="141">
        <f>IF(N1125="zákl. přenesená",J1125,0)</f>
        <v>0</v>
      </c>
      <c r="BH1125" s="141">
        <f>IF(N1125="sníž. přenesená",J1125,0)</f>
        <v>0</v>
      </c>
      <c r="BI1125" s="141">
        <f>IF(N1125="nulová",J1125,0)</f>
        <v>0</v>
      </c>
      <c r="BJ1125" s="16" t="s">
        <v>78</v>
      </c>
      <c r="BK1125" s="141">
        <f>ROUND(I1125*H1125,2)</f>
        <v>0</v>
      </c>
      <c r="BL1125" s="16" t="s">
        <v>237</v>
      </c>
      <c r="BM1125" s="140" t="s">
        <v>2304</v>
      </c>
    </row>
    <row r="1126" spans="2:65" s="12" customFormat="1" x14ac:dyDescent="0.2">
      <c r="B1126" s="150"/>
      <c r="D1126" s="142" t="s">
        <v>1054</v>
      </c>
      <c r="E1126" s="151" t="s">
        <v>3</v>
      </c>
      <c r="F1126" s="152" t="s">
        <v>2305</v>
      </c>
      <c r="H1126" s="153">
        <v>226.49199999999999</v>
      </c>
      <c r="I1126" s="154"/>
      <c r="L1126" s="150"/>
      <c r="M1126" s="155"/>
      <c r="T1126" s="156"/>
      <c r="AT1126" s="151" t="s">
        <v>1054</v>
      </c>
      <c r="AU1126" s="151" t="s">
        <v>80</v>
      </c>
      <c r="AV1126" s="12" t="s">
        <v>80</v>
      </c>
      <c r="AW1126" s="12" t="s">
        <v>35</v>
      </c>
      <c r="AX1126" s="12" t="s">
        <v>78</v>
      </c>
      <c r="AY1126" s="151" t="s">
        <v>181</v>
      </c>
    </row>
    <row r="1127" spans="2:65" s="12" customFormat="1" x14ac:dyDescent="0.2">
      <c r="B1127" s="150"/>
      <c r="D1127" s="142" t="s">
        <v>1054</v>
      </c>
      <c r="F1127" s="152" t="s">
        <v>2306</v>
      </c>
      <c r="H1127" s="153">
        <v>260.46600000000001</v>
      </c>
      <c r="I1127" s="154"/>
      <c r="L1127" s="150"/>
      <c r="M1127" s="155"/>
      <c r="T1127" s="156"/>
      <c r="AT1127" s="151" t="s">
        <v>1054</v>
      </c>
      <c r="AU1127" s="151" t="s">
        <v>80</v>
      </c>
      <c r="AV1127" s="12" t="s">
        <v>80</v>
      </c>
      <c r="AW1127" s="12" t="s">
        <v>4</v>
      </c>
      <c r="AX1127" s="12" t="s">
        <v>78</v>
      </c>
      <c r="AY1127" s="151" t="s">
        <v>181</v>
      </c>
    </row>
    <row r="1128" spans="2:65" s="1" customFormat="1" ht="37.9" customHeight="1" x14ac:dyDescent="0.2">
      <c r="B1128" s="128"/>
      <c r="C1128" s="164" t="s">
        <v>2307</v>
      </c>
      <c r="D1128" s="164" t="s">
        <v>1134</v>
      </c>
      <c r="E1128" s="165" t="s">
        <v>2308</v>
      </c>
      <c r="F1128" s="166" t="s">
        <v>2309</v>
      </c>
      <c r="G1128" s="167" t="s">
        <v>597</v>
      </c>
      <c r="H1128" s="168">
        <v>158.81700000000001</v>
      </c>
      <c r="I1128" s="169"/>
      <c r="J1128" s="170">
        <f>ROUND(I1128*H1128,2)</f>
        <v>0</v>
      </c>
      <c r="K1128" s="166" t="s">
        <v>1050</v>
      </c>
      <c r="L1128" s="171"/>
      <c r="M1128" s="172" t="s">
        <v>3</v>
      </c>
      <c r="N1128" s="173" t="s">
        <v>44</v>
      </c>
      <c r="P1128" s="138">
        <f>O1128*H1128</f>
        <v>0</v>
      </c>
      <c r="Q1128" s="138">
        <v>4.7000000000000002E-3</v>
      </c>
      <c r="R1128" s="138">
        <f>Q1128*H1128</f>
        <v>0.74643990000000005</v>
      </c>
      <c r="S1128" s="138">
        <v>0</v>
      </c>
      <c r="T1128" s="139">
        <f>S1128*H1128</f>
        <v>0</v>
      </c>
      <c r="AR1128" s="140" t="s">
        <v>297</v>
      </c>
      <c r="AT1128" s="140" t="s">
        <v>1134</v>
      </c>
      <c r="AU1128" s="140" t="s">
        <v>80</v>
      </c>
      <c r="AY1128" s="16" t="s">
        <v>181</v>
      </c>
      <c r="BE1128" s="141">
        <f>IF(N1128="základní",J1128,0)</f>
        <v>0</v>
      </c>
      <c r="BF1128" s="141">
        <f>IF(N1128="snížená",J1128,0)</f>
        <v>0</v>
      </c>
      <c r="BG1128" s="141">
        <f>IF(N1128="zákl. přenesená",J1128,0)</f>
        <v>0</v>
      </c>
      <c r="BH1128" s="141">
        <f>IF(N1128="sníž. přenesená",J1128,0)</f>
        <v>0</v>
      </c>
      <c r="BI1128" s="141">
        <f>IF(N1128="nulová",J1128,0)</f>
        <v>0</v>
      </c>
      <c r="BJ1128" s="16" t="s">
        <v>78</v>
      </c>
      <c r="BK1128" s="141">
        <f>ROUND(I1128*H1128,2)</f>
        <v>0</v>
      </c>
      <c r="BL1128" s="16" t="s">
        <v>237</v>
      </c>
      <c r="BM1128" s="140" t="s">
        <v>2310</v>
      </c>
    </row>
    <row r="1129" spans="2:65" s="12" customFormat="1" x14ac:dyDescent="0.2">
      <c r="B1129" s="150"/>
      <c r="D1129" s="142" t="s">
        <v>1054</v>
      </c>
      <c r="E1129" s="151" t="s">
        <v>3</v>
      </c>
      <c r="F1129" s="152" t="s">
        <v>1437</v>
      </c>
      <c r="H1129" s="153">
        <v>9.7829999999999995</v>
      </c>
      <c r="I1129" s="154"/>
      <c r="L1129" s="150"/>
      <c r="M1129" s="155"/>
      <c r="T1129" s="156"/>
      <c r="AT1129" s="151" t="s">
        <v>1054</v>
      </c>
      <c r="AU1129" s="151" t="s">
        <v>80</v>
      </c>
      <c r="AV1129" s="12" t="s">
        <v>80</v>
      </c>
      <c r="AW1129" s="12" t="s">
        <v>35</v>
      </c>
      <c r="AX1129" s="12" t="s">
        <v>73</v>
      </c>
      <c r="AY1129" s="151" t="s">
        <v>181</v>
      </c>
    </row>
    <row r="1130" spans="2:65" s="12" customFormat="1" x14ac:dyDescent="0.2">
      <c r="B1130" s="150"/>
      <c r="D1130" s="142" t="s">
        <v>1054</v>
      </c>
      <c r="E1130" s="151" t="s">
        <v>3</v>
      </c>
      <c r="F1130" s="152" t="s">
        <v>1776</v>
      </c>
      <c r="H1130" s="153">
        <v>8.76</v>
      </c>
      <c r="I1130" s="154"/>
      <c r="L1130" s="150"/>
      <c r="M1130" s="155"/>
      <c r="T1130" s="156"/>
      <c r="AT1130" s="151" t="s">
        <v>1054</v>
      </c>
      <c r="AU1130" s="151" t="s">
        <v>80</v>
      </c>
      <c r="AV1130" s="12" t="s">
        <v>80</v>
      </c>
      <c r="AW1130" s="12" t="s">
        <v>35</v>
      </c>
      <c r="AX1130" s="12" t="s">
        <v>73</v>
      </c>
      <c r="AY1130" s="151" t="s">
        <v>181</v>
      </c>
    </row>
    <row r="1131" spans="2:65" s="12" customFormat="1" x14ac:dyDescent="0.2">
      <c r="B1131" s="150"/>
      <c r="D1131" s="142" t="s">
        <v>1054</v>
      </c>
      <c r="E1131" s="151" t="s">
        <v>3</v>
      </c>
      <c r="F1131" s="152" t="s">
        <v>2266</v>
      </c>
      <c r="H1131" s="153">
        <v>15.65</v>
      </c>
      <c r="I1131" s="154"/>
      <c r="L1131" s="150"/>
      <c r="M1131" s="155"/>
      <c r="T1131" s="156"/>
      <c r="AT1131" s="151" t="s">
        <v>1054</v>
      </c>
      <c r="AU1131" s="151" t="s">
        <v>80</v>
      </c>
      <c r="AV1131" s="12" t="s">
        <v>80</v>
      </c>
      <c r="AW1131" s="12" t="s">
        <v>35</v>
      </c>
      <c r="AX1131" s="12" t="s">
        <v>73</v>
      </c>
      <c r="AY1131" s="151" t="s">
        <v>181</v>
      </c>
    </row>
    <row r="1132" spans="2:65" s="12" customFormat="1" x14ac:dyDescent="0.2">
      <c r="B1132" s="150"/>
      <c r="D1132" s="142" t="s">
        <v>1054</v>
      </c>
      <c r="E1132" s="151" t="s">
        <v>3</v>
      </c>
      <c r="F1132" s="152" t="s">
        <v>1780</v>
      </c>
      <c r="H1132" s="153">
        <v>12.4</v>
      </c>
      <c r="I1132" s="154"/>
      <c r="L1132" s="150"/>
      <c r="M1132" s="155"/>
      <c r="T1132" s="156"/>
      <c r="AT1132" s="151" t="s">
        <v>1054</v>
      </c>
      <c r="AU1132" s="151" t="s">
        <v>80</v>
      </c>
      <c r="AV1132" s="12" t="s">
        <v>80</v>
      </c>
      <c r="AW1132" s="12" t="s">
        <v>35</v>
      </c>
      <c r="AX1132" s="12" t="s">
        <v>73</v>
      </c>
      <c r="AY1132" s="151" t="s">
        <v>181</v>
      </c>
    </row>
    <row r="1133" spans="2:65" s="12" customFormat="1" x14ac:dyDescent="0.2">
      <c r="B1133" s="150"/>
      <c r="D1133" s="142" t="s">
        <v>1054</v>
      </c>
      <c r="E1133" s="151" t="s">
        <v>3</v>
      </c>
      <c r="F1133" s="152" t="s">
        <v>2311</v>
      </c>
      <c r="H1133" s="153">
        <v>91.509</v>
      </c>
      <c r="I1133" s="154"/>
      <c r="L1133" s="150"/>
      <c r="M1133" s="155"/>
      <c r="T1133" s="156"/>
      <c r="AT1133" s="151" t="s">
        <v>1054</v>
      </c>
      <c r="AU1133" s="151" t="s">
        <v>80</v>
      </c>
      <c r="AV1133" s="12" t="s">
        <v>80</v>
      </c>
      <c r="AW1133" s="12" t="s">
        <v>35</v>
      </c>
      <c r="AX1133" s="12" t="s">
        <v>73</v>
      </c>
      <c r="AY1133" s="151" t="s">
        <v>181</v>
      </c>
    </row>
    <row r="1134" spans="2:65" s="13" customFormat="1" x14ac:dyDescent="0.2">
      <c r="B1134" s="157"/>
      <c r="D1134" s="142" t="s">
        <v>1054</v>
      </c>
      <c r="E1134" s="158" t="s">
        <v>3</v>
      </c>
      <c r="F1134" s="159" t="s">
        <v>1070</v>
      </c>
      <c r="H1134" s="160">
        <v>138.102</v>
      </c>
      <c r="I1134" s="161"/>
      <c r="L1134" s="157"/>
      <c r="M1134" s="162"/>
      <c r="T1134" s="163"/>
      <c r="AT1134" s="158" t="s">
        <v>1054</v>
      </c>
      <c r="AU1134" s="158" t="s">
        <v>80</v>
      </c>
      <c r="AV1134" s="13" t="s">
        <v>186</v>
      </c>
      <c r="AW1134" s="13" t="s">
        <v>35</v>
      </c>
      <c r="AX1134" s="13" t="s">
        <v>78</v>
      </c>
      <c r="AY1134" s="158" t="s">
        <v>181</v>
      </c>
    </row>
    <row r="1135" spans="2:65" s="12" customFormat="1" x14ac:dyDescent="0.2">
      <c r="B1135" s="150"/>
      <c r="D1135" s="142" t="s">
        <v>1054</v>
      </c>
      <c r="F1135" s="152" t="s">
        <v>2312</v>
      </c>
      <c r="H1135" s="153">
        <v>158.81700000000001</v>
      </c>
      <c r="I1135" s="154"/>
      <c r="L1135" s="150"/>
      <c r="M1135" s="155"/>
      <c r="T1135" s="156"/>
      <c r="AT1135" s="151" t="s">
        <v>1054</v>
      </c>
      <c r="AU1135" s="151" t="s">
        <v>80</v>
      </c>
      <c r="AV1135" s="12" t="s">
        <v>80</v>
      </c>
      <c r="AW1135" s="12" t="s">
        <v>4</v>
      </c>
      <c r="AX1135" s="12" t="s">
        <v>78</v>
      </c>
      <c r="AY1135" s="151" t="s">
        <v>181</v>
      </c>
    </row>
    <row r="1136" spans="2:65" s="1" customFormat="1" ht="24.2" customHeight="1" x14ac:dyDescent="0.2">
      <c r="B1136" s="128"/>
      <c r="C1136" s="129" t="s">
        <v>2313</v>
      </c>
      <c r="D1136" s="129" t="s">
        <v>182</v>
      </c>
      <c r="E1136" s="130" t="s">
        <v>2314</v>
      </c>
      <c r="F1136" s="131" t="s">
        <v>2315</v>
      </c>
      <c r="G1136" s="132" t="s">
        <v>597</v>
      </c>
      <c r="H1136" s="133">
        <v>29.28</v>
      </c>
      <c r="I1136" s="134"/>
      <c r="J1136" s="135">
        <f>ROUND(I1136*H1136,2)</f>
        <v>0</v>
      </c>
      <c r="K1136" s="131" t="s">
        <v>1050</v>
      </c>
      <c r="L1136" s="31"/>
      <c r="M1136" s="136" t="s">
        <v>3</v>
      </c>
      <c r="N1136" s="137" t="s">
        <v>44</v>
      </c>
      <c r="P1136" s="138">
        <f>O1136*H1136</f>
        <v>0</v>
      </c>
      <c r="Q1136" s="138">
        <v>4.0000000000000002E-4</v>
      </c>
      <c r="R1136" s="138">
        <f>Q1136*H1136</f>
        <v>1.1712E-2</v>
      </c>
      <c r="S1136" s="138">
        <v>0</v>
      </c>
      <c r="T1136" s="139">
        <f>S1136*H1136</f>
        <v>0</v>
      </c>
      <c r="AR1136" s="140" t="s">
        <v>237</v>
      </c>
      <c r="AT1136" s="140" t="s">
        <v>182</v>
      </c>
      <c r="AU1136" s="140" t="s">
        <v>80</v>
      </c>
      <c r="AY1136" s="16" t="s">
        <v>181</v>
      </c>
      <c r="BE1136" s="141">
        <f>IF(N1136="základní",J1136,0)</f>
        <v>0</v>
      </c>
      <c r="BF1136" s="141">
        <f>IF(N1136="snížená",J1136,0)</f>
        <v>0</v>
      </c>
      <c r="BG1136" s="141">
        <f>IF(N1136="zákl. přenesená",J1136,0)</f>
        <v>0</v>
      </c>
      <c r="BH1136" s="141">
        <f>IF(N1136="sníž. přenesená",J1136,0)</f>
        <v>0</v>
      </c>
      <c r="BI1136" s="141">
        <f>IF(N1136="nulová",J1136,0)</f>
        <v>0</v>
      </c>
      <c r="BJ1136" s="16" t="s">
        <v>78</v>
      </c>
      <c r="BK1136" s="141">
        <f>ROUND(I1136*H1136,2)</f>
        <v>0</v>
      </c>
      <c r="BL1136" s="16" t="s">
        <v>237</v>
      </c>
      <c r="BM1136" s="140" t="s">
        <v>2316</v>
      </c>
    </row>
    <row r="1137" spans="2:65" s="1" customFormat="1" x14ac:dyDescent="0.2">
      <c r="B1137" s="31"/>
      <c r="D1137" s="148" t="s">
        <v>1052</v>
      </c>
      <c r="F1137" s="149" t="s">
        <v>2317</v>
      </c>
      <c r="I1137" s="144"/>
      <c r="L1137" s="31"/>
      <c r="M1137" s="145"/>
      <c r="T1137" s="52"/>
      <c r="AT1137" s="16" t="s">
        <v>1052</v>
      </c>
      <c r="AU1137" s="16" t="s">
        <v>80</v>
      </c>
    </row>
    <row r="1138" spans="2:65" s="12" customFormat="1" x14ac:dyDescent="0.2">
      <c r="B1138" s="150"/>
      <c r="D1138" s="142" t="s">
        <v>1054</v>
      </c>
      <c r="E1138" s="151" t="s">
        <v>3</v>
      </c>
      <c r="F1138" s="152" t="s">
        <v>2318</v>
      </c>
      <c r="H1138" s="153">
        <v>29.28</v>
      </c>
      <c r="I1138" s="154"/>
      <c r="L1138" s="150"/>
      <c r="M1138" s="155"/>
      <c r="T1138" s="156"/>
      <c r="AT1138" s="151" t="s">
        <v>1054</v>
      </c>
      <c r="AU1138" s="151" t="s">
        <v>80</v>
      </c>
      <c r="AV1138" s="12" t="s">
        <v>80</v>
      </c>
      <c r="AW1138" s="12" t="s">
        <v>35</v>
      </c>
      <c r="AX1138" s="12" t="s">
        <v>78</v>
      </c>
      <c r="AY1138" s="151" t="s">
        <v>181</v>
      </c>
    </row>
    <row r="1139" spans="2:65" s="1" customFormat="1" ht="21.75" customHeight="1" x14ac:dyDescent="0.2">
      <c r="B1139" s="128"/>
      <c r="C1139" s="164" t="s">
        <v>2319</v>
      </c>
      <c r="D1139" s="164" t="s">
        <v>1134</v>
      </c>
      <c r="E1139" s="165" t="s">
        <v>2302</v>
      </c>
      <c r="F1139" s="166" t="s">
        <v>2303</v>
      </c>
      <c r="G1139" s="167" t="s">
        <v>597</v>
      </c>
      <c r="H1139" s="168">
        <v>35.750999999999998</v>
      </c>
      <c r="I1139" s="169"/>
      <c r="J1139" s="170">
        <f>ROUND(I1139*H1139,2)</f>
        <v>0</v>
      </c>
      <c r="K1139" s="166" t="s">
        <v>1050</v>
      </c>
      <c r="L1139" s="171"/>
      <c r="M1139" s="172" t="s">
        <v>3</v>
      </c>
      <c r="N1139" s="173" t="s">
        <v>44</v>
      </c>
      <c r="P1139" s="138">
        <f>O1139*H1139</f>
        <v>0</v>
      </c>
      <c r="Q1139" s="138">
        <v>2.0999999999999999E-3</v>
      </c>
      <c r="R1139" s="138">
        <f>Q1139*H1139</f>
        <v>7.5077099999999994E-2</v>
      </c>
      <c r="S1139" s="138">
        <v>0</v>
      </c>
      <c r="T1139" s="139">
        <f>S1139*H1139</f>
        <v>0</v>
      </c>
      <c r="AR1139" s="140" t="s">
        <v>297</v>
      </c>
      <c r="AT1139" s="140" t="s">
        <v>1134</v>
      </c>
      <c r="AU1139" s="140" t="s">
        <v>80</v>
      </c>
      <c r="AY1139" s="16" t="s">
        <v>181</v>
      </c>
      <c r="BE1139" s="141">
        <f>IF(N1139="základní",J1139,0)</f>
        <v>0</v>
      </c>
      <c r="BF1139" s="141">
        <f>IF(N1139="snížená",J1139,0)</f>
        <v>0</v>
      </c>
      <c r="BG1139" s="141">
        <f>IF(N1139="zákl. přenesená",J1139,0)</f>
        <v>0</v>
      </c>
      <c r="BH1139" s="141">
        <f>IF(N1139="sníž. přenesená",J1139,0)</f>
        <v>0</v>
      </c>
      <c r="BI1139" s="141">
        <f>IF(N1139="nulová",J1139,0)</f>
        <v>0</v>
      </c>
      <c r="BJ1139" s="16" t="s">
        <v>78</v>
      </c>
      <c r="BK1139" s="141">
        <f>ROUND(I1139*H1139,2)</f>
        <v>0</v>
      </c>
      <c r="BL1139" s="16" t="s">
        <v>237</v>
      </c>
      <c r="BM1139" s="140" t="s">
        <v>2320</v>
      </c>
    </row>
    <row r="1140" spans="2:65" s="12" customFormat="1" x14ac:dyDescent="0.2">
      <c r="B1140" s="150"/>
      <c r="D1140" s="142" t="s">
        <v>1054</v>
      </c>
      <c r="E1140" s="151" t="s">
        <v>3</v>
      </c>
      <c r="F1140" s="152" t="s">
        <v>2321</v>
      </c>
      <c r="H1140" s="153">
        <v>29.28</v>
      </c>
      <c r="I1140" s="154"/>
      <c r="L1140" s="150"/>
      <c r="M1140" s="155"/>
      <c r="T1140" s="156"/>
      <c r="AT1140" s="151" t="s">
        <v>1054</v>
      </c>
      <c r="AU1140" s="151" t="s">
        <v>80</v>
      </c>
      <c r="AV1140" s="12" t="s">
        <v>80</v>
      </c>
      <c r="AW1140" s="12" t="s">
        <v>35</v>
      </c>
      <c r="AX1140" s="12" t="s">
        <v>78</v>
      </c>
      <c r="AY1140" s="151" t="s">
        <v>181</v>
      </c>
    </row>
    <row r="1141" spans="2:65" s="12" customFormat="1" x14ac:dyDescent="0.2">
      <c r="B1141" s="150"/>
      <c r="D1141" s="142" t="s">
        <v>1054</v>
      </c>
      <c r="F1141" s="152" t="s">
        <v>2322</v>
      </c>
      <c r="H1141" s="153">
        <v>35.750999999999998</v>
      </c>
      <c r="I1141" s="154"/>
      <c r="L1141" s="150"/>
      <c r="M1141" s="155"/>
      <c r="T1141" s="156"/>
      <c r="AT1141" s="151" t="s">
        <v>1054</v>
      </c>
      <c r="AU1141" s="151" t="s">
        <v>80</v>
      </c>
      <c r="AV1141" s="12" t="s">
        <v>80</v>
      </c>
      <c r="AW1141" s="12" t="s">
        <v>4</v>
      </c>
      <c r="AX1141" s="12" t="s">
        <v>78</v>
      </c>
      <c r="AY1141" s="151" t="s">
        <v>181</v>
      </c>
    </row>
    <row r="1142" spans="2:65" s="1" customFormat="1" ht="24.2" customHeight="1" x14ac:dyDescent="0.2">
      <c r="B1142" s="128"/>
      <c r="C1142" s="129" t="s">
        <v>2323</v>
      </c>
      <c r="D1142" s="129" t="s">
        <v>182</v>
      </c>
      <c r="E1142" s="130" t="s">
        <v>2314</v>
      </c>
      <c r="F1142" s="131" t="s">
        <v>2315</v>
      </c>
      <c r="G1142" s="132" t="s">
        <v>597</v>
      </c>
      <c r="H1142" s="133">
        <v>35.302999999999997</v>
      </c>
      <c r="I1142" s="134"/>
      <c r="J1142" s="135">
        <f>ROUND(I1142*H1142,2)</f>
        <v>0</v>
      </c>
      <c r="K1142" s="131" t="s">
        <v>1050</v>
      </c>
      <c r="L1142" s="31"/>
      <c r="M1142" s="136" t="s">
        <v>3</v>
      </c>
      <c r="N1142" s="137" t="s">
        <v>44</v>
      </c>
      <c r="P1142" s="138">
        <f>O1142*H1142</f>
        <v>0</v>
      </c>
      <c r="Q1142" s="138">
        <v>4.0000000000000002E-4</v>
      </c>
      <c r="R1142" s="138">
        <f>Q1142*H1142</f>
        <v>1.41212E-2</v>
      </c>
      <c r="S1142" s="138">
        <v>0</v>
      </c>
      <c r="T1142" s="139">
        <f>S1142*H1142</f>
        <v>0</v>
      </c>
      <c r="AR1142" s="140" t="s">
        <v>237</v>
      </c>
      <c r="AT1142" s="140" t="s">
        <v>182</v>
      </c>
      <c r="AU1142" s="140" t="s">
        <v>80</v>
      </c>
      <c r="AY1142" s="16" t="s">
        <v>181</v>
      </c>
      <c r="BE1142" s="141">
        <f>IF(N1142="základní",J1142,0)</f>
        <v>0</v>
      </c>
      <c r="BF1142" s="141">
        <f>IF(N1142="snížená",J1142,0)</f>
        <v>0</v>
      </c>
      <c r="BG1142" s="141">
        <f>IF(N1142="zákl. přenesená",J1142,0)</f>
        <v>0</v>
      </c>
      <c r="BH1142" s="141">
        <f>IF(N1142="sníž. přenesená",J1142,0)</f>
        <v>0</v>
      </c>
      <c r="BI1142" s="141">
        <f>IF(N1142="nulová",J1142,0)</f>
        <v>0</v>
      </c>
      <c r="BJ1142" s="16" t="s">
        <v>78</v>
      </c>
      <c r="BK1142" s="141">
        <f>ROUND(I1142*H1142,2)</f>
        <v>0</v>
      </c>
      <c r="BL1142" s="16" t="s">
        <v>237</v>
      </c>
      <c r="BM1142" s="140" t="s">
        <v>2324</v>
      </c>
    </row>
    <row r="1143" spans="2:65" s="1" customFormat="1" x14ac:dyDescent="0.2">
      <c r="B1143" s="31"/>
      <c r="D1143" s="148" t="s">
        <v>1052</v>
      </c>
      <c r="F1143" s="149" t="s">
        <v>2317</v>
      </c>
      <c r="I1143" s="144"/>
      <c r="L1143" s="31"/>
      <c r="M1143" s="145"/>
      <c r="T1143" s="52"/>
      <c r="AT1143" s="16" t="s">
        <v>1052</v>
      </c>
      <c r="AU1143" s="16" t="s">
        <v>80</v>
      </c>
    </row>
    <row r="1144" spans="2:65" s="12" customFormat="1" x14ac:dyDescent="0.2">
      <c r="B1144" s="150"/>
      <c r="D1144" s="142" t="s">
        <v>1054</v>
      </c>
      <c r="E1144" s="151" t="s">
        <v>3</v>
      </c>
      <c r="F1144" s="152" t="s">
        <v>2325</v>
      </c>
      <c r="H1144" s="153">
        <v>35.302999999999997</v>
      </c>
      <c r="I1144" s="154"/>
      <c r="L1144" s="150"/>
      <c r="M1144" s="155"/>
      <c r="T1144" s="156"/>
      <c r="AT1144" s="151" t="s">
        <v>1054</v>
      </c>
      <c r="AU1144" s="151" t="s">
        <v>80</v>
      </c>
      <c r="AV1144" s="12" t="s">
        <v>80</v>
      </c>
      <c r="AW1144" s="12" t="s">
        <v>35</v>
      </c>
      <c r="AX1144" s="12" t="s">
        <v>78</v>
      </c>
      <c r="AY1144" s="151" t="s">
        <v>181</v>
      </c>
    </row>
    <row r="1145" spans="2:65" s="1" customFormat="1" ht="37.9" customHeight="1" x14ac:dyDescent="0.2">
      <c r="B1145" s="128"/>
      <c r="C1145" s="164" t="s">
        <v>2326</v>
      </c>
      <c r="D1145" s="164" t="s">
        <v>1134</v>
      </c>
      <c r="E1145" s="165" t="s">
        <v>2308</v>
      </c>
      <c r="F1145" s="166" t="s">
        <v>2309</v>
      </c>
      <c r="G1145" s="167" t="s">
        <v>597</v>
      </c>
      <c r="H1145" s="168">
        <v>43.104999999999997</v>
      </c>
      <c r="I1145" s="169"/>
      <c r="J1145" s="170">
        <f>ROUND(I1145*H1145,2)</f>
        <v>0</v>
      </c>
      <c r="K1145" s="166" t="s">
        <v>1050</v>
      </c>
      <c r="L1145" s="171"/>
      <c r="M1145" s="172" t="s">
        <v>3</v>
      </c>
      <c r="N1145" s="173" t="s">
        <v>44</v>
      </c>
      <c r="P1145" s="138">
        <f>O1145*H1145</f>
        <v>0</v>
      </c>
      <c r="Q1145" s="138">
        <v>4.7000000000000002E-3</v>
      </c>
      <c r="R1145" s="138">
        <f>Q1145*H1145</f>
        <v>0.20259349999999998</v>
      </c>
      <c r="S1145" s="138">
        <v>0</v>
      </c>
      <c r="T1145" s="139">
        <f>S1145*H1145</f>
        <v>0</v>
      </c>
      <c r="AR1145" s="140" t="s">
        <v>297</v>
      </c>
      <c r="AT1145" s="140" t="s">
        <v>1134</v>
      </c>
      <c r="AU1145" s="140" t="s">
        <v>80</v>
      </c>
      <c r="AY1145" s="16" t="s">
        <v>181</v>
      </c>
      <c r="BE1145" s="141">
        <f>IF(N1145="základní",J1145,0)</f>
        <v>0</v>
      </c>
      <c r="BF1145" s="141">
        <f>IF(N1145="snížená",J1145,0)</f>
        <v>0</v>
      </c>
      <c r="BG1145" s="141">
        <f>IF(N1145="zákl. přenesená",J1145,0)</f>
        <v>0</v>
      </c>
      <c r="BH1145" s="141">
        <f>IF(N1145="sníž. přenesená",J1145,0)</f>
        <v>0</v>
      </c>
      <c r="BI1145" s="141">
        <f>IF(N1145="nulová",J1145,0)</f>
        <v>0</v>
      </c>
      <c r="BJ1145" s="16" t="s">
        <v>78</v>
      </c>
      <c r="BK1145" s="141">
        <f>ROUND(I1145*H1145,2)</f>
        <v>0</v>
      </c>
      <c r="BL1145" s="16" t="s">
        <v>237</v>
      </c>
      <c r="BM1145" s="140" t="s">
        <v>2327</v>
      </c>
    </row>
    <row r="1146" spans="2:65" s="12" customFormat="1" x14ac:dyDescent="0.2">
      <c r="B1146" s="150"/>
      <c r="D1146" s="142" t="s">
        <v>1054</v>
      </c>
      <c r="F1146" s="152" t="s">
        <v>2328</v>
      </c>
      <c r="H1146" s="153">
        <v>43.104999999999997</v>
      </c>
      <c r="I1146" s="154"/>
      <c r="L1146" s="150"/>
      <c r="M1146" s="155"/>
      <c r="T1146" s="156"/>
      <c r="AT1146" s="151" t="s">
        <v>1054</v>
      </c>
      <c r="AU1146" s="151" t="s">
        <v>80</v>
      </c>
      <c r="AV1146" s="12" t="s">
        <v>80</v>
      </c>
      <c r="AW1146" s="12" t="s">
        <v>4</v>
      </c>
      <c r="AX1146" s="12" t="s">
        <v>78</v>
      </c>
      <c r="AY1146" s="151" t="s">
        <v>181</v>
      </c>
    </row>
    <row r="1147" spans="2:65" s="1" customFormat="1" ht="21.75" customHeight="1" x14ac:dyDescent="0.2">
      <c r="B1147" s="128"/>
      <c r="C1147" s="129" t="s">
        <v>2329</v>
      </c>
      <c r="D1147" s="129" t="s">
        <v>182</v>
      </c>
      <c r="E1147" s="130" t="s">
        <v>2330</v>
      </c>
      <c r="F1147" s="131" t="s">
        <v>2331</v>
      </c>
      <c r="G1147" s="132" t="s">
        <v>597</v>
      </c>
      <c r="H1147" s="133">
        <v>39.817999999999998</v>
      </c>
      <c r="I1147" s="134"/>
      <c r="J1147" s="135">
        <f>ROUND(I1147*H1147,2)</f>
        <v>0</v>
      </c>
      <c r="K1147" s="131" t="s">
        <v>3</v>
      </c>
      <c r="L1147" s="31"/>
      <c r="M1147" s="136" t="s">
        <v>3</v>
      </c>
      <c r="N1147" s="137" t="s">
        <v>44</v>
      </c>
      <c r="P1147" s="138">
        <f>O1147*H1147</f>
        <v>0</v>
      </c>
      <c r="Q1147" s="138">
        <v>0</v>
      </c>
      <c r="R1147" s="138">
        <f>Q1147*H1147</f>
        <v>0</v>
      </c>
      <c r="S1147" s="138">
        <v>0</v>
      </c>
      <c r="T1147" s="139">
        <f>S1147*H1147</f>
        <v>0</v>
      </c>
      <c r="AR1147" s="140" t="s">
        <v>237</v>
      </c>
      <c r="AT1147" s="140" t="s">
        <v>182</v>
      </c>
      <c r="AU1147" s="140" t="s">
        <v>80</v>
      </c>
      <c r="AY1147" s="16" t="s">
        <v>181</v>
      </c>
      <c r="BE1147" s="141">
        <f>IF(N1147="základní",J1147,0)</f>
        <v>0</v>
      </c>
      <c r="BF1147" s="141">
        <f>IF(N1147="snížená",J1147,0)</f>
        <v>0</v>
      </c>
      <c r="BG1147" s="141">
        <f>IF(N1147="zákl. přenesená",J1147,0)</f>
        <v>0</v>
      </c>
      <c r="BH1147" s="141">
        <f>IF(N1147="sníž. přenesená",J1147,0)</f>
        <v>0</v>
      </c>
      <c r="BI1147" s="141">
        <f>IF(N1147="nulová",J1147,0)</f>
        <v>0</v>
      </c>
      <c r="BJ1147" s="16" t="s">
        <v>78</v>
      </c>
      <c r="BK1147" s="141">
        <f>ROUND(I1147*H1147,2)</f>
        <v>0</v>
      </c>
      <c r="BL1147" s="16" t="s">
        <v>237</v>
      </c>
      <c r="BM1147" s="140" t="s">
        <v>2332</v>
      </c>
    </row>
    <row r="1148" spans="2:65" s="12" customFormat="1" x14ac:dyDescent="0.2">
      <c r="B1148" s="150"/>
      <c r="D1148" s="142" t="s">
        <v>1054</v>
      </c>
      <c r="E1148" s="151" t="s">
        <v>3</v>
      </c>
      <c r="F1148" s="152" t="s">
        <v>2333</v>
      </c>
      <c r="H1148" s="153">
        <v>39.817999999999998</v>
      </c>
      <c r="I1148" s="154"/>
      <c r="L1148" s="150"/>
      <c r="M1148" s="155"/>
      <c r="T1148" s="156"/>
      <c r="AT1148" s="151" t="s">
        <v>1054</v>
      </c>
      <c r="AU1148" s="151" t="s">
        <v>80</v>
      </c>
      <c r="AV1148" s="12" t="s">
        <v>80</v>
      </c>
      <c r="AW1148" s="12" t="s">
        <v>35</v>
      </c>
      <c r="AX1148" s="12" t="s">
        <v>78</v>
      </c>
      <c r="AY1148" s="151" t="s">
        <v>181</v>
      </c>
    </row>
    <row r="1149" spans="2:65" s="1" customFormat="1" ht="55.5" customHeight="1" x14ac:dyDescent="0.2">
      <c r="B1149" s="128"/>
      <c r="C1149" s="129" t="s">
        <v>2334</v>
      </c>
      <c r="D1149" s="129" t="s">
        <v>182</v>
      </c>
      <c r="E1149" s="130" t="s">
        <v>2335</v>
      </c>
      <c r="F1149" s="131" t="s">
        <v>2336</v>
      </c>
      <c r="G1149" s="132" t="s">
        <v>1114</v>
      </c>
      <c r="H1149" s="133">
        <v>1.851</v>
      </c>
      <c r="I1149" s="134"/>
      <c r="J1149" s="135">
        <f>ROUND(I1149*H1149,2)</f>
        <v>0</v>
      </c>
      <c r="K1149" s="131" t="s">
        <v>1050</v>
      </c>
      <c r="L1149" s="31"/>
      <c r="M1149" s="136" t="s">
        <v>3</v>
      </c>
      <c r="N1149" s="137" t="s">
        <v>44</v>
      </c>
      <c r="P1149" s="138">
        <f>O1149*H1149</f>
        <v>0</v>
      </c>
      <c r="Q1149" s="138">
        <v>0</v>
      </c>
      <c r="R1149" s="138">
        <f>Q1149*H1149</f>
        <v>0</v>
      </c>
      <c r="S1149" s="138">
        <v>0</v>
      </c>
      <c r="T1149" s="139">
        <f>S1149*H1149</f>
        <v>0</v>
      </c>
      <c r="AR1149" s="140" t="s">
        <v>237</v>
      </c>
      <c r="AT1149" s="140" t="s">
        <v>182</v>
      </c>
      <c r="AU1149" s="140" t="s">
        <v>80</v>
      </c>
      <c r="AY1149" s="16" t="s">
        <v>181</v>
      </c>
      <c r="BE1149" s="141">
        <f>IF(N1149="základní",J1149,0)</f>
        <v>0</v>
      </c>
      <c r="BF1149" s="141">
        <f>IF(N1149="snížená",J1149,0)</f>
        <v>0</v>
      </c>
      <c r="BG1149" s="141">
        <f>IF(N1149="zákl. přenesená",J1149,0)</f>
        <v>0</v>
      </c>
      <c r="BH1149" s="141">
        <f>IF(N1149="sníž. přenesená",J1149,0)</f>
        <v>0</v>
      </c>
      <c r="BI1149" s="141">
        <f>IF(N1149="nulová",J1149,0)</f>
        <v>0</v>
      </c>
      <c r="BJ1149" s="16" t="s">
        <v>78</v>
      </c>
      <c r="BK1149" s="141">
        <f>ROUND(I1149*H1149,2)</f>
        <v>0</v>
      </c>
      <c r="BL1149" s="16" t="s">
        <v>237</v>
      </c>
      <c r="BM1149" s="140" t="s">
        <v>2337</v>
      </c>
    </row>
    <row r="1150" spans="2:65" s="1" customFormat="1" x14ac:dyDescent="0.2">
      <c r="B1150" s="31"/>
      <c r="D1150" s="148" t="s">
        <v>1052</v>
      </c>
      <c r="F1150" s="149" t="s">
        <v>2338</v>
      </c>
      <c r="I1150" s="144"/>
      <c r="L1150" s="31"/>
      <c r="M1150" s="145"/>
      <c r="T1150" s="52"/>
      <c r="AT1150" s="16" t="s">
        <v>1052</v>
      </c>
      <c r="AU1150" s="16" t="s">
        <v>80</v>
      </c>
    </row>
    <row r="1151" spans="2:65" s="11" customFormat="1" ht="22.9" customHeight="1" x14ac:dyDescent="0.2">
      <c r="B1151" s="118"/>
      <c r="D1151" s="119" t="s">
        <v>72</v>
      </c>
      <c r="E1151" s="146" t="s">
        <v>2339</v>
      </c>
      <c r="F1151" s="146" t="s">
        <v>2340</v>
      </c>
      <c r="I1151" s="121"/>
      <c r="J1151" s="147">
        <f>BK1151</f>
        <v>0</v>
      </c>
      <c r="L1151" s="118"/>
      <c r="M1151" s="123"/>
      <c r="P1151" s="124">
        <f>SUM(P1152:P1153)</f>
        <v>0</v>
      </c>
      <c r="R1151" s="124">
        <f>SUM(R1152:R1153)</f>
        <v>0</v>
      </c>
      <c r="T1151" s="125">
        <f>SUM(T1152:T1153)</f>
        <v>0.14802678</v>
      </c>
      <c r="AR1151" s="119" t="s">
        <v>80</v>
      </c>
      <c r="AT1151" s="126" t="s">
        <v>72</v>
      </c>
      <c r="AU1151" s="126" t="s">
        <v>78</v>
      </c>
      <c r="AY1151" s="119" t="s">
        <v>181</v>
      </c>
      <c r="BK1151" s="127">
        <f>SUM(BK1152:BK1153)</f>
        <v>0</v>
      </c>
    </row>
    <row r="1152" spans="2:65" s="1" customFormat="1" ht="33" customHeight="1" x14ac:dyDescent="0.2">
      <c r="B1152" s="128"/>
      <c r="C1152" s="129" t="s">
        <v>2341</v>
      </c>
      <c r="D1152" s="129" t="s">
        <v>182</v>
      </c>
      <c r="E1152" s="130" t="s">
        <v>2342</v>
      </c>
      <c r="F1152" s="131" t="s">
        <v>2343</v>
      </c>
      <c r="G1152" s="132" t="s">
        <v>597</v>
      </c>
      <c r="H1152" s="133">
        <v>224.28299999999999</v>
      </c>
      <c r="I1152" s="134"/>
      <c r="J1152" s="135">
        <f>ROUND(I1152*H1152,2)</f>
        <v>0</v>
      </c>
      <c r="K1152" s="131" t="s">
        <v>1050</v>
      </c>
      <c r="L1152" s="31"/>
      <c r="M1152" s="136" t="s">
        <v>3</v>
      </c>
      <c r="N1152" s="137" t="s">
        <v>44</v>
      </c>
      <c r="P1152" s="138">
        <f>O1152*H1152</f>
        <v>0</v>
      </c>
      <c r="Q1152" s="138">
        <v>0</v>
      </c>
      <c r="R1152" s="138">
        <f>Q1152*H1152</f>
        <v>0</v>
      </c>
      <c r="S1152" s="138">
        <v>6.6E-4</v>
      </c>
      <c r="T1152" s="139">
        <f>S1152*H1152</f>
        <v>0.14802678</v>
      </c>
      <c r="AR1152" s="140" t="s">
        <v>237</v>
      </c>
      <c r="AT1152" s="140" t="s">
        <v>182</v>
      </c>
      <c r="AU1152" s="140" t="s">
        <v>80</v>
      </c>
      <c r="AY1152" s="16" t="s">
        <v>181</v>
      </c>
      <c r="BE1152" s="141">
        <f>IF(N1152="základní",J1152,0)</f>
        <v>0</v>
      </c>
      <c r="BF1152" s="141">
        <f>IF(N1152="snížená",J1152,0)</f>
        <v>0</v>
      </c>
      <c r="BG1152" s="141">
        <f>IF(N1152="zákl. přenesená",J1152,0)</f>
        <v>0</v>
      </c>
      <c r="BH1152" s="141">
        <f>IF(N1152="sníž. přenesená",J1152,0)</f>
        <v>0</v>
      </c>
      <c r="BI1152" s="141">
        <f>IF(N1152="nulová",J1152,0)</f>
        <v>0</v>
      </c>
      <c r="BJ1152" s="16" t="s">
        <v>78</v>
      </c>
      <c r="BK1152" s="141">
        <f>ROUND(I1152*H1152,2)</f>
        <v>0</v>
      </c>
      <c r="BL1152" s="16" t="s">
        <v>237</v>
      </c>
      <c r="BM1152" s="140" t="s">
        <v>2344</v>
      </c>
    </row>
    <row r="1153" spans="2:65" s="1" customFormat="1" x14ac:dyDescent="0.2">
      <c r="B1153" s="31"/>
      <c r="D1153" s="148" t="s">
        <v>1052</v>
      </c>
      <c r="F1153" s="149" t="s">
        <v>2345</v>
      </c>
      <c r="I1153" s="144"/>
      <c r="L1153" s="31"/>
      <c r="M1153" s="145"/>
      <c r="T1153" s="52"/>
      <c r="AT1153" s="16" t="s">
        <v>1052</v>
      </c>
      <c r="AU1153" s="16" t="s">
        <v>80</v>
      </c>
    </row>
    <row r="1154" spans="2:65" s="11" customFormat="1" ht="22.9" customHeight="1" x14ac:dyDescent="0.2">
      <c r="B1154" s="118"/>
      <c r="D1154" s="119" t="s">
        <v>72</v>
      </c>
      <c r="E1154" s="146" t="s">
        <v>2346</v>
      </c>
      <c r="F1154" s="146" t="s">
        <v>2347</v>
      </c>
      <c r="I1154" s="121"/>
      <c r="J1154" s="147">
        <f>BK1154</f>
        <v>0</v>
      </c>
      <c r="L1154" s="118"/>
      <c r="M1154" s="123"/>
      <c r="P1154" s="124">
        <f>SUM(P1155:P1265)</f>
        <v>0</v>
      </c>
      <c r="R1154" s="124">
        <f>SUM(R1155:R1265)</f>
        <v>3.5763990600000004</v>
      </c>
      <c r="T1154" s="125">
        <f>SUM(T1155:T1265)</f>
        <v>14.341718500000001</v>
      </c>
      <c r="AR1154" s="119" t="s">
        <v>80</v>
      </c>
      <c r="AT1154" s="126" t="s">
        <v>72</v>
      </c>
      <c r="AU1154" s="126" t="s">
        <v>78</v>
      </c>
      <c r="AY1154" s="119" t="s">
        <v>181</v>
      </c>
      <c r="BK1154" s="127">
        <f>SUM(BK1155:BK1265)</f>
        <v>0</v>
      </c>
    </row>
    <row r="1155" spans="2:65" s="1" customFormat="1" ht="49.15" customHeight="1" x14ac:dyDescent="0.2">
      <c r="B1155" s="128"/>
      <c r="C1155" s="129" t="s">
        <v>2348</v>
      </c>
      <c r="D1155" s="129" t="s">
        <v>182</v>
      </c>
      <c r="E1155" s="130" t="s">
        <v>2349</v>
      </c>
      <c r="F1155" s="131" t="s">
        <v>2350</v>
      </c>
      <c r="G1155" s="132" t="s">
        <v>597</v>
      </c>
      <c r="H1155" s="133">
        <v>121.8</v>
      </c>
      <c r="I1155" s="134"/>
      <c r="J1155" s="135">
        <f>ROUND(I1155*H1155,2)</f>
        <v>0</v>
      </c>
      <c r="K1155" s="131" t="s">
        <v>1050</v>
      </c>
      <c r="L1155" s="31"/>
      <c r="M1155" s="136" t="s">
        <v>3</v>
      </c>
      <c r="N1155" s="137" t="s">
        <v>44</v>
      </c>
      <c r="P1155" s="138">
        <f>O1155*H1155</f>
        <v>0</v>
      </c>
      <c r="Q1155" s="138">
        <v>0</v>
      </c>
      <c r="R1155" s="138">
        <f>Q1155*H1155</f>
        <v>0</v>
      </c>
      <c r="S1155" s="138">
        <v>1.4999999999999999E-2</v>
      </c>
      <c r="T1155" s="139">
        <f>S1155*H1155</f>
        <v>1.827</v>
      </c>
      <c r="AR1155" s="140" t="s">
        <v>237</v>
      </c>
      <c r="AT1155" s="140" t="s">
        <v>182</v>
      </c>
      <c r="AU1155" s="140" t="s">
        <v>80</v>
      </c>
      <c r="AY1155" s="16" t="s">
        <v>181</v>
      </c>
      <c r="BE1155" s="141">
        <f>IF(N1155="základní",J1155,0)</f>
        <v>0</v>
      </c>
      <c r="BF1155" s="141">
        <f>IF(N1155="snížená",J1155,0)</f>
        <v>0</v>
      </c>
      <c r="BG1155" s="141">
        <f>IF(N1155="zákl. přenesená",J1155,0)</f>
        <v>0</v>
      </c>
      <c r="BH1155" s="141">
        <f>IF(N1155="sníž. přenesená",J1155,0)</f>
        <v>0</v>
      </c>
      <c r="BI1155" s="141">
        <f>IF(N1155="nulová",J1155,0)</f>
        <v>0</v>
      </c>
      <c r="BJ1155" s="16" t="s">
        <v>78</v>
      </c>
      <c r="BK1155" s="141">
        <f>ROUND(I1155*H1155,2)</f>
        <v>0</v>
      </c>
      <c r="BL1155" s="16" t="s">
        <v>237</v>
      </c>
      <c r="BM1155" s="140" t="s">
        <v>2351</v>
      </c>
    </row>
    <row r="1156" spans="2:65" s="1" customFormat="1" x14ac:dyDescent="0.2">
      <c r="B1156" s="31"/>
      <c r="D1156" s="148" t="s">
        <v>1052</v>
      </c>
      <c r="F1156" s="149" t="s">
        <v>2352</v>
      </c>
      <c r="I1156" s="144"/>
      <c r="L1156" s="31"/>
      <c r="M1156" s="145"/>
      <c r="T1156" s="52"/>
      <c r="AT1156" s="16" t="s">
        <v>1052</v>
      </c>
      <c r="AU1156" s="16" t="s">
        <v>80</v>
      </c>
    </row>
    <row r="1157" spans="2:65" s="12" customFormat="1" x14ac:dyDescent="0.2">
      <c r="B1157" s="150"/>
      <c r="D1157" s="142" t="s">
        <v>1054</v>
      </c>
      <c r="E1157" s="151" t="s">
        <v>3</v>
      </c>
      <c r="F1157" s="152" t="s">
        <v>2353</v>
      </c>
      <c r="H1157" s="153">
        <v>121.8</v>
      </c>
      <c r="I1157" s="154"/>
      <c r="L1157" s="150"/>
      <c r="M1157" s="155"/>
      <c r="T1157" s="156"/>
      <c r="AT1157" s="151" t="s">
        <v>1054</v>
      </c>
      <c r="AU1157" s="151" t="s">
        <v>80</v>
      </c>
      <c r="AV1157" s="12" t="s">
        <v>80</v>
      </c>
      <c r="AW1157" s="12" t="s">
        <v>35</v>
      </c>
      <c r="AX1157" s="12" t="s">
        <v>78</v>
      </c>
      <c r="AY1157" s="151" t="s">
        <v>181</v>
      </c>
    </row>
    <row r="1158" spans="2:65" s="1" customFormat="1" ht="49.15" customHeight="1" x14ac:dyDescent="0.2">
      <c r="B1158" s="128"/>
      <c r="C1158" s="129" t="s">
        <v>2354</v>
      </c>
      <c r="D1158" s="129" t="s">
        <v>182</v>
      </c>
      <c r="E1158" s="130" t="s">
        <v>2355</v>
      </c>
      <c r="F1158" s="131" t="s">
        <v>2356</v>
      </c>
      <c r="G1158" s="132" t="s">
        <v>597</v>
      </c>
      <c r="H1158" s="133">
        <v>77.962999999999994</v>
      </c>
      <c r="I1158" s="134"/>
      <c r="J1158" s="135">
        <f>ROUND(I1158*H1158,2)</f>
        <v>0</v>
      </c>
      <c r="K1158" s="131" t="s">
        <v>1050</v>
      </c>
      <c r="L1158" s="31"/>
      <c r="M1158" s="136" t="s">
        <v>3</v>
      </c>
      <c r="N1158" s="137" t="s">
        <v>44</v>
      </c>
      <c r="P1158" s="138">
        <f>O1158*H1158</f>
        <v>0</v>
      </c>
      <c r="Q1158" s="138">
        <v>0</v>
      </c>
      <c r="R1158" s="138">
        <f>Q1158*H1158</f>
        <v>0</v>
      </c>
      <c r="S1158" s="138">
        <v>8.7499999999999994E-2</v>
      </c>
      <c r="T1158" s="139">
        <f>S1158*H1158</f>
        <v>6.8217624999999993</v>
      </c>
      <c r="AR1158" s="140" t="s">
        <v>237</v>
      </c>
      <c r="AT1158" s="140" t="s">
        <v>182</v>
      </c>
      <c r="AU1158" s="140" t="s">
        <v>80</v>
      </c>
      <c r="AY1158" s="16" t="s">
        <v>181</v>
      </c>
      <c r="BE1158" s="141">
        <f>IF(N1158="základní",J1158,0)</f>
        <v>0</v>
      </c>
      <c r="BF1158" s="141">
        <f>IF(N1158="snížená",J1158,0)</f>
        <v>0</v>
      </c>
      <c r="BG1158" s="141">
        <f>IF(N1158="zákl. přenesená",J1158,0)</f>
        <v>0</v>
      </c>
      <c r="BH1158" s="141">
        <f>IF(N1158="sníž. přenesená",J1158,0)</f>
        <v>0</v>
      </c>
      <c r="BI1158" s="141">
        <f>IF(N1158="nulová",J1158,0)</f>
        <v>0</v>
      </c>
      <c r="BJ1158" s="16" t="s">
        <v>78</v>
      </c>
      <c r="BK1158" s="141">
        <f>ROUND(I1158*H1158,2)</f>
        <v>0</v>
      </c>
      <c r="BL1158" s="16" t="s">
        <v>237</v>
      </c>
      <c r="BM1158" s="140" t="s">
        <v>2357</v>
      </c>
    </row>
    <row r="1159" spans="2:65" s="1" customFormat="1" x14ac:dyDescent="0.2">
      <c r="B1159" s="31"/>
      <c r="D1159" s="148" t="s">
        <v>1052</v>
      </c>
      <c r="F1159" s="149" t="s">
        <v>2358</v>
      </c>
      <c r="I1159" s="144"/>
      <c r="L1159" s="31"/>
      <c r="M1159" s="145"/>
      <c r="T1159" s="52"/>
      <c r="AT1159" s="16" t="s">
        <v>1052</v>
      </c>
      <c r="AU1159" s="16" t="s">
        <v>80</v>
      </c>
    </row>
    <row r="1160" spans="2:65" s="12" customFormat="1" x14ac:dyDescent="0.2">
      <c r="B1160" s="150"/>
      <c r="D1160" s="142" t="s">
        <v>1054</v>
      </c>
      <c r="E1160" s="151" t="s">
        <v>3</v>
      </c>
      <c r="F1160" s="152" t="s">
        <v>2359</v>
      </c>
      <c r="H1160" s="153">
        <v>77.962999999999994</v>
      </c>
      <c r="I1160" s="154"/>
      <c r="L1160" s="150"/>
      <c r="M1160" s="155"/>
      <c r="T1160" s="156"/>
      <c r="AT1160" s="151" t="s">
        <v>1054</v>
      </c>
      <c r="AU1160" s="151" t="s">
        <v>80</v>
      </c>
      <c r="AV1160" s="12" t="s">
        <v>80</v>
      </c>
      <c r="AW1160" s="12" t="s">
        <v>35</v>
      </c>
      <c r="AX1160" s="12" t="s">
        <v>78</v>
      </c>
      <c r="AY1160" s="151" t="s">
        <v>181</v>
      </c>
    </row>
    <row r="1161" spans="2:65" s="1" customFormat="1" ht="55.5" customHeight="1" x14ac:dyDescent="0.2">
      <c r="B1161" s="128"/>
      <c r="C1161" s="129" t="s">
        <v>2360</v>
      </c>
      <c r="D1161" s="129" t="s">
        <v>182</v>
      </c>
      <c r="E1161" s="130" t="s">
        <v>2361</v>
      </c>
      <c r="F1161" s="131" t="s">
        <v>2362</v>
      </c>
      <c r="G1161" s="132" t="s">
        <v>597</v>
      </c>
      <c r="H1161" s="133">
        <v>51.2</v>
      </c>
      <c r="I1161" s="134"/>
      <c r="J1161" s="135">
        <f>ROUND(I1161*H1161,2)</f>
        <v>0</v>
      </c>
      <c r="K1161" s="131" t="s">
        <v>1050</v>
      </c>
      <c r="L1161" s="31"/>
      <c r="M1161" s="136" t="s">
        <v>3</v>
      </c>
      <c r="N1161" s="137" t="s">
        <v>44</v>
      </c>
      <c r="P1161" s="138">
        <f>O1161*H1161</f>
        <v>0</v>
      </c>
      <c r="Q1161" s="138">
        <v>0</v>
      </c>
      <c r="R1161" s="138">
        <f>Q1161*H1161</f>
        <v>0</v>
      </c>
      <c r="S1161" s="138">
        <v>3.5000000000000003E-2</v>
      </c>
      <c r="T1161" s="139">
        <f>S1161*H1161</f>
        <v>1.7920000000000003</v>
      </c>
      <c r="AR1161" s="140" t="s">
        <v>237</v>
      </c>
      <c r="AT1161" s="140" t="s">
        <v>182</v>
      </c>
      <c r="AU1161" s="140" t="s">
        <v>80</v>
      </c>
      <c r="AY1161" s="16" t="s">
        <v>181</v>
      </c>
      <c r="BE1161" s="141">
        <f>IF(N1161="základní",J1161,0)</f>
        <v>0</v>
      </c>
      <c r="BF1161" s="141">
        <f>IF(N1161="snížená",J1161,0)</f>
        <v>0</v>
      </c>
      <c r="BG1161" s="141">
        <f>IF(N1161="zákl. přenesená",J1161,0)</f>
        <v>0</v>
      </c>
      <c r="BH1161" s="141">
        <f>IF(N1161="sníž. přenesená",J1161,0)</f>
        <v>0</v>
      </c>
      <c r="BI1161" s="141">
        <f>IF(N1161="nulová",J1161,0)</f>
        <v>0</v>
      </c>
      <c r="BJ1161" s="16" t="s">
        <v>78</v>
      </c>
      <c r="BK1161" s="141">
        <f>ROUND(I1161*H1161,2)</f>
        <v>0</v>
      </c>
      <c r="BL1161" s="16" t="s">
        <v>237</v>
      </c>
      <c r="BM1161" s="140" t="s">
        <v>2363</v>
      </c>
    </row>
    <row r="1162" spans="2:65" s="1" customFormat="1" x14ac:dyDescent="0.2">
      <c r="B1162" s="31"/>
      <c r="D1162" s="148" t="s">
        <v>1052</v>
      </c>
      <c r="F1162" s="149" t="s">
        <v>2364</v>
      </c>
      <c r="I1162" s="144"/>
      <c r="L1162" s="31"/>
      <c r="M1162" s="145"/>
      <c r="T1162" s="52"/>
      <c r="AT1162" s="16" t="s">
        <v>1052</v>
      </c>
      <c r="AU1162" s="16" t="s">
        <v>80</v>
      </c>
    </row>
    <row r="1163" spans="2:65" s="12" customFormat="1" x14ac:dyDescent="0.2">
      <c r="B1163" s="150"/>
      <c r="D1163" s="142" t="s">
        <v>1054</v>
      </c>
      <c r="E1163" s="151" t="s">
        <v>3</v>
      </c>
      <c r="F1163" s="152" t="s">
        <v>2365</v>
      </c>
      <c r="H1163" s="153">
        <v>51.2</v>
      </c>
      <c r="I1163" s="154"/>
      <c r="L1163" s="150"/>
      <c r="M1163" s="155"/>
      <c r="T1163" s="156"/>
      <c r="AT1163" s="151" t="s">
        <v>1054</v>
      </c>
      <c r="AU1163" s="151" t="s">
        <v>80</v>
      </c>
      <c r="AV1163" s="12" t="s">
        <v>80</v>
      </c>
      <c r="AW1163" s="12" t="s">
        <v>35</v>
      </c>
      <c r="AX1163" s="12" t="s">
        <v>78</v>
      </c>
      <c r="AY1163" s="151" t="s">
        <v>181</v>
      </c>
    </row>
    <row r="1164" spans="2:65" s="1" customFormat="1" ht="21.75" customHeight="1" x14ac:dyDescent="0.2">
      <c r="B1164" s="128"/>
      <c r="C1164" s="129" t="s">
        <v>2366</v>
      </c>
      <c r="D1164" s="129" t="s">
        <v>182</v>
      </c>
      <c r="E1164" s="130" t="s">
        <v>2367</v>
      </c>
      <c r="F1164" s="131" t="s">
        <v>2368</v>
      </c>
      <c r="G1164" s="132" t="s">
        <v>597</v>
      </c>
      <c r="H1164" s="133">
        <v>115.54</v>
      </c>
      <c r="I1164" s="134"/>
      <c r="J1164" s="135">
        <f>ROUND(I1164*H1164,2)</f>
        <v>0</v>
      </c>
      <c r="K1164" s="131" t="s">
        <v>3</v>
      </c>
      <c r="L1164" s="31"/>
      <c r="M1164" s="136" t="s">
        <v>3</v>
      </c>
      <c r="N1164" s="137" t="s">
        <v>44</v>
      </c>
      <c r="P1164" s="138">
        <f>O1164*H1164</f>
        <v>0</v>
      </c>
      <c r="Q1164" s="138">
        <v>0</v>
      </c>
      <c r="R1164" s="138">
        <f>Q1164*H1164</f>
        <v>0</v>
      </c>
      <c r="S1164" s="138">
        <v>1.4E-3</v>
      </c>
      <c r="T1164" s="139">
        <f>S1164*H1164</f>
        <v>0.16175600000000001</v>
      </c>
      <c r="AR1164" s="140" t="s">
        <v>237</v>
      </c>
      <c r="AT1164" s="140" t="s">
        <v>182</v>
      </c>
      <c r="AU1164" s="140" t="s">
        <v>80</v>
      </c>
      <c r="AY1164" s="16" t="s">
        <v>181</v>
      </c>
      <c r="BE1164" s="141">
        <f>IF(N1164="základní",J1164,0)</f>
        <v>0</v>
      </c>
      <c r="BF1164" s="141">
        <f>IF(N1164="snížená",J1164,0)</f>
        <v>0</v>
      </c>
      <c r="BG1164" s="141">
        <f>IF(N1164="zákl. přenesená",J1164,0)</f>
        <v>0</v>
      </c>
      <c r="BH1164" s="141">
        <f>IF(N1164="sníž. přenesená",J1164,0)</f>
        <v>0</v>
      </c>
      <c r="BI1164" s="141">
        <f>IF(N1164="nulová",J1164,0)</f>
        <v>0</v>
      </c>
      <c r="BJ1164" s="16" t="s">
        <v>78</v>
      </c>
      <c r="BK1164" s="141">
        <f>ROUND(I1164*H1164,2)</f>
        <v>0</v>
      </c>
      <c r="BL1164" s="16" t="s">
        <v>237</v>
      </c>
      <c r="BM1164" s="140" t="s">
        <v>2369</v>
      </c>
    </row>
    <row r="1165" spans="2:65" s="12" customFormat="1" x14ac:dyDescent="0.2">
      <c r="B1165" s="150"/>
      <c r="D1165" s="142" t="s">
        <v>1054</v>
      </c>
      <c r="E1165" s="151" t="s">
        <v>3</v>
      </c>
      <c r="F1165" s="152" t="s">
        <v>2370</v>
      </c>
      <c r="H1165" s="153">
        <v>115.54</v>
      </c>
      <c r="I1165" s="154"/>
      <c r="L1165" s="150"/>
      <c r="M1165" s="155"/>
      <c r="T1165" s="156"/>
      <c r="AT1165" s="151" t="s">
        <v>1054</v>
      </c>
      <c r="AU1165" s="151" t="s">
        <v>80</v>
      </c>
      <c r="AV1165" s="12" t="s">
        <v>80</v>
      </c>
      <c r="AW1165" s="12" t="s">
        <v>35</v>
      </c>
      <c r="AX1165" s="12" t="s">
        <v>78</v>
      </c>
      <c r="AY1165" s="151" t="s">
        <v>181</v>
      </c>
    </row>
    <row r="1166" spans="2:65" s="1" customFormat="1" ht="37.9" customHeight="1" x14ac:dyDescent="0.2">
      <c r="B1166" s="128"/>
      <c r="C1166" s="129" t="s">
        <v>2371</v>
      </c>
      <c r="D1166" s="129" t="s">
        <v>182</v>
      </c>
      <c r="E1166" s="130" t="s">
        <v>2372</v>
      </c>
      <c r="F1166" s="131" t="s">
        <v>2373</v>
      </c>
      <c r="G1166" s="132" t="s">
        <v>1059</v>
      </c>
      <c r="H1166" s="133">
        <v>23.516999999999999</v>
      </c>
      <c r="I1166" s="134"/>
      <c r="J1166" s="135">
        <f>ROUND(I1166*H1166,2)</f>
        <v>0</v>
      </c>
      <c r="K1166" s="131" t="s">
        <v>1050</v>
      </c>
      <c r="L1166" s="31"/>
      <c r="M1166" s="136" t="s">
        <v>3</v>
      </c>
      <c r="N1166" s="137" t="s">
        <v>44</v>
      </c>
      <c r="P1166" s="138">
        <f>O1166*H1166</f>
        <v>0</v>
      </c>
      <c r="Q1166" s="138">
        <v>1.0500000000000001E-2</v>
      </c>
      <c r="R1166" s="138">
        <f>Q1166*H1166</f>
        <v>0.24692850000000002</v>
      </c>
      <c r="S1166" s="138">
        <v>0</v>
      </c>
      <c r="T1166" s="139">
        <f>S1166*H1166</f>
        <v>0</v>
      </c>
      <c r="AR1166" s="140" t="s">
        <v>237</v>
      </c>
      <c r="AT1166" s="140" t="s">
        <v>182</v>
      </c>
      <c r="AU1166" s="140" t="s">
        <v>80</v>
      </c>
      <c r="AY1166" s="16" t="s">
        <v>181</v>
      </c>
      <c r="BE1166" s="141">
        <f>IF(N1166="základní",J1166,0)</f>
        <v>0</v>
      </c>
      <c r="BF1166" s="141">
        <f>IF(N1166="snížená",J1166,0)</f>
        <v>0</v>
      </c>
      <c r="BG1166" s="141">
        <f>IF(N1166="zákl. přenesená",J1166,0)</f>
        <v>0</v>
      </c>
      <c r="BH1166" s="141">
        <f>IF(N1166="sníž. přenesená",J1166,0)</f>
        <v>0</v>
      </c>
      <c r="BI1166" s="141">
        <f>IF(N1166="nulová",J1166,0)</f>
        <v>0</v>
      </c>
      <c r="BJ1166" s="16" t="s">
        <v>78</v>
      </c>
      <c r="BK1166" s="141">
        <f>ROUND(I1166*H1166,2)</f>
        <v>0</v>
      </c>
      <c r="BL1166" s="16" t="s">
        <v>237</v>
      </c>
      <c r="BM1166" s="140" t="s">
        <v>2374</v>
      </c>
    </row>
    <row r="1167" spans="2:65" s="1" customFormat="1" x14ac:dyDescent="0.2">
      <c r="B1167" s="31"/>
      <c r="D1167" s="148" t="s">
        <v>1052</v>
      </c>
      <c r="F1167" s="149" t="s">
        <v>2375</v>
      </c>
      <c r="I1167" s="144"/>
      <c r="L1167" s="31"/>
      <c r="M1167" s="145"/>
      <c r="T1167" s="52"/>
      <c r="AT1167" s="16" t="s">
        <v>1052</v>
      </c>
      <c r="AU1167" s="16" t="s">
        <v>80</v>
      </c>
    </row>
    <row r="1168" spans="2:65" s="12" customFormat="1" x14ac:dyDescent="0.2">
      <c r="B1168" s="150"/>
      <c r="D1168" s="142" t="s">
        <v>1054</v>
      </c>
      <c r="E1168" s="151" t="s">
        <v>3</v>
      </c>
      <c r="F1168" s="152" t="s">
        <v>2376</v>
      </c>
      <c r="H1168" s="153">
        <v>23.516999999999999</v>
      </c>
      <c r="I1168" s="154"/>
      <c r="L1168" s="150"/>
      <c r="M1168" s="155"/>
      <c r="T1168" s="156"/>
      <c r="AT1168" s="151" t="s">
        <v>1054</v>
      </c>
      <c r="AU1168" s="151" t="s">
        <v>80</v>
      </c>
      <c r="AV1168" s="12" t="s">
        <v>80</v>
      </c>
      <c r="AW1168" s="12" t="s">
        <v>35</v>
      </c>
      <c r="AX1168" s="12" t="s">
        <v>73</v>
      </c>
      <c r="AY1168" s="151" t="s">
        <v>181</v>
      </c>
    </row>
    <row r="1169" spans="2:65" s="13" customFormat="1" x14ac:dyDescent="0.2">
      <c r="B1169" s="157"/>
      <c r="D1169" s="142" t="s">
        <v>1054</v>
      </c>
      <c r="E1169" s="158" t="s">
        <v>3</v>
      </c>
      <c r="F1169" s="159" t="s">
        <v>1070</v>
      </c>
      <c r="H1169" s="160">
        <v>23.516999999999999</v>
      </c>
      <c r="I1169" s="161"/>
      <c r="L1169" s="157"/>
      <c r="M1169" s="162"/>
      <c r="T1169" s="163"/>
      <c r="AT1169" s="158" t="s">
        <v>1054</v>
      </c>
      <c r="AU1169" s="158" t="s">
        <v>80</v>
      </c>
      <c r="AV1169" s="13" t="s">
        <v>186</v>
      </c>
      <c r="AW1169" s="13" t="s">
        <v>35</v>
      </c>
      <c r="AX1169" s="13" t="s">
        <v>78</v>
      </c>
      <c r="AY1169" s="158" t="s">
        <v>181</v>
      </c>
    </row>
    <row r="1170" spans="2:65" s="1" customFormat="1" ht="49.15" customHeight="1" x14ac:dyDescent="0.2">
      <c r="B1170" s="128"/>
      <c r="C1170" s="129" t="s">
        <v>2377</v>
      </c>
      <c r="D1170" s="129" t="s">
        <v>182</v>
      </c>
      <c r="E1170" s="130" t="s">
        <v>2378</v>
      </c>
      <c r="F1170" s="131" t="s">
        <v>2379</v>
      </c>
      <c r="G1170" s="132" t="s">
        <v>597</v>
      </c>
      <c r="H1170" s="133">
        <v>231.08</v>
      </c>
      <c r="I1170" s="134"/>
      <c r="J1170" s="135">
        <f>ROUND(I1170*H1170,2)</f>
        <v>0</v>
      </c>
      <c r="K1170" s="131" t="s">
        <v>1050</v>
      </c>
      <c r="L1170" s="31"/>
      <c r="M1170" s="136" t="s">
        <v>3</v>
      </c>
      <c r="N1170" s="137" t="s">
        <v>44</v>
      </c>
      <c r="P1170" s="138">
        <f>O1170*H1170</f>
        <v>0</v>
      </c>
      <c r="Q1170" s="138">
        <v>0</v>
      </c>
      <c r="R1170" s="138">
        <f>Q1170*H1170</f>
        <v>0</v>
      </c>
      <c r="S1170" s="138">
        <v>1.4999999999999999E-2</v>
      </c>
      <c r="T1170" s="139">
        <f>S1170*H1170</f>
        <v>3.4662000000000002</v>
      </c>
      <c r="AR1170" s="140" t="s">
        <v>237</v>
      </c>
      <c r="AT1170" s="140" t="s">
        <v>182</v>
      </c>
      <c r="AU1170" s="140" t="s">
        <v>80</v>
      </c>
      <c r="AY1170" s="16" t="s">
        <v>181</v>
      </c>
      <c r="BE1170" s="141">
        <f>IF(N1170="základní",J1170,0)</f>
        <v>0</v>
      </c>
      <c r="BF1170" s="141">
        <f>IF(N1170="snížená",J1170,0)</f>
        <v>0</v>
      </c>
      <c r="BG1170" s="141">
        <f>IF(N1170="zákl. přenesená",J1170,0)</f>
        <v>0</v>
      </c>
      <c r="BH1170" s="141">
        <f>IF(N1170="sníž. přenesená",J1170,0)</f>
        <v>0</v>
      </c>
      <c r="BI1170" s="141">
        <f>IF(N1170="nulová",J1170,0)</f>
        <v>0</v>
      </c>
      <c r="BJ1170" s="16" t="s">
        <v>78</v>
      </c>
      <c r="BK1170" s="141">
        <f>ROUND(I1170*H1170,2)</f>
        <v>0</v>
      </c>
      <c r="BL1170" s="16" t="s">
        <v>237</v>
      </c>
      <c r="BM1170" s="140" t="s">
        <v>2380</v>
      </c>
    </row>
    <row r="1171" spans="2:65" s="1" customFormat="1" x14ac:dyDescent="0.2">
      <c r="B1171" s="31"/>
      <c r="D1171" s="148" t="s">
        <v>1052</v>
      </c>
      <c r="F1171" s="149" t="s">
        <v>2381</v>
      </c>
      <c r="I1171" s="144"/>
      <c r="L1171" s="31"/>
      <c r="M1171" s="145"/>
      <c r="T1171" s="52"/>
      <c r="AT1171" s="16" t="s">
        <v>1052</v>
      </c>
      <c r="AU1171" s="16" t="s">
        <v>80</v>
      </c>
    </row>
    <row r="1172" spans="2:65" s="12" customFormat="1" x14ac:dyDescent="0.2">
      <c r="B1172" s="150"/>
      <c r="D1172" s="142" t="s">
        <v>1054</v>
      </c>
      <c r="E1172" s="151" t="s">
        <v>3</v>
      </c>
      <c r="F1172" s="152" t="s">
        <v>2382</v>
      </c>
      <c r="H1172" s="153">
        <v>231.08</v>
      </c>
      <c r="I1172" s="154"/>
      <c r="L1172" s="150"/>
      <c r="M1172" s="155"/>
      <c r="T1172" s="156"/>
      <c r="AT1172" s="151" t="s">
        <v>1054</v>
      </c>
      <c r="AU1172" s="151" t="s">
        <v>80</v>
      </c>
      <c r="AV1172" s="12" t="s">
        <v>80</v>
      </c>
      <c r="AW1172" s="12" t="s">
        <v>35</v>
      </c>
      <c r="AX1172" s="12" t="s">
        <v>78</v>
      </c>
      <c r="AY1172" s="151" t="s">
        <v>181</v>
      </c>
    </row>
    <row r="1173" spans="2:65" s="1" customFormat="1" ht="55.5" customHeight="1" x14ac:dyDescent="0.2">
      <c r="B1173" s="128"/>
      <c r="C1173" s="129" t="s">
        <v>2383</v>
      </c>
      <c r="D1173" s="129" t="s">
        <v>182</v>
      </c>
      <c r="E1173" s="130" t="s">
        <v>2384</v>
      </c>
      <c r="F1173" s="131" t="s">
        <v>2385</v>
      </c>
      <c r="G1173" s="132" t="s">
        <v>597</v>
      </c>
      <c r="H1173" s="133">
        <v>109.2</v>
      </c>
      <c r="I1173" s="134"/>
      <c r="J1173" s="135">
        <f>ROUND(I1173*H1173,2)</f>
        <v>0</v>
      </c>
      <c r="K1173" s="131" t="s">
        <v>1050</v>
      </c>
      <c r="L1173" s="31"/>
      <c r="M1173" s="136" t="s">
        <v>3</v>
      </c>
      <c r="N1173" s="137" t="s">
        <v>44</v>
      </c>
      <c r="P1173" s="138">
        <f>O1173*H1173</f>
        <v>0</v>
      </c>
      <c r="Q1173" s="138">
        <v>0</v>
      </c>
      <c r="R1173" s="138">
        <f>Q1173*H1173</f>
        <v>0</v>
      </c>
      <c r="S1173" s="138">
        <v>2.5000000000000001E-3</v>
      </c>
      <c r="T1173" s="139">
        <f>S1173*H1173</f>
        <v>0.27300000000000002</v>
      </c>
      <c r="AR1173" s="140" t="s">
        <v>237</v>
      </c>
      <c r="AT1173" s="140" t="s">
        <v>182</v>
      </c>
      <c r="AU1173" s="140" t="s">
        <v>80</v>
      </c>
      <c r="AY1173" s="16" t="s">
        <v>181</v>
      </c>
      <c r="BE1173" s="141">
        <f>IF(N1173="základní",J1173,0)</f>
        <v>0</v>
      </c>
      <c r="BF1173" s="141">
        <f>IF(N1173="snížená",J1173,0)</f>
        <v>0</v>
      </c>
      <c r="BG1173" s="141">
        <f>IF(N1173="zákl. přenesená",J1173,0)</f>
        <v>0</v>
      </c>
      <c r="BH1173" s="141">
        <f>IF(N1173="sníž. přenesená",J1173,0)</f>
        <v>0</v>
      </c>
      <c r="BI1173" s="141">
        <f>IF(N1173="nulová",J1173,0)</f>
        <v>0</v>
      </c>
      <c r="BJ1173" s="16" t="s">
        <v>78</v>
      </c>
      <c r="BK1173" s="141">
        <f>ROUND(I1173*H1173,2)</f>
        <v>0</v>
      </c>
      <c r="BL1173" s="16" t="s">
        <v>237</v>
      </c>
      <c r="BM1173" s="140" t="s">
        <v>2386</v>
      </c>
    </row>
    <row r="1174" spans="2:65" s="1" customFormat="1" x14ac:dyDescent="0.2">
      <c r="B1174" s="31"/>
      <c r="D1174" s="148" t="s">
        <v>1052</v>
      </c>
      <c r="F1174" s="149" t="s">
        <v>2387</v>
      </c>
      <c r="I1174" s="144"/>
      <c r="L1174" s="31"/>
      <c r="M1174" s="145"/>
      <c r="T1174" s="52"/>
      <c r="AT1174" s="16" t="s">
        <v>1052</v>
      </c>
      <c r="AU1174" s="16" t="s">
        <v>80</v>
      </c>
    </row>
    <row r="1175" spans="2:65" s="12" customFormat="1" x14ac:dyDescent="0.2">
      <c r="B1175" s="150"/>
      <c r="D1175" s="142" t="s">
        <v>1054</v>
      </c>
      <c r="E1175" s="151" t="s">
        <v>3</v>
      </c>
      <c r="F1175" s="152" t="s">
        <v>2388</v>
      </c>
      <c r="H1175" s="153">
        <v>109.2</v>
      </c>
      <c r="I1175" s="154"/>
      <c r="L1175" s="150"/>
      <c r="M1175" s="155"/>
      <c r="T1175" s="156"/>
      <c r="AT1175" s="151" t="s">
        <v>1054</v>
      </c>
      <c r="AU1175" s="151" t="s">
        <v>80</v>
      </c>
      <c r="AV1175" s="12" t="s">
        <v>80</v>
      </c>
      <c r="AW1175" s="12" t="s">
        <v>35</v>
      </c>
      <c r="AX1175" s="12" t="s">
        <v>78</v>
      </c>
      <c r="AY1175" s="151" t="s">
        <v>181</v>
      </c>
    </row>
    <row r="1176" spans="2:65" s="1" customFormat="1" ht="37.9" customHeight="1" x14ac:dyDescent="0.2">
      <c r="B1176" s="128"/>
      <c r="C1176" s="129" t="s">
        <v>2389</v>
      </c>
      <c r="D1176" s="129" t="s">
        <v>182</v>
      </c>
      <c r="E1176" s="130" t="s">
        <v>2390</v>
      </c>
      <c r="F1176" s="131" t="s">
        <v>2391</v>
      </c>
      <c r="G1176" s="132" t="s">
        <v>597</v>
      </c>
      <c r="H1176" s="133">
        <v>554.34500000000003</v>
      </c>
      <c r="I1176" s="134"/>
      <c r="J1176" s="135">
        <f>ROUND(I1176*H1176,2)</f>
        <v>0</v>
      </c>
      <c r="K1176" s="131" t="s">
        <v>1050</v>
      </c>
      <c r="L1176" s="31"/>
      <c r="M1176" s="136" t="s">
        <v>3</v>
      </c>
      <c r="N1176" s="137" t="s">
        <v>44</v>
      </c>
      <c r="P1176" s="138">
        <f>O1176*H1176</f>
        <v>0</v>
      </c>
      <c r="Q1176" s="138">
        <v>0</v>
      </c>
      <c r="R1176" s="138">
        <f>Q1176*H1176</f>
        <v>0</v>
      </c>
      <c r="S1176" s="138">
        <v>0</v>
      </c>
      <c r="T1176" s="139">
        <f>S1176*H1176</f>
        <v>0</v>
      </c>
      <c r="AR1176" s="140" t="s">
        <v>237</v>
      </c>
      <c r="AT1176" s="140" t="s">
        <v>182</v>
      </c>
      <c r="AU1176" s="140" t="s">
        <v>80</v>
      </c>
      <c r="AY1176" s="16" t="s">
        <v>181</v>
      </c>
      <c r="BE1176" s="141">
        <f>IF(N1176="základní",J1176,0)</f>
        <v>0</v>
      </c>
      <c r="BF1176" s="141">
        <f>IF(N1176="snížená",J1176,0)</f>
        <v>0</v>
      </c>
      <c r="BG1176" s="141">
        <f>IF(N1176="zákl. přenesená",J1176,0)</f>
        <v>0</v>
      </c>
      <c r="BH1176" s="141">
        <f>IF(N1176="sníž. přenesená",J1176,0)</f>
        <v>0</v>
      </c>
      <c r="BI1176" s="141">
        <f>IF(N1176="nulová",J1176,0)</f>
        <v>0</v>
      </c>
      <c r="BJ1176" s="16" t="s">
        <v>78</v>
      </c>
      <c r="BK1176" s="141">
        <f>ROUND(I1176*H1176,2)</f>
        <v>0</v>
      </c>
      <c r="BL1176" s="16" t="s">
        <v>237</v>
      </c>
      <c r="BM1176" s="140" t="s">
        <v>2392</v>
      </c>
    </row>
    <row r="1177" spans="2:65" s="1" customFormat="1" x14ac:dyDescent="0.2">
      <c r="B1177" s="31"/>
      <c r="D1177" s="148" t="s">
        <v>1052</v>
      </c>
      <c r="F1177" s="149" t="s">
        <v>2393</v>
      </c>
      <c r="I1177" s="144"/>
      <c r="L1177" s="31"/>
      <c r="M1177" s="145"/>
      <c r="T1177" s="52"/>
      <c r="AT1177" s="16" t="s">
        <v>1052</v>
      </c>
      <c r="AU1177" s="16" t="s">
        <v>80</v>
      </c>
    </row>
    <row r="1178" spans="2:65" s="12" customFormat="1" x14ac:dyDescent="0.2">
      <c r="B1178" s="150"/>
      <c r="D1178" s="142" t="s">
        <v>1054</v>
      </c>
      <c r="E1178" s="151" t="s">
        <v>3</v>
      </c>
      <c r="F1178" s="152" t="s">
        <v>2394</v>
      </c>
      <c r="H1178" s="153">
        <v>28.3</v>
      </c>
      <c r="I1178" s="154"/>
      <c r="L1178" s="150"/>
      <c r="M1178" s="155"/>
      <c r="T1178" s="156"/>
      <c r="AT1178" s="151" t="s">
        <v>1054</v>
      </c>
      <c r="AU1178" s="151" t="s">
        <v>80</v>
      </c>
      <c r="AV1178" s="12" t="s">
        <v>80</v>
      </c>
      <c r="AW1178" s="12" t="s">
        <v>35</v>
      </c>
      <c r="AX1178" s="12" t="s">
        <v>73</v>
      </c>
      <c r="AY1178" s="151" t="s">
        <v>181</v>
      </c>
    </row>
    <row r="1179" spans="2:65" s="12" customFormat="1" x14ac:dyDescent="0.2">
      <c r="B1179" s="150"/>
      <c r="D1179" s="142" t="s">
        <v>1054</v>
      </c>
      <c r="E1179" s="151" t="s">
        <v>3</v>
      </c>
      <c r="F1179" s="152" t="s">
        <v>2395</v>
      </c>
      <c r="H1179" s="153">
        <v>24.8</v>
      </c>
      <c r="I1179" s="154"/>
      <c r="L1179" s="150"/>
      <c r="M1179" s="155"/>
      <c r="T1179" s="156"/>
      <c r="AT1179" s="151" t="s">
        <v>1054</v>
      </c>
      <c r="AU1179" s="151" t="s">
        <v>80</v>
      </c>
      <c r="AV1179" s="12" t="s">
        <v>80</v>
      </c>
      <c r="AW1179" s="12" t="s">
        <v>35</v>
      </c>
      <c r="AX1179" s="12" t="s">
        <v>73</v>
      </c>
      <c r="AY1179" s="151" t="s">
        <v>181</v>
      </c>
    </row>
    <row r="1180" spans="2:65" s="12" customFormat="1" x14ac:dyDescent="0.2">
      <c r="B1180" s="150"/>
      <c r="D1180" s="142" t="s">
        <v>1054</v>
      </c>
      <c r="E1180" s="151" t="s">
        <v>3</v>
      </c>
      <c r="F1180" s="152" t="s">
        <v>1776</v>
      </c>
      <c r="H1180" s="153">
        <v>8.76</v>
      </c>
      <c r="I1180" s="154"/>
      <c r="L1180" s="150"/>
      <c r="M1180" s="155"/>
      <c r="T1180" s="156"/>
      <c r="AT1180" s="151" t="s">
        <v>1054</v>
      </c>
      <c r="AU1180" s="151" t="s">
        <v>80</v>
      </c>
      <c r="AV1180" s="12" t="s">
        <v>80</v>
      </c>
      <c r="AW1180" s="12" t="s">
        <v>35</v>
      </c>
      <c r="AX1180" s="12" t="s">
        <v>73</v>
      </c>
      <c r="AY1180" s="151" t="s">
        <v>181</v>
      </c>
    </row>
    <row r="1181" spans="2:65" s="12" customFormat="1" x14ac:dyDescent="0.2">
      <c r="B1181" s="150"/>
      <c r="D1181" s="142" t="s">
        <v>1054</v>
      </c>
      <c r="E1181" s="151" t="s">
        <v>3</v>
      </c>
      <c r="F1181" s="152" t="s">
        <v>2396</v>
      </c>
      <c r="H1181" s="153">
        <v>15.64</v>
      </c>
      <c r="I1181" s="154"/>
      <c r="L1181" s="150"/>
      <c r="M1181" s="155"/>
      <c r="T1181" s="156"/>
      <c r="AT1181" s="151" t="s">
        <v>1054</v>
      </c>
      <c r="AU1181" s="151" t="s">
        <v>80</v>
      </c>
      <c r="AV1181" s="12" t="s">
        <v>80</v>
      </c>
      <c r="AW1181" s="12" t="s">
        <v>35</v>
      </c>
      <c r="AX1181" s="12" t="s">
        <v>73</v>
      </c>
      <c r="AY1181" s="151" t="s">
        <v>181</v>
      </c>
    </row>
    <row r="1182" spans="2:65" s="12" customFormat="1" x14ac:dyDescent="0.2">
      <c r="B1182" s="150"/>
      <c r="D1182" s="142" t="s">
        <v>1054</v>
      </c>
      <c r="E1182" s="151" t="s">
        <v>3</v>
      </c>
      <c r="F1182" s="152" t="s">
        <v>2266</v>
      </c>
      <c r="H1182" s="153">
        <v>15.65</v>
      </c>
      <c r="I1182" s="154"/>
      <c r="L1182" s="150"/>
      <c r="M1182" s="155"/>
      <c r="T1182" s="156"/>
      <c r="AT1182" s="151" t="s">
        <v>1054</v>
      </c>
      <c r="AU1182" s="151" t="s">
        <v>80</v>
      </c>
      <c r="AV1182" s="12" t="s">
        <v>80</v>
      </c>
      <c r="AW1182" s="12" t="s">
        <v>35</v>
      </c>
      <c r="AX1182" s="12" t="s">
        <v>73</v>
      </c>
      <c r="AY1182" s="151" t="s">
        <v>181</v>
      </c>
    </row>
    <row r="1183" spans="2:65" s="12" customFormat="1" x14ac:dyDescent="0.2">
      <c r="B1183" s="150"/>
      <c r="D1183" s="142" t="s">
        <v>1054</v>
      </c>
      <c r="E1183" s="151" t="s">
        <v>3</v>
      </c>
      <c r="F1183" s="152" t="s">
        <v>2397</v>
      </c>
      <c r="H1183" s="153">
        <v>11.7</v>
      </c>
      <c r="I1183" s="154"/>
      <c r="L1183" s="150"/>
      <c r="M1183" s="155"/>
      <c r="T1183" s="156"/>
      <c r="AT1183" s="151" t="s">
        <v>1054</v>
      </c>
      <c r="AU1183" s="151" t="s">
        <v>80</v>
      </c>
      <c r="AV1183" s="12" t="s">
        <v>80</v>
      </c>
      <c r="AW1183" s="12" t="s">
        <v>35</v>
      </c>
      <c r="AX1183" s="12" t="s">
        <v>73</v>
      </c>
      <c r="AY1183" s="151" t="s">
        <v>181</v>
      </c>
    </row>
    <row r="1184" spans="2:65" s="12" customFormat="1" x14ac:dyDescent="0.2">
      <c r="B1184" s="150"/>
      <c r="D1184" s="142" t="s">
        <v>1054</v>
      </c>
      <c r="E1184" s="151" t="s">
        <v>3</v>
      </c>
      <c r="F1184" s="152" t="s">
        <v>1780</v>
      </c>
      <c r="H1184" s="153">
        <v>12.4</v>
      </c>
      <c r="I1184" s="154"/>
      <c r="L1184" s="150"/>
      <c r="M1184" s="155"/>
      <c r="T1184" s="156"/>
      <c r="AT1184" s="151" t="s">
        <v>1054</v>
      </c>
      <c r="AU1184" s="151" t="s">
        <v>80</v>
      </c>
      <c r="AV1184" s="12" t="s">
        <v>80</v>
      </c>
      <c r="AW1184" s="12" t="s">
        <v>35</v>
      </c>
      <c r="AX1184" s="12" t="s">
        <v>73</v>
      </c>
      <c r="AY1184" s="151" t="s">
        <v>181</v>
      </c>
    </row>
    <row r="1185" spans="2:65" s="12" customFormat="1" x14ac:dyDescent="0.2">
      <c r="B1185" s="150"/>
      <c r="D1185" s="142" t="s">
        <v>1054</v>
      </c>
      <c r="E1185" s="151" t="s">
        <v>3</v>
      </c>
      <c r="F1185" s="152" t="s">
        <v>1781</v>
      </c>
      <c r="H1185" s="153">
        <v>25.25</v>
      </c>
      <c r="I1185" s="154"/>
      <c r="L1185" s="150"/>
      <c r="M1185" s="155"/>
      <c r="T1185" s="156"/>
      <c r="AT1185" s="151" t="s">
        <v>1054</v>
      </c>
      <c r="AU1185" s="151" t="s">
        <v>80</v>
      </c>
      <c r="AV1185" s="12" t="s">
        <v>80</v>
      </c>
      <c r="AW1185" s="12" t="s">
        <v>35</v>
      </c>
      <c r="AX1185" s="12" t="s">
        <v>73</v>
      </c>
      <c r="AY1185" s="151" t="s">
        <v>181</v>
      </c>
    </row>
    <row r="1186" spans="2:65" s="12" customFormat="1" x14ac:dyDescent="0.2">
      <c r="B1186" s="150"/>
      <c r="D1186" s="142" t="s">
        <v>1054</v>
      </c>
      <c r="E1186" s="151" t="s">
        <v>3</v>
      </c>
      <c r="F1186" s="152" t="s">
        <v>2398</v>
      </c>
      <c r="H1186" s="153">
        <v>25</v>
      </c>
      <c r="I1186" s="154"/>
      <c r="L1186" s="150"/>
      <c r="M1186" s="155"/>
      <c r="T1186" s="156"/>
      <c r="AT1186" s="151" t="s">
        <v>1054</v>
      </c>
      <c r="AU1186" s="151" t="s">
        <v>80</v>
      </c>
      <c r="AV1186" s="12" t="s">
        <v>80</v>
      </c>
      <c r="AW1186" s="12" t="s">
        <v>35</v>
      </c>
      <c r="AX1186" s="12" t="s">
        <v>73</v>
      </c>
      <c r="AY1186" s="151" t="s">
        <v>181</v>
      </c>
    </row>
    <row r="1187" spans="2:65" s="12" customFormat="1" x14ac:dyDescent="0.2">
      <c r="B1187" s="150"/>
      <c r="D1187" s="142" t="s">
        <v>1054</v>
      </c>
      <c r="E1187" s="151" t="s">
        <v>3</v>
      </c>
      <c r="F1187" s="152" t="s">
        <v>2399</v>
      </c>
      <c r="H1187" s="153">
        <v>210.61</v>
      </c>
      <c r="I1187" s="154"/>
      <c r="L1187" s="150"/>
      <c r="M1187" s="155"/>
      <c r="T1187" s="156"/>
      <c r="AT1187" s="151" t="s">
        <v>1054</v>
      </c>
      <c r="AU1187" s="151" t="s">
        <v>80</v>
      </c>
      <c r="AV1187" s="12" t="s">
        <v>80</v>
      </c>
      <c r="AW1187" s="12" t="s">
        <v>35</v>
      </c>
      <c r="AX1187" s="12" t="s">
        <v>73</v>
      </c>
      <c r="AY1187" s="151" t="s">
        <v>181</v>
      </c>
    </row>
    <row r="1188" spans="2:65" s="12" customFormat="1" x14ac:dyDescent="0.2">
      <c r="B1188" s="150"/>
      <c r="D1188" s="142" t="s">
        <v>1054</v>
      </c>
      <c r="E1188" s="151" t="s">
        <v>3</v>
      </c>
      <c r="F1188" s="152" t="s">
        <v>2400</v>
      </c>
      <c r="H1188" s="153">
        <v>120.4</v>
      </c>
      <c r="I1188" s="154"/>
      <c r="L1188" s="150"/>
      <c r="M1188" s="155"/>
      <c r="T1188" s="156"/>
      <c r="AT1188" s="151" t="s">
        <v>1054</v>
      </c>
      <c r="AU1188" s="151" t="s">
        <v>80</v>
      </c>
      <c r="AV1188" s="12" t="s">
        <v>80</v>
      </c>
      <c r="AW1188" s="12" t="s">
        <v>35</v>
      </c>
      <c r="AX1188" s="12" t="s">
        <v>73</v>
      </c>
      <c r="AY1188" s="151" t="s">
        <v>181</v>
      </c>
    </row>
    <row r="1189" spans="2:65" s="12" customFormat="1" x14ac:dyDescent="0.2">
      <c r="B1189" s="150"/>
      <c r="D1189" s="142" t="s">
        <v>1054</v>
      </c>
      <c r="E1189" s="151" t="s">
        <v>3</v>
      </c>
      <c r="F1189" s="152" t="s">
        <v>2401</v>
      </c>
      <c r="H1189" s="153">
        <v>43.954999999999998</v>
      </c>
      <c r="I1189" s="154"/>
      <c r="L1189" s="150"/>
      <c r="M1189" s="155"/>
      <c r="T1189" s="156"/>
      <c r="AT1189" s="151" t="s">
        <v>1054</v>
      </c>
      <c r="AU1189" s="151" t="s">
        <v>80</v>
      </c>
      <c r="AV1189" s="12" t="s">
        <v>80</v>
      </c>
      <c r="AW1189" s="12" t="s">
        <v>35</v>
      </c>
      <c r="AX1189" s="12" t="s">
        <v>73</v>
      </c>
      <c r="AY1189" s="151" t="s">
        <v>181</v>
      </c>
    </row>
    <row r="1190" spans="2:65" s="12" customFormat="1" x14ac:dyDescent="0.2">
      <c r="B1190" s="150"/>
      <c r="D1190" s="142" t="s">
        <v>1054</v>
      </c>
      <c r="E1190" s="151" t="s">
        <v>3</v>
      </c>
      <c r="F1190" s="152" t="s">
        <v>2402</v>
      </c>
      <c r="H1190" s="153">
        <v>11.88</v>
      </c>
      <c r="I1190" s="154"/>
      <c r="L1190" s="150"/>
      <c r="M1190" s="155"/>
      <c r="T1190" s="156"/>
      <c r="AT1190" s="151" t="s">
        <v>1054</v>
      </c>
      <c r="AU1190" s="151" t="s">
        <v>80</v>
      </c>
      <c r="AV1190" s="12" t="s">
        <v>80</v>
      </c>
      <c r="AW1190" s="12" t="s">
        <v>35</v>
      </c>
      <c r="AX1190" s="12" t="s">
        <v>73</v>
      </c>
      <c r="AY1190" s="151" t="s">
        <v>181</v>
      </c>
    </row>
    <row r="1191" spans="2:65" s="13" customFormat="1" x14ac:dyDescent="0.2">
      <c r="B1191" s="157"/>
      <c r="D1191" s="142" t="s">
        <v>1054</v>
      </c>
      <c r="E1191" s="158" t="s">
        <v>3</v>
      </c>
      <c r="F1191" s="159" t="s">
        <v>1070</v>
      </c>
      <c r="H1191" s="160">
        <v>554.34500000000003</v>
      </c>
      <c r="I1191" s="161"/>
      <c r="L1191" s="157"/>
      <c r="M1191" s="162"/>
      <c r="T1191" s="163"/>
      <c r="AT1191" s="158" t="s">
        <v>1054</v>
      </c>
      <c r="AU1191" s="158" t="s">
        <v>80</v>
      </c>
      <c r="AV1191" s="13" t="s">
        <v>186</v>
      </c>
      <c r="AW1191" s="13" t="s">
        <v>35</v>
      </c>
      <c r="AX1191" s="13" t="s">
        <v>78</v>
      </c>
      <c r="AY1191" s="158" t="s">
        <v>181</v>
      </c>
    </row>
    <row r="1192" spans="2:65" s="1" customFormat="1" ht="24.2" customHeight="1" x14ac:dyDescent="0.2">
      <c r="B1192" s="128"/>
      <c r="C1192" s="164" t="s">
        <v>2403</v>
      </c>
      <c r="D1192" s="164" t="s">
        <v>1134</v>
      </c>
      <c r="E1192" s="165" t="s">
        <v>2404</v>
      </c>
      <c r="F1192" s="166" t="s">
        <v>2405</v>
      </c>
      <c r="G1192" s="167" t="s">
        <v>597</v>
      </c>
      <c r="H1192" s="168">
        <v>88.117999999999995</v>
      </c>
      <c r="I1192" s="169"/>
      <c r="J1192" s="170">
        <f>ROUND(I1192*H1192,2)</f>
        <v>0</v>
      </c>
      <c r="K1192" s="166" t="s">
        <v>1050</v>
      </c>
      <c r="L1192" s="171"/>
      <c r="M1192" s="172" t="s">
        <v>3</v>
      </c>
      <c r="N1192" s="173" t="s">
        <v>44</v>
      </c>
      <c r="P1192" s="138">
        <f>O1192*H1192</f>
        <v>0</v>
      </c>
      <c r="Q1192" s="138">
        <v>6.4999999999999997E-4</v>
      </c>
      <c r="R1192" s="138">
        <f>Q1192*H1192</f>
        <v>5.7276699999999993E-2</v>
      </c>
      <c r="S1192" s="138">
        <v>0</v>
      </c>
      <c r="T1192" s="139">
        <f>S1192*H1192</f>
        <v>0</v>
      </c>
      <c r="AR1192" s="140" t="s">
        <v>297</v>
      </c>
      <c r="AT1192" s="140" t="s">
        <v>1134</v>
      </c>
      <c r="AU1192" s="140" t="s">
        <v>80</v>
      </c>
      <c r="AY1192" s="16" t="s">
        <v>181</v>
      </c>
      <c r="BE1192" s="141">
        <f>IF(N1192="základní",J1192,0)</f>
        <v>0</v>
      </c>
      <c r="BF1192" s="141">
        <f>IF(N1192="snížená",J1192,0)</f>
        <v>0</v>
      </c>
      <c r="BG1192" s="141">
        <f>IF(N1192="zákl. přenesená",J1192,0)</f>
        <v>0</v>
      </c>
      <c r="BH1192" s="141">
        <f>IF(N1192="sníž. přenesená",J1192,0)</f>
        <v>0</v>
      </c>
      <c r="BI1192" s="141">
        <f>IF(N1192="nulová",J1192,0)</f>
        <v>0</v>
      </c>
      <c r="BJ1192" s="16" t="s">
        <v>78</v>
      </c>
      <c r="BK1192" s="141">
        <f>ROUND(I1192*H1192,2)</f>
        <v>0</v>
      </c>
      <c r="BL1192" s="16" t="s">
        <v>237</v>
      </c>
      <c r="BM1192" s="140" t="s">
        <v>2406</v>
      </c>
    </row>
    <row r="1193" spans="2:65" s="12" customFormat="1" x14ac:dyDescent="0.2">
      <c r="B1193" s="150"/>
      <c r="D1193" s="142" t="s">
        <v>1054</v>
      </c>
      <c r="E1193" s="151" t="s">
        <v>3</v>
      </c>
      <c r="F1193" s="152" t="s">
        <v>1785</v>
      </c>
      <c r="H1193" s="153">
        <v>60.2</v>
      </c>
      <c r="I1193" s="154"/>
      <c r="L1193" s="150"/>
      <c r="M1193" s="155"/>
      <c r="T1193" s="156"/>
      <c r="AT1193" s="151" t="s">
        <v>1054</v>
      </c>
      <c r="AU1193" s="151" t="s">
        <v>80</v>
      </c>
      <c r="AV1193" s="12" t="s">
        <v>80</v>
      </c>
      <c r="AW1193" s="12" t="s">
        <v>35</v>
      </c>
      <c r="AX1193" s="12" t="s">
        <v>73</v>
      </c>
      <c r="AY1193" s="151" t="s">
        <v>181</v>
      </c>
    </row>
    <row r="1194" spans="2:65" s="12" customFormat="1" x14ac:dyDescent="0.2">
      <c r="B1194" s="150"/>
      <c r="D1194" s="142" t="s">
        <v>1054</v>
      </c>
      <c r="E1194" s="151" t="s">
        <v>3</v>
      </c>
      <c r="F1194" s="152" t="s">
        <v>1786</v>
      </c>
      <c r="H1194" s="153">
        <v>21.978000000000002</v>
      </c>
      <c r="I1194" s="154"/>
      <c r="L1194" s="150"/>
      <c r="M1194" s="155"/>
      <c r="T1194" s="156"/>
      <c r="AT1194" s="151" t="s">
        <v>1054</v>
      </c>
      <c r="AU1194" s="151" t="s">
        <v>80</v>
      </c>
      <c r="AV1194" s="12" t="s">
        <v>80</v>
      </c>
      <c r="AW1194" s="12" t="s">
        <v>35</v>
      </c>
      <c r="AX1194" s="12" t="s">
        <v>73</v>
      </c>
      <c r="AY1194" s="151" t="s">
        <v>181</v>
      </c>
    </row>
    <row r="1195" spans="2:65" s="12" customFormat="1" x14ac:dyDescent="0.2">
      <c r="B1195" s="150"/>
      <c r="D1195" s="142" t="s">
        <v>1054</v>
      </c>
      <c r="E1195" s="151" t="s">
        <v>3</v>
      </c>
      <c r="F1195" s="152" t="s">
        <v>1787</v>
      </c>
      <c r="H1195" s="153">
        <v>5.94</v>
      </c>
      <c r="I1195" s="154"/>
      <c r="L1195" s="150"/>
      <c r="M1195" s="155"/>
      <c r="T1195" s="156"/>
      <c r="AT1195" s="151" t="s">
        <v>1054</v>
      </c>
      <c r="AU1195" s="151" t="s">
        <v>80</v>
      </c>
      <c r="AV1195" s="12" t="s">
        <v>80</v>
      </c>
      <c r="AW1195" s="12" t="s">
        <v>35</v>
      </c>
      <c r="AX1195" s="12" t="s">
        <v>73</v>
      </c>
      <c r="AY1195" s="151" t="s">
        <v>181</v>
      </c>
    </row>
    <row r="1196" spans="2:65" s="13" customFormat="1" x14ac:dyDescent="0.2">
      <c r="B1196" s="157"/>
      <c r="D1196" s="142" t="s">
        <v>1054</v>
      </c>
      <c r="E1196" s="158" t="s">
        <v>3</v>
      </c>
      <c r="F1196" s="159" t="s">
        <v>1070</v>
      </c>
      <c r="H1196" s="160">
        <v>88.117999999999995</v>
      </c>
      <c r="I1196" s="161"/>
      <c r="L1196" s="157"/>
      <c r="M1196" s="162"/>
      <c r="T1196" s="163"/>
      <c r="AT1196" s="158" t="s">
        <v>1054</v>
      </c>
      <c r="AU1196" s="158" t="s">
        <v>80</v>
      </c>
      <c r="AV1196" s="13" t="s">
        <v>186</v>
      </c>
      <c r="AW1196" s="13" t="s">
        <v>35</v>
      </c>
      <c r="AX1196" s="13" t="s">
        <v>78</v>
      </c>
      <c r="AY1196" s="158" t="s">
        <v>181</v>
      </c>
    </row>
    <row r="1197" spans="2:65" s="1" customFormat="1" ht="24.2" customHeight="1" x14ac:dyDescent="0.2">
      <c r="B1197" s="128"/>
      <c r="C1197" s="164" t="s">
        <v>2407</v>
      </c>
      <c r="D1197" s="164" t="s">
        <v>1134</v>
      </c>
      <c r="E1197" s="165" t="s">
        <v>2408</v>
      </c>
      <c r="F1197" s="166" t="s">
        <v>2409</v>
      </c>
      <c r="G1197" s="167" t="s">
        <v>597</v>
      </c>
      <c r="H1197" s="168">
        <v>209.48500000000001</v>
      </c>
      <c r="I1197" s="169"/>
      <c r="J1197" s="170">
        <f>ROUND(I1197*H1197,2)</f>
        <v>0</v>
      </c>
      <c r="K1197" s="166" t="s">
        <v>1050</v>
      </c>
      <c r="L1197" s="171"/>
      <c r="M1197" s="172" t="s">
        <v>3</v>
      </c>
      <c r="N1197" s="173" t="s">
        <v>44</v>
      </c>
      <c r="P1197" s="138">
        <f>O1197*H1197</f>
        <v>0</v>
      </c>
      <c r="Q1197" s="138">
        <v>2E-3</v>
      </c>
      <c r="R1197" s="138">
        <f>Q1197*H1197</f>
        <v>0.41897000000000001</v>
      </c>
      <c r="S1197" s="138">
        <v>0</v>
      </c>
      <c r="T1197" s="139">
        <f>S1197*H1197</f>
        <v>0</v>
      </c>
      <c r="AR1197" s="140" t="s">
        <v>297</v>
      </c>
      <c r="AT1197" s="140" t="s">
        <v>1134</v>
      </c>
      <c r="AU1197" s="140" t="s">
        <v>80</v>
      </c>
      <c r="AY1197" s="16" t="s">
        <v>181</v>
      </c>
      <c r="BE1197" s="141">
        <f>IF(N1197="základní",J1197,0)</f>
        <v>0</v>
      </c>
      <c r="BF1197" s="141">
        <f>IF(N1197="snížená",J1197,0)</f>
        <v>0</v>
      </c>
      <c r="BG1197" s="141">
        <f>IF(N1197="zákl. přenesená",J1197,0)</f>
        <v>0</v>
      </c>
      <c r="BH1197" s="141">
        <f>IF(N1197="sníž. přenesená",J1197,0)</f>
        <v>0</v>
      </c>
      <c r="BI1197" s="141">
        <f>IF(N1197="nulová",J1197,0)</f>
        <v>0</v>
      </c>
      <c r="BJ1197" s="16" t="s">
        <v>78</v>
      </c>
      <c r="BK1197" s="141">
        <f>ROUND(I1197*H1197,2)</f>
        <v>0</v>
      </c>
      <c r="BL1197" s="16" t="s">
        <v>237</v>
      </c>
      <c r="BM1197" s="140" t="s">
        <v>2410</v>
      </c>
    </row>
    <row r="1198" spans="2:65" s="12" customFormat="1" x14ac:dyDescent="0.2">
      <c r="B1198" s="150"/>
      <c r="D1198" s="142" t="s">
        <v>1054</v>
      </c>
      <c r="E1198" s="151" t="s">
        <v>3</v>
      </c>
      <c r="F1198" s="152" t="s">
        <v>2411</v>
      </c>
      <c r="H1198" s="153">
        <v>12.5</v>
      </c>
      <c r="I1198" s="154"/>
      <c r="L1198" s="150"/>
      <c r="M1198" s="155"/>
      <c r="T1198" s="156"/>
      <c r="AT1198" s="151" t="s">
        <v>1054</v>
      </c>
      <c r="AU1198" s="151" t="s">
        <v>80</v>
      </c>
      <c r="AV1198" s="12" t="s">
        <v>80</v>
      </c>
      <c r="AW1198" s="12" t="s">
        <v>35</v>
      </c>
      <c r="AX1198" s="12" t="s">
        <v>73</v>
      </c>
      <c r="AY1198" s="151" t="s">
        <v>181</v>
      </c>
    </row>
    <row r="1199" spans="2:65" s="12" customFormat="1" x14ac:dyDescent="0.2">
      <c r="B1199" s="150"/>
      <c r="D1199" s="142" t="s">
        <v>1054</v>
      </c>
      <c r="E1199" s="151" t="s">
        <v>3</v>
      </c>
      <c r="F1199" s="152" t="s">
        <v>1784</v>
      </c>
      <c r="H1199" s="153">
        <v>105.30500000000001</v>
      </c>
      <c r="I1199" s="154"/>
      <c r="L1199" s="150"/>
      <c r="M1199" s="155"/>
      <c r="T1199" s="156"/>
      <c r="AT1199" s="151" t="s">
        <v>1054</v>
      </c>
      <c r="AU1199" s="151" t="s">
        <v>80</v>
      </c>
      <c r="AV1199" s="12" t="s">
        <v>80</v>
      </c>
      <c r="AW1199" s="12" t="s">
        <v>35</v>
      </c>
      <c r="AX1199" s="12" t="s">
        <v>73</v>
      </c>
      <c r="AY1199" s="151" t="s">
        <v>181</v>
      </c>
    </row>
    <row r="1200" spans="2:65" s="12" customFormat="1" x14ac:dyDescent="0.2">
      <c r="B1200" s="150"/>
      <c r="D1200" s="142" t="s">
        <v>1054</v>
      </c>
      <c r="E1200" s="151" t="s">
        <v>3</v>
      </c>
      <c r="F1200" s="152" t="s">
        <v>1785</v>
      </c>
      <c r="H1200" s="153">
        <v>60.2</v>
      </c>
      <c r="I1200" s="154"/>
      <c r="L1200" s="150"/>
      <c r="M1200" s="155"/>
      <c r="T1200" s="156"/>
      <c r="AT1200" s="151" t="s">
        <v>1054</v>
      </c>
      <c r="AU1200" s="151" t="s">
        <v>80</v>
      </c>
      <c r="AV1200" s="12" t="s">
        <v>80</v>
      </c>
      <c r="AW1200" s="12" t="s">
        <v>35</v>
      </c>
      <c r="AX1200" s="12" t="s">
        <v>73</v>
      </c>
      <c r="AY1200" s="151" t="s">
        <v>181</v>
      </c>
    </row>
    <row r="1201" spans="2:65" s="12" customFormat="1" x14ac:dyDescent="0.2">
      <c r="B1201" s="150"/>
      <c r="D1201" s="142" t="s">
        <v>1054</v>
      </c>
      <c r="E1201" s="151" t="s">
        <v>3</v>
      </c>
      <c r="F1201" s="152" t="s">
        <v>1786</v>
      </c>
      <c r="H1201" s="153">
        <v>21.978000000000002</v>
      </c>
      <c r="I1201" s="154"/>
      <c r="L1201" s="150"/>
      <c r="M1201" s="155"/>
      <c r="T1201" s="156"/>
      <c r="AT1201" s="151" t="s">
        <v>1054</v>
      </c>
      <c r="AU1201" s="151" t="s">
        <v>80</v>
      </c>
      <c r="AV1201" s="12" t="s">
        <v>80</v>
      </c>
      <c r="AW1201" s="12" t="s">
        <v>35</v>
      </c>
      <c r="AX1201" s="12" t="s">
        <v>73</v>
      </c>
      <c r="AY1201" s="151" t="s">
        <v>181</v>
      </c>
    </row>
    <row r="1202" spans="2:65" s="12" customFormat="1" x14ac:dyDescent="0.2">
      <c r="B1202" s="150"/>
      <c r="D1202" s="142" t="s">
        <v>1054</v>
      </c>
      <c r="E1202" s="151" t="s">
        <v>3</v>
      </c>
      <c r="F1202" s="152" t="s">
        <v>2412</v>
      </c>
      <c r="H1202" s="153">
        <v>5.3940000000000001</v>
      </c>
      <c r="I1202" s="154"/>
      <c r="L1202" s="150"/>
      <c r="M1202" s="155"/>
      <c r="T1202" s="156"/>
      <c r="AT1202" s="151" t="s">
        <v>1054</v>
      </c>
      <c r="AU1202" s="151" t="s">
        <v>80</v>
      </c>
      <c r="AV1202" s="12" t="s">
        <v>80</v>
      </c>
      <c r="AW1202" s="12" t="s">
        <v>35</v>
      </c>
      <c r="AX1202" s="12" t="s">
        <v>73</v>
      </c>
      <c r="AY1202" s="151" t="s">
        <v>181</v>
      </c>
    </row>
    <row r="1203" spans="2:65" s="13" customFormat="1" x14ac:dyDescent="0.2">
      <c r="B1203" s="157"/>
      <c r="D1203" s="142" t="s">
        <v>1054</v>
      </c>
      <c r="E1203" s="158" t="s">
        <v>3</v>
      </c>
      <c r="F1203" s="159" t="s">
        <v>1070</v>
      </c>
      <c r="H1203" s="160">
        <v>205.37700000000001</v>
      </c>
      <c r="I1203" s="161"/>
      <c r="L1203" s="157"/>
      <c r="M1203" s="162"/>
      <c r="T1203" s="163"/>
      <c r="AT1203" s="158" t="s">
        <v>1054</v>
      </c>
      <c r="AU1203" s="158" t="s">
        <v>80</v>
      </c>
      <c r="AV1203" s="13" t="s">
        <v>186</v>
      </c>
      <c r="AW1203" s="13" t="s">
        <v>35</v>
      </c>
      <c r="AX1203" s="13" t="s">
        <v>78</v>
      </c>
      <c r="AY1203" s="158" t="s">
        <v>181</v>
      </c>
    </row>
    <row r="1204" spans="2:65" s="12" customFormat="1" x14ac:dyDescent="0.2">
      <c r="B1204" s="150"/>
      <c r="D1204" s="142" t="s">
        <v>1054</v>
      </c>
      <c r="F1204" s="152" t="s">
        <v>2413</v>
      </c>
      <c r="H1204" s="153">
        <v>209.48500000000001</v>
      </c>
      <c r="I1204" s="154"/>
      <c r="L1204" s="150"/>
      <c r="M1204" s="155"/>
      <c r="T1204" s="156"/>
      <c r="AT1204" s="151" t="s">
        <v>1054</v>
      </c>
      <c r="AU1204" s="151" t="s">
        <v>80</v>
      </c>
      <c r="AV1204" s="12" t="s">
        <v>80</v>
      </c>
      <c r="AW1204" s="12" t="s">
        <v>4</v>
      </c>
      <c r="AX1204" s="12" t="s">
        <v>78</v>
      </c>
      <c r="AY1204" s="151" t="s">
        <v>181</v>
      </c>
    </row>
    <row r="1205" spans="2:65" s="1" customFormat="1" ht="24.2" customHeight="1" x14ac:dyDescent="0.2">
      <c r="B1205" s="128"/>
      <c r="C1205" s="164" t="s">
        <v>2414</v>
      </c>
      <c r="D1205" s="164" t="s">
        <v>1134</v>
      </c>
      <c r="E1205" s="165" t="s">
        <v>2415</v>
      </c>
      <c r="F1205" s="166" t="s">
        <v>2416</v>
      </c>
      <c r="G1205" s="167" t="s">
        <v>597</v>
      </c>
      <c r="H1205" s="168">
        <v>12.75</v>
      </c>
      <c r="I1205" s="169"/>
      <c r="J1205" s="170">
        <f>ROUND(I1205*H1205,2)</f>
        <v>0</v>
      </c>
      <c r="K1205" s="166" t="s">
        <v>1050</v>
      </c>
      <c r="L1205" s="171"/>
      <c r="M1205" s="172" t="s">
        <v>3</v>
      </c>
      <c r="N1205" s="173" t="s">
        <v>44</v>
      </c>
      <c r="P1205" s="138">
        <f>O1205*H1205</f>
        <v>0</v>
      </c>
      <c r="Q1205" s="138">
        <v>5.1999999999999995E-4</v>
      </c>
      <c r="R1205" s="138">
        <f>Q1205*H1205</f>
        <v>6.6299999999999996E-3</v>
      </c>
      <c r="S1205" s="138">
        <v>0</v>
      </c>
      <c r="T1205" s="139">
        <f>S1205*H1205</f>
        <v>0</v>
      </c>
      <c r="AR1205" s="140" t="s">
        <v>297</v>
      </c>
      <c r="AT1205" s="140" t="s">
        <v>1134</v>
      </c>
      <c r="AU1205" s="140" t="s">
        <v>80</v>
      </c>
      <c r="AY1205" s="16" t="s">
        <v>181</v>
      </c>
      <c r="BE1205" s="141">
        <f>IF(N1205="základní",J1205,0)</f>
        <v>0</v>
      </c>
      <c r="BF1205" s="141">
        <f>IF(N1205="snížená",J1205,0)</f>
        <v>0</v>
      </c>
      <c r="BG1205" s="141">
        <f>IF(N1205="zákl. přenesená",J1205,0)</f>
        <v>0</v>
      </c>
      <c r="BH1205" s="141">
        <f>IF(N1205="sníž. přenesená",J1205,0)</f>
        <v>0</v>
      </c>
      <c r="BI1205" s="141">
        <f>IF(N1205="nulová",J1205,0)</f>
        <v>0</v>
      </c>
      <c r="BJ1205" s="16" t="s">
        <v>78</v>
      </c>
      <c r="BK1205" s="141">
        <f>ROUND(I1205*H1205,2)</f>
        <v>0</v>
      </c>
      <c r="BL1205" s="16" t="s">
        <v>237</v>
      </c>
      <c r="BM1205" s="140" t="s">
        <v>2417</v>
      </c>
    </row>
    <row r="1206" spans="2:65" s="12" customFormat="1" x14ac:dyDescent="0.2">
      <c r="B1206" s="150"/>
      <c r="D1206" s="142" t="s">
        <v>1054</v>
      </c>
      <c r="E1206" s="151" t="s">
        <v>3</v>
      </c>
      <c r="F1206" s="152" t="s">
        <v>1783</v>
      </c>
      <c r="H1206" s="153">
        <v>12.5</v>
      </c>
      <c r="I1206" s="154"/>
      <c r="L1206" s="150"/>
      <c r="M1206" s="155"/>
      <c r="T1206" s="156"/>
      <c r="AT1206" s="151" t="s">
        <v>1054</v>
      </c>
      <c r="AU1206" s="151" t="s">
        <v>80</v>
      </c>
      <c r="AV1206" s="12" t="s">
        <v>80</v>
      </c>
      <c r="AW1206" s="12" t="s">
        <v>35</v>
      </c>
      <c r="AX1206" s="12" t="s">
        <v>78</v>
      </c>
      <c r="AY1206" s="151" t="s">
        <v>181</v>
      </c>
    </row>
    <row r="1207" spans="2:65" s="12" customFormat="1" x14ac:dyDescent="0.2">
      <c r="B1207" s="150"/>
      <c r="D1207" s="142" t="s">
        <v>1054</v>
      </c>
      <c r="F1207" s="152" t="s">
        <v>2418</v>
      </c>
      <c r="H1207" s="153">
        <v>12.75</v>
      </c>
      <c r="I1207" s="154"/>
      <c r="L1207" s="150"/>
      <c r="M1207" s="155"/>
      <c r="T1207" s="156"/>
      <c r="AT1207" s="151" t="s">
        <v>1054</v>
      </c>
      <c r="AU1207" s="151" t="s">
        <v>80</v>
      </c>
      <c r="AV1207" s="12" t="s">
        <v>80</v>
      </c>
      <c r="AW1207" s="12" t="s">
        <v>4</v>
      </c>
      <c r="AX1207" s="12" t="s">
        <v>78</v>
      </c>
      <c r="AY1207" s="151" t="s">
        <v>181</v>
      </c>
    </row>
    <row r="1208" spans="2:65" s="1" customFormat="1" ht="24.2" customHeight="1" x14ac:dyDescent="0.2">
      <c r="B1208" s="128"/>
      <c r="C1208" s="164" t="s">
        <v>2419</v>
      </c>
      <c r="D1208" s="164" t="s">
        <v>1134</v>
      </c>
      <c r="E1208" s="165" t="s">
        <v>2420</v>
      </c>
      <c r="F1208" s="166" t="s">
        <v>2421</v>
      </c>
      <c r="G1208" s="167" t="s">
        <v>597</v>
      </c>
      <c r="H1208" s="168">
        <v>107.411</v>
      </c>
      <c r="I1208" s="169"/>
      <c r="J1208" s="170">
        <f>ROUND(I1208*H1208,2)</f>
        <v>0</v>
      </c>
      <c r="K1208" s="166" t="s">
        <v>1050</v>
      </c>
      <c r="L1208" s="171"/>
      <c r="M1208" s="172" t="s">
        <v>3</v>
      </c>
      <c r="N1208" s="173" t="s">
        <v>44</v>
      </c>
      <c r="P1208" s="138">
        <f>O1208*H1208</f>
        <v>0</v>
      </c>
      <c r="Q1208" s="138">
        <v>4.4999999999999997E-3</v>
      </c>
      <c r="R1208" s="138">
        <f>Q1208*H1208</f>
        <v>0.48334949999999999</v>
      </c>
      <c r="S1208" s="138">
        <v>0</v>
      </c>
      <c r="T1208" s="139">
        <f>S1208*H1208</f>
        <v>0</v>
      </c>
      <c r="AR1208" s="140" t="s">
        <v>297</v>
      </c>
      <c r="AT1208" s="140" t="s">
        <v>1134</v>
      </c>
      <c r="AU1208" s="140" t="s">
        <v>80</v>
      </c>
      <c r="AY1208" s="16" t="s">
        <v>181</v>
      </c>
      <c r="BE1208" s="141">
        <f>IF(N1208="základní",J1208,0)</f>
        <v>0</v>
      </c>
      <c r="BF1208" s="141">
        <f>IF(N1208="snížená",J1208,0)</f>
        <v>0</v>
      </c>
      <c r="BG1208" s="141">
        <f>IF(N1208="zákl. přenesená",J1208,0)</f>
        <v>0</v>
      </c>
      <c r="BH1208" s="141">
        <f>IF(N1208="sníž. přenesená",J1208,0)</f>
        <v>0</v>
      </c>
      <c r="BI1208" s="141">
        <f>IF(N1208="nulová",J1208,0)</f>
        <v>0</v>
      </c>
      <c r="BJ1208" s="16" t="s">
        <v>78</v>
      </c>
      <c r="BK1208" s="141">
        <f>ROUND(I1208*H1208,2)</f>
        <v>0</v>
      </c>
      <c r="BL1208" s="16" t="s">
        <v>237</v>
      </c>
      <c r="BM1208" s="140" t="s">
        <v>2422</v>
      </c>
    </row>
    <row r="1209" spans="2:65" s="12" customFormat="1" x14ac:dyDescent="0.2">
      <c r="B1209" s="150"/>
      <c r="D1209" s="142" t="s">
        <v>1054</v>
      </c>
      <c r="E1209" s="151" t="s">
        <v>3</v>
      </c>
      <c r="F1209" s="152" t="s">
        <v>2423</v>
      </c>
      <c r="H1209" s="153">
        <v>107.411</v>
      </c>
      <c r="I1209" s="154"/>
      <c r="L1209" s="150"/>
      <c r="M1209" s="155"/>
      <c r="T1209" s="156"/>
      <c r="AT1209" s="151" t="s">
        <v>1054</v>
      </c>
      <c r="AU1209" s="151" t="s">
        <v>80</v>
      </c>
      <c r="AV1209" s="12" t="s">
        <v>80</v>
      </c>
      <c r="AW1209" s="12" t="s">
        <v>35</v>
      </c>
      <c r="AX1209" s="12" t="s">
        <v>78</v>
      </c>
      <c r="AY1209" s="151" t="s">
        <v>181</v>
      </c>
    </row>
    <row r="1210" spans="2:65" s="1" customFormat="1" ht="24.2" customHeight="1" x14ac:dyDescent="0.2">
      <c r="B1210" s="128"/>
      <c r="C1210" s="164" t="s">
        <v>2424</v>
      </c>
      <c r="D1210" s="164" t="s">
        <v>1134</v>
      </c>
      <c r="E1210" s="165" t="s">
        <v>2425</v>
      </c>
      <c r="F1210" s="166" t="s">
        <v>2426</v>
      </c>
      <c r="G1210" s="167" t="s">
        <v>597</v>
      </c>
      <c r="H1210" s="168">
        <v>116.48399999999999</v>
      </c>
      <c r="I1210" s="169"/>
      <c r="J1210" s="170">
        <f>ROUND(I1210*H1210,2)</f>
        <v>0</v>
      </c>
      <c r="K1210" s="166" t="s">
        <v>1050</v>
      </c>
      <c r="L1210" s="171"/>
      <c r="M1210" s="172" t="s">
        <v>3</v>
      </c>
      <c r="N1210" s="173" t="s">
        <v>44</v>
      </c>
      <c r="P1210" s="138">
        <f>O1210*H1210</f>
        <v>0</v>
      </c>
      <c r="Q1210" s="138">
        <v>3.5000000000000001E-3</v>
      </c>
      <c r="R1210" s="138">
        <f>Q1210*H1210</f>
        <v>0.407694</v>
      </c>
      <c r="S1210" s="138">
        <v>0</v>
      </c>
      <c r="T1210" s="139">
        <f>S1210*H1210</f>
        <v>0</v>
      </c>
      <c r="AR1210" s="140" t="s">
        <v>297</v>
      </c>
      <c r="AT1210" s="140" t="s">
        <v>1134</v>
      </c>
      <c r="AU1210" s="140" t="s">
        <v>80</v>
      </c>
      <c r="AY1210" s="16" t="s">
        <v>181</v>
      </c>
      <c r="BE1210" s="141">
        <f>IF(N1210="základní",J1210,0)</f>
        <v>0</v>
      </c>
      <c r="BF1210" s="141">
        <f>IF(N1210="snížená",J1210,0)</f>
        <v>0</v>
      </c>
      <c r="BG1210" s="141">
        <f>IF(N1210="zákl. přenesená",J1210,0)</f>
        <v>0</v>
      </c>
      <c r="BH1210" s="141">
        <f>IF(N1210="sníž. přenesená",J1210,0)</f>
        <v>0</v>
      </c>
      <c r="BI1210" s="141">
        <f>IF(N1210="nulová",J1210,0)</f>
        <v>0</v>
      </c>
      <c r="BJ1210" s="16" t="s">
        <v>78</v>
      </c>
      <c r="BK1210" s="141">
        <f>ROUND(I1210*H1210,2)</f>
        <v>0</v>
      </c>
      <c r="BL1210" s="16" t="s">
        <v>237</v>
      </c>
      <c r="BM1210" s="140" t="s">
        <v>2427</v>
      </c>
    </row>
    <row r="1211" spans="2:65" s="12" customFormat="1" x14ac:dyDescent="0.2">
      <c r="B1211" s="150"/>
      <c r="D1211" s="142" t="s">
        <v>1054</v>
      </c>
      <c r="E1211" s="151" t="s">
        <v>3</v>
      </c>
      <c r="F1211" s="152" t="s">
        <v>2428</v>
      </c>
      <c r="H1211" s="153">
        <v>114.2</v>
      </c>
      <c r="I1211" s="154"/>
      <c r="L1211" s="150"/>
      <c r="M1211" s="155"/>
      <c r="T1211" s="156"/>
      <c r="AT1211" s="151" t="s">
        <v>1054</v>
      </c>
      <c r="AU1211" s="151" t="s">
        <v>80</v>
      </c>
      <c r="AV1211" s="12" t="s">
        <v>80</v>
      </c>
      <c r="AW1211" s="12" t="s">
        <v>35</v>
      </c>
      <c r="AX1211" s="12" t="s">
        <v>78</v>
      </c>
      <c r="AY1211" s="151" t="s">
        <v>181</v>
      </c>
    </row>
    <row r="1212" spans="2:65" s="12" customFormat="1" x14ac:dyDescent="0.2">
      <c r="B1212" s="150"/>
      <c r="D1212" s="142" t="s">
        <v>1054</v>
      </c>
      <c r="F1212" s="152" t="s">
        <v>2429</v>
      </c>
      <c r="H1212" s="153">
        <v>116.48399999999999</v>
      </c>
      <c r="I1212" s="154"/>
      <c r="L1212" s="150"/>
      <c r="M1212" s="155"/>
      <c r="T1212" s="156"/>
      <c r="AT1212" s="151" t="s">
        <v>1054</v>
      </c>
      <c r="AU1212" s="151" t="s">
        <v>80</v>
      </c>
      <c r="AV1212" s="12" t="s">
        <v>80</v>
      </c>
      <c r="AW1212" s="12" t="s">
        <v>4</v>
      </c>
      <c r="AX1212" s="12" t="s">
        <v>78</v>
      </c>
      <c r="AY1212" s="151" t="s">
        <v>181</v>
      </c>
    </row>
    <row r="1213" spans="2:65" s="1" customFormat="1" ht="24.2" customHeight="1" x14ac:dyDescent="0.2">
      <c r="B1213" s="128"/>
      <c r="C1213" s="164" t="s">
        <v>2430</v>
      </c>
      <c r="D1213" s="164" t="s">
        <v>1134</v>
      </c>
      <c r="E1213" s="165" t="s">
        <v>2431</v>
      </c>
      <c r="F1213" s="166" t="s">
        <v>2432</v>
      </c>
      <c r="G1213" s="167" t="s">
        <v>597</v>
      </c>
      <c r="H1213" s="168">
        <v>29.715</v>
      </c>
      <c r="I1213" s="169"/>
      <c r="J1213" s="170">
        <f>ROUND(I1213*H1213,2)</f>
        <v>0</v>
      </c>
      <c r="K1213" s="166" t="s">
        <v>1050</v>
      </c>
      <c r="L1213" s="171"/>
      <c r="M1213" s="172" t="s">
        <v>3</v>
      </c>
      <c r="N1213" s="173" t="s">
        <v>44</v>
      </c>
      <c r="P1213" s="138">
        <f>O1213*H1213</f>
        <v>0</v>
      </c>
      <c r="Q1213" s="138">
        <v>1.75E-3</v>
      </c>
      <c r="R1213" s="138">
        <f>Q1213*H1213</f>
        <v>5.2001249999999999E-2</v>
      </c>
      <c r="S1213" s="138">
        <v>0</v>
      </c>
      <c r="T1213" s="139">
        <f>S1213*H1213</f>
        <v>0</v>
      </c>
      <c r="AR1213" s="140" t="s">
        <v>297</v>
      </c>
      <c r="AT1213" s="140" t="s">
        <v>1134</v>
      </c>
      <c r="AU1213" s="140" t="s">
        <v>80</v>
      </c>
      <c r="AY1213" s="16" t="s">
        <v>181</v>
      </c>
      <c r="BE1213" s="141">
        <f>IF(N1213="základní",J1213,0)</f>
        <v>0</v>
      </c>
      <c r="BF1213" s="141">
        <f>IF(N1213="snížená",J1213,0)</f>
        <v>0</v>
      </c>
      <c r="BG1213" s="141">
        <f>IF(N1213="zákl. přenesená",J1213,0)</f>
        <v>0</v>
      </c>
      <c r="BH1213" s="141">
        <f>IF(N1213="sníž. přenesená",J1213,0)</f>
        <v>0</v>
      </c>
      <c r="BI1213" s="141">
        <f>IF(N1213="nulová",J1213,0)</f>
        <v>0</v>
      </c>
      <c r="BJ1213" s="16" t="s">
        <v>78</v>
      </c>
      <c r="BK1213" s="141">
        <f>ROUND(I1213*H1213,2)</f>
        <v>0</v>
      </c>
      <c r="BL1213" s="16" t="s">
        <v>237</v>
      </c>
      <c r="BM1213" s="140" t="s">
        <v>2433</v>
      </c>
    </row>
    <row r="1214" spans="2:65" s="12" customFormat="1" x14ac:dyDescent="0.2">
      <c r="B1214" s="150"/>
      <c r="D1214" s="142" t="s">
        <v>1054</v>
      </c>
      <c r="F1214" s="152" t="s">
        <v>2434</v>
      </c>
      <c r="H1214" s="153">
        <v>29.715</v>
      </c>
      <c r="I1214" s="154"/>
      <c r="L1214" s="150"/>
      <c r="M1214" s="155"/>
      <c r="T1214" s="156"/>
      <c r="AT1214" s="151" t="s">
        <v>1054</v>
      </c>
      <c r="AU1214" s="151" t="s">
        <v>80</v>
      </c>
      <c r="AV1214" s="12" t="s">
        <v>80</v>
      </c>
      <c r="AW1214" s="12" t="s">
        <v>4</v>
      </c>
      <c r="AX1214" s="12" t="s">
        <v>78</v>
      </c>
      <c r="AY1214" s="151" t="s">
        <v>181</v>
      </c>
    </row>
    <row r="1215" spans="2:65" s="1" customFormat="1" ht="44.25" customHeight="1" x14ac:dyDescent="0.2">
      <c r="B1215" s="128"/>
      <c r="C1215" s="129" t="s">
        <v>2435</v>
      </c>
      <c r="D1215" s="129" t="s">
        <v>182</v>
      </c>
      <c r="E1215" s="130" t="s">
        <v>2436</v>
      </c>
      <c r="F1215" s="131" t="s">
        <v>2437</v>
      </c>
      <c r="G1215" s="132" t="s">
        <v>597</v>
      </c>
      <c r="H1215" s="133">
        <v>35.302999999999997</v>
      </c>
      <c r="I1215" s="134"/>
      <c r="J1215" s="135">
        <f>ROUND(I1215*H1215,2)</f>
        <v>0</v>
      </c>
      <c r="K1215" s="131" t="s">
        <v>1050</v>
      </c>
      <c r="L1215" s="31"/>
      <c r="M1215" s="136" t="s">
        <v>3</v>
      </c>
      <c r="N1215" s="137" t="s">
        <v>44</v>
      </c>
      <c r="P1215" s="138">
        <f>O1215*H1215</f>
        <v>0</v>
      </c>
      <c r="Q1215" s="138">
        <v>6.0000000000000001E-3</v>
      </c>
      <c r="R1215" s="138">
        <f>Q1215*H1215</f>
        <v>0.21181799999999998</v>
      </c>
      <c r="S1215" s="138">
        <v>0</v>
      </c>
      <c r="T1215" s="139">
        <f>S1215*H1215</f>
        <v>0</v>
      </c>
      <c r="AR1215" s="140" t="s">
        <v>237</v>
      </c>
      <c r="AT1215" s="140" t="s">
        <v>182</v>
      </c>
      <c r="AU1215" s="140" t="s">
        <v>80</v>
      </c>
      <c r="AY1215" s="16" t="s">
        <v>181</v>
      </c>
      <c r="BE1215" s="141">
        <f>IF(N1215="základní",J1215,0)</f>
        <v>0</v>
      </c>
      <c r="BF1215" s="141">
        <f>IF(N1215="snížená",J1215,0)</f>
        <v>0</v>
      </c>
      <c r="BG1215" s="141">
        <f>IF(N1215="zákl. přenesená",J1215,0)</f>
        <v>0</v>
      </c>
      <c r="BH1215" s="141">
        <f>IF(N1215="sníž. přenesená",J1215,0)</f>
        <v>0</v>
      </c>
      <c r="BI1215" s="141">
        <f>IF(N1215="nulová",J1215,0)</f>
        <v>0</v>
      </c>
      <c r="BJ1215" s="16" t="s">
        <v>78</v>
      </c>
      <c r="BK1215" s="141">
        <f>ROUND(I1215*H1215,2)</f>
        <v>0</v>
      </c>
      <c r="BL1215" s="16" t="s">
        <v>237</v>
      </c>
      <c r="BM1215" s="140" t="s">
        <v>2438</v>
      </c>
    </row>
    <row r="1216" spans="2:65" s="1" customFormat="1" x14ac:dyDescent="0.2">
      <c r="B1216" s="31"/>
      <c r="D1216" s="148" t="s">
        <v>1052</v>
      </c>
      <c r="F1216" s="149" t="s">
        <v>2439</v>
      </c>
      <c r="I1216" s="144"/>
      <c r="L1216" s="31"/>
      <c r="M1216" s="145"/>
      <c r="T1216" s="52"/>
      <c r="AT1216" s="16" t="s">
        <v>1052</v>
      </c>
      <c r="AU1216" s="16" t="s">
        <v>80</v>
      </c>
    </row>
    <row r="1217" spans="2:65" s="12" customFormat="1" x14ac:dyDescent="0.2">
      <c r="B1217" s="150"/>
      <c r="D1217" s="142" t="s">
        <v>1054</v>
      </c>
      <c r="E1217" s="151" t="s">
        <v>3</v>
      </c>
      <c r="F1217" s="152" t="s">
        <v>2325</v>
      </c>
      <c r="H1217" s="153">
        <v>35.302999999999997</v>
      </c>
      <c r="I1217" s="154"/>
      <c r="L1217" s="150"/>
      <c r="M1217" s="155"/>
      <c r="T1217" s="156"/>
      <c r="AT1217" s="151" t="s">
        <v>1054</v>
      </c>
      <c r="AU1217" s="151" t="s">
        <v>80</v>
      </c>
      <c r="AV1217" s="12" t="s">
        <v>80</v>
      </c>
      <c r="AW1217" s="12" t="s">
        <v>35</v>
      </c>
      <c r="AX1217" s="12" t="s">
        <v>78</v>
      </c>
      <c r="AY1217" s="151" t="s">
        <v>181</v>
      </c>
    </row>
    <row r="1218" spans="2:65" s="1" customFormat="1" ht="24.2" customHeight="1" x14ac:dyDescent="0.2">
      <c r="B1218" s="128"/>
      <c r="C1218" s="164" t="s">
        <v>2440</v>
      </c>
      <c r="D1218" s="164" t="s">
        <v>1134</v>
      </c>
      <c r="E1218" s="165" t="s">
        <v>2441</v>
      </c>
      <c r="F1218" s="166" t="s">
        <v>2442</v>
      </c>
      <c r="G1218" s="167" t="s">
        <v>597</v>
      </c>
      <c r="H1218" s="168">
        <v>36.009</v>
      </c>
      <c r="I1218" s="169"/>
      <c r="J1218" s="170">
        <f>ROUND(I1218*H1218,2)</f>
        <v>0</v>
      </c>
      <c r="K1218" s="166" t="s">
        <v>1050</v>
      </c>
      <c r="L1218" s="171"/>
      <c r="M1218" s="172" t="s">
        <v>3</v>
      </c>
      <c r="N1218" s="173" t="s">
        <v>44</v>
      </c>
      <c r="P1218" s="138">
        <f>O1218*H1218</f>
        <v>0</v>
      </c>
      <c r="Q1218" s="138">
        <v>2.9999999999999997E-4</v>
      </c>
      <c r="R1218" s="138">
        <f>Q1218*H1218</f>
        <v>1.0802699999999998E-2</v>
      </c>
      <c r="S1218" s="138">
        <v>0</v>
      </c>
      <c r="T1218" s="139">
        <f>S1218*H1218</f>
        <v>0</v>
      </c>
      <c r="AR1218" s="140" t="s">
        <v>297</v>
      </c>
      <c r="AT1218" s="140" t="s">
        <v>1134</v>
      </c>
      <c r="AU1218" s="140" t="s">
        <v>80</v>
      </c>
      <c r="AY1218" s="16" t="s">
        <v>181</v>
      </c>
      <c r="BE1218" s="141">
        <f>IF(N1218="základní",J1218,0)</f>
        <v>0</v>
      </c>
      <c r="BF1218" s="141">
        <f>IF(N1218="snížená",J1218,0)</f>
        <v>0</v>
      </c>
      <c r="BG1218" s="141">
        <f>IF(N1218="zákl. přenesená",J1218,0)</f>
        <v>0</v>
      </c>
      <c r="BH1218" s="141">
        <f>IF(N1218="sníž. přenesená",J1218,0)</f>
        <v>0</v>
      </c>
      <c r="BI1218" s="141">
        <f>IF(N1218="nulová",J1218,0)</f>
        <v>0</v>
      </c>
      <c r="BJ1218" s="16" t="s">
        <v>78</v>
      </c>
      <c r="BK1218" s="141">
        <f>ROUND(I1218*H1218,2)</f>
        <v>0</v>
      </c>
      <c r="BL1218" s="16" t="s">
        <v>237</v>
      </c>
      <c r="BM1218" s="140" t="s">
        <v>2443</v>
      </c>
    </row>
    <row r="1219" spans="2:65" s="12" customFormat="1" x14ac:dyDescent="0.2">
      <c r="B1219" s="150"/>
      <c r="D1219" s="142" t="s">
        <v>1054</v>
      </c>
      <c r="F1219" s="152" t="s">
        <v>2444</v>
      </c>
      <c r="H1219" s="153">
        <v>36.009</v>
      </c>
      <c r="I1219" s="154"/>
      <c r="L1219" s="150"/>
      <c r="M1219" s="155"/>
      <c r="T1219" s="156"/>
      <c r="AT1219" s="151" t="s">
        <v>1054</v>
      </c>
      <c r="AU1219" s="151" t="s">
        <v>80</v>
      </c>
      <c r="AV1219" s="12" t="s">
        <v>80</v>
      </c>
      <c r="AW1219" s="12" t="s">
        <v>4</v>
      </c>
      <c r="AX1219" s="12" t="s">
        <v>78</v>
      </c>
      <c r="AY1219" s="151" t="s">
        <v>181</v>
      </c>
    </row>
    <row r="1220" spans="2:65" s="1" customFormat="1" ht="37.9" customHeight="1" x14ac:dyDescent="0.2">
      <c r="B1220" s="128"/>
      <c r="C1220" s="129" t="s">
        <v>2445</v>
      </c>
      <c r="D1220" s="129" t="s">
        <v>182</v>
      </c>
      <c r="E1220" s="130" t="s">
        <v>2446</v>
      </c>
      <c r="F1220" s="131" t="s">
        <v>2447</v>
      </c>
      <c r="G1220" s="132" t="s">
        <v>597</v>
      </c>
      <c r="H1220" s="133">
        <v>57.524999999999999</v>
      </c>
      <c r="I1220" s="134"/>
      <c r="J1220" s="135">
        <f>ROUND(I1220*H1220,2)</f>
        <v>0</v>
      </c>
      <c r="K1220" s="131" t="s">
        <v>1050</v>
      </c>
      <c r="L1220" s="31"/>
      <c r="M1220" s="136" t="s">
        <v>3</v>
      </c>
      <c r="N1220" s="137" t="s">
        <v>44</v>
      </c>
      <c r="P1220" s="138">
        <f>O1220*H1220</f>
        <v>0</v>
      </c>
      <c r="Q1220" s="138">
        <v>0</v>
      </c>
      <c r="R1220" s="138">
        <f>Q1220*H1220</f>
        <v>0</v>
      </c>
      <c r="S1220" s="138">
        <v>0</v>
      </c>
      <c r="T1220" s="139">
        <f>S1220*H1220</f>
        <v>0</v>
      </c>
      <c r="AR1220" s="140" t="s">
        <v>237</v>
      </c>
      <c r="AT1220" s="140" t="s">
        <v>182</v>
      </c>
      <c r="AU1220" s="140" t="s">
        <v>80</v>
      </c>
      <c r="AY1220" s="16" t="s">
        <v>181</v>
      </c>
      <c r="BE1220" s="141">
        <f>IF(N1220="základní",J1220,0)</f>
        <v>0</v>
      </c>
      <c r="BF1220" s="141">
        <f>IF(N1220="snížená",J1220,0)</f>
        <v>0</v>
      </c>
      <c r="BG1220" s="141">
        <f>IF(N1220="zákl. přenesená",J1220,0)</f>
        <v>0</v>
      </c>
      <c r="BH1220" s="141">
        <f>IF(N1220="sníž. přenesená",J1220,0)</f>
        <v>0</v>
      </c>
      <c r="BI1220" s="141">
        <f>IF(N1220="nulová",J1220,0)</f>
        <v>0</v>
      </c>
      <c r="BJ1220" s="16" t="s">
        <v>78</v>
      </c>
      <c r="BK1220" s="141">
        <f>ROUND(I1220*H1220,2)</f>
        <v>0</v>
      </c>
      <c r="BL1220" s="16" t="s">
        <v>237</v>
      </c>
      <c r="BM1220" s="140" t="s">
        <v>2448</v>
      </c>
    </row>
    <row r="1221" spans="2:65" s="1" customFormat="1" x14ac:dyDescent="0.2">
      <c r="B1221" s="31"/>
      <c r="D1221" s="148" t="s">
        <v>1052</v>
      </c>
      <c r="F1221" s="149" t="s">
        <v>2449</v>
      </c>
      <c r="I1221" s="144"/>
      <c r="L1221" s="31"/>
      <c r="M1221" s="145"/>
      <c r="T1221" s="52"/>
      <c r="AT1221" s="16" t="s">
        <v>1052</v>
      </c>
      <c r="AU1221" s="16" t="s">
        <v>80</v>
      </c>
    </row>
    <row r="1222" spans="2:65" s="12" customFormat="1" x14ac:dyDescent="0.2">
      <c r="B1222" s="150"/>
      <c r="D1222" s="142" t="s">
        <v>1054</v>
      </c>
      <c r="E1222" s="151" t="s">
        <v>3</v>
      </c>
      <c r="F1222" s="152" t="s">
        <v>2450</v>
      </c>
      <c r="H1222" s="153">
        <v>4.6500000000000004</v>
      </c>
      <c r="I1222" s="154"/>
      <c r="L1222" s="150"/>
      <c r="M1222" s="155"/>
      <c r="T1222" s="156"/>
      <c r="AT1222" s="151" t="s">
        <v>1054</v>
      </c>
      <c r="AU1222" s="151" t="s">
        <v>80</v>
      </c>
      <c r="AV1222" s="12" t="s">
        <v>80</v>
      </c>
      <c r="AW1222" s="12" t="s">
        <v>35</v>
      </c>
      <c r="AX1222" s="12" t="s">
        <v>73</v>
      </c>
      <c r="AY1222" s="151" t="s">
        <v>181</v>
      </c>
    </row>
    <row r="1223" spans="2:65" s="12" customFormat="1" x14ac:dyDescent="0.2">
      <c r="B1223" s="150"/>
      <c r="D1223" s="142" t="s">
        <v>1054</v>
      </c>
      <c r="E1223" s="151" t="s">
        <v>3</v>
      </c>
      <c r="F1223" s="152" t="s">
        <v>2451</v>
      </c>
      <c r="H1223" s="153">
        <v>52.875</v>
      </c>
      <c r="I1223" s="154"/>
      <c r="L1223" s="150"/>
      <c r="M1223" s="155"/>
      <c r="T1223" s="156"/>
      <c r="AT1223" s="151" t="s">
        <v>1054</v>
      </c>
      <c r="AU1223" s="151" t="s">
        <v>80</v>
      </c>
      <c r="AV1223" s="12" t="s">
        <v>80</v>
      </c>
      <c r="AW1223" s="12" t="s">
        <v>35</v>
      </c>
      <c r="AX1223" s="12" t="s">
        <v>73</v>
      </c>
      <c r="AY1223" s="151" t="s">
        <v>181</v>
      </c>
    </row>
    <row r="1224" spans="2:65" s="13" customFormat="1" x14ac:dyDescent="0.2">
      <c r="B1224" s="157"/>
      <c r="D1224" s="142" t="s">
        <v>1054</v>
      </c>
      <c r="E1224" s="158" t="s">
        <v>3</v>
      </c>
      <c r="F1224" s="159" t="s">
        <v>1070</v>
      </c>
      <c r="H1224" s="160">
        <v>57.524999999999999</v>
      </c>
      <c r="I1224" s="161"/>
      <c r="L1224" s="157"/>
      <c r="M1224" s="162"/>
      <c r="T1224" s="163"/>
      <c r="AT1224" s="158" t="s">
        <v>1054</v>
      </c>
      <c r="AU1224" s="158" t="s">
        <v>80</v>
      </c>
      <c r="AV1224" s="13" t="s">
        <v>186</v>
      </c>
      <c r="AW1224" s="13" t="s">
        <v>35</v>
      </c>
      <c r="AX1224" s="13" t="s">
        <v>78</v>
      </c>
      <c r="AY1224" s="158" t="s">
        <v>181</v>
      </c>
    </row>
    <row r="1225" spans="2:65" s="1" customFormat="1" ht="24.2" customHeight="1" x14ac:dyDescent="0.2">
      <c r="B1225" s="128"/>
      <c r="C1225" s="164" t="s">
        <v>2452</v>
      </c>
      <c r="D1225" s="164" t="s">
        <v>1134</v>
      </c>
      <c r="E1225" s="165" t="s">
        <v>2453</v>
      </c>
      <c r="F1225" s="166" t="s">
        <v>2454</v>
      </c>
      <c r="G1225" s="167" t="s">
        <v>597</v>
      </c>
      <c r="H1225" s="168">
        <v>53.933</v>
      </c>
      <c r="I1225" s="169"/>
      <c r="J1225" s="170">
        <f>ROUND(I1225*H1225,2)</f>
        <v>0</v>
      </c>
      <c r="K1225" s="166" t="s">
        <v>1050</v>
      </c>
      <c r="L1225" s="171"/>
      <c r="M1225" s="172" t="s">
        <v>3</v>
      </c>
      <c r="N1225" s="173" t="s">
        <v>44</v>
      </c>
      <c r="P1225" s="138">
        <f>O1225*H1225</f>
        <v>0</v>
      </c>
      <c r="Q1225" s="138">
        <v>3.5000000000000001E-3</v>
      </c>
      <c r="R1225" s="138">
        <f>Q1225*H1225</f>
        <v>0.1887655</v>
      </c>
      <c r="S1225" s="138">
        <v>0</v>
      </c>
      <c r="T1225" s="139">
        <f>S1225*H1225</f>
        <v>0</v>
      </c>
      <c r="AR1225" s="140" t="s">
        <v>297</v>
      </c>
      <c r="AT1225" s="140" t="s">
        <v>1134</v>
      </c>
      <c r="AU1225" s="140" t="s">
        <v>80</v>
      </c>
      <c r="AY1225" s="16" t="s">
        <v>181</v>
      </c>
      <c r="BE1225" s="141">
        <f>IF(N1225="základní",J1225,0)</f>
        <v>0</v>
      </c>
      <c r="BF1225" s="141">
        <f>IF(N1225="snížená",J1225,0)</f>
        <v>0</v>
      </c>
      <c r="BG1225" s="141">
        <f>IF(N1225="zákl. přenesená",J1225,0)</f>
        <v>0</v>
      </c>
      <c r="BH1225" s="141">
        <f>IF(N1225="sníž. přenesená",J1225,0)</f>
        <v>0</v>
      </c>
      <c r="BI1225" s="141">
        <f>IF(N1225="nulová",J1225,0)</f>
        <v>0</v>
      </c>
      <c r="BJ1225" s="16" t="s">
        <v>78</v>
      </c>
      <c r="BK1225" s="141">
        <f>ROUND(I1225*H1225,2)</f>
        <v>0</v>
      </c>
      <c r="BL1225" s="16" t="s">
        <v>237</v>
      </c>
      <c r="BM1225" s="140" t="s">
        <v>2455</v>
      </c>
    </row>
    <row r="1226" spans="2:65" s="12" customFormat="1" x14ac:dyDescent="0.2">
      <c r="B1226" s="150"/>
      <c r="D1226" s="142" t="s">
        <v>1054</v>
      </c>
      <c r="F1226" s="152" t="s">
        <v>2456</v>
      </c>
      <c r="H1226" s="153">
        <v>53.933</v>
      </c>
      <c r="I1226" s="154"/>
      <c r="L1226" s="150"/>
      <c r="M1226" s="155"/>
      <c r="T1226" s="156"/>
      <c r="AT1226" s="151" t="s">
        <v>1054</v>
      </c>
      <c r="AU1226" s="151" t="s">
        <v>80</v>
      </c>
      <c r="AV1226" s="12" t="s">
        <v>80</v>
      </c>
      <c r="AW1226" s="12" t="s">
        <v>4</v>
      </c>
      <c r="AX1226" s="12" t="s">
        <v>78</v>
      </c>
      <c r="AY1226" s="151" t="s">
        <v>181</v>
      </c>
    </row>
    <row r="1227" spans="2:65" s="1" customFormat="1" ht="24.2" customHeight="1" x14ac:dyDescent="0.2">
      <c r="B1227" s="128"/>
      <c r="C1227" s="164" t="s">
        <v>2457</v>
      </c>
      <c r="D1227" s="164" t="s">
        <v>1134</v>
      </c>
      <c r="E1227" s="165" t="s">
        <v>2458</v>
      </c>
      <c r="F1227" s="166" t="s">
        <v>2459</v>
      </c>
      <c r="G1227" s="167" t="s">
        <v>597</v>
      </c>
      <c r="H1227" s="168">
        <v>4.7430000000000003</v>
      </c>
      <c r="I1227" s="169"/>
      <c r="J1227" s="170">
        <f>ROUND(I1227*H1227,2)</f>
        <v>0</v>
      </c>
      <c r="K1227" s="166" t="s">
        <v>1050</v>
      </c>
      <c r="L1227" s="171"/>
      <c r="M1227" s="172" t="s">
        <v>3</v>
      </c>
      <c r="N1227" s="173" t="s">
        <v>44</v>
      </c>
      <c r="P1227" s="138">
        <f>O1227*H1227</f>
        <v>0</v>
      </c>
      <c r="Q1227" s="138">
        <v>1.75E-3</v>
      </c>
      <c r="R1227" s="138">
        <f>Q1227*H1227</f>
        <v>8.3002500000000003E-3</v>
      </c>
      <c r="S1227" s="138">
        <v>0</v>
      </c>
      <c r="T1227" s="139">
        <f>S1227*H1227</f>
        <v>0</v>
      </c>
      <c r="AR1227" s="140" t="s">
        <v>297</v>
      </c>
      <c r="AT1227" s="140" t="s">
        <v>1134</v>
      </c>
      <c r="AU1227" s="140" t="s">
        <v>80</v>
      </c>
      <c r="AY1227" s="16" t="s">
        <v>181</v>
      </c>
      <c r="BE1227" s="141">
        <f>IF(N1227="základní",J1227,0)</f>
        <v>0</v>
      </c>
      <c r="BF1227" s="141">
        <f>IF(N1227="snížená",J1227,0)</f>
        <v>0</v>
      </c>
      <c r="BG1227" s="141">
        <f>IF(N1227="zákl. přenesená",J1227,0)</f>
        <v>0</v>
      </c>
      <c r="BH1227" s="141">
        <f>IF(N1227="sníž. přenesená",J1227,0)</f>
        <v>0</v>
      </c>
      <c r="BI1227" s="141">
        <f>IF(N1227="nulová",J1227,0)</f>
        <v>0</v>
      </c>
      <c r="BJ1227" s="16" t="s">
        <v>78</v>
      </c>
      <c r="BK1227" s="141">
        <f>ROUND(I1227*H1227,2)</f>
        <v>0</v>
      </c>
      <c r="BL1227" s="16" t="s">
        <v>237</v>
      </c>
      <c r="BM1227" s="140" t="s">
        <v>2460</v>
      </c>
    </row>
    <row r="1228" spans="2:65" s="12" customFormat="1" x14ac:dyDescent="0.2">
      <c r="B1228" s="150"/>
      <c r="D1228" s="142" t="s">
        <v>1054</v>
      </c>
      <c r="F1228" s="152" t="s">
        <v>2461</v>
      </c>
      <c r="H1228" s="153">
        <v>4.7430000000000003</v>
      </c>
      <c r="I1228" s="154"/>
      <c r="L1228" s="150"/>
      <c r="M1228" s="155"/>
      <c r="T1228" s="156"/>
      <c r="AT1228" s="151" t="s">
        <v>1054</v>
      </c>
      <c r="AU1228" s="151" t="s">
        <v>80</v>
      </c>
      <c r="AV1228" s="12" t="s">
        <v>80</v>
      </c>
      <c r="AW1228" s="12" t="s">
        <v>4</v>
      </c>
      <c r="AX1228" s="12" t="s">
        <v>78</v>
      </c>
      <c r="AY1228" s="151" t="s">
        <v>181</v>
      </c>
    </row>
    <row r="1229" spans="2:65" s="1" customFormat="1" ht="49.15" customHeight="1" x14ac:dyDescent="0.2">
      <c r="B1229" s="128"/>
      <c r="C1229" s="129" t="s">
        <v>2462</v>
      </c>
      <c r="D1229" s="129" t="s">
        <v>182</v>
      </c>
      <c r="E1229" s="130" t="s">
        <v>2463</v>
      </c>
      <c r="F1229" s="131" t="s">
        <v>2464</v>
      </c>
      <c r="G1229" s="132" t="s">
        <v>597</v>
      </c>
      <c r="H1229" s="133">
        <v>272.06900000000002</v>
      </c>
      <c r="I1229" s="134"/>
      <c r="J1229" s="135">
        <f>ROUND(I1229*H1229,2)</f>
        <v>0</v>
      </c>
      <c r="K1229" s="131" t="s">
        <v>1050</v>
      </c>
      <c r="L1229" s="31"/>
      <c r="M1229" s="136" t="s">
        <v>3</v>
      </c>
      <c r="N1229" s="137" t="s">
        <v>44</v>
      </c>
      <c r="P1229" s="138">
        <f>O1229*H1229</f>
        <v>0</v>
      </c>
      <c r="Q1229" s="138">
        <v>8.4000000000000003E-4</v>
      </c>
      <c r="R1229" s="138">
        <f>Q1229*H1229</f>
        <v>0.22853796000000001</v>
      </c>
      <c r="S1229" s="138">
        <v>0</v>
      </c>
      <c r="T1229" s="139">
        <f>S1229*H1229</f>
        <v>0</v>
      </c>
      <c r="AR1229" s="140" t="s">
        <v>237</v>
      </c>
      <c r="AT1229" s="140" t="s">
        <v>182</v>
      </c>
      <c r="AU1229" s="140" t="s">
        <v>80</v>
      </c>
      <c r="AY1229" s="16" t="s">
        <v>181</v>
      </c>
      <c r="BE1229" s="141">
        <f>IF(N1229="základní",J1229,0)</f>
        <v>0</v>
      </c>
      <c r="BF1229" s="141">
        <f>IF(N1229="snížená",J1229,0)</f>
        <v>0</v>
      </c>
      <c r="BG1229" s="141">
        <f>IF(N1229="zákl. přenesená",J1229,0)</f>
        <v>0</v>
      </c>
      <c r="BH1229" s="141">
        <f>IF(N1229="sníž. přenesená",J1229,0)</f>
        <v>0</v>
      </c>
      <c r="BI1229" s="141">
        <f>IF(N1229="nulová",J1229,0)</f>
        <v>0</v>
      </c>
      <c r="BJ1229" s="16" t="s">
        <v>78</v>
      </c>
      <c r="BK1229" s="141">
        <f>ROUND(I1229*H1229,2)</f>
        <v>0</v>
      </c>
      <c r="BL1229" s="16" t="s">
        <v>237</v>
      </c>
      <c r="BM1229" s="140" t="s">
        <v>2465</v>
      </c>
    </row>
    <row r="1230" spans="2:65" s="1" customFormat="1" x14ac:dyDescent="0.2">
      <c r="B1230" s="31"/>
      <c r="D1230" s="148" t="s">
        <v>1052</v>
      </c>
      <c r="F1230" s="149" t="s">
        <v>2466</v>
      </c>
      <c r="I1230" s="144"/>
      <c r="L1230" s="31"/>
      <c r="M1230" s="145"/>
      <c r="T1230" s="52"/>
      <c r="AT1230" s="16" t="s">
        <v>1052</v>
      </c>
      <c r="AU1230" s="16" t="s">
        <v>80</v>
      </c>
    </row>
    <row r="1231" spans="2:65" s="12" customFormat="1" x14ac:dyDescent="0.2">
      <c r="B1231" s="150"/>
      <c r="D1231" s="142" t="s">
        <v>1054</v>
      </c>
      <c r="E1231" s="151" t="s">
        <v>3</v>
      </c>
      <c r="F1231" s="152" t="s">
        <v>2467</v>
      </c>
      <c r="H1231" s="153">
        <v>72</v>
      </c>
      <c r="I1231" s="154"/>
      <c r="L1231" s="150"/>
      <c r="M1231" s="155"/>
      <c r="T1231" s="156"/>
      <c r="AT1231" s="151" t="s">
        <v>1054</v>
      </c>
      <c r="AU1231" s="151" t="s">
        <v>80</v>
      </c>
      <c r="AV1231" s="12" t="s">
        <v>80</v>
      </c>
      <c r="AW1231" s="12" t="s">
        <v>35</v>
      </c>
      <c r="AX1231" s="12" t="s">
        <v>73</v>
      </c>
      <c r="AY1231" s="151" t="s">
        <v>181</v>
      </c>
    </row>
    <row r="1232" spans="2:65" s="12" customFormat="1" x14ac:dyDescent="0.2">
      <c r="B1232" s="150"/>
      <c r="D1232" s="142" t="s">
        <v>1054</v>
      </c>
      <c r="E1232" s="151" t="s">
        <v>3</v>
      </c>
      <c r="F1232" s="152" t="s">
        <v>2468</v>
      </c>
      <c r="H1232" s="153">
        <v>85.563000000000002</v>
      </c>
      <c r="I1232" s="154"/>
      <c r="L1232" s="150"/>
      <c r="M1232" s="155"/>
      <c r="T1232" s="156"/>
      <c r="AT1232" s="151" t="s">
        <v>1054</v>
      </c>
      <c r="AU1232" s="151" t="s">
        <v>80</v>
      </c>
      <c r="AV1232" s="12" t="s">
        <v>80</v>
      </c>
      <c r="AW1232" s="12" t="s">
        <v>35</v>
      </c>
      <c r="AX1232" s="12" t="s">
        <v>73</v>
      </c>
      <c r="AY1232" s="151" t="s">
        <v>181</v>
      </c>
    </row>
    <row r="1233" spans="2:65" s="12" customFormat="1" x14ac:dyDescent="0.2">
      <c r="B1233" s="150"/>
      <c r="D1233" s="142" t="s">
        <v>1054</v>
      </c>
      <c r="E1233" s="151" t="s">
        <v>3</v>
      </c>
      <c r="F1233" s="152" t="s">
        <v>2469</v>
      </c>
      <c r="H1233" s="153">
        <v>19.425000000000001</v>
      </c>
      <c r="I1233" s="154"/>
      <c r="L1233" s="150"/>
      <c r="M1233" s="155"/>
      <c r="T1233" s="156"/>
      <c r="AT1233" s="151" t="s">
        <v>1054</v>
      </c>
      <c r="AU1233" s="151" t="s">
        <v>80</v>
      </c>
      <c r="AV1233" s="12" t="s">
        <v>80</v>
      </c>
      <c r="AW1233" s="12" t="s">
        <v>35</v>
      </c>
      <c r="AX1233" s="12" t="s">
        <v>73</v>
      </c>
      <c r="AY1233" s="151" t="s">
        <v>181</v>
      </c>
    </row>
    <row r="1234" spans="2:65" s="12" customFormat="1" x14ac:dyDescent="0.2">
      <c r="B1234" s="150"/>
      <c r="D1234" s="142" t="s">
        <v>1054</v>
      </c>
      <c r="E1234" s="151" t="s">
        <v>3</v>
      </c>
      <c r="F1234" s="152" t="s">
        <v>2470</v>
      </c>
      <c r="H1234" s="153">
        <v>12.6</v>
      </c>
      <c r="I1234" s="154"/>
      <c r="L1234" s="150"/>
      <c r="M1234" s="155"/>
      <c r="T1234" s="156"/>
      <c r="AT1234" s="151" t="s">
        <v>1054</v>
      </c>
      <c r="AU1234" s="151" t="s">
        <v>80</v>
      </c>
      <c r="AV1234" s="12" t="s">
        <v>80</v>
      </c>
      <c r="AW1234" s="12" t="s">
        <v>35</v>
      </c>
      <c r="AX1234" s="12" t="s">
        <v>73</v>
      </c>
      <c r="AY1234" s="151" t="s">
        <v>181</v>
      </c>
    </row>
    <row r="1235" spans="2:65" s="12" customFormat="1" ht="22.5" x14ac:dyDescent="0.2">
      <c r="B1235" s="150"/>
      <c r="D1235" s="142" t="s">
        <v>1054</v>
      </c>
      <c r="E1235" s="151" t="s">
        <v>3</v>
      </c>
      <c r="F1235" s="152" t="s">
        <v>2471</v>
      </c>
      <c r="H1235" s="153">
        <v>82.480999999999995</v>
      </c>
      <c r="I1235" s="154"/>
      <c r="L1235" s="150"/>
      <c r="M1235" s="155"/>
      <c r="T1235" s="156"/>
      <c r="AT1235" s="151" t="s">
        <v>1054</v>
      </c>
      <c r="AU1235" s="151" t="s">
        <v>80</v>
      </c>
      <c r="AV1235" s="12" t="s">
        <v>80</v>
      </c>
      <c r="AW1235" s="12" t="s">
        <v>35</v>
      </c>
      <c r="AX1235" s="12" t="s">
        <v>73</v>
      </c>
      <c r="AY1235" s="151" t="s">
        <v>181</v>
      </c>
    </row>
    <row r="1236" spans="2:65" s="13" customFormat="1" x14ac:dyDescent="0.2">
      <c r="B1236" s="157"/>
      <c r="D1236" s="142" t="s">
        <v>1054</v>
      </c>
      <c r="E1236" s="158" t="s">
        <v>3</v>
      </c>
      <c r="F1236" s="159" t="s">
        <v>1070</v>
      </c>
      <c r="H1236" s="160">
        <v>272.06900000000002</v>
      </c>
      <c r="I1236" s="161"/>
      <c r="L1236" s="157"/>
      <c r="M1236" s="162"/>
      <c r="T1236" s="163"/>
      <c r="AT1236" s="158" t="s">
        <v>1054</v>
      </c>
      <c r="AU1236" s="158" t="s">
        <v>80</v>
      </c>
      <c r="AV1236" s="13" t="s">
        <v>186</v>
      </c>
      <c r="AW1236" s="13" t="s">
        <v>35</v>
      </c>
      <c r="AX1236" s="13" t="s">
        <v>78</v>
      </c>
      <c r="AY1236" s="158" t="s">
        <v>181</v>
      </c>
    </row>
    <row r="1237" spans="2:65" s="1" customFormat="1" ht="55.5" customHeight="1" x14ac:dyDescent="0.2">
      <c r="B1237" s="128"/>
      <c r="C1237" s="129" t="s">
        <v>2472</v>
      </c>
      <c r="D1237" s="129" t="s">
        <v>182</v>
      </c>
      <c r="E1237" s="130" t="s">
        <v>2473</v>
      </c>
      <c r="F1237" s="131" t="s">
        <v>2474</v>
      </c>
      <c r="G1237" s="132" t="s">
        <v>597</v>
      </c>
      <c r="H1237" s="133">
        <v>1952.377</v>
      </c>
      <c r="I1237" s="134"/>
      <c r="J1237" s="135">
        <f>ROUND(I1237*H1237,2)</f>
        <v>0</v>
      </c>
      <c r="K1237" s="131" t="s">
        <v>1050</v>
      </c>
      <c r="L1237" s="31"/>
      <c r="M1237" s="136" t="s">
        <v>3</v>
      </c>
      <c r="N1237" s="137" t="s">
        <v>44</v>
      </c>
      <c r="P1237" s="138">
        <f>O1237*H1237</f>
        <v>0</v>
      </c>
      <c r="Q1237" s="138">
        <v>4.2000000000000002E-4</v>
      </c>
      <c r="R1237" s="138">
        <f>Q1237*H1237</f>
        <v>0.81999834000000005</v>
      </c>
      <c r="S1237" s="138">
        <v>0</v>
      </c>
      <c r="T1237" s="139">
        <f>S1237*H1237</f>
        <v>0</v>
      </c>
      <c r="AR1237" s="140" t="s">
        <v>237</v>
      </c>
      <c r="AT1237" s="140" t="s">
        <v>182</v>
      </c>
      <c r="AU1237" s="140" t="s">
        <v>80</v>
      </c>
      <c r="AY1237" s="16" t="s">
        <v>181</v>
      </c>
      <c r="BE1237" s="141">
        <f>IF(N1237="základní",J1237,0)</f>
        <v>0</v>
      </c>
      <c r="BF1237" s="141">
        <f>IF(N1237="snížená",J1237,0)</f>
        <v>0</v>
      </c>
      <c r="BG1237" s="141">
        <f>IF(N1237="zákl. přenesená",J1237,0)</f>
        <v>0</v>
      </c>
      <c r="BH1237" s="141">
        <f>IF(N1237="sníž. přenesená",J1237,0)</f>
        <v>0</v>
      </c>
      <c r="BI1237" s="141">
        <f>IF(N1237="nulová",J1237,0)</f>
        <v>0</v>
      </c>
      <c r="BJ1237" s="16" t="s">
        <v>78</v>
      </c>
      <c r="BK1237" s="141">
        <f>ROUND(I1237*H1237,2)</f>
        <v>0</v>
      </c>
      <c r="BL1237" s="16" t="s">
        <v>237</v>
      </c>
      <c r="BM1237" s="140" t="s">
        <v>2475</v>
      </c>
    </row>
    <row r="1238" spans="2:65" s="1" customFormat="1" x14ac:dyDescent="0.2">
      <c r="B1238" s="31"/>
      <c r="D1238" s="148" t="s">
        <v>1052</v>
      </c>
      <c r="F1238" s="149" t="s">
        <v>2476</v>
      </c>
      <c r="I1238" s="144"/>
      <c r="L1238" s="31"/>
      <c r="M1238" s="145"/>
      <c r="T1238" s="52"/>
      <c r="AT1238" s="16" t="s">
        <v>1052</v>
      </c>
      <c r="AU1238" s="16" t="s">
        <v>80</v>
      </c>
    </row>
    <row r="1239" spans="2:65" s="12" customFormat="1" x14ac:dyDescent="0.2">
      <c r="B1239" s="150"/>
      <c r="D1239" s="142" t="s">
        <v>1054</v>
      </c>
      <c r="E1239" s="151" t="s">
        <v>3</v>
      </c>
      <c r="F1239" s="152" t="s">
        <v>2477</v>
      </c>
      <c r="H1239" s="153">
        <v>1260.5039999999999</v>
      </c>
      <c r="I1239" s="154"/>
      <c r="L1239" s="150"/>
      <c r="M1239" s="155"/>
      <c r="T1239" s="156"/>
      <c r="AT1239" s="151" t="s">
        <v>1054</v>
      </c>
      <c r="AU1239" s="151" t="s">
        <v>80</v>
      </c>
      <c r="AV1239" s="12" t="s">
        <v>80</v>
      </c>
      <c r="AW1239" s="12" t="s">
        <v>35</v>
      </c>
      <c r="AX1239" s="12" t="s">
        <v>73</v>
      </c>
      <c r="AY1239" s="151" t="s">
        <v>181</v>
      </c>
    </row>
    <row r="1240" spans="2:65" s="12" customFormat="1" x14ac:dyDescent="0.2">
      <c r="B1240" s="150"/>
      <c r="D1240" s="142" t="s">
        <v>1054</v>
      </c>
      <c r="E1240" s="151" t="s">
        <v>3</v>
      </c>
      <c r="F1240" s="152" t="s">
        <v>2478</v>
      </c>
      <c r="H1240" s="153">
        <v>32.024999999999999</v>
      </c>
      <c r="I1240" s="154"/>
      <c r="L1240" s="150"/>
      <c r="M1240" s="155"/>
      <c r="T1240" s="156"/>
      <c r="AT1240" s="151" t="s">
        <v>1054</v>
      </c>
      <c r="AU1240" s="151" t="s">
        <v>80</v>
      </c>
      <c r="AV1240" s="12" t="s">
        <v>80</v>
      </c>
      <c r="AW1240" s="12" t="s">
        <v>35</v>
      </c>
      <c r="AX1240" s="12" t="s">
        <v>73</v>
      </c>
      <c r="AY1240" s="151" t="s">
        <v>181</v>
      </c>
    </row>
    <row r="1241" spans="2:65" s="12" customFormat="1" x14ac:dyDescent="0.2">
      <c r="B1241" s="150"/>
      <c r="D1241" s="142" t="s">
        <v>1054</v>
      </c>
      <c r="E1241" s="151" t="s">
        <v>3</v>
      </c>
      <c r="F1241" s="152" t="s">
        <v>2479</v>
      </c>
      <c r="H1241" s="153">
        <v>659.84799999999996</v>
      </c>
      <c r="I1241" s="154"/>
      <c r="L1241" s="150"/>
      <c r="M1241" s="155"/>
      <c r="T1241" s="156"/>
      <c r="AT1241" s="151" t="s">
        <v>1054</v>
      </c>
      <c r="AU1241" s="151" t="s">
        <v>80</v>
      </c>
      <c r="AV1241" s="12" t="s">
        <v>80</v>
      </c>
      <c r="AW1241" s="12" t="s">
        <v>35</v>
      </c>
      <c r="AX1241" s="12" t="s">
        <v>73</v>
      </c>
      <c r="AY1241" s="151" t="s">
        <v>181</v>
      </c>
    </row>
    <row r="1242" spans="2:65" s="13" customFormat="1" x14ac:dyDescent="0.2">
      <c r="B1242" s="157"/>
      <c r="D1242" s="142" t="s">
        <v>1054</v>
      </c>
      <c r="E1242" s="158" t="s">
        <v>3</v>
      </c>
      <c r="F1242" s="159" t="s">
        <v>1070</v>
      </c>
      <c r="H1242" s="160">
        <v>1952.377</v>
      </c>
      <c r="I1242" s="161"/>
      <c r="L1242" s="157"/>
      <c r="M1242" s="162"/>
      <c r="T1242" s="163"/>
      <c r="AT1242" s="158" t="s">
        <v>1054</v>
      </c>
      <c r="AU1242" s="158" t="s">
        <v>80</v>
      </c>
      <c r="AV1242" s="13" t="s">
        <v>186</v>
      </c>
      <c r="AW1242" s="13" t="s">
        <v>35</v>
      </c>
      <c r="AX1242" s="13" t="s">
        <v>78</v>
      </c>
      <c r="AY1242" s="158" t="s">
        <v>181</v>
      </c>
    </row>
    <row r="1243" spans="2:65" s="1" customFormat="1" ht="44.25" customHeight="1" x14ac:dyDescent="0.2">
      <c r="B1243" s="128"/>
      <c r="C1243" s="129" t="s">
        <v>2480</v>
      </c>
      <c r="D1243" s="129" t="s">
        <v>182</v>
      </c>
      <c r="E1243" s="130" t="s">
        <v>2481</v>
      </c>
      <c r="F1243" s="131" t="s">
        <v>2482</v>
      </c>
      <c r="G1243" s="132" t="s">
        <v>597</v>
      </c>
      <c r="H1243" s="133">
        <v>66.67</v>
      </c>
      <c r="I1243" s="134"/>
      <c r="J1243" s="135">
        <f>ROUND(I1243*H1243,2)</f>
        <v>0</v>
      </c>
      <c r="K1243" s="131" t="s">
        <v>1050</v>
      </c>
      <c r="L1243" s="31"/>
      <c r="M1243" s="136" t="s">
        <v>3</v>
      </c>
      <c r="N1243" s="137" t="s">
        <v>44</v>
      </c>
      <c r="P1243" s="138">
        <f>O1243*H1243</f>
        <v>0</v>
      </c>
      <c r="Q1243" s="138">
        <v>1.16E-3</v>
      </c>
      <c r="R1243" s="138">
        <f>Q1243*H1243</f>
        <v>7.7337200000000009E-2</v>
      </c>
      <c r="S1243" s="138">
        <v>0</v>
      </c>
      <c r="T1243" s="139">
        <f>S1243*H1243</f>
        <v>0</v>
      </c>
      <c r="AR1243" s="140" t="s">
        <v>237</v>
      </c>
      <c r="AT1243" s="140" t="s">
        <v>182</v>
      </c>
      <c r="AU1243" s="140" t="s">
        <v>80</v>
      </c>
      <c r="AY1243" s="16" t="s">
        <v>181</v>
      </c>
      <c r="BE1243" s="141">
        <f>IF(N1243="základní",J1243,0)</f>
        <v>0</v>
      </c>
      <c r="BF1243" s="141">
        <f>IF(N1243="snížená",J1243,0)</f>
        <v>0</v>
      </c>
      <c r="BG1243" s="141">
        <f>IF(N1243="zákl. přenesená",J1243,0)</f>
        <v>0</v>
      </c>
      <c r="BH1243" s="141">
        <f>IF(N1243="sníž. přenesená",J1243,0)</f>
        <v>0</v>
      </c>
      <c r="BI1243" s="141">
        <f>IF(N1243="nulová",J1243,0)</f>
        <v>0</v>
      </c>
      <c r="BJ1243" s="16" t="s">
        <v>78</v>
      </c>
      <c r="BK1243" s="141">
        <f>ROUND(I1243*H1243,2)</f>
        <v>0</v>
      </c>
      <c r="BL1243" s="16" t="s">
        <v>237</v>
      </c>
      <c r="BM1243" s="140" t="s">
        <v>2483</v>
      </c>
    </row>
    <row r="1244" spans="2:65" s="1" customFormat="1" x14ac:dyDescent="0.2">
      <c r="B1244" s="31"/>
      <c r="D1244" s="148" t="s">
        <v>1052</v>
      </c>
      <c r="F1244" s="149" t="s">
        <v>2484</v>
      </c>
      <c r="I1244" s="144"/>
      <c r="L1244" s="31"/>
      <c r="M1244" s="145"/>
      <c r="T1244" s="52"/>
      <c r="AT1244" s="16" t="s">
        <v>1052</v>
      </c>
      <c r="AU1244" s="16" t="s">
        <v>80</v>
      </c>
    </row>
    <row r="1245" spans="2:65" s="1" customFormat="1" ht="24.2" customHeight="1" x14ac:dyDescent="0.2">
      <c r="B1245" s="128"/>
      <c r="C1245" s="164" t="s">
        <v>2485</v>
      </c>
      <c r="D1245" s="164" t="s">
        <v>1134</v>
      </c>
      <c r="E1245" s="165" t="s">
        <v>2486</v>
      </c>
      <c r="F1245" s="166" t="s">
        <v>2487</v>
      </c>
      <c r="G1245" s="167" t="s">
        <v>597</v>
      </c>
      <c r="H1245" s="168">
        <v>70.004000000000005</v>
      </c>
      <c r="I1245" s="169"/>
      <c r="J1245" s="170">
        <f>ROUND(I1245*H1245,2)</f>
        <v>0</v>
      </c>
      <c r="K1245" s="166" t="s">
        <v>1050</v>
      </c>
      <c r="L1245" s="171"/>
      <c r="M1245" s="172" t="s">
        <v>3</v>
      </c>
      <c r="N1245" s="173" t="s">
        <v>44</v>
      </c>
      <c r="P1245" s="138">
        <f>O1245*H1245</f>
        <v>0</v>
      </c>
      <c r="Q1245" s="138">
        <v>3.0000000000000001E-3</v>
      </c>
      <c r="R1245" s="138">
        <f>Q1245*H1245</f>
        <v>0.21001200000000003</v>
      </c>
      <c r="S1245" s="138">
        <v>0</v>
      </c>
      <c r="T1245" s="139">
        <f>S1245*H1245</f>
        <v>0</v>
      </c>
      <c r="AR1245" s="140" t="s">
        <v>297</v>
      </c>
      <c r="AT1245" s="140" t="s">
        <v>1134</v>
      </c>
      <c r="AU1245" s="140" t="s">
        <v>80</v>
      </c>
      <c r="AY1245" s="16" t="s">
        <v>181</v>
      </c>
      <c r="BE1245" s="141">
        <f>IF(N1245="základní",J1245,0)</f>
        <v>0</v>
      </c>
      <c r="BF1245" s="141">
        <f>IF(N1245="snížená",J1245,0)</f>
        <v>0</v>
      </c>
      <c r="BG1245" s="141">
        <f>IF(N1245="zákl. přenesená",J1245,0)</f>
        <v>0</v>
      </c>
      <c r="BH1245" s="141">
        <f>IF(N1245="sníž. přenesená",J1245,0)</f>
        <v>0</v>
      </c>
      <c r="BI1245" s="141">
        <f>IF(N1245="nulová",J1245,0)</f>
        <v>0</v>
      </c>
      <c r="BJ1245" s="16" t="s">
        <v>78</v>
      </c>
      <c r="BK1245" s="141">
        <f>ROUND(I1245*H1245,2)</f>
        <v>0</v>
      </c>
      <c r="BL1245" s="16" t="s">
        <v>237</v>
      </c>
      <c r="BM1245" s="140" t="s">
        <v>2488</v>
      </c>
    </row>
    <row r="1246" spans="2:65" s="12" customFormat="1" x14ac:dyDescent="0.2">
      <c r="B1246" s="150"/>
      <c r="D1246" s="142" t="s">
        <v>1054</v>
      </c>
      <c r="E1246" s="151" t="s">
        <v>3</v>
      </c>
      <c r="F1246" s="152" t="s">
        <v>2489</v>
      </c>
      <c r="H1246" s="153">
        <v>66.67</v>
      </c>
      <c r="I1246" s="154"/>
      <c r="L1246" s="150"/>
      <c r="M1246" s="155"/>
      <c r="T1246" s="156"/>
      <c r="AT1246" s="151" t="s">
        <v>1054</v>
      </c>
      <c r="AU1246" s="151" t="s">
        <v>80</v>
      </c>
      <c r="AV1246" s="12" t="s">
        <v>80</v>
      </c>
      <c r="AW1246" s="12" t="s">
        <v>35</v>
      </c>
      <c r="AX1246" s="12" t="s">
        <v>78</v>
      </c>
      <c r="AY1246" s="151" t="s">
        <v>181</v>
      </c>
    </row>
    <row r="1247" spans="2:65" s="12" customFormat="1" x14ac:dyDescent="0.2">
      <c r="B1247" s="150"/>
      <c r="D1247" s="142" t="s">
        <v>1054</v>
      </c>
      <c r="F1247" s="152" t="s">
        <v>2490</v>
      </c>
      <c r="H1247" s="153">
        <v>70.004000000000005</v>
      </c>
      <c r="I1247" s="154"/>
      <c r="L1247" s="150"/>
      <c r="M1247" s="155"/>
      <c r="T1247" s="156"/>
      <c r="AT1247" s="151" t="s">
        <v>1054</v>
      </c>
      <c r="AU1247" s="151" t="s">
        <v>80</v>
      </c>
      <c r="AV1247" s="12" t="s">
        <v>80</v>
      </c>
      <c r="AW1247" s="12" t="s">
        <v>4</v>
      </c>
      <c r="AX1247" s="12" t="s">
        <v>78</v>
      </c>
      <c r="AY1247" s="151" t="s">
        <v>181</v>
      </c>
    </row>
    <row r="1248" spans="2:65" s="1" customFormat="1" ht="37.9" customHeight="1" x14ac:dyDescent="0.2">
      <c r="B1248" s="128"/>
      <c r="C1248" s="129" t="s">
        <v>2491</v>
      </c>
      <c r="D1248" s="129" t="s">
        <v>182</v>
      </c>
      <c r="E1248" s="130" t="s">
        <v>2492</v>
      </c>
      <c r="F1248" s="131" t="s">
        <v>2493</v>
      </c>
      <c r="G1248" s="132" t="s">
        <v>1059</v>
      </c>
      <c r="H1248" s="133">
        <v>10.210000000000001</v>
      </c>
      <c r="I1248" s="134"/>
      <c r="J1248" s="135">
        <f>ROUND(I1248*H1248,2)</f>
        <v>0</v>
      </c>
      <c r="K1248" s="131" t="s">
        <v>1050</v>
      </c>
      <c r="L1248" s="31"/>
      <c r="M1248" s="136" t="s">
        <v>3</v>
      </c>
      <c r="N1248" s="137" t="s">
        <v>44</v>
      </c>
      <c r="P1248" s="138">
        <f>O1248*H1248</f>
        <v>0</v>
      </c>
      <c r="Q1248" s="138">
        <v>1.0500000000000001E-2</v>
      </c>
      <c r="R1248" s="138">
        <f>Q1248*H1248</f>
        <v>0.10720500000000002</v>
      </c>
      <c r="S1248" s="138">
        <v>0</v>
      </c>
      <c r="T1248" s="139">
        <f>S1248*H1248</f>
        <v>0</v>
      </c>
      <c r="AR1248" s="140" t="s">
        <v>237</v>
      </c>
      <c r="AT1248" s="140" t="s">
        <v>182</v>
      </c>
      <c r="AU1248" s="140" t="s">
        <v>80</v>
      </c>
      <c r="AY1248" s="16" t="s">
        <v>181</v>
      </c>
      <c r="BE1248" s="141">
        <f>IF(N1248="základní",J1248,0)</f>
        <v>0</v>
      </c>
      <c r="BF1248" s="141">
        <f>IF(N1248="snížená",J1248,0)</f>
        <v>0</v>
      </c>
      <c r="BG1248" s="141">
        <f>IF(N1248="zákl. přenesená",J1248,0)</f>
        <v>0</v>
      </c>
      <c r="BH1248" s="141">
        <f>IF(N1248="sníž. přenesená",J1248,0)</f>
        <v>0</v>
      </c>
      <c r="BI1248" s="141">
        <f>IF(N1248="nulová",J1248,0)</f>
        <v>0</v>
      </c>
      <c r="BJ1248" s="16" t="s">
        <v>78</v>
      </c>
      <c r="BK1248" s="141">
        <f>ROUND(I1248*H1248,2)</f>
        <v>0</v>
      </c>
      <c r="BL1248" s="16" t="s">
        <v>237</v>
      </c>
      <c r="BM1248" s="140" t="s">
        <v>2494</v>
      </c>
    </row>
    <row r="1249" spans="2:65" s="1" customFormat="1" x14ac:dyDescent="0.2">
      <c r="B1249" s="31"/>
      <c r="D1249" s="148" t="s">
        <v>1052</v>
      </c>
      <c r="F1249" s="149" t="s">
        <v>2495</v>
      </c>
      <c r="I1249" s="144"/>
      <c r="L1249" s="31"/>
      <c r="M1249" s="145"/>
      <c r="T1249" s="52"/>
      <c r="AT1249" s="16" t="s">
        <v>1052</v>
      </c>
      <c r="AU1249" s="16" t="s">
        <v>80</v>
      </c>
    </row>
    <row r="1250" spans="2:65" s="12" customFormat="1" x14ac:dyDescent="0.2">
      <c r="B1250" s="150"/>
      <c r="D1250" s="142" t="s">
        <v>1054</v>
      </c>
      <c r="E1250" s="151" t="s">
        <v>3</v>
      </c>
      <c r="F1250" s="152" t="s">
        <v>2496</v>
      </c>
      <c r="H1250" s="153">
        <v>10.210000000000001</v>
      </c>
      <c r="I1250" s="154"/>
      <c r="L1250" s="150"/>
      <c r="M1250" s="155"/>
      <c r="T1250" s="156"/>
      <c r="AT1250" s="151" t="s">
        <v>1054</v>
      </c>
      <c r="AU1250" s="151" t="s">
        <v>80</v>
      </c>
      <c r="AV1250" s="12" t="s">
        <v>80</v>
      </c>
      <c r="AW1250" s="12" t="s">
        <v>35</v>
      </c>
      <c r="AX1250" s="12" t="s">
        <v>78</v>
      </c>
      <c r="AY1250" s="151" t="s">
        <v>181</v>
      </c>
    </row>
    <row r="1251" spans="2:65" s="1" customFormat="1" ht="37.9" customHeight="1" x14ac:dyDescent="0.2">
      <c r="B1251" s="128"/>
      <c r="C1251" s="129" t="s">
        <v>2497</v>
      </c>
      <c r="D1251" s="129" t="s">
        <v>182</v>
      </c>
      <c r="E1251" s="130" t="s">
        <v>2498</v>
      </c>
      <c r="F1251" s="131" t="s">
        <v>2499</v>
      </c>
      <c r="G1251" s="132" t="s">
        <v>597</v>
      </c>
      <c r="H1251" s="133">
        <v>318.02300000000002</v>
      </c>
      <c r="I1251" s="134"/>
      <c r="J1251" s="135">
        <f>ROUND(I1251*H1251,2)</f>
        <v>0</v>
      </c>
      <c r="K1251" s="131" t="s">
        <v>1050</v>
      </c>
      <c r="L1251" s="31"/>
      <c r="M1251" s="136" t="s">
        <v>3</v>
      </c>
      <c r="N1251" s="137" t="s">
        <v>44</v>
      </c>
      <c r="P1251" s="138">
        <f>O1251*H1251</f>
        <v>0</v>
      </c>
      <c r="Q1251" s="138">
        <v>0</v>
      </c>
      <c r="R1251" s="138">
        <f>Q1251*H1251</f>
        <v>0</v>
      </c>
      <c r="S1251" s="138">
        <v>0</v>
      </c>
      <c r="T1251" s="139">
        <f>S1251*H1251</f>
        <v>0</v>
      </c>
      <c r="AR1251" s="140" t="s">
        <v>237</v>
      </c>
      <c r="AT1251" s="140" t="s">
        <v>182</v>
      </c>
      <c r="AU1251" s="140" t="s">
        <v>80</v>
      </c>
      <c r="AY1251" s="16" t="s">
        <v>181</v>
      </c>
      <c r="BE1251" s="141">
        <f>IF(N1251="základní",J1251,0)</f>
        <v>0</v>
      </c>
      <c r="BF1251" s="141">
        <f>IF(N1251="snížená",J1251,0)</f>
        <v>0</v>
      </c>
      <c r="BG1251" s="141">
        <f>IF(N1251="zákl. přenesená",J1251,0)</f>
        <v>0</v>
      </c>
      <c r="BH1251" s="141">
        <f>IF(N1251="sníž. přenesená",J1251,0)</f>
        <v>0</v>
      </c>
      <c r="BI1251" s="141">
        <f>IF(N1251="nulová",J1251,0)</f>
        <v>0</v>
      </c>
      <c r="BJ1251" s="16" t="s">
        <v>78</v>
      </c>
      <c r="BK1251" s="141">
        <f>ROUND(I1251*H1251,2)</f>
        <v>0</v>
      </c>
      <c r="BL1251" s="16" t="s">
        <v>237</v>
      </c>
      <c r="BM1251" s="140" t="s">
        <v>2500</v>
      </c>
    </row>
    <row r="1252" spans="2:65" s="1" customFormat="1" x14ac:dyDescent="0.2">
      <c r="B1252" s="31"/>
      <c r="D1252" s="148" t="s">
        <v>1052</v>
      </c>
      <c r="F1252" s="149" t="s">
        <v>2501</v>
      </c>
      <c r="I1252" s="144"/>
      <c r="L1252" s="31"/>
      <c r="M1252" s="145"/>
      <c r="T1252" s="52"/>
      <c r="AT1252" s="16" t="s">
        <v>1052</v>
      </c>
      <c r="AU1252" s="16" t="s">
        <v>80</v>
      </c>
    </row>
    <row r="1253" spans="2:65" s="12" customFormat="1" x14ac:dyDescent="0.2">
      <c r="B1253" s="150"/>
      <c r="D1253" s="142" t="s">
        <v>1054</v>
      </c>
      <c r="E1253" s="151" t="s">
        <v>3</v>
      </c>
      <c r="F1253" s="152" t="s">
        <v>2394</v>
      </c>
      <c r="H1253" s="153">
        <v>28.3</v>
      </c>
      <c r="I1253" s="154"/>
      <c r="L1253" s="150"/>
      <c r="M1253" s="155"/>
      <c r="T1253" s="156"/>
      <c r="AT1253" s="151" t="s">
        <v>1054</v>
      </c>
      <c r="AU1253" s="151" t="s">
        <v>80</v>
      </c>
      <c r="AV1253" s="12" t="s">
        <v>80</v>
      </c>
      <c r="AW1253" s="12" t="s">
        <v>35</v>
      </c>
      <c r="AX1253" s="12" t="s">
        <v>73</v>
      </c>
      <c r="AY1253" s="151" t="s">
        <v>181</v>
      </c>
    </row>
    <row r="1254" spans="2:65" s="12" customFormat="1" x14ac:dyDescent="0.2">
      <c r="B1254" s="150"/>
      <c r="D1254" s="142" t="s">
        <v>1054</v>
      </c>
      <c r="E1254" s="151" t="s">
        <v>3</v>
      </c>
      <c r="F1254" s="152" t="s">
        <v>2502</v>
      </c>
      <c r="H1254" s="153">
        <v>24.8</v>
      </c>
      <c r="I1254" s="154"/>
      <c r="L1254" s="150"/>
      <c r="M1254" s="155"/>
      <c r="T1254" s="156"/>
      <c r="AT1254" s="151" t="s">
        <v>1054</v>
      </c>
      <c r="AU1254" s="151" t="s">
        <v>80</v>
      </c>
      <c r="AV1254" s="12" t="s">
        <v>80</v>
      </c>
      <c r="AW1254" s="12" t="s">
        <v>35</v>
      </c>
      <c r="AX1254" s="12" t="s">
        <v>73</v>
      </c>
      <c r="AY1254" s="151" t="s">
        <v>181</v>
      </c>
    </row>
    <row r="1255" spans="2:65" s="12" customFormat="1" x14ac:dyDescent="0.2">
      <c r="B1255" s="150"/>
      <c r="D1255" s="142" t="s">
        <v>1054</v>
      </c>
      <c r="E1255" s="151" t="s">
        <v>3</v>
      </c>
      <c r="F1255" s="152" t="s">
        <v>2503</v>
      </c>
      <c r="H1255" s="153">
        <v>59</v>
      </c>
      <c r="I1255" s="154"/>
      <c r="L1255" s="150"/>
      <c r="M1255" s="155"/>
      <c r="T1255" s="156"/>
      <c r="AT1255" s="151" t="s">
        <v>1054</v>
      </c>
      <c r="AU1255" s="151" t="s">
        <v>80</v>
      </c>
      <c r="AV1255" s="12" t="s">
        <v>80</v>
      </c>
      <c r="AW1255" s="12" t="s">
        <v>35</v>
      </c>
      <c r="AX1255" s="12" t="s">
        <v>73</v>
      </c>
      <c r="AY1255" s="151" t="s">
        <v>181</v>
      </c>
    </row>
    <row r="1256" spans="2:65" s="12" customFormat="1" x14ac:dyDescent="0.2">
      <c r="B1256" s="150"/>
      <c r="D1256" s="142" t="s">
        <v>1054</v>
      </c>
      <c r="E1256" s="151" t="s">
        <v>3</v>
      </c>
      <c r="F1256" s="152" t="s">
        <v>1783</v>
      </c>
      <c r="H1256" s="153">
        <v>12.5</v>
      </c>
      <c r="I1256" s="154"/>
      <c r="L1256" s="150"/>
      <c r="M1256" s="155"/>
      <c r="T1256" s="156"/>
      <c r="AT1256" s="151" t="s">
        <v>1054</v>
      </c>
      <c r="AU1256" s="151" t="s">
        <v>80</v>
      </c>
      <c r="AV1256" s="12" t="s">
        <v>80</v>
      </c>
      <c r="AW1256" s="12" t="s">
        <v>35</v>
      </c>
      <c r="AX1256" s="12" t="s">
        <v>73</v>
      </c>
      <c r="AY1256" s="151" t="s">
        <v>181</v>
      </c>
    </row>
    <row r="1257" spans="2:65" s="12" customFormat="1" x14ac:dyDescent="0.2">
      <c r="B1257" s="150"/>
      <c r="D1257" s="142" t="s">
        <v>1054</v>
      </c>
      <c r="E1257" s="151" t="s">
        <v>3</v>
      </c>
      <c r="F1257" s="152" t="s">
        <v>1784</v>
      </c>
      <c r="H1257" s="153">
        <v>105.30500000000001</v>
      </c>
      <c r="I1257" s="154"/>
      <c r="L1257" s="150"/>
      <c r="M1257" s="155"/>
      <c r="T1257" s="156"/>
      <c r="AT1257" s="151" t="s">
        <v>1054</v>
      </c>
      <c r="AU1257" s="151" t="s">
        <v>80</v>
      </c>
      <c r="AV1257" s="12" t="s">
        <v>80</v>
      </c>
      <c r="AW1257" s="12" t="s">
        <v>35</v>
      </c>
      <c r="AX1257" s="12" t="s">
        <v>73</v>
      </c>
      <c r="AY1257" s="151" t="s">
        <v>181</v>
      </c>
    </row>
    <row r="1258" spans="2:65" s="12" customFormat="1" x14ac:dyDescent="0.2">
      <c r="B1258" s="150"/>
      <c r="D1258" s="142" t="s">
        <v>1054</v>
      </c>
      <c r="E1258" s="151" t="s">
        <v>3</v>
      </c>
      <c r="F1258" s="152" t="s">
        <v>1785</v>
      </c>
      <c r="H1258" s="153">
        <v>60.2</v>
      </c>
      <c r="I1258" s="154"/>
      <c r="L1258" s="150"/>
      <c r="M1258" s="155"/>
      <c r="T1258" s="156"/>
      <c r="AT1258" s="151" t="s">
        <v>1054</v>
      </c>
      <c r="AU1258" s="151" t="s">
        <v>80</v>
      </c>
      <c r="AV1258" s="12" t="s">
        <v>80</v>
      </c>
      <c r="AW1258" s="12" t="s">
        <v>35</v>
      </c>
      <c r="AX1258" s="12" t="s">
        <v>73</v>
      </c>
      <c r="AY1258" s="151" t="s">
        <v>181</v>
      </c>
    </row>
    <row r="1259" spans="2:65" s="12" customFormat="1" x14ac:dyDescent="0.2">
      <c r="B1259" s="150"/>
      <c r="D1259" s="142" t="s">
        <v>1054</v>
      </c>
      <c r="E1259" s="151" t="s">
        <v>3</v>
      </c>
      <c r="F1259" s="152" t="s">
        <v>1786</v>
      </c>
      <c r="H1259" s="153">
        <v>21.978000000000002</v>
      </c>
      <c r="I1259" s="154"/>
      <c r="L1259" s="150"/>
      <c r="M1259" s="155"/>
      <c r="T1259" s="156"/>
      <c r="AT1259" s="151" t="s">
        <v>1054</v>
      </c>
      <c r="AU1259" s="151" t="s">
        <v>80</v>
      </c>
      <c r="AV1259" s="12" t="s">
        <v>80</v>
      </c>
      <c r="AW1259" s="12" t="s">
        <v>35</v>
      </c>
      <c r="AX1259" s="12" t="s">
        <v>73</v>
      </c>
      <c r="AY1259" s="151" t="s">
        <v>181</v>
      </c>
    </row>
    <row r="1260" spans="2:65" s="12" customFormat="1" x14ac:dyDescent="0.2">
      <c r="B1260" s="150"/>
      <c r="D1260" s="142" t="s">
        <v>1054</v>
      </c>
      <c r="E1260" s="151" t="s">
        <v>3</v>
      </c>
      <c r="F1260" s="152" t="s">
        <v>1787</v>
      </c>
      <c r="H1260" s="153">
        <v>5.94</v>
      </c>
      <c r="I1260" s="154"/>
      <c r="L1260" s="150"/>
      <c r="M1260" s="155"/>
      <c r="T1260" s="156"/>
      <c r="AT1260" s="151" t="s">
        <v>1054</v>
      </c>
      <c r="AU1260" s="151" t="s">
        <v>80</v>
      </c>
      <c r="AV1260" s="12" t="s">
        <v>80</v>
      </c>
      <c r="AW1260" s="12" t="s">
        <v>35</v>
      </c>
      <c r="AX1260" s="12" t="s">
        <v>73</v>
      </c>
      <c r="AY1260" s="151" t="s">
        <v>181</v>
      </c>
    </row>
    <row r="1261" spans="2:65" s="13" customFormat="1" x14ac:dyDescent="0.2">
      <c r="B1261" s="157"/>
      <c r="D1261" s="142" t="s">
        <v>1054</v>
      </c>
      <c r="E1261" s="158" t="s">
        <v>3</v>
      </c>
      <c r="F1261" s="159" t="s">
        <v>1070</v>
      </c>
      <c r="H1261" s="160">
        <v>318.02300000000002</v>
      </c>
      <c r="I1261" s="161"/>
      <c r="L1261" s="157"/>
      <c r="M1261" s="162"/>
      <c r="T1261" s="163"/>
      <c r="AT1261" s="158" t="s">
        <v>1054</v>
      </c>
      <c r="AU1261" s="158" t="s">
        <v>80</v>
      </c>
      <c r="AV1261" s="13" t="s">
        <v>186</v>
      </c>
      <c r="AW1261" s="13" t="s">
        <v>35</v>
      </c>
      <c r="AX1261" s="13" t="s">
        <v>78</v>
      </c>
      <c r="AY1261" s="158" t="s">
        <v>181</v>
      </c>
    </row>
    <row r="1262" spans="2:65" s="1" customFormat="1" ht="24.2" customHeight="1" x14ac:dyDescent="0.2">
      <c r="B1262" s="128"/>
      <c r="C1262" s="164" t="s">
        <v>2504</v>
      </c>
      <c r="D1262" s="164" t="s">
        <v>1134</v>
      </c>
      <c r="E1262" s="165" t="s">
        <v>2505</v>
      </c>
      <c r="F1262" s="166" t="s">
        <v>2506</v>
      </c>
      <c r="G1262" s="167" t="s">
        <v>597</v>
      </c>
      <c r="H1262" s="168">
        <v>370.65600000000001</v>
      </c>
      <c r="I1262" s="169"/>
      <c r="J1262" s="170">
        <f>ROUND(I1262*H1262,2)</f>
        <v>0</v>
      </c>
      <c r="K1262" s="166" t="s">
        <v>1050</v>
      </c>
      <c r="L1262" s="171"/>
      <c r="M1262" s="172" t="s">
        <v>3</v>
      </c>
      <c r="N1262" s="173" t="s">
        <v>44</v>
      </c>
      <c r="P1262" s="138">
        <f>O1262*H1262</f>
        <v>0</v>
      </c>
      <c r="Q1262" s="138">
        <v>1.1E-4</v>
      </c>
      <c r="R1262" s="138">
        <f>Q1262*H1262</f>
        <v>4.0772160000000002E-2</v>
      </c>
      <c r="S1262" s="138">
        <v>0</v>
      </c>
      <c r="T1262" s="139">
        <f>S1262*H1262</f>
        <v>0</v>
      </c>
      <c r="AR1262" s="140" t="s">
        <v>297</v>
      </c>
      <c r="AT1262" s="140" t="s">
        <v>1134</v>
      </c>
      <c r="AU1262" s="140" t="s">
        <v>80</v>
      </c>
      <c r="AY1262" s="16" t="s">
        <v>181</v>
      </c>
      <c r="BE1262" s="141">
        <f>IF(N1262="základní",J1262,0)</f>
        <v>0</v>
      </c>
      <c r="BF1262" s="141">
        <f>IF(N1262="snížená",J1262,0)</f>
        <v>0</v>
      </c>
      <c r="BG1262" s="141">
        <f>IF(N1262="zákl. přenesená",J1262,0)</f>
        <v>0</v>
      </c>
      <c r="BH1262" s="141">
        <f>IF(N1262="sníž. přenesená",J1262,0)</f>
        <v>0</v>
      </c>
      <c r="BI1262" s="141">
        <f>IF(N1262="nulová",J1262,0)</f>
        <v>0</v>
      </c>
      <c r="BJ1262" s="16" t="s">
        <v>78</v>
      </c>
      <c r="BK1262" s="141">
        <f>ROUND(I1262*H1262,2)</f>
        <v>0</v>
      </c>
      <c r="BL1262" s="16" t="s">
        <v>237</v>
      </c>
      <c r="BM1262" s="140" t="s">
        <v>2507</v>
      </c>
    </row>
    <row r="1263" spans="2:65" s="12" customFormat="1" x14ac:dyDescent="0.2">
      <c r="B1263" s="150"/>
      <c r="D1263" s="142" t="s">
        <v>1054</v>
      </c>
      <c r="F1263" s="152" t="s">
        <v>2508</v>
      </c>
      <c r="H1263" s="153">
        <v>370.65600000000001</v>
      </c>
      <c r="I1263" s="154"/>
      <c r="L1263" s="150"/>
      <c r="M1263" s="155"/>
      <c r="T1263" s="156"/>
      <c r="AT1263" s="151" t="s">
        <v>1054</v>
      </c>
      <c r="AU1263" s="151" t="s">
        <v>80</v>
      </c>
      <c r="AV1263" s="12" t="s">
        <v>80</v>
      </c>
      <c r="AW1263" s="12" t="s">
        <v>4</v>
      </c>
      <c r="AX1263" s="12" t="s">
        <v>78</v>
      </c>
      <c r="AY1263" s="151" t="s">
        <v>181</v>
      </c>
    </row>
    <row r="1264" spans="2:65" s="1" customFormat="1" ht="55.5" customHeight="1" x14ac:dyDescent="0.2">
      <c r="B1264" s="128"/>
      <c r="C1264" s="129" t="s">
        <v>2509</v>
      </c>
      <c r="D1264" s="129" t="s">
        <v>182</v>
      </c>
      <c r="E1264" s="130" t="s">
        <v>2510</v>
      </c>
      <c r="F1264" s="131" t="s">
        <v>2511</v>
      </c>
      <c r="G1264" s="132" t="s">
        <v>1114</v>
      </c>
      <c r="H1264" s="133">
        <v>3.5760000000000001</v>
      </c>
      <c r="I1264" s="134"/>
      <c r="J1264" s="135">
        <f>ROUND(I1264*H1264,2)</f>
        <v>0</v>
      </c>
      <c r="K1264" s="131" t="s">
        <v>1050</v>
      </c>
      <c r="L1264" s="31"/>
      <c r="M1264" s="136" t="s">
        <v>3</v>
      </c>
      <c r="N1264" s="137" t="s">
        <v>44</v>
      </c>
      <c r="P1264" s="138">
        <f>O1264*H1264</f>
        <v>0</v>
      </c>
      <c r="Q1264" s="138">
        <v>0</v>
      </c>
      <c r="R1264" s="138">
        <f>Q1264*H1264</f>
        <v>0</v>
      </c>
      <c r="S1264" s="138">
        <v>0</v>
      </c>
      <c r="T1264" s="139">
        <f>S1264*H1264</f>
        <v>0</v>
      </c>
      <c r="AR1264" s="140" t="s">
        <v>237</v>
      </c>
      <c r="AT1264" s="140" t="s">
        <v>182</v>
      </c>
      <c r="AU1264" s="140" t="s">
        <v>80</v>
      </c>
      <c r="AY1264" s="16" t="s">
        <v>181</v>
      </c>
      <c r="BE1264" s="141">
        <f>IF(N1264="základní",J1264,0)</f>
        <v>0</v>
      </c>
      <c r="BF1264" s="141">
        <f>IF(N1264="snížená",J1264,0)</f>
        <v>0</v>
      </c>
      <c r="BG1264" s="141">
        <f>IF(N1264="zákl. přenesená",J1264,0)</f>
        <v>0</v>
      </c>
      <c r="BH1264" s="141">
        <f>IF(N1264="sníž. přenesená",J1264,0)</f>
        <v>0</v>
      </c>
      <c r="BI1264" s="141">
        <f>IF(N1264="nulová",J1264,0)</f>
        <v>0</v>
      </c>
      <c r="BJ1264" s="16" t="s">
        <v>78</v>
      </c>
      <c r="BK1264" s="141">
        <f>ROUND(I1264*H1264,2)</f>
        <v>0</v>
      </c>
      <c r="BL1264" s="16" t="s">
        <v>237</v>
      </c>
      <c r="BM1264" s="140" t="s">
        <v>2512</v>
      </c>
    </row>
    <row r="1265" spans="2:65" s="1" customFormat="1" x14ac:dyDescent="0.2">
      <c r="B1265" s="31"/>
      <c r="D1265" s="148" t="s">
        <v>1052</v>
      </c>
      <c r="F1265" s="149" t="s">
        <v>2513</v>
      </c>
      <c r="I1265" s="144"/>
      <c r="L1265" s="31"/>
      <c r="M1265" s="145"/>
      <c r="T1265" s="52"/>
      <c r="AT1265" s="16" t="s">
        <v>1052</v>
      </c>
      <c r="AU1265" s="16" t="s">
        <v>80</v>
      </c>
    </row>
    <row r="1266" spans="2:65" s="11" customFormat="1" ht="22.9" customHeight="1" x14ac:dyDescent="0.2">
      <c r="B1266" s="118"/>
      <c r="D1266" s="119" t="s">
        <v>72</v>
      </c>
      <c r="E1266" s="146" t="s">
        <v>2514</v>
      </c>
      <c r="F1266" s="146" t="s">
        <v>2515</v>
      </c>
      <c r="I1266" s="121"/>
      <c r="J1266" s="147">
        <f>BK1266</f>
        <v>0</v>
      </c>
      <c r="L1266" s="118"/>
      <c r="M1266" s="123"/>
      <c r="P1266" s="124">
        <f>SUM(P1267:P1295)</f>
        <v>0</v>
      </c>
      <c r="R1266" s="124">
        <f>SUM(R1267:R1295)</f>
        <v>0.76819232000000004</v>
      </c>
      <c r="T1266" s="125">
        <f>SUM(T1267:T1295)</f>
        <v>0</v>
      </c>
      <c r="AR1266" s="119" t="s">
        <v>80</v>
      </c>
      <c r="AT1266" s="126" t="s">
        <v>72</v>
      </c>
      <c r="AU1266" s="126" t="s">
        <v>78</v>
      </c>
      <c r="AY1266" s="119" t="s">
        <v>181</v>
      </c>
      <c r="BK1266" s="127">
        <f>SUM(BK1267:BK1295)</f>
        <v>0</v>
      </c>
    </row>
    <row r="1267" spans="2:65" s="1" customFormat="1" ht="37.9" customHeight="1" x14ac:dyDescent="0.2">
      <c r="B1267" s="128"/>
      <c r="C1267" s="129" t="s">
        <v>2516</v>
      </c>
      <c r="D1267" s="129" t="s">
        <v>182</v>
      </c>
      <c r="E1267" s="130" t="s">
        <v>2517</v>
      </c>
      <c r="F1267" s="131" t="s">
        <v>2518</v>
      </c>
      <c r="G1267" s="132" t="s">
        <v>597</v>
      </c>
      <c r="H1267" s="133">
        <v>25.92</v>
      </c>
      <c r="I1267" s="134"/>
      <c r="J1267" s="135">
        <f>ROUND(I1267*H1267,2)</f>
        <v>0</v>
      </c>
      <c r="K1267" s="131" t="s">
        <v>1050</v>
      </c>
      <c r="L1267" s="31"/>
      <c r="M1267" s="136" t="s">
        <v>3</v>
      </c>
      <c r="N1267" s="137" t="s">
        <v>44</v>
      </c>
      <c r="P1267" s="138">
        <f>O1267*H1267</f>
        <v>0</v>
      </c>
      <c r="Q1267" s="138">
        <v>3.8999999999999999E-4</v>
      </c>
      <c r="R1267" s="138">
        <f>Q1267*H1267</f>
        <v>1.0108800000000001E-2</v>
      </c>
      <c r="S1267" s="138">
        <v>0</v>
      </c>
      <c r="T1267" s="139">
        <f>S1267*H1267</f>
        <v>0</v>
      </c>
      <c r="AR1267" s="140" t="s">
        <v>237</v>
      </c>
      <c r="AT1267" s="140" t="s">
        <v>182</v>
      </c>
      <c r="AU1267" s="140" t="s">
        <v>80</v>
      </c>
      <c r="AY1267" s="16" t="s">
        <v>181</v>
      </c>
      <c r="BE1267" s="141">
        <f>IF(N1267="základní",J1267,0)</f>
        <v>0</v>
      </c>
      <c r="BF1267" s="141">
        <f>IF(N1267="snížená",J1267,0)</f>
        <v>0</v>
      </c>
      <c r="BG1267" s="141">
        <f>IF(N1267="zákl. přenesená",J1267,0)</f>
        <v>0</v>
      </c>
      <c r="BH1267" s="141">
        <f>IF(N1267="sníž. přenesená",J1267,0)</f>
        <v>0</v>
      </c>
      <c r="BI1267" s="141">
        <f>IF(N1267="nulová",J1267,0)</f>
        <v>0</v>
      </c>
      <c r="BJ1267" s="16" t="s">
        <v>78</v>
      </c>
      <c r="BK1267" s="141">
        <f>ROUND(I1267*H1267,2)</f>
        <v>0</v>
      </c>
      <c r="BL1267" s="16" t="s">
        <v>237</v>
      </c>
      <c r="BM1267" s="140" t="s">
        <v>2519</v>
      </c>
    </row>
    <row r="1268" spans="2:65" s="1" customFormat="1" x14ac:dyDescent="0.2">
      <c r="B1268" s="31"/>
      <c r="D1268" s="148" t="s">
        <v>1052</v>
      </c>
      <c r="F1268" s="149" t="s">
        <v>2520</v>
      </c>
      <c r="I1268" s="144"/>
      <c r="L1268" s="31"/>
      <c r="M1268" s="145"/>
      <c r="T1268" s="52"/>
      <c r="AT1268" s="16" t="s">
        <v>1052</v>
      </c>
      <c r="AU1268" s="16" t="s">
        <v>80</v>
      </c>
    </row>
    <row r="1269" spans="2:65" s="12" customFormat="1" x14ac:dyDescent="0.2">
      <c r="B1269" s="150"/>
      <c r="D1269" s="142" t="s">
        <v>1054</v>
      </c>
      <c r="E1269" s="151" t="s">
        <v>3</v>
      </c>
      <c r="F1269" s="152" t="s">
        <v>2521</v>
      </c>
      <c r="H1269" s="153">
        <v>25.92</v>
      </c>
      <c r="I1269" s="154"/>
      <c r="L1269" s="150"/>
      <c r="M1269" s="155"/>
      <c r="T1269" s="156"/>
      <c r="AT1269" s="151" t="s">
        <v>1054</v>
      </c>
      <c r="AU1269" s="151" t="s">
        <v>80</v>
      </c>
      <c r="AV1269" s="12" t="s">
        <v>80</v>
      </c>
      <c r="AW1269" s="12" t="s">
        <v>35</v>
      </c>
      <c r="AX1269" s="12" t="s">
        <v>78</v>
      </c>
      <c r="AY1269" s="151" t="s">
        <v>181</v>
      </c>
    </row>
    <row r="1270" spans="2:65" s="1" customFormat="1" ht="21.75" customHeight="1" x14ac:dyDescent="0.2">
      <c r="B1270" s="128"/>
      <c r="C1270" s="164" t="s">
        <v>2522</v>
      </c>
      <c r="D1270" s="164" t="s">
        <v>1134</v>
      </c>
      <c r="E1270" s="165" t="s">
        <v>2523</v>
      </c>
      <c r="F1270" s="166" t="s">
        <v>2524</v>
      </c>
      <c r="G1270" s="167" t="s">
        <v>597</v>
      </c>
      <c r="H1270" s="168">
        <v>27.994</v>
      </c>
      <c r="I1270" s="169"/>
      <c r="J1270" s="170">
        <f>ROUND(I1270*H1270,2)</f>
        <v>0</v>
      </c>
      <c r="K1270" s="166" t="s">
        <v>3</v>
      </c>
      <c r="L1270" s="171"/>
      <c r="M1270" s="172" t="s">
        <v>3</v>
      </c>
      <c r="N1270" s="173" t="s">
        <v>44</v>
      </c>
      <c r="P1270" s="138">
        <f>O1270*H1270</f>
        <v>0</v>
      </c>
      <c r="Q1270" s="138">
        <v>0</v>
      </c>
      <c r="R1270" s="138">
        <f>Q1270*H1270</f>
        <v>0</v>
      </c>
      <c r="S1270" s="138">
        <v>0</v>
      </c>
      <c r="T1270" s="139">
        <f>S1270*H1270</f>
        <v>0</v>
      </c>
      <c r="AR1270" s="140" t="s">
        <v>297</v>
      </c>
      <c r="AT1270" s="140" t="s">
        <v>1134</v>
      </c>
      <c r="AU1270" s="140" t="s">
        <v>80</v>
      </c>
      <c r="AY1270" s="16" t="s">
        <v>181</v>
      </c>
      <c r="BE1270" s="141">
        <f>IF(N1270="základní",J1270,0)</f>
        <v>0</v>
      </c>
      <c r="BF1270" s="141">
        <f>IF(N1270="snížená",J1270,0)</f>
        <v>0</v>
      </c>
      <c r="BG1270" s="141">
        <f>IF(N1270="zákl. přenesená",J1270,0)</f>
        <v>0</v>
      </c>
      <c r="BH1270" s="141">
        <f>IF(N1270="sníž. přenesená",J1270,0)</f>
        <v>0</v>
      </c>
      <c r="BI1270" s="141">
        <f>IF(N1270="nulová",J1270,0)</f>
        <v>0</v>
      </c>
      <c r="BJ1270" s="16" t="s">
        <v>78</v>
      </c>
      <c r="BK1270" s="141">
        <f>ROUND(I1270*H1270,2)</f>
        <v>0</v>
      </c>
      <c r="BL1270" s="16" t="s">
        <v>237</v>
      </c>
      <c r="BM1270" s="140" t="s">
        <v>2525</v>
      </c>
    </row>
    <row r="1271" spans="2:65" s="12" customFormat="1" x14ac:dyDescent="0.2">
      <c r="B1271" s="150"/>
      <c r="D1271" s="142" t="s">
        <v>1054</v>
      </c>
      <c r="F1271" s="152" t="s">
        <v>2526</v>
      </c>
      <c r="H1271" s="153">
        <v>27.994</v>
      </c>
      <c r="I1271" s="154"/>
      <c r="L1271" s="150"/>
      <c r="M1271" s="155"/>
      <c r="T1271" s="156"/>
      <c r="AT1271" s="151" t="s">
        <v>1054</v>
      </c>
      <c r="AU1271" s="151" t="s">
        <v>80</v>
      </c>
      <c r="AV1271" s="12" t="s">
        <v>80</v>
      </c>
      <c r="AW1271" s="12" t="s">
        <v>4</v>
      </c>
      <c r="AX1271" s="12" t="s">
        <v>78</v>
      </c>
      <c r="AY1271" s="151" t="s">
        <v>181</v>
      </c>
    </row>
    <row r="1272" spans="2:65" s="1" customFormat="1" ht="37.9" customHeight="1" x14ac:dyDescent="0.2">
      <c r="B1272" s="128"/>
      <c r="C1272" s="129" t="s">
        <v>2527</v>
      </c>
      <c r="D1272" s="129" t="s">
        <v>182</v>
      </c>
      <c r="E1272" s="130" t="s">
        <v>2528</v>
      </c>
      <c r="F1272" s="131" t="s">
        <v>2529</v>
      </c>
      <c r="G1272" s="132" t="s">
        <v>597</v>
      </c>
      <c r="H1272" s="133">
        <v>127.925</v>
      </c>
      <c r="I1272" s="134"/>
      <c r="J1272" s="135">
        <f>ROUND(I1272*H1272,2)</f>
        <v>0</v>
      </c>
      <c r="K1272" s="131" t="s">
        <v>1050</v>
      </c>
      <c r="L1272" s="31"/>
      <c r="M1272" s="136" t="s">
        <v>3</v>
      </c>
      <c r="N1272" s="137" t="s">
        <v>44</v>
      </c>
      <c r="P1272" s="138">
        <f>O1272*H1272</f>
        <v>0</v>
      </c>
      <c r="Q1272" s="138">
        <v>5.5999999999999999E-3</v>
      </c>
      <c r="R1272" s="138">
        <f>Q1272*H1272</f>
        <v>0.71638000000000002</v>
      </c>
      <c r="S1272" s="138">
        <v>0</v>
      </c>
      <c r="T1272" s="139">
        <f>S1272*H1272</f>
        <v>0</v>
      </c>
      <c r="AR1272" s="140" t="s">
        <v>237</v>
      </c>
      <c r="AT1272" s="140" t="s">
        <v>182</v>
      </c>
      <c r="AU1272" s="140" t="s">
        <v>80</v>
      </c>
      <c r="AY1272" s="16" t="s">
        <v>181</v>
      </c>
      <c r="BE1272" s="141">
        <f>IF(N1272="základní",J1272,0)</f>
        <v>0</v>
      </c>
      <c r="BF1272" s="141">
        <f>IF(N1272="snížená",J1272,0)</f>
        <v>0</v>
      </c>
      <c r="BG1272" s="141">
        <f>IF(N1272="zákl. přenesená",J1272,0)</f>
        <v>0</v>
      </c>
      <c r="BH1272" s="141">
        <f>IF(N1272="sníž. přenesená",J1272,0)</f>
        <v>0</v>
      </c>
      <c r="BI1272" s="141">
        <f>IF(N1272="nulová",J1272,0)</f>
        <v>0</v>
      </c>
      <c r="BJ1272" s="16" t="s">
        <v>78</v>
      </c>
      <c r="BK1272" s="141">
        <f>ROUND(I1272*H1272,2)</f>
        <v>0</v>
      </c>
      <c r="BL1272" s="16" t="s">
        <v>237</v>
      </c>
      <c r="BM1272" s="140" t="s">
        <v>2530</v>
      </c>
    </row>
    <row r="1273" spans="2:65" s="1" customFormat="1" x14ac:dyDescent="0.2">
      <c r="B1273" s="31"/>
      <c r="D1273" s="148" t="s">
        <v>1052</v>
      </c>
      <c r="F1273" s="149" t="s">
        <v>2531</v>
      </c>
      <c r="I1273" s="144"/>
      <c r="L1273" s="31"/>
      <c r="M1273" s="145"/>
      <c r="T1273" s="52"/>
      <c r="AT1273" s="16" t="s">
        <v>1052</v>
      </c>
      <c r="AU1273" s="16" t="s">
        <v>80</v>
      </c>
    </row>
    <row r="1274" spans="2:65" s="1" customFormat="1" ht="16.5" customHeight="1" x14ac:dyDescent="0.2">
      <c r="B1274" s="128"/>
      <c r="C1274" s="164" t="s">
        <v>2532</v>
      </c>
      <c r="D1274" s="164" t="s">
        <v>1134</v>
      </c>
      <c r="E1274" s="165" t="s">
        <v>2533</v>
      </c>
      <c r="F1274" s="166" t="s">
        <v>2534</v>
      </c>
      <c r="G1274" s="167" t="s">
        <v>597</v>
      </c>
      <c r="H1274" s="168">
        <v>109.005</v>
      </c>
      <c r="I1274" s="169"/>
      <c r="J1274" s="170">
        <f>ROUND(I1274*H1274,2)</f>
        <v>0</v>
      </c>
      <c r="K1274" s="166" t="s">
        <v>3</v>
      </c>
      <c r="L1274" s="171"/>
      <c r="M1274" s="172" t="s">
        <v>3</v>
      </c>
      <c r="N1274" s="173" t="s">
        <v>44</v>
      </c>
      <c r="P1274" s="138">
        <f>O1274*H1274</f>
        <v>0</v>
      </c>
      <c r="Q1274" s="138">
        <v>0</v>
      </c>
      <c r="R1274" s="138">
        <f>Q1274*H1274</f>
        <v>0</v>
      </c>
      <c r="S1274" s="138">
        <v>0</v>
      </c>
      <c r="T1274" s="139">
        <f>S1274*H1274</f>
        <v>0</v>
      </c>
      <c r="AR1274" s="140" t="s">
        <v>297</v>
      </c>
      <c r="AT1274" s="140" t="s">
        <v>1134</v>
      </c>
      <c r="AU1274" s="140" t="s">
        <v>80</v>
      </c>
      <c r="AY1274" s="16" t="s">
        <v>181</v>
      </c>
      <c r="BE1274" s="141">
        <f>IF(N1274="základní",J1274,0)</f>
        <v>0</v>
      </c>
      <c r="BF1274" s="141">
        <f>IF(N1274="snížená",J1274,0)</f>
        <v>0</v>
      </c>
      <c r="BG1274" s="141">
        <f>IF(N1274="zákl. přenesená",J1274,0)</f>
        <v>0</v>
      </c>
      <c r="BH1274" s="141">
        <f>IF(N1274="sníž. přenesená",J1274,0)</f>
        <v>0</v>
      </c>
      <c r="BI1274" s="141">
        <f>IF(N1274="nulová",J1274,0)</f>
        <v>0</v>
      </c>
      <c r="BJ1274" s="16" t="s">
        <v>78</v>
      </c>
      <c r="BK1274" s="141">
        <f>ROUND(I1274*H1274,2)</f>
        <v>0</v>
      </c>
      <c r="BL1274" s="16" t="s">
        <v>237</v>
      </c>
      <c r="BM1274" s="140" t="s">
        <v>2535</v>
      </c>
    </row>
    <row r="1275" spans="2:65" s="12" customFormat="1" x14ac:dyDescent="0.2">
      <c r="B1275" s="150"/>
      <c r="D1275" s="142" t="s">
        <v>1054</v>
      </c>
      <c r="E1275" s="151" t="s">
        <v>3</v>
      </c>
      <c r="F1275" s="152" t="s">
        <v>2536</v>
      </c>
      <c r="H1275" s="153">
        <v>31.878</v>
      </c>
      <c r="I1275" s="154"/>
      <c r="L1275" s="150"/>
      <c r="M1275" s="155"/>
      <c r="T1275" s="156"/>
      <c r="AT1275" s="151" t="s">
        <v>1054</v>
      </c>
      <c r="AU1275" s="151" t="s">
        <v>80</v>
      </c>
      <c r="AV1275" s="12" t="s">
        <v>80</v>
      </c>
      <c r="AW1275" s="12" t="s">
        <v>35</v>
      </c>
      <c r="AX1275" s="12" t="s">
        <v>73</v>
      </c>
      <c r="AY1275" s="151" t="s">
        <v>181</v>
      </c>
    </row>
    <row r="1276" spans="2:65" s="12" customFormat="1" ht="22.5" x14ac:dyDescent="0.2">
      <c r="B1276" s="150"/>
      <c r="D1276" s="142" t="s">
        <v>1054</v>
      </c>
      <c r="E1276" s="151" t="s">
        <v>3</v>
      </c>
      <c r="F1276" s="152" t="s">
        <v>2537</v>
      </c>
      <c r="H1276" s="153">
        <v>46.930999999999997</v>
      </c>
      <c r="I1276" s="154"/>
      <c r="L1276" s="150"/>
      <c r="M1276" s="155"/>
      <c r="T1276" s="156"/>
      <c r="AT1276" s="151" t="s">
        <v>1054</v>
      </c>
      <c r="AU1276" s="151" t="s">
        <v>80</v>
      </c>
      <c r="AV1276" s="12" t="s">
        <v>80</v>
      </c>
      <c r="AW1276" s="12" t="s">
        <v>35</v>
      </c>
      <c r="AX1276" s="12" t="s">
        <v>73</v>
      </c>
      <c r="AY1276" s="151" t="s">
        <v>181</v>
      </c>
    </row>
    <row r="1277" spans="2:65" s="12" customFormat="1" x14ac:dyDescent="0.2">
      <c r="B1277" s="150"/>
      <c r="D1277" s="142" t="s">
        <v>1054</v>
      </c>
      <c r="E1277" s="151" t="s">
        <v>3</v>
      </c>
      <c r="F1277" s="152" t="s">
        <v>2538</v>
      </c>
      <c r="H1277" s="153">
        <v>25.004999999999999</v>
      </c>
      <c r="I1277" s="154"/>
      <c r="L1277" s="150"/>
      <c r="M1277" s="155"/>
      <c r="T1277" s="156"/>
      <c r="AT1277" s="151" t="s">
        <v>1054</v>
      </c>
      <c r="AU1277" s="151" t="s">
        <v>80</v>
      </c>
      <c r="AV1277" s="12" t="s">
        <v>80</v>
      </c>
      <c r="AW1277" s="12" t="s">
        <v>35</v>
      </c>
      <c r="AX1277" s="12" t="s">
        <v>73</v>
      </c>
      <c r="AY1277" s="151" t="s">
        <v>181</v>
      </c>
    </row>
    <row r="1278" spans="2:65" s="13" customFormat="1" x14ac:dyDescent="0.2">
      <c r="B1278" s="157"/>
      <c r="D1278" s="142" t="s">
        <v>1054</v>
      </c>
      <c r="E1278" s="158" t="s">
        <v>3</v>
      </c>
      <c r="F1278" s="159" t="s">
        <v>1070</v>
      </c>
      <c r="H1278" s="160">
        <v>103.81399999999999</v>
      </c>
      <c r="I1278" s="161"/>
      <c r="L1278" s="157"/>
      <c r="M1278" s="162"/>
      <c r="T1278" s="163"/>
      <c r="AT1278" s="158" t="s">
        <v>1054</v>
      </c>
      <c r="AU1278" s="158" t="s">
        <v>80</v>
      </c>
      <c r="AV1278" s="13" t="s">
        <v>186</v>
      </c>
      <c r="AW1278" s="13" t="s">
        <v>35</v>
      </c>
      <c r="AX1278" s="13" t="s">
        <v>78</v>
      </c>
      <c r="AY1278" s="158" t="s">
        <v>181</v>
      </c>
    </row>
    <row r="1279" spans="2:65" s="12" customFormat="1" x14ac:dyDescent="0.2">
      <c r="B1279" s="150"/>
      <c r="D1279" s="142" t="s">
        <v>1054</v>
      </c>
      <c r="F1279" s="152" t="s">
        <v>2539</v>
      </c>
      <c r="H1279" s="153">
        <v>109.005</v>
      </c>
      <c r="I1279" s="154"/>
      <c r="L1279" s="150"/>
      <c r="M1279" s="155"/>
      <c r="T1279" s="156"/>
      <c r="AT1279" s="151" t="s">
        <v>1054</v>
      </c>
      <c r="AU1279" s="151" t="s">
        <v>80</v>
      </c>
      <c r="AV1279" s="12" t="s">
        <v>80</v>
      </c>
      <c r="AW1279" s="12" t="s">
        <v>4</v>
      </c>
      <c r="AX1279" s="12" t="s">
        <v>78</v>
      </c>
      <c r="AY1279" s="151" t="s">
        <v>181</v>
      </c>
    </row>
    <row r="1280" spans="2:65" s="1" customFormat="1" ht="24.2" customHeight="1" x14ac:dyDescent="0.2">
      <c r="B1280" s="128"/>
      <c r="C1280" s="164" t="s">
        <v>2540</v>
      </c>
      <c r="D1280" s="164" t="s">
        <v>1134</v>
      </c>
      <c r="E1280" s="165" t="s">
        <v>2541</v>
      </c>
      <c r="F1280" s="166" t="s">
        <v>2542</v>
      </c>
      <c r="G1280" s="167" t="s">
        <v>597</v>
      </c>
      <c r="H1280" s="168">
        <v>25.704000000000001</v>
      </c>
      <c r="I1280" s="169"/>
      <c r="J1280" s="170">
        <f>ROUND(I1280*H1280,2)</f>
        <v>0</v>
      </c>
      <c r="K1280" s="166" t="s">
        <v>3</v>
      </c>
      <c r="L1280" s="171"/>
      <c r="M1280" s="172" t="s">
        <v>3</v>
      </c>
      <c r="N1280" s="173" t="s">
        <v>44</v>
      </c>
      <c r="P1280" s="138">
        <f>O1280*H1280</f>
        <v>0</v>
      </c>
      <c r="Q1280" s="138">
        <v>0</v>
      </c>
      <c r="R1280" s="138">
        <f>Q1280*H1280</f>
        <v>0</v>
      </c>
      <c r="S1280" s="138">
        <v>0</v>
      </c>
      <c r="T1280" s="139">
        <f>S1280*H1280</f>
        <v>0</v>
      </c>
      <c r="AR1280" s="140" t="s">
        <v>297</v>
      </c>
      <c r="AT1280" s="140" t="s">
        <v>1134</v>
      </c>
      <c r="AU1280" s="140" t="s">
        <v>80</v>
      </c>
      <c r="AY1280" s="16" t="s">
        <v>181</v>
      </c>
      <c r="BE1280" s="141">
        <f>IF(N1280="základní",J1280,0)</f>
        <v>0</v>
      </c>
      <c r="BF1280" s="141">
        <f>IF(N1280="snížená",J1280,0)</f>
        <v>0</v>
      </c>
      <c r="BG1280" s="141">
        <f>IF(N1280="zákl. přenesená",J1280,0)</f>
        <v>0</v>
      </c>
      <c r="BH1280" s="141">
        <f>IF(N1280="sníž. přenesená",J1280,0)</f>
        <v>0</v>
      </c>
      <c r="BI1280" s="141">
        <f>IF(N1280="nulová",J1280,0)</f>
        <v>0</v>
      </c>
      <c r="BJ1280" s="16" t="s">
        <v>78</v>
      </c>
      <c r="BK1280" s="141">
        <f>ROUND(I1280*H1280,2)</f>
        <v>0</v>
      </c>
      <c r="BL1280" s="16" t="s">
        <v>237</v>
      </c>
      <c r="BM1280" s="140" t="s">
        <v>2543</v>
      </c>
    </row>
    <row r="1281" spans="2:65" s="12" customFormat="1" x14ac:dyDescent="0.2">
      <c r="B1281" s="150"/>
      <c r="D1281" s="142" t="s">
        <v>1054</v>
      </c>
      <c r="E1281" s="151" t="s">
        <v>3</v>
      </c>
      <c r="F1281" s="152" t="s">
        <v>2544</v>
      </c>
      <c r="H1281" s="153">
        <v>10.815</v>
      </c>
      <c r="I1281" s="154"/>
      <c r="L1281" s="150"/>
      <c r="M1281" s="155"/>
      <c r="T1281" s="156"/>
      <c r="AT1281" s="151" t="s">
        <v>1054</v>
      </c>
      <c r="AU1281" s="151" t="s">
        <v>80</v>
      </c>
      <c r="AV1281" s="12" t="s">
        <v>80</v>
      </c>
      <c r="AW1281" s="12" t="s">
        <v>35</v>
      </c>
      <c r="AX1281" s="12" t="s">
        <v>73</v>
      </c>
      <c r="AY1281" s="151" t="s">
        <v>181</v>
      </c>
    </row>
    <row r="1282" spans="2:65" s="12" customFormat="1" x14ac:dyDescent="0.2">
      <c r="B1282" s="150"/>
      <c r="D1282" s="142" t="s">
        <v>1054</v>
      </c>
      <c r="E1282" s="151" t="s">
        <v>3</v>
      </c>
      <c r="F1282" s="152" t="s">
        <v>2545</v>
      </c>
      <c r="H1282" s="153">
        <v>7.9050000000000002</v>
      </c>
      <c r="I1282" s="154"/>
      <c r="L1282" s="150"/>
      <c r="M1282" s="155"/>
      <c r="T1282" s="156"/>
      <c r="AT1282" s="151" t="s">
        <v>1054</v>
      </c>
      <c r="AU1282" s="151" t="s">
        <v>80</v>
      </c>
      <c r="AV1282" s="12" t="s">
        <v>80</v>
      </c>
      <c r="AW1282" s="12" t="s">
        <v>35</v>
      </c>
      <c r="AX1282" s="12" t="s">
        <v>73</v>
      </c>
      <c r="AY1282" s="151" t="s">
        <v>181</v>
      </c>
    </row>
    <row r="1283" spans="2:65" s="12" customFormat="1" x14ac:dyDescent="0.2">
      <c r="B1283" s="150"/>
      <c r="D1283" s="142" t="s">
        <v>1054</v>
      </c>
      <c r="E1283" s="151" t="s">
        <v>3</v>
      </c>
      <c r="F1283" s="152" t="s">
        <v>2546</v>
      </c>
      <c r="H1283" s="153">
        <v>5.76</v>
      </c>
      <c r="I1283" s="154"/>
      <c r="L1283" s="150"/>
      <c r="M1283" s="155"/>
      <c r="T1283" s="156"/>
      <c r="AT1283" s="151" t="s">
        <v>1054</v>
      </c>
      <c r="AU1283" s="151" t="s">
        <v>80</v>
      </c>
      <c r="AV1283" s="12" t="s">
        <v>80</v>
      </c>
      <c r="AW1283" s="12" t="s">
        <v>35</v>
      </c>
      <c r="AX1283" s="12" t="s">
        <v>73</v>
      </c>
      <c r="AY1283" s="151" t="s">
        <v>181</v>
      </c>
    </row>
    <row r="1284" spans="2:65" s="13" customFormat="1" x14ac:dyDescent="0.2">
      <c r="B1284" s="157"/>
      <c r="D1284" s="142" t="s">
        <v>1054</v>
      </c>
      <c r="E1284" s="158" t="s">
        <v>3</v>
      </c>
      <c r="F1284" s="159" t="s">
        <v>1070</v>
      </c>
      <c r="H1284" s="160">
        <v>24.48</v>
      </c>
      <c r="I1284" s="161"/>
      <c r="L1284" s="157"/>
      <c r="M1284" s="162"/>
      <c r="T1284" s="163"/>
      <c r="AT1284" s="158" t="s">
        <v>1054</v>
      </c>
      <c r="AU1284" s="158" t="s">
        <v>80</v>
      </c>
      <c r="AV1284" s="13" t="s">
        <v>186</v>
      </c>
      <c r="AW1284" s="13" t="s">
        <v>35</v>
      </c>
      <c r="AX1284" s="13" t="s">
        <v>78</v>
      </c>
      <c r="AY1284" s="158" t="s">
        <v>181</v>
      </c>
    </row>
    <row r="1285" spans="2:65" s="12" customFormat="1" x14ac:dyDescent="0.2">
      <c r="B1285" s="150"/>
      <c r="D1285" s="142" t="s">
        <v>1054</v>
      </c>
      <c r="F1285" s="152" t="s">
        <v>2547</v>
      </c>
      <c r="H1285" s="153">
        <v>25.704000000000001</v>
      </c>
      <c r="I1285" s="154"/>
      <c r="L1285" s="150"/>
      <c r="M1285" s="155"/>
      <c r="T1285" s="156"/>
      <c r="AT1285" s="151" t="s">
        <v>1054</v>
      </c>
      <c r="AU1285" s="151" t="s">
        <v>80</v>
      </c>
      <c r="AV1285" s="12" t="s">
        <v>80</v>
      </c>
      <c r="AW1285" s="12" t="s">
        <v>4</v>
      </c>
      <c r="AX1285" s="12" t="s">
        <v>78</v>
      </c>
      <c r="AY1285" s="151" t="s">
        <v>181</v>
      </c>
    </row>
    <row r="1286" spans="2:65" s="1" customFormat="1" ht="24.2" customHeight="1" x14ac:dyDescent="0.2">
      <c r="B1286" s="128"/>
      <c r="C1286" s="129" t="s">
        <v>2548</v>
      </c>
      <c r="D1286" s="129" t="s">
        <v>182</v>
      </c>
      <c r="E1286" s="130" t="s">
        <v>2549</v>
      </c>
      <c r="F1286" s="131" t="s">
        <v>2550</v>
      </c>
      <c r="G1286" s="132" t="s">
        <v>499</v>
      </c>
      <c r="H1286" s="133">
        <v>127.925</v>
      </c>
      <c r="I1286" s="134"/>
      <c r="J1286" s="135">
        <f>ROUND(I1286*H1286,2)</f>
        <v>0</v>
      </c>
      <c r="K1286" s="131" t="s">
        <v>1050</v>
      </c>
      <c r="L1286" s="31"/>
      <c r="M1286" s="136" t="s">
        <v>3</v>
      </c>
      <c r="N1286" s="137" t="s">
        <v>44</v>
      </c>
      <c r="P1286" s="138">
        <f>O1286*H1286</f>
        <v>0</v>
      </c>
      <c r="Q1286" s="138">
        <v>2.0000000000000001E-4</v>
      </c>
      <c r="R1286" s="138">
        <f>Q1286*H1286</f>
        <v>2.5585E-2</v>
      </c>
      <c r="S1286" s="138">
        <v>0</v>
      </c>
      <c r="T1286" s="139">
        <f>S1286*H1286</f>
        <v>0</v>
      </c>
      <c r="AR1286" s="140" t="s">
        <v>237</v>
      </c>
      <c r="AT1286" s="140" t="s">
        <v>182</v>
      </c>
      <c r="AU1286" s="140" t="s">
        <v>80</v>
      </c>
      <c r="AY1286" s="16" t="s">
        <v>181</v>
      </c>
      <c r="BE1286" s="141">
        <f>IF(N1286="základní",J1286,0)</f>
        <v>0</v>
      </c>
      <c r="BF1286" s="141">
        <f>IF(N1286="snížená",J1286,0)</f>
        <v>0</v>
      </c>
      <c r="BG1286" s="141">
        <f>IF(N1286="zákl. přenesená",J1286,0)</f>
        <v>0</v>
      </c>
      <c r="BH1286" s="141">
        <f>IF(N1286="sníž. přenesená",J1286,0)</f>
        <v>0</v>
      </c>
      <c r="BI1286" s="141">
        <f>IF(N1286="nulová",J1286,0)</f>
        <v>0</v>
      </c>
      <c r="BJ1286" s="16" t="s">
        <v>78</v>
      </c>
      <c r="BK1286" s="141">
        <f>ROUND(I1286*H1286,2)</f>
        <v>0</v>
      </c>
      <c r="BL1286" s="16" t="s">
        <v>237</v>
      </c>
      <c r="BM1286" s="140" t="s">
        <v>2551</v>
      </c>
    </row>
    <row r="1287" spans="2:65" s="1" customFormat="1" x14ac:dyDescent="0.2">
      <c r="B1287" s="31"/>
      <c r="D1287" s="148" t="s">
        <v>1052</v>
      </c>
      <c r="F1287" s="149" t="s">
        <v>2552</v>
      </c>
      <c r="I1287" s="144"/>
      <c r="L1287" s="31"/>
      <c r="M1287" s="145"/>
      <c r="T1287" s="52"/>
      <c r="AT1287" s="16" t="s">
        <v>1052</v>
      </c>
      <c r="AU1287" s="16" t="s">
        <v>80</v>
      </c>
    </row>
    <row r="1288" spans="2:65" s="12" customFormat="1" x14ac:dyDescent="0.2">
      <c r="B1288" s="150"/>
      <c r="D1288" s="142" t="s">
        <v>1054</v>
      </c>
      <c r="E1288" s="151" t="s">
        <v>3</v>
      </c>
      <c r="F1288" s="152" t="s">
        <v>2553</v>
      </c>
      <c r="H1288" s="153">
        <v>45.7</v>
      </c>
      <c r="I1288" s="154"/>
      <c r="L1288" s="150"/>
      <c r="M1288" s="155"/>
      <c r="T1288" s="156"/>
      <c r="AT1288" s="151" t="s">
        <v>1054</v>
      </c>
      <c r="AU1288" s="151" t="s">
        <v>80</v>
      </c>
      <c r="AV1288" s="12" t="s">
        <v>80</v>
      </c>
      <c r="AW1288" s="12" t="s">
        <v>35</v>
      </c>
      <c r="AX1288" s="12" t="s">
        <v>73</v>
      </c>
      <c r="AY1288" s="151" t="s">
        <v>181</v>
      </c>
    </row>
    <row r="1289" spans="2:65" s="12" customFormat="1" x14ac:dyDescent="0.2">
      <c r="B1289" s="150"/>
      <c r="D1289" s="142" t="s">
        <v>1054</v>
      </c>
      <c r="E1289" s="151" t="s">
        <v>3</v>
      </c>
      <c r="F1289" s="152" t="s">
        <v>2554</v>
      </c>
      <c r="H1289" s="153">
        <v>47.95</v>
      </c>
      <c r="I1289" s="154"/>
      <c r="L1289" s="150"/>
      <c r="M1289" s="155"/>
      <c r="T1289" s="156"/>
      <c r="AT1289" s="151" t="s">
        <v>1054</v>
      </c>
      <c r="AU1289" s="151" t="s">
        <v>80</v>
      </c>
      <c r="AV1289" s="12" t="s">
        <v>80</v>
      </c>
      <c r="AW1289" s="12" t="s">
        <v>35</v>
      </c>
      <c r="AX1289" s="12" t="s">
        <v>73</v>
      </c>
      <c r="AY1289" s="151" t="s">
        <v>181</v>
      </c>
    </row>
    <row r="1290" spans="2:65" s="12" customFormat="1" x14ac:dyDescent="0.2">
      <c r="B1290" s="150"/>
      <c r="D1290" s="142" t="s">
        <v>1054</v>
      </c>
      <c r="E1290" s="151" t="s">
        <v>3</v>
      </c>
      <c r="F1290" s="152" t="s">
        <v>2555</v>
      </c>
      <c r="H1290" s="153">
        <v>34.274999999999999</v>
      </c>
      <c r="I1290" s="154"/>
      <c r="L1290" s="150"/>
      <c r="M1290" s="155"/>
      <c r="T1290" s="156"/>
      <c r="AT1290" s="151" t="s">
        <v>1054</v>
      </c>
      <c r="AU1290" s="151" t="s">
        <v>80</v>
      </c>
      <c r="AV1290" s="12" t="s">
        <v>80</v>
      </c>
      <c r="AW1290" s="12" t="s">
        <v>35</v>
      </c>
      <c r="AX1290" s="12" t="s">
        <v>73</v>
      </c>
      <c r="AY1290" s="151" t="s">
        <v>181</v>
      </c>
    </row>
    <row r="1291" spans="2:65" s="13" customFormat="1" x14ac:dyDescent="0.2">
      <c r="B1291" s="157"/>
      <c r="D1291" s="142" t="s">
        <v>1054</v>
      </c>
      <c r="E1291" s="158" t="s">
        <v>3</v>
      </c>
      <c r="F1291" s="159" t="s">
        <v>1070</v>
      </c>
      <c r="H1291" s="160">
        <v>127.925</v>
      </c>
      <c r="I1291" s="161"/>
      <c r="L1291" s="157"/>
      <c r="M1291" s="162"/>
      <c r="T1291" s="163"/>
      <c r="AT1291" s="158" t="s">
        <v>1054</v>
      </c>
      <c r="AU1291" s="158" t="s">
        <v>80</v>
      </c>
      <c r="AV1291" s="13" t="s">
        <v>186</v>
      </c>
      <c r="AW1291" s="13" t="s">
        <v>35</v>
      </c>
      <c r="AX1291" s="13" t="s">
        <v>78</v>
      </c>
      <c r="AY1291" s="158" t="s">
        <v>181</v>
      </c>
    </row>
    <row r="1292" spans="2:65" s="1" customFormat="1" ht="24.2" customHeight="1" x14ac:dyDescent="0.2">
      <c r="B1292" s="128"/>
      <c r="C1292" s="164" t="s">
        <v>2556</v>
      </c>
      <c r="D1292" s="164" t="s">
        <v>1134</v>
      </c>
      <c r="E1292" s="165" t="s">
        <v>2557</v>
      </c>
      <c r="F1292" s="166" t="s">
        <v>2558</v>
      </c>
      <c r="G1292" s="167" t="s">
        <v>499</v>
      </c>
      <c r="H1292" s="168">
        <v>134.321</v>
      </c>
      <c r="I1292" s="169"/>
      <c r="J1292" s="170">
        <f>ROUND(I1292*H1292,2)</f>
        <v>0</v>
      </c>
      <c r="K1292" s="166" t="s">
        <v>1050</v>
      </c>
      <c r="L1292" s="171"/>
      <c r="M1292" s="172" t="s">
        <v>3</v>
      </c>
      <c r="N1292" s="173" t="s">
        <v>44</v>
      </c>
      <c r="P1292" s="138">
        <f>O1292*H1292</f>
        <v>0</v>
      </c>
      <c r="Q1292" s="138">
        <v>1.2E-4</v>
      </c>
      <c r="R1292" s="138">
        <f>Q1292*H1292</f>
        <v>1.6118520000000001E-2</v>
      </c>
      <c r="S1292" s="138">
        <v>0</v>
      </c>
      <c r="T1292" s="139">
        <f>S1292*H1292</f>
        <v>0</v>
      </c>
      <c r="AR1292" s="140" t="s">
        <v>297</v>
      </c>
      <c r="AT1292" s="140" t="s">
        <v>1134</v>
      </c>
      <c r="AU1292" s="140" t="s">
        <v>80</v>
      </c>
      <c r="AY1292" s="16" t="s">
        <v>181</v>
      </c>
      <c r="BE1292" s="141">
        <f>IF(N1292="základní",J1292,0)</f>
        <v>0</v>
      </c>
      <c r="BF1292" s="141">
        <f>IF(N1292="snížená",J1292,0)</f>
        <v>0</v>
      </c>
      <c r="BG1292" s="141">
        <f>IF(N1292="zákl. přenesená",J1292,0)</f>
        <v>0</v>
      </c>
      <c r="BH1292" s="141">
        <f>IF(N1292="sníž. přenesená",J1292,0)</f>
        <v>0</v>
      </c>
      <c r="BI1292" s="141">
        <f>IF(N1292="nulová",J1292,0)</f>
        <v>0</v>
      </c>
      <c r="BJ1292" s="16" t="s">
        <v>78</v>
      </c>
      <c r="BK1292" s="141">
        <f>ROUND(I1292*H1292,2)</f>
        <v>0</v>
      </c>
      <c r="BL1292" s="16" t="s">
        <v>237</v>
      </c>
      <c r="BM1292" s="140" t="s">
        <v>2559</v>
      </c>
    </row>
    <row r="1293" spans="2:65" s="12" customFormat="1" x14ac:dyDescent="0.2">
      <c r="B1293" s="150"/>
      <c r="D1293" s="142" t="s">
        <v>1054</v>
      </c>
      <c r="F1293" s="152" t="s">
        <v>2560</v>
      </c>
      <c r="H1293" s="153">
        <v>134.321</v>
      </c>
      <c r="I1293" s="154"/>
      <c r="L1293" s="150"/>
      <c r="M1293" s="155"/>
      <c r="T1293" s="156"/>
      <c r="AT1293" s="151" t="s">
        <v>1054</v>
      </c>
      <c r="AU1293" s="151" t="s">
        <v>80</v>
      </c>
      <c r="AV1293" s="12" t="s">
        <v>80</v>
      </c>
      <c r="AW1293" s="12" t="s">
        <v>4</v>
      </c>
      <c r="AX1293" s="12" t="s">
        <v>78</v>
      </c>
      <c r="AY1293" s="151" t="s">
        <v>181</v>
      </c>
    </row>
    <row r="1294" spans="2:65" s="1" customFormat="1" ht="55.5" customHeight="1" x14ac:dyDescent="0.2">
      <c r="B1294" s="128"/>
      <c r="C1294" s="129" t="s">
        <v>2561</v>
      </c>
      <c r="D1294" s="129" t="s">
        <v>182</v>
      </c>
      <c r="E1294" s="130" t="s">
        <v>2562</v>
      </c>
      <c r="F1294" s="131" t="s">
        <v>2563</v>
      </c>
      <c r="G1294" s="132" t="s">
        <v>1114</v>
      </c>
      <c r="H1294" s="133">
        <v>0.76800000000000002</v>
      </c>
      <c r="I1294" s="134"/>
      <c r="J1294" s="135">
        <f>ROUND(I1294*H1294,2)</f>
        <v>0</v>
      </c>
      <c r="K1294" s="131" t="s">
        <v>1050</v>
      </c>
      <c r="L1294" s="31"/>
      <c r="M1294" s="136" t="s">
        <v>3</v>
      </c>
      <c r="N1294" s="137" t="s">
        <v>44</v>
      </c>
      <c r="P1294" s="138">
        <f>O1294*H1294</f>
        <v>0</v>
      </c>
      <c r="Q1294" s="138">
        <v>0</v>
      </c>
      <c r="R1294" s="138">
        <f>Q1294*H1294</f>
        <v>0</v>
      </c>
      <c r="S1294" s="138">
        <v>0</v>
      </c>
      <c r="T1294" s="139">
        <f>S1294*H1294</f>
        <v>0</v>
      </c>
      <c r="AR1294" s="140" t="s">
        <v>237</v>
      </c>
      <c r="AT1294" s="140" t="s">
        <v>182</v>
      </c>
      <c r="AU1294" s="140" t="s">
        <v>80</v>
      </c>
      <c r="AY1294" s="16" t="s">
        <v>181</v>
      </c>
      <c r="BE1294" s="141">
        <f>IF(N1294="základní",J1294,0)</f>
        <v>0</v>
      </c>
      <c r="BF1294" s="141">
        <f>IF(N1294="snížená",J1294,0)</f>
        <v>0</v>
      </c>
      <c r="BG1294" s="141">
        <f>IF(N1294="zákl. přenesená",J1294,0)</f>
        <v>0</v>
      </c>
      <c r="BH1294" s="141">
        <f>IF(N1294="sníž. přenesená",J1294,0)</f>
        <v>0</v>
      </c>
      <c r="BI1294" s="141">
        <f>IF(N1294="nulová",J1294,0)</f>
        <v>0</v>
      </c>
      <c r="BJ1294" s="16" t="s">
        <v>78</v>
      </c>
      <c r="BK1294" s="141">
        <f>ROUND(I1294*H1294,2)</f>
        <v>0</v>
      </c>
      <c r="BL1294" s="16" t="s">
        <v>237</v>
      </c>
      <c r="BM1294" s="140" t="s">
        <v>2564</v>
      </c>
    </row>
    <row r="1295" spans="2:65" s="1" customFormat="1" x14ac:dyDescent="0.2">
      <c r="B1295" s="31"/>
      <c r="D1295" s="148" t="s">
        <v>1052</v>
      </c>
      <c r="F1295" s="149" t="s">
        <v>2565</v>
      </c>
      <c r="I1295" s="144"/>
      <c r="L1295" s="31"/>
      <c r="M1295" s="145"/>
      <c r="T1295" s="52"/>
      <c r="AT1295" s="16" t="s">
        <v>1052</v>
      </c>
      <c r="AU1295" s="16" t="s">
        <v>80</v>
      </c>
    </row>
    <row r="1296" spans="2:65" s="11" customFormat="1" ht="22.9" customHeight="1" x14ac:dyDescent="0.2">
      <c r="B1296" s="118"/>
      <c r="D1296" s="119" t="s">
        <v>72</v>
      </c>
      <c r="E1296" s="146" t="s">
        <v>2566</v>
      </c>
      <c r="F1296" s="146" t="s">
        <v>2567</v>
      </c>
      <c r="I1296" s="121"/>
      <c r="J1296" s="147">
        <f>BK1296</f>
        <v>0</v>
      </c>
      <c r="L1296" s="118"/>
      <c r="M1296" s="123"/>
      <c r="P1296" s="124">
        <f>SUM(P1297:P1378)</f>
        <v>0</v>
      </c>
      <c r="R1296" s="124">
        <f>SUM(R1297:R1378)</f>
        <v>0</v>
      </c>
      <c r="T1296" s="125">
        <f>SUM(T1297:T1378)</f>
        <v>0</v>
      </c>
      <c r="AR1296" s="119" t="s">
        <v>80</v>
      </c>
      <c r="AT1296" s="126" t="s">
        <v>72</v>
      </c>
      <c r="AU1296" s="126" t="s">
        <v>78</v>
      </c>
      <c r="AY1296" s="119" t="s">
        <v>181</v>
      </c>
      <c r="BK1296" s="127">
        <f>SUM(BK1297:BK1378)</f>
        <v>0</v>
      </c>
    </row>
    <row r="1297" spans="2:65" s="1" customFormat="1" ht="16.5" customHeight="1" x14ac:dyDescent="0.2">
      <c r="B1297" s="128"/>
      <c r="C1297" s="129" t="s">
        <v>2568</v>
      </c>
      <c r="D1297" s="129" t="s">
        <v>182</v>
      </c>
      <c r="E1297" s="130" t="s">
        <v>2569</v>
      </c>
      <c r="F1297" s="131" t="s">
        <v>2570</v>
      </c>
      <c r="G1297" s="132" t="s">
        <v>2571</v>
      </c>
      <c r="H1297" s="133">
        <v>1</v>
      </c>
      <c r="I1297" s="134"/>
      <c r="J1297" s="135">
        <f t="shared" ref="J1297:J1328" si="90">ROUND(I1297*H1297,2)</f>
        <v>0</v>
      </c>
      <c r="K1297" s="131" t="s">
        <v>3</v>
      </c>
      <c r="L1297" s="31"/>
      <c r="M1297" s="136" t="s">
        <v>3</v>
      </c>
      <c r="N1297" s="137" t="s">
        <v>44</v>
      </c>
      <c r="P1297" s="138">
        <f t="shared" ref="P1297:P1328" si="91">O1297*H1297</f>
        <v>0</v>
      </c>
      <c r="Q1297" s="138">
        <v>0</v>
      </c>
      <c r="R1297" s="138">
        <f t="shared" ref="R1297:R1328" si="92">Q1297*H1297</f>
        <v>0</v>
      </c>
      <c r="S1297" s="138">
        <v>0</v>
      </c>
      <c r="T1297" s="139">
        <f t="shared" ref="T1297:T1328" si="93">S1297*H1297</f>
        <v>0</v>
      </c>
      <c r="AR1297" s="140" t="s">
        <v>186</v>
      </c>
      <c r="AT1297" s="140" t="s">
        <v>182</v>
      </c>
      <c r="AU1297" s="140" t="s">
        <v>80</v>
      </c>
      <c r="AY1297" s="16" t="s">
        <v>181</v>
      </c>
      <c r="BE1297" s="141">
        <f t="shared" ref="BE1297:BE1328" si="94">IF(N1297="základní",J1297,0)</f>
        <v>0</v>
      </c>
      <c r="BF1297" s="141">
        <f t="shared" ref="BF1297:BF1328" si="95">IF(N1297="snížená",J1297,0)</f>
        <v>0</v>
      </c>
      <c r="BG1297" s="141">
        <f t="shared" ref="BG1297:BG1328" si="96">IF(N1297="zákl. přenesená",J1297,0)</f>
        <v>0</v>
      </c>
      <c r="BH1297" s="141">
        <f t="shared" ref="BH1297:BH1328" si="97">IF(N1297="sníž. přenesená",J1297,0)</f>
        <v>0</v>
      </c>
      <c r="BI1297" s="141">
        <f t="shared" ref="BI1297:BI1328" si="98">IF(N1297="nulová",J1297,0)</f>
        <v>0</v>
      </c>
      <c r="BJ1297" s="16" t="s">
        <v>78</v>
      </c>
      <c r="BK1297" s="141">
        <f t="shared" ref="BK1297:BK1328" si="99">ROUND(I1297*H1297,2)</f>
        <v>0</v>
      </c>
      <c r="BL1297" s="16" t="s">
        <v>186</v>
      </c>
      <c r="BM1297" s="140" t="s">
        <v>2572</v>
      </c>
    </row>
    <row r="1298" spans="2:65" s="1" customFormat="1" ht="24.2" customHeight="1" x14ac:dyDescent="0.2">
      <c r="B1298" s="128"/>
      <c r="C1298" s="129" t="s">
        <v>2573</v>
      </c>
      <c r="D1298" s="129" t="s">
        <v>182</v>
      </c>
      <c r="E1298" s="130" t="s">
        <v>2574</v>
      </c>
      <c r="F1298" s="131" t="s">
        <v>2575</v>
      </c>
      <c r="G1298" s="132" t="s">
        <v>1288</v>
      </c>
      <c r="H1298" s="133">
        <v>3</v>
      </c>
      <c r="I1298" s="134"/>
      <c r="J1298" s="135">
        <f t="shared" si="90"/>
        <v>0</v>
      </c>
      <c r="K1298" s="131" t="s">
        <v>3</v>
      </c>
      <c r="L1298" s="31"/>
      <c r="M1298" s="136" t="s">
        <v>3</v>
      </c>
      <c r="N1298" s="137" t="s">
        <v>44</v>
      </c>
      <c r="P1298" s="138">
        <f t="shared" si="91"/>
        <v>0</v>
      </c>
      <c r="Q1298" s="138">
        <v>0</v>
      </c>
      <c r="R1298" s="138">
        <f t="shared" si="92"/>
        <v>0</v>
      </c>
      <c r="S1298" s="138">
        <v>0</v>
      </c>
      <c r="T1298" s="139">
        <f t="shared" si="93"/>
        <v>0</v>
      </c>
      <c r="AR1298" s="140" t="s">
        <v>186</v>
      </c>
      <c r="AT1298" s="140" t="s">
        <v>182</v>
      </c>
      <c r="AU1298" s="140" t="s">
        <v>80</v>
      </c>
      <c r="AY1298" s="16" t="s">
        <v>181</v>
      </c>
      <c r="BE1298" s="141">
        <f t="shared" si="94"/>
        <v>0</v>
      </c>
      <c r="BF1298" s="141">
        <f t="shared" si="95"/>
        <v>0</v>
      </c>
      <c r="BG1298" s="141">
        <f t="shared" si="96"/>
        <v>0</v>
      </c>
      <c r="BH1298" s="141">
        <f t="shared" si="97"/>
        <v>0</v>
      </c>
      <c r="BI1298" s="141">
        <f t="shared" si="98"/>
        <v>0</v>
      </c>
      <c r="BJ1298" s="16" t="s">
        <v>78</v>
      </c>
      <c r="BK1298" s="141">
        <f t="shared" si="99"/>
        <v>0</v>
      </c>
      <c r="BL1298" s="16" t="s">
        <v>186</v>
      </c>
      <c r="BM1298" s="140" t="s">
        <v>2576</v>
      </c>
    </row>
    <row r="1299" spans="2:65" s="1" customFormat="1" ht="24.2" customHeight="1" x14ac:dyDescent="0.2">
      <c r="B1299" s="128"/>
      <c r="C1299" s="129" t="s">
        <v>2577</v>
      </c>
      <c r="D1299" s="129" t="s">
        <v>182</v>
      </c>
      <c r="E1299" s="130" t="s">
        <v>2574</v>
      </c>
      <c r="F1299" s="131" t="s">
        <v>2575</v>
      </c>
      <c r="G1299" s="132" t="s">
        <v>1288</v>
      </c>
      <c r="H1299" s="133">
        <v>3</v>
      </c>
      <c r="I1299" s="134"/>
      <c r="J1299" s="135">
        <f t="shared" si="90"/>
        <v>0</v>
      </c>
      <c r="K1299" s="131" t="s">
        <v>3</v>
      </c>
      <c r="L1299" s="31"/>
      <c r="M1299" s="136" t="s">
        <v>3</v>
      </c>
      <c r="N1299" s="137" t="s">
        <v>44</v>
      </c>
      <c r="P1299" s="138">
        <f t="shared" si="91"/>
        <v>0</v>
      </c>
      <c r="Q1299" s="138">
        <v>0</v>
      </c>
      <c r="R1299" s="138">
        <f t="shared" si="92"/>
        <v>0</v>
      </c>
      <c r="S1299" s="138">
        <v>0</v>
      </c>
      <c r="T1299" s="139">
        <f t="shared" si="93"/>
        <v>0</v>
      </c>
      <c r="AR1299" s="140" t="s">
        <v>186</v>
      </c>
      <c r="AT1299" s="140" t="s">
        <v>182</v>
      </c>
      <c r="AU1299" s="140" t="s">
        <v>80</v>
      </c>
      <c r="AY1299" s="16" t="s">
        <v>181</v>
      </c>
      <c r="BE1299" s="141">
        <f t="shared" si="94"/>
        <v>0</v>
      </c>
      <c r="BF1299" s="141">
        <f t="shared" si="95"/>
        <v>0</v>
      </c>
      <c r="BG1299" s="141">
        <f t="shared" si="96"/>
        <v>0</v>
      </c>
      <c r="BH1299" s="141">
        <f t="shared" si="97"/>
        <v>0</v>
      </c>
      <c r="BI1299" s="141">
        <f t="shared" si="98"/>
        <v>0</v>
      </c>
      <c r="BJ1299" s="16" t="s">
        <v>78</v>
      </c>
      <c r="BK1299" s="141">
        <f t="shared" si="99"/>
        <v>0</v>
      </c>
      <c r="BL1299" s="16" t="s">
        <v>186</v>
      </c>
      <c r="BM1299" s="140" t="s">
        <v>2578</v>
      </c>
    </row>
    <row r="1300" spans="2:65" s="1" customFormat="1" ht="16.5" customHeight="1" x14ac:dyDescent="0.2">
      <c r="B1300" s="128"/>
      <c r="C1300" s="129" t="s">
        <v>2579</v>
      </c>
      <c r="D1300" s="129" t="s">
        <v>182</v>
      </c>
      <c r="E1300" s="130" t="s">
        <v>2580</v>
      </c>
      <c r="F1300" s="131" t="s">
        <v>2581</v>
      </c>
      <c r="G1300" s="132" t="s">
        <v>1288</v>
      </c>
      <c r="H1300" s="133">
        <v>3</v>
      </c>
      <c r="I1300" s="134"/>
      <c r="J1300" s="135">
        <f t="shared" si="90"/>
        <v>0</v>
      </c>
      <c r="K1300" s="131" t="s">
        <v>3</v>
      </c>
      <c r="L1300" s="31"/>
      <c r="M1300" s="136" t="s">
        <v>3</v>
      </c>
      <c r="N1300" s="137" t="s">
        <v>44</v>
      </c>
      <c r="P1300" s="138">
        <f t="shared" si="91"/>
        <v>0</v>
      </c>
      <c r="Q1300" s="138">
        <v>0</v>
      </c>
      <c r="R1300" s="138">
        <f t="shared" si="92"/>
        <v>0</v>
      </c>
      <c r="S1300" s="138">
        <v>0</v>
      </c>
      <c r="T1300" s="139">
        <f t="shared" si="93"/>
        <v>0</v>
      </c>
      <c r="AR1300" s="140" t="s">
        <v>186</v>
      </c>
      <c r="AT1300" s="140" t="s">
        <v>182</v>
      </c>
      <c r="AU1300" s="140" t="s">
        <v>80</v>
      </c>
      <c r="AY1300" s="16" t="s">
        <v>181</v>
      </c>
      <c r="BE1300" s="141">
        <f t="shared" si="94"/>
        <v>0</v>
      </c>
      <c r="BF1300" s="141">
        <f t="shared" si="95"/>
        <v>0</v>
      </c>
      <c r="BG1300" s="141">
        <f t="shared" si="96"/>
        <v>0</v>
      </c>
      <c r="BH1300" s="141">
        <f t="shared" si="97"/>
        <v>0</v>
      </c>
      <c r="BI1300" s="141">
        <f t="shared" si="98"/>
        <v>0</v>
      </c>
      <c r="BJ1300" s="16" t="s">
        <v>78</v>
      </c>
      <c r="BK1300" s="141">
        <f t="shared" si="99"/>
        <v>0</v>
      </c>
      <c r="BL1300" s="16" t="s">
        <v>186</v>
      </c>
      <c r="BM1300" s="140" t="s">
        <v>2582</v>
      </c>
    </row>
    <row r="1301" spans="2:65" s="1" customFormat="1" ht="24.2" customHeight="1" x14ac:dyDescent="0.2">
      <c r="B1301" s="128"/>
      <c r="C1301" s="129" t="s">
        <v>2583</v>
      </c>
      <c r="D1301" s="129" t="s">
        <v>182</v>
      </c>
      <c r="E1301" s="130" t="s">
        <v>2584</v>
      </c>
      <c r="F1301" s="131" t="s">
        <v>2585</v>
      </c>
      <c r="G1301" s="132" t="s">
        <v>1288</v>
      </c>
      <c r="H1301" s="133">
        <v>1</v>
      </c>
      <c r="I1301" s="134"/>
      <c r="J1301" s="135">
        <f t="shared" si="90"/>
        <v>0</v>
      </c>
      <c r="K1301" s="131" t="s">
        <v>3</v>
      </c>
      <c r="L1301" s="31"/>
      <c r="M1301" s="136" t="s">
        <v>3</v>
      </c>
      <c r="N1301" s="137" t="s">
        <v>44</v>
      </c>
      <c r="P1301" s="138">
        <f t="shared" si="91"/>
        <v>0</v>
      </c>
      <c r="Q1301" s="138">
        <v>0</v>
      </c>
      <c r="R1301" s="138">
        <f t="shared" si="92"/>
        <v>0</v>
      </c>
      <c r="S1301" s="138">
        <v>0</v>
      </c>
      <c r="T1301" s="139">
        <f t="shared" si="93"/>
        <v>0</v>
      </c>
      <c r="AR1301" s="140" t="s">
        <v>186</v>
      </c>
      <c r="AT1301" s="140" t="s">
        <v>182</v>
      </c>
      <c r="AU1301" s="140" t="s">
        <v>80</v>
      </c>
      <c r="AY1301" s="16" t="s">
        <v>181</v>
      </c>
      <c r="BE1301" s="141">
        <f t="shared" si="94"/>
        <v>0</v>
      </c>
      <c r="BF1301" s="141">
        <f t="shared" si="95"/>
        <v>0</v>
      </c>
      <c r="BG1301" s="141">
        <f t="shared" si="96"/>
        <v>0</v>
      </c>
      <c r="BH1301" s="141">
        <f t="shared" si="97"/>
        <v>0</v>
      </c>
      <c r="BI1301" s="141">
        <f t="shared" si="98"/>
        <v>0</v>
      </c>
      <c r="BJ1301" s="16" t="s">
        <v>78</v>
      </c>
      <c r="BK1301" s="141">
        <f t="shared" si="99"/>
        <v>0</v>
      </c>
      <c r="BL1301" s="16" t="s">
        <v>186</v>
      </c>
      <c r="BM1301" s="140" t="s">
        <v>2586</v>
      </c>
    </row>
    <row r="1302" spans="2:65" s="1" customFormat="1" ht="16.5" customHeight="1" x14ac:dyDescent="0.2">
      <c r="B1302" s="128"/>
      <c r="C1302" s="129" t="s">
        <v>2587</v>
      </c>
      <c r="D1302" s="129" t="s">
        <v>182</v>
      </c>
      <c r="E1302" s="130" t="s">
        <v>2588</v>
      </c>
      <c r="F1302" s="131" t="s">
        <v>2589</v>
      </c>
      <c r="G1302" s="132" t="s">
        <v>1288</v>
      </c>
      <c r="H1302" s="133">
        <v>2</v>
      </c>
      <c r="I1302" s="134"/>
      <c r="J1302" s="135">
        <f t="shared" si="90"/>
        <v>0</v>
      </c>
      <c r="K1302" s="131" t="s">
        <v>3</v>
      </c>
      <c r="L1302" s="31"/>
      <c r="M1302" s="136" t="s">
        <v>3</v>
      </c>
      <c r="N1302" s="137" t="s">
        <v>44</v>
      </c>
      <c r="P1302" s="138">
        <f t="shared" si="91"/>
        <v>0</v>
      </c>
      <c r="Q1302" s="138">
        <v>0</v>
      </c>
      <c r="R1302" s="138">
        <f t="shared" si="92"/>
        <v>0</v>
      </c>
      <c r="S1302" s="138">
        <v>0</v>
      </c>
      <c r="T1302" s="139">
        <f t="shared" si="93"/>
        <v>0</v>
      </c>
      <c r="AR1302" s="140" t="s">
        <v>186</v>
      </c>
      <c r="AT1302" s="140" t="s">
        <v>182</v>
      </c>
      <c r="AU1302" s="140" t="s">
        <v>80</v>
      </c>
      <c r="AY1302" s="16" t="s">
        <v>181</v>
      </c>
      <c r="BE1302" s="141">
        <f t="shared" si="94"/>
        <v>0</v>
      </c>
      <c r="BF1302" s="141">
        <f t="shared" si="95"/>
        <v>0</v>
      </c>
      <c r="BG1302" s="141">
        <f t="shared" si="96"/>
        <v>0</v>
      </c>
      <c r="BH1302" s="141">
        <f t="shared" si="97"/>
        <v>0</v>
      </c>
      <c r="BI1302" s="141">
        <f t="shared" si="98"/>
        <v>0</v>
      </c>
      <c r="BJ1302" s="16" t="s">
        <v>78</v>
      </c>
      <c r="BK1302" s="141">
        <f t="shared" si="99"/>
        <v>0</v>
      </c>
      <c r="BL1302" s="16" t="s">
        <v>186</v>
      </c>
      <c r="BM1302" s="140" t="s">
        <v>2590</v>
      </c>
    </row>
    <row r="1303" spans="2:65" s="1" customFormat="1" ht="16.5" customHeight="1" x14ac:dyDescent="0.2">
      <c r="B1303" s="128"/>
      <c r="C1303" s="129" t="s">
        <v>2591</v>
      </c>
      <c r="D1303" s="129" t="s">
        <v>182</v>
      </c>
      <c r="E1303" s="130" t="s">
        <v>2592</v>
      </c>
      <c r="F1303" s="131" t="s">
        <v>2593</v>
      </c>
      <c r="G1303" s="132" t="s">
        <v>1288</v>
      </c>
      <c r="H1303" s="133">
        <v>2</v>
      </c>
      <c r="I1303" s="134"/>
      <c r="J1303" s="135">
        <f t="shared" si="90"/>
        <v>0</v>
      </c>
      <c r="K1303" s="131" t="s">
        <v>3</v>
      </c>
      <c r="L1303" s="31"/>
      <c r="M1303" s="136" t="s">
        <v>3</v>
      </c>
      <c r="N1303" s="137" t="s">
        <v>44</v>
      </c>
      <c r="P1303" s="138">
        <f t="shared" si="91"/>
        <v>0</v>
      </c>
      <c r="Q1303" s="138">
        <v>0</v>
      </c>
      <c r="R1303" s="138">
        <f t="shared" si="92"/>
        <v>0</v>
      </c>
      <c r="S1303" s="138">
        <v>0</v>
      </c>
      <c r="T1303" s="139">
        <f t="shared" si="93"/>
        <v>0</v>
      </c>
      <c r="AR1303" s="140" t="s">
        <v>186</v>
      </c>
      <c r="AT1303" s="140" t="s">
        <v>182</v>
      </c>
      <c r="AU1303" s="140" t="s">
        <v>80</v>
      </c>
      <c r="AY1303" s="16" t="s">
        <v>181</v>
      </c>
      <c r="BE1303" s="141">
        <f t="shared" si="94"/>
        <v>0</v>
      </c>
      <c r="BF1303" s="141">
        <f t="shared" si="95"/>
        <v>0</v>
      </c>
      <c r="BG1303" s="141">
        <f t="shared" si="96"/>
        <v>0</v>
      </c>
      <c r="BH1303" s="141">
        <f t="shared" si="97"/>
        <v>0</v>
      </c>
      <c r="BI1303" s="141">
        <f t="shared" si="98"/>
        <v>0</v>
      </c>
      <c r="BJ1303" s="16" t="s">
        <v>78</v>
      </c>
      <c r="BK1303" s="141">
        <f t="shared" si="99"/>
        <v>0</v>
      </c>
      <c r="BL1303" s="16" t="s">
        <v>186</v>
      </c>
      <c r="BM1303" s="140" t="s">
        <v>2594</v>
      </c>
    </row>
    <row r="1304" spans="2:65" s="1" customFormat="1" ht="16.5" customHeight="1" x14ac:dyDescent="0.2">
      <c r="B1304" s="128"/>
      <c r="C1304" s="129" t="s">
        <v>2595</v>
      </c>
      <c r="D1304" s="129" t="s">
        <v>182</v>
      </c>
      <c r="E1304" s="130" t="s">
        <v>2596</v>
      </c>
      <c r="F1304" s="131" t="s">
        <v>2597</v>
      </c>
      <c r="G1304" s="132" t="s">
        <v>1288</v>
      </c>
      <c r="H1304" s="133">
        <v>2</v>
      </c>
      <c r="I1304" s="134"/>
      <c r="J1304" s="135">
        <f t="shared" si="90"/>
        <v>0</v>
      </c>
      <c r="K1304" s="131" t="s">
        <v>3</v>
      </c>
      <c r="L1304" s="31"/>
      <c r="M1304" s="136" t="s">
        <v>3</v>
      </c>
      <c r="N1304" s="137" t="s">
        <v>44</v>
      </c>
      <c r="P1304" s="138">
        <f t="shared" si="91"/>
        <v>0</v>
      </c>
      <c r="Q1304" s="138">
        <v>0</v>
      </c>
      <c r="R1304" s="138">
        <f t="shared" si="92"/>
        <v>0</v>
      </c>
      <c r="S1304" s="138">
        <v>0</v>
      </c>
      <c r="T1304" s="139">
        <f t="shared" si="93"/>
        <v>0</v>
      </c>
      <c r="AR1304" s="140" t="s">
        <v>186</v>
      </c>
      <c r="AT1304" s="140" t="s">
        <v>182</v>
      </c>
      <c r="AU1304" s="140" t="s">
        <v>80</v>
      </c>
      <c r="AY1304" s="16" t="s">
        <v>181</v>
      </c>
      <c r="BE1304" s="141">
        <f t="shared" si="94"/>
        <v>0</v>
      </c>
      <c r="BF1304" s="141">
        <f t="shared" si="95"/>
        <v>0</v>
      </c>
      <c r="BG1304" s="141">
        <f t="shared" si="96"/>
        <v>0</v>
      </c>
      <c r="BH1304" s="141">
        <f t="shared" si="97"/>
        <v>0</v>
      </c>
      <c r="BI1304" s="141">
        <f t="shared" si="98"/>
        <v>0</v>
      </c>
      <c r="BJ1304" s="16" t="s">
        <v>78</v>
      </c>
      <c r="BK1304" s="141">
        <f t="shared" si="99"/>
        <v>0</v>
      </c>
      <c r="BL1304" s="16" t="s">
        <v>186</v>
      </c>
      <c r="BM1304" s="140" t="s">
        <v>2598</v>
      </c>
    </row>
    <row r="1305" spans="2:65" s="1" customFormat="1" ht="16.5" customHeight="1" x14ac:dyDescent="0.2">
      <c r="B1305" s="128"/>
      <c r="C1305" s="129" t="s">
        <v>2599</v>
      </c>
      <c r="D1305" s="129" t="s">
        <v>182</v>
      </c>
      <c r="E1305" s="130" t="s">
        <v>2600</v>
      </c>
      <c r="F1305" s="131" t="s">
        <v>2601</v>
      </c>
      <c r="G1305" s="132" t="s">
        <v>1288</v>
      </c>
      <c r="H1305" s="133">
        <v>7</v>
      </c>
      <c r="I1305" s="134"/>
      <c r="J1305" s="135">
        <f t="shared" si="90"/>
        <v>0</v>
      </c>
      <c r="K1305" s="131" t="s">
        <v>3</v>
      </c>
      <c r="L1305" s="31"/>
      <c r="M1305" s="136" t="s">
        <v>3</v>
      </c>
      <c r="N1305" s="137" t="s">
        <v>44</v>
      </c>
      <c r="P1305" s="138">
        <f t="shared" si="91"/>
        <v>0</v>
      </c>
      <c r="Q1305" s="138">
        <v>0</v>
      </c>
      <c r="R1305" s="138">
        <f t="shared" si="92"/>
        <v>0</v>
      </c>
      <c r="S1305" s="138">
        <v>0</v>
      </c>
      <c r="T1305" s="139">
        <f t="shared" si="93"/>
        <v>0</v>
      </c>
      <c r="AR1305" s="140" t="s">
        <v>186</v>
      </c>
      <c r="AT1305" s="140" t="s">
        <v>182</v>
      </c>
      <c r="AU1305" s="140" t="s">
        <v>80</v>
      </c>
      <c r="AY1305" s="16" t="s">
        <v>181</v>
      </c>
      <c r="BE1305" s="141">
        <f t="shared" si="94"/>
        <v>0</v>
      </c>
      <c r="BF1305" s="141">
        <f t="shared" si="95"/>
        <v>0</v>
      </c>
      <c r="BG1305" s="141">
        <f t="shared" si="96"/>
        <v>0</v>
      </c>
      <c r="BH1305" s="141">
        <f t="shared" si="97"/>
        <v>0</v>
      </c>
      <c r="BI1305" s="141">
        <f t="shared" si="98"/>
        <v>0</v>
      </c>
      <c r="BJ1305" s="16" t="s">
        <v>78</v>
      </c>
      <c r="BK1305" s="141">
        <f t="shared" si="99"/>
        <v>0</v>
      </c>
      <c r="BL1305" s="16" t="s">
        <v>186</v>
      </c>
      <c r="BM1305" s="140" t="s">
        <v>2602</v>
      </c>
    </row>
    <row r="1306" spans="2:65" s="1" customFormat="1" ht="16.5" customHeight="1" x14ac:dyDescent="0.2">
      <c r="B1306" s="128"/>
      <c r="C1306" s="129" t="s">
        <v>2603</v>
      </c>
      <c r="D1306" s="129" t="s">
        <v>182</v>
      </c>
      <c r="E1306" s="130" t="s">
        <v>2604</v>
      </c>
      <c r="F1306" s="131" t="s">
        <v>2605</v>
      </c>
      <c r="G1306" s="132" t="s">
        <v>1288</v>
      </c>
      <c r="H1306" s="133">
        <v>2</v>
      </c>
      <c r="I1306" s="134"/>
      <c r="J1306" s="135">
        <f t="shared" si="90"/>
        <v>0</v>
      </c>
      <c r="K1306" s="131" t="s">
        <v>3</v>
      </c>
      <c r="L1306" s="31"/>
      <c r="M1306" s="136" t="s">
        <v>3</v>
      </c>
      <c r="N1306" s="137" t="s">
        <v>44</v>
      </c>
      <c r="P1306" s="138">
        <f t="shared" si="91"/>
        <v>0</v>
      </c>
      <c r="Q1306" s="138">
        <v>0</v>
      </c>
      <c r="R1306" s="138">
        <f t="shared" si="92"/>
        <v>0</v>
      </c>
      <c r="S1306" s="138">
        <v>0</v>
      </c>
      <c r="T1306" s="139">
        <f t="shared" si="93"/>
        <v>0</v>
      </c>
      <c r="AR1306" s="140" t="s">
        <v>186</v>
      </c>
      <c r="AT1306" s="140" t="s">
        <v>182</v>
      </c>
      <c r="AU1306" s="140" t="s">
        <v>80</v>
      </c>
      <c r="AY1306" s="16" t="s">
        <v>181</v>
      </c>
      <c r="BE1306" s="141">
        <f t="shared" si="94"/>
        <v>0</v>
      </c>
      <c r="BF1306" s="141">
        <f t="shared" si="95"/>
        <v>0</v>
      </c>
      <c r="BG1306" s="141">
        <f t="shared" si="96"/>
        <v>0</v>
      </c>
      <c r="BH1306" s="141">
        <f t="shared" si="97"/>
        <v>0</v>
      </c>
      <c r="BI1306" s="141">
        <f t="shared" si="98"/>
        <v>0</v>
      </c>
      <c r="BJ1306" s="16" t="s">
        <v>78</v>
      </c>
      <c r="BK1306" s="141">
        <f t="shared" si="99"/>
        <v>0</v>
      </c>
      <c r="BL1306" s="16" t="s">
        <v>186</v>
      </c>
      <c r="BM1306" s="140" t="s">
        <v>2606</v>
      </c>
    </row>
    <row r="1307" spans="2:65" s="1" customFormat="1" ht="24.2" customHeight="1" x14ac:dyDescent="0.2">
      <c r="B1307" s="128"/>
      <c r="C1307" s="129" t="s">
        <v>2607</v>
      </c>
      <c r="D1307" s="129" t="s">
        <v>182</v>
      </c>
      <c r="E1307" s="130" t="s">
        <v>2608</v>
      </c>
      <c r="F1307" s="131" t="s">
        <v>2609</v>
      </c>
      <c r="G1307" s="132" t="s">
        <v>1288</v>
      </c>
      <c r="H1307" s="133">
        <v>2</v>
      </c>
      <c r="I1307" s="134"/>
      <c r="J1307" s="135">
        <f t="shared" si="90"/>
        <v>0</v>
      </c>
      <c r="K1307" s="131" t="s">
        <v>3</v>
      </c>
      <c r="L1307" s="31"/>
      <c r="M1307" s="136" t="s">
        <v>3</v>
      </c>
      <c r="N1307" s="137" t="s">
        <v>44</v>
      </c>
      <c r="P1307" s="138">
        <f t="shared" si="91"/>
        <v>0</v>
      </c>
      <c r="Q1307" s="138">
        <v>0</v>
      </c>
      <c r="R1307" s="138">
        <f t="shared" si="92"/>
        <v>0</v>
      </c>
      <c r="S1307" s="138">
        <v>0</v>
      </c>
      <c r="T1307" s="139">
        <f t="shared" si="93"/>
        <v>0</v>
      </c>
      <c r="AR1307" s="140" t="s">
        <v>186</v>
      </c>
      <c r="AT1307" s="140" t="s">
        <v>182</v>
      </c>
      <c r="AU1307" s="140" t="s">
        <v>80</v>
      </c>
      <c r="AY1307" s="16" t="s">
        <v>181</v>
      </c>
      <c r="BE1307" s="141">
        <f t="shared" si="94"/>
        <v>0</v>
      </c>
      <c r="BF1307" s="141">
        <f t="shared" si="95"/>
        <v>0</v>
      </c>
      <c r="BG1307" s="141">
        <f t="shared" si="96"/>
        <v>0</v>
      </c>
      <c r="BH1307" s="141">
        <f t="shared" si="97"/>
        <v>0</v>
      </c>
      <c r="BI1307" s="141">
        <f t="shared" si="98"/>
        <v>0</v>
      </c>
      <c r="BJ1307" s="16" t="s">
        <v>78</v>
      </c>
      <c r="BK1307" s="141">
        <f t="shared" si="99"/>
        <v>0</v>
      </c>
      <c r="BL1307" s="16" t="s">
        <v>186</v>
      </c>
      <c r="BM1307" s="140" t="s">
        <v>2610</v>
      </c>
    </row>
    <row r="1308" spans="2:65" s="1" customFormat="1" ht="16.5" customHeight="1" x14ac:dyDescent="0.2">
      <c r="B1308" s="128"/>
      <c r="C1308" s="129" t="s">
        <v>2611</v>
      </c>
      <c r="D1308" s="129" t="s">
        <v>182</v>
      </c>
      <c r="E1308" s="130" t="s">
        <v>2612</v>
      </c>
      <c r="F1308" s="131" t="s">
        <v>2613</v>
      </c>
      <c r="G1308" s="132" t="s">
        <v>499</v>
      </c>
      <c r="H1308" s="133">
        <v>50</v>
      </c>
      <c r="I1308" s="134"/>
      <c r="J1308" s="135">
        <f t="shared" si="90"/>
        <v>0</v>
      </c>
      <c r="K1308" s="131" t="s">
        <v>3</v>
      </c>
      <c r="L1308" s="31"/>
      <c r="M1308" s="136" t="s">
        <v>3</v>
      </c>
      <c r="N1308" s="137" t="s">
        <v>44</v>
      </c>
      <c r="P1308" s="138">
        <f t="shared" si="91"/>
        <v>0</v>
      </c>
      <c r="Q1308" s="138">
        <v>0</v>
      </c>
      <c r="R1308" s="138">
        <f t="shared" si="92"/>
        <v>0</v>
      </c>
      <c r="S1308" s="138">
        <v>0</v>
      </c>
      <c r="T1308" s="139">
        <f t="shared" si="93"/>
        <v>0</v>
      </c>
      <c r="AR1308" s="140" t="s">
        <v>186</v>
      </c>
      <c r="AT1308" s="140" t="s">
        <v>182</v>
      </c>
      <c r="AU1308" s="140" t="s">
        <v>80</v>
      </c>
      <c r="AY1308" s="16" t="s">
        <v>181</v>
      </c>
      <c r="BE1308" s="141">
        <f t="shared" si="94"/>
        <v>0</v>
      </c>
      <c r="BF1308" s="141">
        <f t="shared" si="95"/>
        <v>0</v>
      </c>
      <c r="BG1308" s="141">
        <f t="shared" si="96"/>
        <v>0</v>
      </c>
      <c r="BH1308" s="141">
        <f t="shared" si="97"/>
        <v>0</v>
      </c>
      <c r="BI1308" s="141">
        <f t="shared" si="98"/>
        <v>0</v>
      </c>
      <c r="BJ1308" s="16" t="s">
        <v>78</v>
      </c>
      <c r="BK1308" s="141">
        <f t="shared" si="99"/>
        <v>0</v>
      </c>
      <c r="BL1308" s="16" t="s">
        <v>186</v>
      </c>
      <c r="BM1308" s="140" t="s">
        <v>2614</v>
      </c>
    </row>
    <row r="1309" spans="2:65" s="1" customFormat="1" ht="16.5" customHeight="1" x14ac:dyDescent="0.2">
      <c r="B1309" s="128"/>
      <c r="C1309" s="129" t="s">
        <v>2615</v>
      </c>
      <c r="D1309" s="129" t="s">
        <v>182</v>
      </c>
      <c r="E1309" s="130" t="s">
        <v>2616</v>
      </c>
      <c r="F1309" s="131" t="s">
        <v>2617</v>
      </c>
      <c r="G1309" s="132" t="s">
        <v>499</v>
      </c>
      <c r="H1309" s="133">
        <v>50</v>
      </c>
      <c r="I1309" s="134"/>
      <c r="J1309" s="135">
        <f t="shared" si="90"/>
        <v>0</v>
      </c>
      <c r="K1309" s="131" t="s">
        <v>3</v>
      </c>
      <c r="L1309" s="31"/>
      <c r="M1309" s="136" t="s">
        <v>3</v>
      </c>
      <c r="N1309" s="137" t="s">
        <v>44</v>
      </c>
      <c r="P1309" s="138">
        <f t="shared" si="91"/>
        <v>0</v>
      </c>
      <c r="Q1309" s="138">
        <v>0</v>
      </c>
      <c r="R1309" s="138">
        <f t="shared" si="92"/>
        <v>0</v>
      </c>
      <c r="S1309" s="138">
        <v>0</v>
      </c>
      <c r="T1309" s="139">
        <f t="shared" si="93"/>
        <v>0</v>
      </c>
      <c r="AR1309" s="140" t="s">
        <v>186</v>
      </c>
      <c r="AT1309" s="140" t="s">
        <v>182</v>
      </c>
      <c r="AU1309" s="140" t="s">
        <v>80</v>
      </c>
      <c r="AY1309" s="16" t="s">
        <v>181</v>
      </c>
      <c r="BE1309" s="141">
        <f t="shared" si="94"/>
        <v>0</v>
      </c>
      <c r="BF1309" s="141">
        <f t="shared" si="95"/>
        <v>0</v>
      </c>
      <c r="BG1309" s="141">
        <f t="shared" si="96"/>
        <v>0</v>
      </c>
      <c r="BH1309" s="141">
        <f t="shared" si="97"/>
        <v>0</v>
      </c>
      <c r="BI1309" s="141">
        <f t="shared" si="98"/>
        <v>0</v>
      </c>
      <c r="BJ1309" s="16" t="s">
        <v>78</v>
      </c>
      <c r="BK1309" s="141">
        <f t="shared" si="99"/>
        <v>0</v>
      </c>
      <c r="BL1309" s="16" t="s">
        <v>186</v>
      </c>
      <c r="BM1309" s="140" t="s">
        <v>2618</v>
      </c>
    </row>
    <row r="1310" spans="2:65" s="1" customFormat="1" ht="16.5" customHeight="1" x14ac:dyDescent="0.2">
      <c r="B1310" s="128"/>
      <c r="C1310" s="129" t="s">
        <v>2619</v>
      </c>
      <c r="D1310" s="129" t="s">
        <v>182</v>
      </c>
      <c r="E1310" s="130" t="s">
        <v>2620</v>
      </c>
      <c r="F1310" s="131" t="s">
        <v>2621</v>
      </c>
      <c r="G1310" s="132" t="s">
        <v>499</v>
      </c>
      <c r="H1310" s="133">
        <v>51</v>
      </c>
      <c r="I1310" s="134"/>
      <c r="J1310" s="135">
        <f t="shared" si="90"/>
        <v>0</v>
      </c>
      <c r="K1310" s="131" t="s">
        <v>3</v>
      </c>
      <c r="L1310" s="31"/>
      <c r="M1310" s="136" t="s">
        <v>3</v>
      </c>
      <c r="N1310" s="137" t="s">
        <v>44</v>
      </c>
      <c r="P1310" s="138">
        <f t="shared" si="91"/>
        <v>0</v>
      </c>
      <c r="Q1310" s="138">
        <v>0</v>
      </c>
      <c r="R1310" s="138">
        <f t="shared" si="92"/>
        <v>0</v>
      </c>
      <c r="S1310" s="138">
        <v>0</v>
      </c>
      <c r="T1310" s="139">
        <f t="shared" si="93"/>
        <v>0</v>
      </c>
      <c r="AR1310" s="140" t="s">
        <v>186</v>
      </c>
      <c r="AT1310" s="140" t="s">
        <v>182</v>
      </c>
      <c r="AU1310" s="140" t="s">
        <v>80</v>
      </c>
      <c r="AY1310" s="16" t="s">
        <v>181</v>
      </c>
      <c r="BE1310" s="141">
        <f t="shared" si="94"/>
        <v>0</v>
      </c>
      <c r="BF1310" s="141">
        <f t="shared" si="95"/>
        <v>0</v>
      </c>
      <c r="BG1310" s="141">
        <f t="shared" si="96"/>
        <v>0</v>
      </c>
      <c r="BH1310" s="141">
        <f t="shared" si="97"/>
        <v>0</v>
      </c>
      <c r="BI1310" s="141">
        <f t="shared" si="98"/>
        <v>0</v>
      </c>
      <c r="BJ1310" s="16" t="s">
        <v>78</v>
      </c>
      <c r="BK1310" s="141">
        <f t="shared" si="99"/>
        <v>0</v>
      </c>
      <c r="BL1310" s="16" t="s">
        <v>186</v>
      </c>
      <c r="BM1310" s="140" t="s">
        <v>2622</v>
      </c>
    </row>
    <row r="1311" spans="2:65" s="1" customFormat="1" ht="16.5" customHeight="1" x14ac:dyDescent="0.2">
      <c r="B1311" s="128"/>
      <c r="C1311" s="129" t="s">
        <v>2623</v>
      </c>
      <c r="D1311" s="129" t="s">
        <v>182</v>
      </c>
      <c r="E1311" s="130" t="s">
        <v>2624</v>
      </c>
      <c r="F1311" s="131" t="s">
        <v>2625</v>
      </c>
      <c r="G1311" s="132" t="s">
        <v>499</v>
      </c>
      <c r="H1311" s="133">
        <v>37</v>
      </c>
      <c r="I1311" s="134"/>
      <c r="J1311" s="135">
        <f t="shared" si="90"/>
        <v>0</v>
      </c>
      <c r="K1311" s="131" t="s">
        <v>3</v>
      </c>
      <c r="L1311" s="31"/>
      <c r="M1311" s="136" t="s">
        <v>3</v>
      </c>
      <c r="N1311" s="137" t="s">
        <v>44</v>
      </c>
      <c r="P1311" s="138">
        <f t="shared" si="91"/>
        <v>0</v>
      </c>
      <c r="Q1311" s="138">
        <v>0</v>
      </c>
      <c r="R1311" s="138">
        <f t="shared" si="92"/>
        <v>0</v>
      </c>
      <c r="S1311" s="138">
        <v>0</v>
      </c>
      <c r="T1311" s="139">
        <f t="shared" si="93"/>
        <v>0</v>
      </c>
      <c r="AR1311" s="140" t="s">
        <v>186</v>
      </c>
      <c r="AT1311" s="140" t="s">
        <v>182</v>
      </c>
      <c r="AU1311" s="140" t="s">
        <v>80</v>
      </c>
      <c r="AY1311" s="16" t="s">
        <v>181</v>
      </c>
      <c r="BE1311" s="141">
        <f t="shared" si="94"/>
        <v>0</v>
      </c>
      <c r="BF1311" s="141">
        <f t="shared" si="95"/>
        <v>0</v>
      </c>
      <c r="BG1311" s="141">
        <f t="shared" si="96"/>
        <v>0</v>
      </c>
      <c r="BH1311" s="141">
        <f t="shared" si="97"/>
        <v>0</v>
      </c>
      <c r="BI1311" s="141">
        <f t="shared" si="98"/>
        <v>0</v>
      </c>
      <c r="BJ1311" s="16" t="s">
        <v>78</v>
      </c>
      <c r="BK1311" s="141">
        <f t="shared" si="99"/>
        <v>0</v>
      </c>
      <c r="BL1311" s="16" t="s">
        <v>186</v>
      </c>
      <c r="BM1311" s="140" t="s">
        <v>2626</v>
      </c>
    </row>
    <row r="1312" spans="2:65" s="1" customFormat="1" ht="16.5" customHeight="1" x14ac:dyDescent="0.2">
      <c r="B1312" s="128"/>
      <c r="C1312" s="129" t="s">
        <v>2627</v>
      </c>
      <c r="D1312" s="129" t="s">
        <v>182</v>
      </c>
      <c r="E1312" s="130" t="s">
        <v>2628</v>
      </c>
      <c r="F1312" s="131" t="s">
        <v>2629</v>
      </c>
      <c r="G1312" s="132" t="s">
        <v>499</v>
      </c>
      <c r="H1312" s="133">
        <v>10</v>
      </c>
      <c r="I1312" s="134"/>
      <c r="J1312" s="135">
        <f t="shared" si="90"/>
        <v>0</v>
      </c>
      <c r="K1312" s="131" t="s">
        <v>3</v>
      </c>
      <c r="L1312" s="31"/>
      <c r="M1312" s="136" t="s">
        <v>3</v>
      </c>
      <c r="N1312" s="137" t="s">
        <v>44</v>
      </c>
      <c r="P1312" s="138">
        <f t="shared" si="91"/>
        <v>0</v>
      </c>
      <c r="Q1312" s="138">
        <v>0</v>
      </c>
      <c r="R1312" s="138">
        <f t="shared" si="92"/>
        <v>0</v>
      </c>
      <c r="S1312" s="138">
        <v>0</v>
      </c>
      <c r="T1312" s="139">
        <f t="shared" si="93"/>
        <v>0</v>
      </c>
      <c r="AR1312" s="140" t="s">
        <v>186</v>
      </c>
      <c r="AT1312" s="140" t="s">
        <v>182</v>
      </c>
      <c r="AU1312" s="140" t="s">
        <v>80</v>
      </c>
      <c r="AY1312" s="16" t="s">
        <v>181</v>
      </c>
      <c r="BE1312" s="141">
        <f t="shared" si="94"/>
        <v>0</v>
      </c>
      <c r="BF1312" s="141">
        <f t="shared" si="95"/>
        <v>0</v>
      </c>
      <c r="BG1312" s="141">
        <f t="shared" si="96"/>
        <v>0</v>
      </c>
      <c r="BH1312" s="141">
        <f t="shared" si="97"/>
        <v>0</v>
      </c>
      <c r="BI1312" s="141">
        <f t="shared" si="98"/>
        <v>0</v>
      </c>
      <c r="BJ1312" s="16" t="s">
        <v>78</v>
      </c>
      <c r="BK1312" s="141">
        <f t="shared" si="99"/>
        <v>0</v>
      </c>
      <c r="BL1312" s="16" t="s">
        <v>186</v>
      </c>
      <c r="BM1312" s="140" t="s">
        <v>2630</v>
      </c>
    </row>
    <row r="1313" spans="2:65" s="1" customFormat="1" ht="16.5" customHeight="1" x14ac:dyDescent="0.2">
      <c r="B1313" s="128"/>
      <c r="C1313" s="129" t="s">
        <v>2631</v>
      </c>
      <c r="D1313" s="129" t="s">
        <v>182</v>
      </c>
      <c r="E1313" s="130" t="s">
        <v>2632</v>
      </c>
      <c r="F1313" s="131" t="s">
        <v>2633</v>
      </c>
      <c r="G1313" s="132" t="s">
        <v>499</v>
      </c>
      <c r="H1313" s="133">
        <v>27</v>
      </c>
      <c r="I1313" s="134"/>
      <c r="J1313" s="135">
        <f t="shared" si="90"/>
        <v>0</v>
      </c>
      <c r="K1313" s="131" t="s">
        <v>3</v>
      </c>
      <c r="L1313" s="31"/>
      <c r="M1313" s="136" t="s">
        <v>3</v>
      </c>
      <c r="N1313" s="137" t="s">
        <v>44</v>
      </c>
      <c r="P1313" s="138">
        <f t="shared" si="91"/>
        <v>0</v>
      </c>
      <c r="Q1313" s="138">
        <v>0</v>
      </c>
      <c r="R1313" s="138">
        <f t="shared" si="92"/>
        <v>0</v>
      </c>
      <c r="S1313" s="138">
        <v>0</v>
      </c>
      <c r="T1313" s="139">
        <f t="shared" si="93"/>
        <v>0</v>
      </c>
      <c r="AR1313" s="140" t="s">
        <v>186</v>
      </c>
      <c r="AT1313" s="140" t="s">
        <v>182</v>
      </c>
      <c r="AU1313" s="140" t="s">
        <v>80</v>
      </c>
      <c r="AY1313" s="16" t="s">
        <v>181</v>
      </c>
      <c r="BE1313" s="141">
        <f t="shared" si="94"/>
        <v>0</v>
      </c>
      <c r="BF1313" s="141">
        <f t="shared" si="95"/>
        <v>0</v>
      </c>
      <c r="BG1313" s="141">
        <f t="shared" si="96"/>
        <v>0</v>
      </c>
      <c r="BH1313" s="141">
        <f t="shared" si="97"/>
        <v>0</v>
      </c>
      <c r="BI1313" s="141">
        <f t="shared" si="98"/>
        <v>0</v>
      </c>
      <c r="BJ1313" s="16" t="s">
        <v>78</v>
      </c>
      <c r="BK1313" s="141">
        <f t="shared" si="99"/>
        <v>0</v>
      </c>
      <c r="BL1313" s="16" t="s">
        <v>186</v>
      </c>
      <c r="BM1313" s="140" t="s">
        <v>2634</v>
      </c>
    </row>
    <row r="1314" spans="2:65" s="1" customFormat="1" ht="16.5" customHeight="1" x14ac:dyDescent="0.2">
      <c r="B1314" s="128"/>
      <c r="C1314" s="129" t="s">
        <v>2635</v>
      </c>
      <c r="D1314" s="129" t="s">
        <v>182</v>
      </c>
      <c r="E1314" s="130" t="s">
        <v>2636</v>
      </c>
      <c r="F1314" s="131" t="s">
        <v>2637</v>
      </c>
      <c r="G1314" s="132" t="s">
        <v>499</v>
      </c>
      <c r="H1314" s="133">
        <v>90</v>
      </c>
      <c r="I1314" s="134"/>
      <c r="J1314" s="135">
        <f t="shared" si="90"/>
        <v>0</v>
      </c>
      <c r="K1314" s="131" t="s">
        <v>3</v>
      </c>
      <c r="L1314" s="31"/>
      <c r="M1314" s="136" t="s">
        <v>3</v>
      </c>
      <c r="N1314" s="137" t="s">
        <v>44</v>
      </c>
      <c r="P1314" s="138">
        <f t="shared" si="91"/>
        <v>0</v>
      </c>
      <c r="Q1314" s="138">
        <v>0</v>
      </c>
      <c r="R1314" s="138">
        <f t="shared" si="92"/>
        <v>0</v>
      </c>
      <c r="S1314" s="138">
        <v>0</v>
      </c>
      <c r="T1314" s="139">
        <f t="shared" si="93"/>
        <v>0</v>
      </c>
      <c r="AR1314" s="140" t="s">
        <v>186</v>
      </c>
      <c r="AT1314" s="140" t="s">
        <v>182</v>
      </c>
      <c r="AU1314" s="140" t="s">
        <v>80</v>
      </c>
      <c r="AY1314" s="16" t="s">
        <v>181</v>
      </c>
      <c r="BE1314" s="141">
        <f t="shared" si="94"/>
        <v>0</v>
      </c>
      <c r="BF1314" s="141">
        <f t="shared" si="95"/>
        <v>0</v>
      </c>
      <c r="BG1314" s="141">
        <f t="shared" si="96"/>
        <v>0</v>
      </c>
      <c r="BH1314" s="141">
        <f t="shared" si="97"/>
        <v>0</v>
      </c>
      <c r="BI1314" s="141">
        <f t="shared" si="98"/>
        <v>0</v>
      </c>
      <c r="BJ1314" s="16" t="s">
        <v>78</v>
      </c>
      <c r="BK1314" s="141">
        <f t="shared" si="99"/>
        <v>0</v>
      </c>
      <c r="BL1314" s="16" t="s">
        <v>186</v>
      </c>
      <c r="BM1314" s="140" t="s">
        <v>2638</v>
      </c>
    </row>
    <row r="1315" spans="2:65" s="1" customFormat="1" ht="21.75" customHeight="1" x14ac:dyDescent="0.2">
      <c r="B1315" s="128"/>
      <c r="C1315" s="129" t="s">
        <v>2639</v>
      </c>
      <c r="D1315" s="129" t="s">
        <v>182</v>
      </c>
      <c r="E1315" s="130" t="s">
        <v>2640</v>
      </c>
      <c r="F1315" s="131" t="s">
        <v>2641</v>
      </c>
      <c r="G1315" s="132" t="s">
        <v>499</v>
      </c>
      <c r="H1315" s="133">
        <v>8</v>
      </c>
      <c r="I1315" s="134"/>
      <c r="J1315" s="135">
        <f t="shared" si="90"/>
        <v>0</v>
      </c>
      <c r="K1315" s="131" t="s">
        <v>3</v>
      </c>
      <c r="L1315" s="31"/>
      <c r="M1315" s="136" t="s">
        <v>3</v>
      </c>
      <c r="N1315" s="137" t="s">
        <v>44</v>
      </c>
      <c r="P1315" s="138">
        <f t="shared" si="91"/>
        <v>0</v>
      </c>
      <c r="Q1315" s="138">
        <v>0</v>
      </c>
      <c r="R1315" s="138">
        <f t="shared" si="92"/>
        <v>0</v>
      </c>
      <c r="S1315" s="138">
        <v>0</v>
      </c>
      <c r="T1315" s="139">
        <f t="shared" si="93"/>
        <v>0</v>
      </c>
      <c r="AR1315" s="140" t="s">
        <v>186</v>
      </c>
      <c r="AT1315" s="140" t="s">
        <v>182</v>
      </c>
      <c r="AU1315" s="140" t="s">
        <v>80</v>
      </c>
      <c r="AY1315" s="16" t="s">
        <v>181</v>
      </c>
      <c r="BE1315" s="141">
        <f t="shared" si="94"/>
        <v>0</v>
      </c>
      <c r="BF1315" s="141">
        <f t="shared" si="95"/>
        <v>0</v>
      </c>
      <c r="BG1315" s="141">
        <f t="shared" si="96"/>
        <v>0</v>
      </c>
      <c r="BH1315" s="141">
        <f t="shared" si="97"/>
        <v>0</v>
      </c>
      <c r="BI1315" s="141">
        <f t="shared" si="98"/>
        <v>0</v>
      </c>
      <c r="BJ1315" s="16" t="s">
        <v>78</v>
      </c>
      <c r="BK1315" s="141">
        <f t="shared" si="99"/>
        <v>0</v>
      </c>
      <c r="BL1315" s="16" t="s">
        <v>186</v>
      </c>
      <c r="BM1315" s="140" t="s">
        <v>2642</v>
      </c>
    </row>
    <row r="1316" spans="2:65" s="1" customFormat="1" ht="21.75" customHeight="1" x14ac:dyDescent="0.2">
      <c r="B1316" s="128"/>
      <c r="C1316" s="129" t="s">
        <v>2643</v>
      </c>
      <c r="D1316" s="129" t="s">
        <v>182</v>
      </c>
      <c r="E1316" s="130" t="s">
        <v>2644</v>
      </c>
      <c r="F1316" s="131" t="s">
        <v>2645</v>
      </c>
      <c r="G1316" s="132" t="s">
        <v>499</v>
      </c>
      <c r="H1316" s="133">
        <v>25</v>
      </c>
      <c r="I1316" s="134"/>
      <c r="J1316" s="135">
        <f t="shared" si="90"/>
        <v>0</v>
      </c>
      <c r="K1316" s="131" t="s">
        <v>3</v>
      </c>
      <c r="L1316" s="31"/>
      <c r="M1316" s="136" t="s">
        <v>3</v>
      </c>
      <c r="N1316" s="137" t="s">
        <v>44</v>
      </c>
      <c r="P1316" s="138">
        <f t="shared" si="91"/>
        <v>0</v>
      </c>
      <c r="Q1316" s="138">
        <v>0</v>
      </c>
      <c r="R1316" s="138">
        <f t="shared" si="92"/>
        <v>0</v>
      </c>
      <c r="S1316" s="138">
        <v>0</v>
      </c>
      <c r="T1316" s="139">
        <f t="shared" si="93"/>
        <v>0</v>
      </c>
      <c r="AR1316" s="140" t="s">
        <v>186</v>
      </c>
      <c r="AT1316" s="140" t="s">
        <v>182</v>
      </c>
      <c r="AU1316" s="140" t="s">
        <v>80</v>
      </c>
      <c r="AY1316" s="16" t="s">
        <v>181</v>
      </c>
      <c r="BE1316" s="141">
        <f t="shared" si="94"/>
        <v>0</v>
      </c>
      <c r="BF1316" s="141">
        <f t="shared" si="95"/>
        <v>0</v>
      </c>
      <c r="BG1316" s="141">
        <f t="shared" si="96"/>
        <v>0</v>
      </c>
      <c r="BH1316" s="141">
        <f t="shared" si="97"/>
        <v>0</v>
      </c>
      <c r="BI1316" s="141">
        <f t="shared" si="98"/>
        <v>0</v>
      </c>
      <c r="BJ1316" s="16" t="s">
        <v>78</v>
      </c>
      <c r="BK1316" s="141">
        <f t="shared" si="99"/>
        <v>0</v>
      </c>
      <c r="BL1316" s="16" t="s">
        <v>186</v>
      </c>
      <c r="BM1316" s="140" t="s">
        <v>2646</v>
      </c>
    </row>
    <row r="1317" spans="2:65" s="1" customFormat="1" ht="21.75" customHeight="1" x14ac:dyDescent="0.2">
      <c r="B1317" s="128"/>
      <c r="C1317" s="129" t="s">
        <v>2647</v>
      </c>
      <c r="D1317" s="129" t="s">
        <v>182</v>
      </c>
      <c r="E1317" s="130" t="s">
        <v>2648</v>
      </c>
      <c r="F1317" s="131" t="s">
        <v>2649</v>
      </c>
      <c r="G1317" s="132" t="s">
        <v>499</v>
      </c>
      <c r="H1317" s="133">
        <v>15</v>
      </c>
      <c r="I1317" s="134"/>
      <c r="J1317" s="135">
        <f t="shared" si="90"/>
        <v>0</v>
      </c>
      <c r="K1317" s="131" t="s">
        <v>3</v>
      </c>
      <c r="L1317" s="31"/>
      <c r="M1317" s="136" t="s">
        <v>3</v>
      </c>
      <c r="N1317" s="137" t="s">
        <v>44</v>
      </c>
      <c r="P1317" s="138">
        <f t="shared" si="91"/>
        <v>0</v>
      </c>
      <c r="Q1317" s="138">
        <v>0</v>
      </c>
      <c r="R1317" s="138">
        <f t="shared" si="92"/>
        <v>0</v>
      </c>
      <c r="S1317" s="138">
        <v>0</v>
      </c>
      <c r="T1317" s="139">
        <f t="shared" si="93"/>
        <v>0</v>
      </c>
      <c r="AR1317" s="140" t="s">
        <v>186</v>
      </c>
      <c r="AT1317" s="140" t="s">
        <v>182</v>
      </c>
      <c r="AU1317" s="140" t="s">
        <v>80</v>
      </c>
      <c r="AY1317" s="16" t="s">
        <v>181</v>
      </c>
      <c r="BE1317" s="141">
        <f t="shared" si="94"/>
        <v>0</v>
      </c>
      <c r="BF1317" s="141">
        <f t="shared" si="95"/>
        <v>0</v>
      </c>
      <c r="BG1317" s="141">
        <f t="shared" si="96"/>
        <v>0</v>
      </c>
      <c r="BH1317" s="141">
        <f t="shared" si="97"/>
        <v>0</v>
      </c>
      <c r="BI1317" s="141">
        <f t="shared" si="98"/>
        <v>0</v>
      </c>
      <c r="BJ1317" s="16" t="s">
        <v>78</v>
      </c>
      <c r="BK1317" s="141">
        <f t="shared" si="99"/>
        <v>0</v>
      </c>
      <c r="BL1317" s="16" t="s">
        <v>186</v>
      </c>
      <c r="BM1317" s="140" t="s">
        <v>2650</v>
      </c>
    </row>
    <row r="1318" spans="2:65" s="1" customFormat="1" ht="16.5" customHeight="1" x14ac:dyDescent="0.2">
      <c r="B1318" s="128"/>
      <c r="C1318" s="129" t="s">
        <v>2651</v>
      </c>
      <c r="D1318" s="129" t="s">
        <v>182</v>
      </c>
      <c r="E1318" s="130" t="s">
        <v>2652</v>
      </c>
      <c r="F1318" s="131" t="s">
        <v>2653</v>
      </c>
      <c r="G1318" s="132" t="s">
        <v>1288</v>
      </c>
      <c r="H1318" s="133">
        <v>18</v>
      </c>
      <c r="I1318" s="134"/>
      <c r="J1318" s="135">
        <f t="shared" si="90"/>
        <v>0</v>
      </c>
      <c r="K1318" s="131" t="s">
        <v>3</v>
      </c>
      <c r="L1318" s="31"/>
      <c r="M1318" s="136" t="s">
        <v>3</v>
      </c>
      <c r="N1318" s="137" t="s">
        <v>44</v>
      </c>
      <c r="P1318" s="138">
        <f t="shared" si="91"/>
        <v>0</v>
      </c>
      <c r="Q1318" s="138">
        <v>0</v>
      </c>
      <c r="R1318" s="138">
        <f t="shared" si="92"/>
        <v>0</v>
      </c>
      <c r="S1318" s="138">
        <v>0</v>
      </c>
      <c r="T1318" s="139">
        <f t="shared" si="93"/>
        <v>0</v>
      </c>
      <c r="AR1318" s="140" t="s">
        <v>186</v>
      </c>
      <c r="AT1318" s="140" t="s">
        <v>182</v>
      </c>
      <c r="AU1318" s="140" t="s">
        <v>80</v>
      </c>
      <c r="AY1318" s="16" t="s">
        <v>181</v>
      </c>
      <c r="BE1318" s="141">
        <f t="shared" si="94"/>
        <v>0</v>
      </c>
      <c r="BF1318" s="141">
        <f t="shared" si="95"/>
        <v>0</v>
      </c>
      <c r="BG1318" s="141">
        <f t="shared" si="96"/>
        <v>0</v>
      </c>
      <c r="BH1318" s="141">
        <f t="shared" si="97"/>
        <v>0</v>
      </c>
      <c r="BI1318" s="141">
        <f t="shared" si="98"/>
        <v>0</v>
      </c>
      <c r="BJ1318" s="16" t="s">
        <v>78</v>
      </c>
      <c r="BK1318" s="141">
        <f t="shared" si="99"/>
        <v>0</v>
      </c>
      <c r="BL1318" s="16" t="s">
        <v>186</v>
      </c>
      <c r="BM1318" s="140" t="s">
        <v>2654</v>
      </c>
    </row>
    <row r="1319" spans="2:65" s="1" customFormat="1" ht="16.5" customHeight="1" x14ac:dyDescent="0.2">
      <c r="B1319" s="128"/>
      <c r="C1319" s="129" t="s">
        <v>2655</v>
      </c>
      <c r="D1319" s="129" t="s">
        <v>182</v>
      </c>
      <c r="E1319" s="130" t="s">
        <v>2656</v>
      </c>
      <c r="F1319" s="131" t="s">
        <v>2657</v>
      </c>
      <c r="G1319" s="132" t="s">
        <v>1288</v>
      </c>
      <c r="H1319" s="133">
        <v>10</v>
      </c>
      <c r="I1319" s="134"/>
      <c r="J1319" s="135">
        <f t="shared" si="90"/>
        <v>0</v>
      </c>
      <c r="K1319" s="131" t="s">
        <v>3</v>
      </c>
      <c r="L1319" s="31"/>
      <c r="M1319" s="136" t="s">
        <v>3</v>
      </c>
      <c r="N1319" s="137" t="s">
        <v>44</v>
      </c>
      <c r="P1319" s="138">
        <f t="shared" si="91"/>
        <v>0</v>
      </c>
      <c r="Q1319" s="138">
        <v>0</v>
      </c>
      <c r="R1319" s="138">
        <f t="shared" si="92"/>
        <v>0</v>
      </c>
      <c r="S1319" s="138">
        <v>0</v>
      </c>
      <c r="T1319" s="139">
        <f t="shared" si="93"/>
        <v>0</v>
      </c>
      <c r="AR1319" s="140" t="s">
        <v>186</v>
      </c>
      <c r="AT1319" s="140" t="s">
        <v>182</v>
      </c>
      <c r="AU1319" s="140" t="s">
        <v>80</v>
      </c>
      <c r="AY1319" s="16" t="s">
        <v>181</v>
      </c>
      <c r="BE1319" s="141">
        <f t="shared" si="94"/>
        <v>0</v>
      </c>
      <c r="BF1319" s="141">
        <f t="shared" si="95"/>
        <v>0</v>
      </c>
      <c r="BG1319" s="141">
        <f t="shared" si="96"/>
        <v>0</v>
      </c>
      <c r="BH1319" s="141">
        <f t="shared" si="97"/>
        <v>0</v>
      </c>
      <c r="BI1319" s="141">
        <f t="shared" si="98"/>
        <v>0</v>
      </c>
      <c r="BJ1319" s="16" t="s">
        <v>78</v>
      </c>
      <c r="BK1319" s="141">
        <f t="shared" si="99"/>
        <v>0</v>
      </c>
      <c r="BL1319" s="16" t="s">
        <v>186</v>
      </c>
      <c r="BM1319" s="140" t="s">
        <v>2658</v>
      </c>
    </row>
    <row r="1320" spans="2:65" s="1" customFormat="1" ht="16.5" customHeight="1" x14ac:dyDescent="0.2">
      <c r="B1320" s="128"/>
      <c r="C1320" s="129" t="s">
        <v>2659</v>
      </c>
      <c r="D1320" s="129" t="s">
        <v>182</v>
      </c>
      <c r="E1320" s="130" t="s">
        <v>2660</v>
      </c>
      <c r="F1320" s="131" t="s">
        <v>2661</v>
      </c>
      <c r="G1320" s="132" t="s">
        <v>1288</v>
      </c>
      <c r="H1320" s="133">
        <v>13</v>
      </c>
      <c r="I1320" s="134"/>
      <c r="J1320" s="135">
        <f t="shared" si="90"/>
        <v>0</v>
      </c>
      <c r="K1320" s="131" t="s">
        <v>3</v>
      </c>
      <c r="L1320" s="31"/>
      <c r="M1320" s="136" t="s">
        <v>3</v>
      </c>
      <c r="N1320" s="137" t="s">
        <v>44</v>
      </c>
      <c r="P1320" s="138">
        <f t="shared" si="91"/>
        <v>0</v>
      </c>
      <c r="Q1320" s="138">
        <v>0</v>
      </c>
      <c r="R1320" s="138">
        <f t="shared" si="92"/>
        <v>0</v>
      </c>
      <c r="S1320" s="138">
        <v>0</v>
      </c>
      <c r="T1320" s="139">
        <f t="shared" si="93"/>
        <v>0</v>
      </c>
      <c r="AR1320" s="140" t="s">
        <v>186</v>
      </c>
      <c r="AT1320" s="140" t="s">
        <v>182</v>
      </c>
      <c r="AU1320" s="140" t="s">
        <v>80</v>
      </c>
      <c r="AY1320" s="16" t="s">
        <v>181</v>
      </c>
      <c r="BE1320" s="141">
        <f t="shared" si="94"/>
        <v>0</v>
      </c>
      <c r="BF1320" s="141">
        <f t="shared" si="95"/>
        <v>0</v>
      </c>
      <c r="BG1320" s="141">
        <f t="shared" si="96"/>
        <v>0</v>
      </c>
      <c r="BH1320" s="141">
        <f t="shared" si="97"/>
        <v>0</v>
      </c>
      <c r="BI1320" s="141">
        <f t="shared" si="98"/>
        <v>0</v>
      </c>
      <c r="BJ1320" s="16" t="s">
        <v>78</v>
      </c>
      <c r="BK1320" s="141">
        <f t="shared" si="99"/>
        <v>0</v>
      </c>
      <c r="BL1320" s="16" t="s">
        <v>186</v>
      </c>
      <c r="BM1320" s="140" t="s">
        <v>2662</v>
      </c>
    </row>
    <row r="1321" spans="2:65" s="1" customFormat="1" ht="16.5" customHeight="1" x14ac:dyDescent="0.2">
      <c r="B1321" s="128"/>
      <c r="C1321" s="129" t="s">
        <v>2663</v>
      </c>
      <c r="D1321" s="129" t="s">
        <v>182</v>
      </c>
      <c r="E1321" s="130" t="s">
        <v>2664</v>
      </c>
      <c r="F1321" s="131" t="s">
        <v>2665</v>
      </c>
      <c r="G1321" s="132" t="s">
        <v>1288</v>
      </c>
      <c r="H1321" s="133">
        <v>10</v>
      </c>
      <c r="I1321" s="134"/>
      <c r="J1321" s="135">
        <f t="shared" si="90"/>
        <v>0</v>
      </c>
      <c r="K1321" s="131" t="s">
        <v>3</v>
      </c>
      <c r="L1321" s="31"/>
      <c r="M1321" s="136" t="s">
        <v>3</v>
      </c>
      <c r="N1321" s="137" t="s">
        <v>44</v>
      </c>
      <c r="P1321" s="138">
        <f t="shared" si="91"/>
        <v>0</v>
      </c>
      <c r="Q1321" s="138">
        <v>0</v>
      </c>
      <c r="R1321" s="138">
        <f t="shared" si="92"/>
        <v>0</v>
      </c>
      <c r="S1321" s="138">
        <v>0</v>
      </c>
      <c r="T1321" s="139">
        <f t="shared" si="93"/>
        <v>0</v>
      </c>
      <c r="AR1321" s="140" t="s">
        <v>186</v>
      </c>
      <c r="AT1321" s="140" t="s">
        <v>182</v>
      </c>
      <c r="AU1321" s="140" t="s">
        <v>80</v>
      </c>
      <c r="AY1321" s="16" t="s">
        <v>181</v>
      </c>
      <c r="BE1321" s="141">
        <f t="shared" si="94"/>
        <v>0</v>
      </c>
      <c r="BF1321" s="141">
        <f t="shared" si="95"/>
        <v>0</v>
      </c>
      <c r="BG1321" s="141">
        <f t="shared" si="96"/>
        <v>0</v>
      </c>
      <c r="BH1321" s="141">
        <f t="shared" si="97"/>
        <v>0</v>
      </c>
      <c r="BI1321" s="141">
        <f t="shared" si="98"/>
        <v>0</v>
      </c>
      <c r="BJ1321" s="16" t="s">
        <v>78</v>
      </c>
      <c r="BK1321" s="141">
        <f t="shared" si="99"/>
        <v>0</v>
      </c>
      <c r="BL1321" s="16" t="s">
        <v>186</v>
      </c>
      <c r="BM1321" s="140" t="s">
        <v>2666</v>
      </c>
    </row>
    <row r="1322" spans="2:65" s="1" customFormat="1" ht="24.2" customHeight="1" x14ac:dyDescent="0.2">
      <c r="B1322" s="128"/>
      <c r="C1322" s="129" t="s">
        <v>2667</v>
      </c>
      <c r="D1322" s="129" t="s">
        <v>182</v>
      </c>
      <c r="E1322" s="130" t="s">
        <v>2668</v>
      </c>
      <c r="F1322" s="131" t="s">
        <v>2669</v>
      </c>
      <c r="G1322" s="132" t="s">
        <v>1288</v>
      </c>
      <c r="H1322" s="133">
        <v>8</v>
      </c>
      <c r="I1322" s="134"/>
      <c r="J1322" s="135">
        <f t="shared" si="90"/>
        <v>0</v>
      </c>
      <c r="K1322" s="131" t="s">
        <v>3</v>
      </c>
      <c r="L1322" s="31"/>
      <c r="M1322" s="136" t="s">
        <v>3</v>
      </c>
      <c r="N1322" s="137" t="s">
        <v>44</v>
      </c>
      <c r="P1322" s="138">
        <f t="shared" si="91"/>
        <v>0</v>
      </c>
      <c r="Q1322" s="138">
        <v>0</v>
      </c>
      <c r="R1322" s="138">
        <f t="shared" si="92"/>
        <v>0</v>
      </c>
      <c r="S1322" s="138">
        <v>0</v>
      </c>
      <c r="T1322" s="139">
        <f t="shared" si="93"/>
        <v>0</v>
      </c>
      <c r="AR1322" s="140" t="s">
        <v>186</v>
      </c>
      <c r="AT1322" s="140" t="s">
        <v>182</v>
      </c>
      <c r="AU1322" s="140" t="s">
        <v>80</v>
      </c>
      <c r="AY1322" s="16" t="s">
        <v>181</v>
      </c>
      <c r="BE1322" s="141">
        <f t="shared" si="94"/>
        <v>0</v>
      </c>
      <c r="BF1322" s="141">
        <f t="shared" si="95"/>
        <v>0</v>
      </c>
      <c r="BG1322" s="141">
        <f t="shared" si="96"/>
        <v>0</v>
      </c>
      <c r="BH1322" s="141">
        <f t="shared" si="97"/>
        <v>0</v>
      </c>
      <c r="BI1322" s="141">
        <f t="shared" si="98"/>
        <v>0</v>
      </c>
      <c r="BJ1322" s="16" t="s">
        <v>78</v>
      </c>
      <c r="BK1322" s="141">
        <f t="shared" si="99"/>
        <v>0</v>
      </c>
      <c r="BL1322" s="16" t="s">
        <v>186</v>
      </c>
      <c r="BM1322" s="140" t="s">
        <v>2670</v>
      </c>
    </row>
    <row r="1323" spans="2:65" s="1" customFormat="1" ht="16.5" customHeight="1" x14ac:dyDescent="0.2">
      <c r="B1323" s="128"/>
      <c r="C1323" s="129" t="s">
        <v>2671</v>
      </c>
      <c r="D1323" s="129" t="s">
        <v>182</v>
      </c>
      <c r="E1323" s="130" t="s">
        <v>2672</v>
      </c>
      <c r="F1323" s="131" t="s">
        <v>2673</v>
      </c>
      <c r="G1323" s="132" t="s">
        <v>499</v>
      </c>
      <c r="H1323" s="133">
        <v>271</v>
      </c>
      <c r="I1323" s="134"/>
      <c r="J1323" s="135">
        <f t="shared" si="90"/>
        <v>0</v>
      </c>
      <c r="K1323" s="131" t="s">
        <v>3</v>
      </c>
      <c r="L1323" s="31"/>
      <c r="M1323" s="136" t="s">
        <v>3</v>
      </c>
      <c r="N1323" s="137" t="s">
        <v>44</v>
      </c>
      <c r="P1323" s="138">
        <f t="shared" si="91"/>
        <v>0</v>
      </c>
      <c r="Q1323" s="138">
        <v>0</v>
      </c>
      <c r="R1323" s="138">
        <f t="shared" si="92"/>
        <v>0</v>
      </c>
      <c r="S1323" s="138">
        <v>0</v>
      </c>
      <c r="T1323" s="139">
        <f t="shared" si="93"/>
        <v>0</v>
      </c>
      <c r="AR1323" s="140" t="s">
        <v>186</v>
      </c>
      <c r="AT1323" s="140" t="s">
        <v>182</v>
      </c>
      <c r="AU1323" s="140" t="s">
        <v>80</v>
      </c>
      <c r="AY1323" s="16" t="s">
        <v>181</v>
      </c>
      <c r="BE1323" s="141">
        <f t="shared" si="94"/>
        <v>0</v>
      </c>
      <c r="BF1323" s="141">
        <f t="shared" si="95"/>
        <v>0</v>
      </c>
      <c r="BG1323" s="141">
        <f t="shared" si="96"/>
        <v>0</v>
      </c>
      <c r="BH1323" s="141">
        <f t="shared" si="97"/>
        <v>0</v>
      </c>
      <c r="BI1323" s="141">
        <f t="shared" si="98"/>
        <v>0</v>
      </c>
      <c r="BJ1323" s="16" t="s">
        <v>78</v>
      </c>
      <c r="BK1323" s="141">
        <f t="shared" si="99"/>
        <v>0</v>
      </c>
      <c r="BL1323" s="16" t="s">
        <v>186</v>
      </c>
      <c r="BM1323" s="140" t="s">
        <v>2674</v>
      </c>
    </row>
    <row r="1324" spans="2:65" s="1" customFormat="1" ht="21.75" customHeight="1" x14ac:dyDescent="0.2">
      <c r="B1324" s="128"/>
      <c r="C1324" s="129" t="s">
        <v>2675</v>
      </c>
      <c r="D1324" s="129" t="s">
        <v>182</v>
      </c>
      <c r="E1324" s="130" t="s">
        <v>2676</v>
      </c>
      <c r="F1324" s="131" t="s">
        <v>2677</v>
      </c>
      <c r="G1324" s="132" t="s">
        <v>1114</v>
      </c>
      <c r="H1324" s="133">
        <v>4</v>
      </c>
      <c r="I1324" s="134"/>
      <c r="J1324" s="135">
        <f t="shared" si="90"/>
        <v>0</v>
      </c>
      <c r="K1324" s="131" t="s">
        <v>3</v>
      </c>
      <c r="L1324" s="31"/>
      <c r="M1324" s="136" t="s">
        <v>3</v>
      </c>
      <c r="N1324" s="137" t="s">
        <v>44</v>
      </c>
      <c r="P1324" s="138">
        <f t="shared" si="91"/>
        <v>0</v>
      </c>
      <c r="Q1324" s="138">
        <v>0</v>
      </c>
      <c r="R1324" s="138">
        <f t="shared" si="92"/>
        <v>0</v>
      </c>
      <c r="S1324" s="138">
        <v>0</v>
      </c>
      <c r="T1324" s="139">
        <f t="shared" si="93"/>
        <v>0</v>
      </c>
      <c r="AR1324" s="140" t="s">
        <v>186</v>
      </c>
      <c r="AT1324" s="140" t="s">
        <v>182</v>
      </c>
      <c r="AU1324" s="140" t="s">
        <v>80</v>
      </c>
      <c r="AY1324" s="16" t="s">
        <v>181</v>
      </c>
      <c r="BE1324" s="141">
        <f t="shared" si="94"/>
        <v>0</v>
      </c>
      <c r="BF1324" s="141">
        <f t="shared" si="95"/>
        <v>0</v>
      </c>
      <c r="BG1324" s="141">
        <f t="shared" si="96"/>
        <v>0</v>
      </c>
      <c r="BH1324" s="141">
        <f t="shared" si="97"/>
        <v>0</v>
      </c>
      <c r="BI1324" s="141">
        <f t="shared" si="98"/>
        <v>0</v>
      </c>
      <c r="BJ1324" s="16" t="s">
        <v>78</v>
      </c>
      <c r="BK1324" s="141">
        <f t="shared" si="99"/>
        <v>0</v>
      </c>
      <c r="BL1324" s="16" t="s">
        <v>186</v>
      </c>
      <c r="BM1324" s="140" t="s">
        <v>2678</v>
      </c>
    </row>
    <row r="1325" spans="2:65" s="1" customFormat="1" ht="16.5" customHeight="1" x14ac:dyDescent="0.2">
      <c r="B1325" s="128"/>
      <c r="C1325" s="129" t="s">
        <v>2679</v>
      </c>
      <c r="D1325" s="129" t="s">
        <v>182</v>
      </c>
      <c r="E1325" s="130" t="s">
        <v>2680</v>
      </c>
      <c r="F1325" s="131" t="s">
        <v>2681</v>
      </c>
      <c r="G1325" s="132" t="s">
        <v>1288</v>
      </c>
      <c r="H1325" s="133">
        <v>1</v>
      </c>
      <c r="I1325" s="134"/>
      <c r="J1325" s="135">
        <f t="shared" si="90"/>
        <v>0</v>
      </c>
      <c r="K1325" s="131" t="s">
        <v>3</v>
      </c>
      <c r="L1325" s="31"/>
      <c r="M1325" s="136" t="s">
        <v>3</v>
      </c>
      <c r="N1325" s="137" t="s">
        <v>44</v>
      </c>
      <c r="P1325" s="138">
        <f t="shared" si="91"/>
        <v>0</v>
      </c>
      <c r="Q1325" s="138">
        <v>0</v>
      </c>
      <c r="R1325" s="138">
        <f t="shared" si="92"/>
        <v>0</v>
      </c>
      <c r="S1325" s="138">
        <v>0</v>
      </c>
      <c r="T1325" s="139">
        <f t="shared" si="93"/>
        <v>0</v>
      </c>
      <c r="AR1325" s="140" t="s">
        <v>186</v>
      </c>
      <c r="AT1325" s="140" t="s">
        <v>182</v>
      </c>
      <c r="AU1325" s="140" t="s">
        <v>80</v>
      </c>
      <c r="AY1325" s="16" t="s">
        <v>181</v>
      </c>
      <c r="BE1325" s="141">
        <f t="shared" si="94"/>
        <v>0</v>
      </c>
      <c r="BF1325" s="141">
        <f t="shared" si="95"/>
        <v>0</v>
      </c>
      <c r="BG1325" s="141">
        <f t="shared" si="96"/>
        <v>0</v>
      </c>
      <c r="BH1325" s="141">
        <f t="shared" si="97"/>
        <v>0</v>
      </c>
      <c r="BI1325" s="141">
        <f t="shared" si="98"/>
        <v>0</v>
      </c>
      <c r="BJ1325" s="16" t="s">
        <v>78</v>
      </c>
      <c r="BK1325" s="141">
        <f t="shared" si="99"/>
        <v>0</v>
      </c>
      <c r="BL1325" s="16" t="s">
        <v>186</v>
      </c>
      <c r="BM1325" s="140" t="s">
        <v>2682</v>
      </c>
    </row>
    <row r="1326" spans="2:65" s="1" customFormat="1" ht="16.5" customHeight="1" x14ac:dyDescent="0.2">
      <c r="B1326" s="128"/>
      <c r="C1326" s="129" t="s">
        <v>2683</v>
      </c>
      <c r="D1326" s="129" t="s">
        <v>182</v>
      </c>
      <c r="E1326" s="130" t="s">
        <v>2684</v>
      </c>
      <c r="F1326" s="131" t="s">
        <v>2685</v>
      </c>
      <c r="G1326" s="132" t="s">
        <v>499</v>
      </c>
      <c r="H1326" s="133">
        <v>80</v>
      </c>
      <c r="I1326" s="134"/>
      <c r="J1326" s="135">
        <f t="shared" si="90"/>
        <v>0</v>
      </c>
      <c r="K1326" s="131" t="s">
        <v>3</v>
      </c>
      <c r="L1326" s="31"/>
      <c r="M1326" s="136" t="s">
        <v>3</v>
      </c>
      <c r="N1326" s="137" t="s">
        <v>44</v>
      </c>
      <c r="P1326" s="138">
        <f t="shared" si="91"/>
        <v>0</v>
      </c>
      <c r="Q1326" s="138">
        <v>0</v>
      </c>
      <c r="R1326" s="138">
        <f t="shared" si="92"/>
        <v>0</v>
      </c>
      <c r="S1326" s="138">
        <v>0</v>
      </c>
      <c r="T1326" s="139">
        <f t="shared" si="93"/>
        <v>0</v>
      </c>
      <c r="AR1326" s="140" t="s">
        <v>186</v>
      </c>
      <c r="AT1326" s="140" t="s">
        <v>182</v>
      </c>
      <c r="AU1326" s="140" t="s">
        <v>80</v>
      </c>
      <c r="AY1326" s="16" t="s">
        <v>181</v>
      </c>
      <c r="BE1326" s="141">
        <f t="shared" si="94"/>
        <v>0</v>
      </c>
      <c r="BF1326" s="141">
        <f t="shared" si="95"/>
        <v>0</v>
      </c>
      <c r="BG1326" s="141">
        <f t="shared" si="96"/>
        <v>0</v>
      </c>
      <c r="BH1326" s="141">
        <f t="shared" si="97"/>
        <v>0</v>
      </c>
      <c r="BI1326" s="141">
        <f t="shared" si="98"/>
        <v>0</v>
      </c>
      <c r="BJ1326" s="16" t="s">
        <v>78</v>
      </c>
      <c r="BK1326" s="141">
        <f t="shared" si="99"/>
        <v>0</v>
      </c>
      <c r="BL1326" s="16" t="s">
        <v>186</v>
      </c>
      <c r="BM1326" s="140" t="s">
        <v>2686</v>
      </c>
    </row>
    <row r="1327" spans="2:65" s="1" customFormat="1" ht="21.75" customHeight="1" x14ac:dyDescent="0.2">
      <c r="B1327" s="128"/>
      <c r="C1327" s="129" t="s">
        <v>2687</v>
      </c>
      <c r="D1327" s="129" t="s">
        <v>182</v>
      </c>
      <c r="E1327" s="130" t="s">
        <v>2688</v>
      </c>
      <c r="F1327" s="131" t="s">
        <v>2689</v>
      </c>
      <c r="G1327" s="132" t="s">
        <v>499</v>
      </c>
      <c r="H1327" s="133">
        <v>20</v>
      </c>
      <c r="I1327" s="134"/>
      <c r="J1327" s="135">
        <f t="shared" si="90"/>
        <v>0</v>
      </c>
      <c r="K1327" s="131" t="s">
        <v>3</v>
      </c>
      <c r="L1327" s="31"/>
      <c r="M1327" s="136" t="s">
        <v>3</v>
      </c>
      <c r="N1327" s="137" t="s">
        <v>44</v>
      </c>
      <c r="P1327" s="138">
        <f t="shared" si="91"/>
        <v>0</v>
      </c>
      <c r="Q1327" s="138">
        <v>0</v>
      </c>
      <c r="R1327" s="138">
        <f t="shared" si="92"/>
        <v>0</v>
      </c>
      <c r="S1327" s="138">
        <v>0</v>
      </c>
      <c r="T1327" s="139">
        <f t="shared" si="93"/>
        <v>0</v>
      </c>
      <c r="AR1327" s="140" t="s">
        <v>186</v>
      </c>
      <c r="AT1327" s="140" t="s">
        <v>182</v>
      </c>
      <c r="AU1327" s="140" t="s">
        <v>80</v>
      </c>
      <c r="AY1327" s="16" t="s">
        <v>181</v>
      </c>
      <c r="BE1327" s="141">
        <f t="shared" si="94"/>
        <v>0</v>
      </c>
      <c r="BF1327" s="141">
        <f t="shared" si="95"/>
        <v>0</v>
      </c>
      <c r="BG1327" s="141">
        <f t="shared" si="96"/>
        <v>0</v>
      </c>
      <c r="BH1327" s="141">
        <f t="shared" si="97"/>
        <v>0</v>
      </c>
      <c r="BI1327" s="141">
        <f t="shared" si="98"/>
        <v>0</v>
      </c>
      <c r="BJ1327" s="16" t="s">
        <v>78</v>
      </c>
      <c r="BK1327" s="141">
        <f t="shared" si="99"/>
        <v>0</v>
      </c>
      <c r="BL1327" s="16" t="s">
        <v>186</v>
      </c>
      <c r="BM1327" s="140" t="s">
        <v>2690</v>
      </c>
    </row>
    <row r="1328" spans="2:65" s="1" customFormat="1" ht="16.5" customHeight="1" x14ac:dyDescent="0.2">
      <c r="B1328" s="128"/>
      <c r="C1328" s="129" t="s">
        <v>2691</v>
      </c>
      <c r="D1328" s="129" t="s">
        <v>182</v>
      </c>
      <c r="E1328" s="130" t="s">
        <v>2692</v>
      </c>
      <c r="F1328" s="131" t="s">
        <v>2693</v>
      </c>
      <c r="G1328" s="132" t="s">
        <v>499</v>
      </c>
      <c r="H1328" s="133">
        <v>8</v>
      </c>
      <c r="I1328" s="134"/>
      <c r="J1328" s="135">
        <f t="shared" si="90"/>
        <v>0</v>
      </c>
      <c r="K1328" s="131" t="s">
        <v>3</v>
      </c>
      <c r="L1328" s="31"/>
      <c r="M1328" s="136" t="s">
        <v>3</v>
      </c>
      <c r="N1328" s="137" t="s">
        <v>44</v>
      </c>
      <c r="P1328" s="138">
        <f t="shared" si="91"/>
        <v>0</v>
      </c>
      <c r="Q1328" s="138">
        <v>0</v>
      </c>
      <c r="R1328" s="138">
        <f t="shared" si="92"/>
        <v>0</v>
      </c>
      <c r="S1328" s="138">
        <v>0</v>
      </c>
      <c r="T1328" s="139">
        <f t="shared" si="93"/>
        <v>0</v>
      </c>
      <c r="AR1328" s="140" t="s">
        <v>186</v>
      </c>
      <c r="AT1328" s="140" t="s">
        <v>182</v>
      </c>
      <c r="AU1328" s="140" t="s">
        <v>80</v>
      </c>
      <c r="AY1328" s="16" t="s">
        <v>181</v>
      </c>
      <c r="BE1328" s="141">
        <f t="shared" si="94"/>
        <v>0</v>
      </c>
      <c r="BF1328" s="141">
        <f t="shared" si="95"/>
        <v>0</v>
      </c>
      <c r="BG1328" s="141">
        <f t="shared" si="96"/>
        <v>0</v>
      </c>
      <c r="BH1328" s="141">
        <f t="shared" si="97"/>
        <v>0</v>
      </c>
      <c r="BI1328" s="141">
        <f t="shared" si="98"/>
        <v>0</v>
      </c>
      <c r="BJ1328" s="16" t="s">
        <v>78</v>
      </c>
      <c r="BK1328" s="141">
        <f t="shared" si="99"/>
        <v>0</v>
      </c>
      <c r="BL1328" s="16" t="s">
        <v>186</v>
      </c>
      <c r="BM1328" s="140" t="s">
        <v>2694</v>
      </c>
    </row>
    <row r="1329" spans="2:65" s="1" customFormat="1" ht="24.2" customHeight="1" x14ac:dyDescent="0.2">
      <c r="B1329" s="128"/>
      <c r="C1329" s="129" t="s">
        <v>2695</v>
      </c>
      <c r="D1329" s="129" t="s">
        <v>182</v>
      </c>
      <c r="E1329" s="130" t="s">
        <v>2696</v>
      </c>
      <c r="F1329" s="131" t="s">
        <v>2697</v>
      </c>
      <c r="G1329" s="132" t="s">
        <v>499</v>
      </c>
      <c r="H1329" s="133">
        <v>215</v>
      </c>
      <c r="I1329" s="134"/>
      <c r="J1329" s="135">
        <f t="shared" ref="J1329:J1360" si="100">ROUND(I1329*H1329,2)</f>
        <v>0</v>
      </c>
      <c r="K1329" s="131" t="s">
        <v>3</v>
      </c>
      <c r="L1329" s="31"/>
      <c r="M1329" s="136" t="s">
        <v>3</v>
      </c>
      <c r="N1329" s="137" t="s">
        <v>44</v>
      </c>
      <c r="P1329" s="138">
        <f t="shared" ref="P1329:P1360" si="101">O1329*H1329</f>
        <v>0</v>
      </c>
      <c r="Q1329" s="138">
        <v>0</v>
      </c>
      <c r="R1329" s="138">
        <f t="shared" ref="R1329:R1360" si="102">Q1329*H1329</f>
        <v>0</v>
      </c>
      <c r="S1329" s="138">
        <v>0</v>
      </c>
      <c r="T1329" s="139">
        <f t="shared" ref="T1329:T1360" si="103">S1329*H1329</f>
        <v>0</v>
      </c>
      <c r="AR1329" s="140" t="s">
        <v>186</v>
      </c>
      <c r="AT1329" s="140" t="s">
        <v>182</v>
      </c>
      <c r="AU1329" s="140" t="s">
        <v>80</v>
      </c>
      <c r="AY1329" s="16" t="s">
        <v>181</v>
      </c>
      <c r="BE1329" s="141">
        <f t="shared" ref="BE1329:BE1360" si="104">IF(N1329="základní",J1329,0)</f>
        <v>0</v>
      </c>
      <c r="BF1329" s="141">
        <f t="shared" ref="BF1329:BF1360" si="105">IF(N1329="snížená",J1329,0)</f>
        <v>0</v>
      </c>
      <c r="BG1329" s="141">
        <f t="shared" ref="BG1329:BG1360" si="106">IF(N1329="zákl. přenesená",J1329,0)</f>
        <v>0</v>
      </c>
      <c r="BH1329" s="141">
        <f t="shared" ref="BH1329:BH1360" si="107">IF(N1329="sníž. přenesená",J1329,0)</f>
        <v>0</v>
      </c>
      <c r="BI1329" s="141">
        <f t="shared" ref="BI1329:BI1360" si="108">IF(N1329="nulová",J1329,0)</f>
        <v>0</v>
      </c>
      <c r="BJ1329" s="16" t="s">
        <v>78</v>
      </c>
      <c r="BK1329" s="141">
        <f t="shared" ref="BK1329:BK1360" si="109">ROUND(I1329*H1329,2)</f>
        <v>0</v>
      </c>
      <c r="BL1329" s="16" t="s">
        <v>186</v>
      </c>
      <c r="BM1329" s="140" t="s">
        <v>2698</v>
      </c>
    </row>
    <row r="1330" spans="2:65" s="1" customFormat="1" ht="24.2" customHeight="1" x14ac:dyDescent="0.2">
      <c r="B1330" s="128"/>
      <c r="C1330" s="129" t="s">
        <v>2699</v>
      </c>
      <c r="D1330" s="129" t="s">
        <v>182</v>
      </c>
      <c r="E1330" s="130" t="s">
        <v>2700</v>
      </c>
      <c r="F1330" s="131" t="s">
        <v>2701</v>
      </c>
      <c r="G1330" s="132" t="s">
        <v>499</v>
      </c>
      <c r="H1330" s="133">
        <v>180</v>
      </c>
      <c r="I1330" s="134"/>
      <c r="J1330" s="135">
        <f t="shared" si="100"/>
        <v>0</v>
      </c>
      <c r="K1330" s="131" t="s">
        <v>3</v>
      </c>
      <c r="L1330" s="31"/>
      <c r="M1330" s="136" t="s">
        <v>3</v>
      </c>
      <c r="N1330" s="137" t="s">
        <v>44</v>
      </c>
      <c r="P1330" s="138">
        <f t="shared" si="101"/>
        <v>0</v>
      </c>
      <c r="Q1330" s="138">
        <v>0</v>
      </c>
      <c r="R1330" s="138">
        <f t="shared" si="102"/>
        <v>0</v>
      </c>
      <c r="S1330" s="138">
        <v>0</v>
      </c>
      <c r="T1330" s="139">
        <f t="shared" si="103"/>
        <v>0</v>
      </c>
      <c r="AR1330" s="140" t="s">
        <v>186</v>
      </c>
      <c r="AT1330" s="140" t="s">
        <v>182</v>
      </c>
      <c r="AU1330" s="140" t="s">
        <v>80</v>
      </c>
      <c r="AY1330" s="16" t="s">
        <v>181</v>
      </c>
      <c r="BE1330" s="141">
        <f t="shared" si="104"/>
        <v>0</v>
      </c>
      <c r="BF1330" s="141">
        <f t="shared" si="105"/>
        <v>0</v>
      </c>
      <c r="BG1330" s="141">
        <f t="shared" si="106"/>
        <v>0</v>
      </c>
      <c r="BH1330" s="141">
        <f t="shared" si="107"/>
        <v>0</v>
      </c>
      <c r="BI1330" s="141">
        <f t="shared" si="108"/>
        <v>0</v>
      </c>
      <c r="BJ1330" s="16" t="s">
        <v>78</v>
      </c>
      <c r="BK1330" s="141">
        <f t="shared" si="109"/>
        <v>0</v>
      </c>
      <c r="BL1330" s="16" t="s">
        <v>186</v>
      </c>
      <c r="BM1330" s="140" t="s">
        <v>2702</v>
      </c>
    </row>
    <row r="1331" spans="2:65" s="1" customFormat="1" ht="24.2" customHeight="1" x14ac:dyDescent="0.2">
      <c r="B1331" s="128"/>
      <c r="C1331" s="129" t="s">
        <v>2703</v>
      </c>
      <c r="D1331" s="129" t="s">
        <v>182</v>
      </c>
      <c r="E1331" s="130" t="s">
        <v>2704</v>
      </c>
      <c r="F1331" s="131" t="s">
        <v>2705</v>
      </c>
      <c r="G1331" s="132" t="s">
        <v>499</v>
      </c>
      <c r="H1331" s="133">
        <v>45</v>
      </c>
      <c r="I1331" s="134"/>
      <c r="J1331" s="135">
        <f t="shared" si="100"/>
        <v>0</v>
      </c>
      <c r="K1331" s="131" t="s">
        <v>3</v>
      </c>
      <c r="L1331" s="31"/>
      <c r="M1331" s="136" t="s">
        <v>3</v>
      </c>
      <c r="N1331" s="137" t="s">
        <v>44</v>
      </c>
      <c r="P1331" s="138">
        <f t="shared" si="101"/>
        <v>0</v>
      </c>
      <c r="Q1331" s="138">
        <v>0</v>
      </c>
      <c r="R1331" s="138">
        <f t="shared" si="102"/>
        <v>0</v>
      </c>
      <c r="S1331" s="138">
        <v>0</v>
      </c>
      <c r="T1331" s="139">
        <f t="shared" si="103"/>
        <v>0</v>
      </c>
      <c r="AR1331" s="140" t="s">
        <v>186</v>
      </c>
      <c r="AT1331" s="140" t="s">
        <v>182</v>
      </c>
      <c r="AU1331" s="140" t="s">
        <v>80</v>
      </c>
      <c r="AY1331" s="16" t="s">
        <v>181</v>
      </c>
      <c r="BE1331" s="141">
        <f t="shared" si="104"/>
        <v>0</v>
      </c>
      <c r="BF1331" s="141">
        <f t="shared" si="105"/>
        <v>0</v>
      </c>
      <c r="BG1331" s="141">
        <f t="shared" si="106"/>
        <v>0</v>
      </c>
      <c r="BH1331" s="141">
        <f t="shared" si="107"/>
        <v>0</v>
      </c>
      <c r="BI1331" s="141">
        <f t="shared" si="108"/>
        <v>0</v>
      </c>
      <c r="BJ1331" s="16" t="s">
        <v>78</v>
      </c>
      <c r="BK1331" s="141">
        <f t="shared" si="109"/>
        <v>0</v>
      </c>
      <c r="BL1331" s="16" t="s">
        <v>186</v>
      </c>
      <c r="BM1331" s="140" t="s">
        <v>2706</v>
      </c>
    </row>
    <row r="1332" spans="2:65" s="1" customFormat="1" ht="16.5" customHeight="1" x14ac:dyDescent="0.2">
      <c r="B1332" s="128"/>
      <c r="C1332" s="129" t="s">
        <v>2707</v>
      </c>
      <c r="D1332" s="129" t="s">
        <v>182</v>
      </c>
      <c r="E1332" s="130" t="s">
        <v>2708</v>
      </c>
      <c r="F1332" s="131" t="s">
        <v>2709</v>
      </c>
      <c r="G1332" s="132" t="s">
        <v>499</v>
      </c>
      <c r="H1332" s="133">
        <v>120</v>
      </c>
      <c r="I1332" s="134"/>
      <c r="J1332" s="135">
        <f t="shared" si="100"/>
        <v>0</v>
      </c>
      <c r="K1332" s="131" t="s">
        <v>3</v>
      </c>
      <c r="L1332" s="31"/>
      <c r="M1332" s="136" t="s">
        <v>3</v>
      </c>
      <c r="N1332" s="137" t="s">
        <v>44</v>
      </c>
      <c r="P1332" s="138">
        <f t="shared" si="101"/>
        <v>0</v>
      </c>
      <c r="Q1332" s="138">
        <v>0</v>
      </c>
      <c r="R1332" s="138">
        <f t="shared" si="102"/>
        <v>0</v>
      </c>
      <c r="S1332" s="138">
        <v>0</v>
      </c>
      <c r="T1332" s="139">
        <f t="shared" si="103"/>
        <v>0</v>
      </c>
      <c r="AR1332" s="140" t="s">
        <v>186</v>
      </c>
      <c r="AT1332" s="140" t="s">
        <v>182</v>
      </c>
      <c r="AU1332" s="140" t="s">
        <v>80</v>
      </c>
      <c r="AY1332" s="16" t="s">
        <v>181</v>
      </c>
      <c r="BE1332" s="141">
        <f t="shared" si="104"/>
        <v>0</v>
      </c>
      <c r="BF1332" s="141">
        <f t="shared" si="105"/>
        <v>0</v>
      </c>
      <c r="BG1332" s="141">
        <f t="shared" si="106"/>
        <v>0</v>
      </c>
      <c r="BH1332" s="141">
        <f t="shared" si="107"/>
        <v>0</v>
      </c>
      <c r="BI1332" s="141">
        <f t="shared" si="108"/>
        <v>0</v>
      </c>
      <c r="BJ1332" s="16" t="s">
        <v>78</v>
      </c>
      <c r="BK1332" s="141">
        <f t="shared" si="109"/>
        <v>0</v>
      </c>
      <c r="BL1332" s="16" t="s">
        <v>186</v>
      </c>
      <c r="BM1332" s="140" t="s">
        <v>2710</v>
      </c>
    </row>
    <row r="1333" spans="2:65" s="1" customFormat="1" ht="16.5" customHeight="1" x14ac:dyDescent="0.2">
      <c r="B1333" s="128"/>
      <c r="C1333" s="129" t="s">
        <v>2711</v>
      </c>
      <c r="D1333" s="129" t="s">
        <v>182</v>
      </c>
      <c r="E1333" s="130" t="s">
        <v>2712</v>
      </c>
      <c r="F1333" s="131" t="s">
        <v>2713</v>
      </c>
      <c r="G1333" s="132" t="s">
        <v>499</v>
      </c>
      <c r="H1333" s="133">
        <v>220</v>
      </c>
      <c r="I1333" s="134"/>
      <c r="J1333" s="135">
        <f t="shared" si="100"/>
        <v>0</v>
      </c>
      <c r="K1333" s="131" t="s">
        <v>3</v>
      </c>
      <c r="L1333" s="31"/>
      <c r="M1333" s="136" t="s">
        <v>3</v>
      </c>
      <c r="N1333" s="137" t="s">
        <v>44</v>
      </c>
      <c r="P1333" s="138">
        <f t="shared" si="101"/>
        <v>0</v>
      </c>
      <c r="Q1333" s="138">
        <v>0</v>
      </c>
      <c r="R1333" s="138">
        <f t="shared" si="102"/>
        <v>0</v>
      </c>
      <c r="S1333" s="138">
        <v>0</v>
      </c>
      <c r="T1333" s="139">
        <f t="shared" si="103"/>
        <v>0</v>
      </c>
      <c r="AR1333" s="140" t="s">
        <v>186</v>
      </c>
      <c r="AT1333" s="140" t="s">
        <v>182</v>
      </c>
      <c r="AU1333" s="140" t="s">
        <v>80</v>
      </c>
      <c r="AY1333" s="16" t="s">
        <v>181</v>
      </c>
      <c r="BE1333" s="141">
        <f t="shared" si="104"/>
        <v>0</v>
      </c>
      <c r="BF1333" s="141">
        <f t="shared" si="105"/>
        <v>0</v>
      </c>
      <c r="BG1333" s="141">
        <f t="shared" si="106"/>
        <v>0</v>
      </c>
      <c r="BH1333" s="141">
        <f t="shared" si="107"/>
        <v>0</v>
      </c>
      <c r="BI1333" s="141">
        <f t="shared" si="108"/>
        <v>0</v>
      </c>
      <c r="BJ1333" s="16" t="s">
        <v>78</v>
      </c>
      <c r="BK1333" s="141">
        <f t="shared" si="109"/>
        <v>0</v>
      </c>
      <c r="BL1333" s="16" t="s">
        <v>186</v>
      </c>
      <c r="BM1333" s="140" t="s">
        <v>2714</v>
      </c>
    </row>
    <row r="1334" spans="2:65" s="1" customFormat="1" ht="16.5" customHeight="1" x14ac:dyDescent="0.2">
      <c r="B1334" s="128"/>
      <c r="C1334" s="129" t="s">
        <v>2715</v>
      </c>
      <c r="D1334" s="129" t="s">
        <v>182</v>
      </c>
      <c r="E1334" s="130" t="s">
        <v>2716</v>
      </c>
      <c r="F1334" s="131" t="s">
        <v>2717</v>
      </c>
      <c r="G1334" s="132" t="s">
        <v>1288</v>
      </c>
      <c r="H1334" s="133">
        <v>30</v>
      </c>
      <c r="I1334" s="134"/>
      <c r="J1334" s="135">
        <f t="shared" si="100"/>
        <v>0</v>
      </c>
      <c r="K1334" s="131" t="s">
        <v>3</v>
      </c>
      <c r="L1334" s="31"/>
      <c r="M1334" s="136" t="s">
        <v>3</v>
      </c>
      <c r="N1334" s="137" t="s">
        <v>44</v>
      </c>
      <c r="P1334" s="138">
        <f t="shared" si="101"/>
        <v>0</v>
      </c>
      <c r="Q1334" s="138">
        <v>0</v>
      </c>
      <c r="R1334" s="138">
        <f t="shared" si="102"/>
        <v>0</v>
      </c>
      <c r="S1334" s="138">
        <v>0</v>
      </c>
      <c r="T1334" s="139">
        <f t="shared" si="103"/>
        <v>0</v>
      </c>
      <c r="AR1334" s="140" t="s">
        <v>186</v>
      </c>
      <c r="AT1334" s="140" t="s">
        <v>182</v>
      </c>
      <c r="AU1334" s="140" t="s">
        <v>80</v>
      </c>
      <c r="AY1334" s="16" t="s">
        <v>181</v>
      </c>
      <c r="BE1334" s="141">
        <f t="shared" si="104"/>
        <v>0</v>
      </c>
      <c r="BF1334" s="141">
        <f t="shared" si="105"/>
        <v>0</v>
      </c>
      <c r="BG1334" s="141">
        <f t="shared" si="106"/>
        <v>0</v>
      </c>
      <c r="BH1334" s="141">
        <f t="shared" si="107"/>
        <v>0</v>
      </c>
      <c r="BI1334" s="141">
        <f t="shared" si="108"/>
        <v>0</v>
      </c>
      <c r="BJ1334" s="16" t="s">
        <v>78</v>
      </c>
      <c r="BK1334" s="141">
        <f t="shared" si="109"/>
        <v>0</v>
      </c>
      <c r="BL1334" s="16" t="s">
        <v>186</v>
      </c>
      <c r="BM1334" s="140" t="s">
        <v>2718</v>
      </c>
    </row>
    <row r="1335" spans="2:65" s="1" customFormat="1" ht="16.5" customHeight="1" x14ac:dyDescent="0.2">
      <c r="B1335" s="128"/>
      <c r="C1335" s="129" t="s">
        <v>2719</v>
      </c>
      <c r="D1335" s="129" t="s">
        <v>182</v>
      </c>
      <c r="E1335" s="130" t="s">
        <v>2720</v>
      </c>
      <c r="F1335" s="131" t="s">
        <v>2721</v>
      </c>
      <c r="G1335" s="132" t="s">
        <v>1288</v>
      </c>
      <c r="H1335" s="133">
        <v>27</v>
      </c>
      <c r="I1335" s="134"/>
      <c r="J1335" s="135">
        <f t="shared" si="100"/>
        <v>0</v>
      </c>
      <c r="K1335" s="131" t="s">
        <v>3</v>
      </c>
      <c r="L1335" s="31"/>
      <c r="M1335" s="136" t="s">
        <v>3</v>
      </c>
      <c r="N1335" s="137" t="s">
        <v>44</v>
      </c>
      <c r="P1335" s="138">
        <f t="shared" si="101"/>
        <v>0</v>
      </c>
      <c r="Q1335" s="138">
        <v>0</v>
      </c>
      <c r="R1335" s="138">
        <f t="shared" si="102"/>
        <v>0</v>
      </c>
      <c r="S1335" s="138">
        <v>0</v>
      </c>
      <c r="T1335" s="139">
        <f t="shared" si="103"/>
        <v>0</v>
      </c>
      <c r="AR1335" s="140" t="s">
        <v>186</v>
      </c>
      <c r="AT1335" s="140" t="s">
        <v>182</v>
      </c>
      <c r="AU1335" s="140" t="s">
        <v>80</v>
      </c>
      <c r="AY1335" s="16" t="s">
        <v>181</v>
      </c>
      <c r="BE1335" s="141">
        <f t="shared" si="104"/>
        <v>0</v>
      </c>
      <c r="BF1335" s="141">
        <f t="shared" si="105"/>
        <v>0</v>
      </c>
      <c r="BG1335" s="141">
        <f t="shared" si="106"/>
        <v>0</v>
      </c>
      <c r="BH1335" s="141">
        <f t="shared" si="107"/>
        <v>0</v>
      </c>
      <c r="BI1335" s="141">
        <f t="shared" si="108"/>
        <v>0</v>
      </c>
      <c r="BJ1335" s="16" t="s">
        <v>78</v>
      </c>
      <c r="BK1335" s="141">
        <f t="shared" si="109"/>
        <v>0</v>
      </c>
      <c r="BL1335" s="16" t="s">
        <v>186</v>
      </c>
      <c r="BM1335" s="140" t="s">
        <v>2722</v>
      </c>
    </row>
    <row r="1336" spans="2:65" s="1" customFormat="1" ht="16.5" customHeight="1" x14ac:dyDescent="0.2">
      <c r="B1336" s="128"/>
      <c r="C1336" s="129" t="s">
        <v>2723</v>
      </c>
      <c r="D1336" s="129" t="s">
        <v>182</v>
      </c>
      <c r="E1336" s="130" t="s">
        <v>2724</v>
      </c>
      <c r="F1336" s="131" t="s">
        <v>2725</v>
      </c>
      <c r="G1336" s="132" t="s">
        <v>1288</v>
      </c>
      <c r="H1336" s="133">
        <v>2</v>
      </c>
      <c r="I1336" s="134"/>
      <c r="J1336" s="135">
        <f t="shared" si="100"/>
        <v>0</v>
      </c>
      <c r="K1336" s="131" t="s">
        <v>3</v>
      </c>
      <c r="L1336" s="31"/>
      <c r="M1336" s="136" t="s">
        <v>3</v>
      </c>
      <c r="N1336" s="137" t="s">
        <v>44</v>
      </c>
      <c r="P1336" s="138">
        <f t="shared" si="101"/>
        <v>0</v>
      </c>
      <c r="Q1336" s="138">
        <v>0</v>
      </c>
      <c r="R1336" s="138">
        <f t="shared" si="102"/>
        <v>0</v>
      </c>
      <c r="S1336" s="138">
        <v>0</v>
      </c>
      <c r="T1336" s="139">
        <f t="shared" si="103"/>
        <v>0</v>
      </c>
      <c r="AR1336" s="140" t="s">
        <v>186</v>
      </c>
      <c r="AT1336" s="140" t="s">
        <v>182</v>
      </c>
      <c r="AU1336" s="140" t="s">
        <v>80</v>
      </c>
      <c r="AY1336" s="16" t="s">
        <v>181</v>
      </c>
      <c r="BE1336" s="141">
        <f t="shared" si="104"/>
        <v>0</v>
      </c>
      <c r="BF1336" s="141">
        <f t="shared" si="105"/>
        <v>0</v>
      </c>
      <c r="BG1336" s="141">
        <f t="shared" si="106"/>
        <v>0</v>
      </c>
      <c r="BH1336" s="141">
        <f t="shared" si="107"/>
        <v>0</v>
      </c>
      <c r="BI1336" s="141">
        <f t="shared" si="108"/>
        <v>0</v>
      </c>
      <c r="BJ1336" s="16" t="s">
        <v>78</v>
      </c>
      <c r="BK1336" s="141">
        <f t="shared" si="109"/>
        <v>0</v>
      </c>
      <c r="BL1336" s="16" t="s">
        <v>186</v>
      </c>
      <c r="BM1336" s="140" t="s">
        <v>2726</v>
      </c>
    </row>
    <row r="1337" spans="2:65" s="1" customFormat="1" ht="16.5" customHeight="1" x14ac:dyDescent="0.2">
      <c r="B1337" s="128"/>
      <c r="C1337" s="129" t="s">
        <v>2727</v>
      </c>
      <c r="D1337" s="129" t="s">
        <v>182</v>
      </c>
      <c r="E1337" s="130" t="s">
        <v>2728</v>
      </c>
      <c r="F1337" s="131" t="s">
        <v>2729</v>
      </c>
      <c r="G1337" s="132" t="s">
        <v>1288</v>
      </c>
      <c r="H1337" s="133">
        <v>5</v>
      </c>
      <c r="I1337" s="134"/>
      <c r="J1337" s="135">
        <f t="shared" si="100"/>
        <v>0</v>
      </c>
      <c r="K1337" s="131" t="s">
        <v>3</v>
      </c>
      <c r="L1337" s="31"/>
      <c r="M1337" s="136" t="s">
        <v>3</v>
      </c>
      <c r="N1337" s="137" t="s">
        <v>44</v>
      </c>
      <c r="P1337" s="138">
        <f t="shared" si="101"/>
        <v>0</v>
      </c>
      <c r="Q1337" s="138">
        <v>0</v>
      </c>
      <c r="R1337" s="138">
        <f t="shared" si="102"/>
        <v>0</v>
      </c>
      <c r="S1337" s="138">
        <v>0</v>
      </c>
      <c r="T1337" s="139">
        <f t="shared" si="103"/>
        <v>0</v>
      </c>
      <c r="AR1337" s="140" t="s">
        <v>186</v>
      </c>
      <c r="AT1337" s="140" t="s">
        <v>182</v>
      </c>
      <c r="AU1337" s="140" t="s">
        <v>80</v>
      </c>
      <c r="AY1337" s="16" t="s">
        <v>181</v>
      </c>
      <c r="BE1337" s="141">
        <f t="shared" si="104"/>
        <v>0</v>
      </c>
      <c r="BF1337" s="141">
        <f t="shared" si="105"/>
        <v>0</v>
      </c>
      <c r="BG1337" s="141">
        <f t="shared" si="106"/>
        <v>0</v>
      </c>
      <c r="BH1337" s="141">
        <f t="shared" si="107"/>
        <v>0</v>
      </c>
      <c r="BI1337" s="141">
        <f t="shared" si="108"/>
        <v>0</v>
      </c>
      <c r="BJ1337" s="16" t="s">
        <v>78</v>
      </c>
      <c r="BK1337" s="141">
        <f t="shared" si="109"/>
        <v>0</v>
      </c>
      <c r="BL1337" s="16" t="s">
        <v>186</v>
      </c>
      <c r="BM1337" s="140" t="s">
        <v>2730</v>
      </c>
    </row>
    <row r="1338" spans="2:65" s="1" customFormat="1" ht="21.75" customHeight="1" x14ac:dyDescent="0.2">
      <c r="B1338" s="128"/>
      <c r="C1338" s="129" t="s">
        <v>2731</v>
      </c>
      <c r="D1338" s="129" t="s">
        <v>182</v>
      </c>
      <c r="E1338" s="130" t="s">
        <v>2732</v>
      </c>
      <c r="F1338" s="131" t="s">
        <v>2733</v>
      </c>
      <c r="G1338" s="132" t="s">
        <v>1288</v>
      </c>
      <c r="H1338" s="133">
        <v>1</v>
      </c>
      <c r="I1338" s="134"/>
      <c r="J1338" s="135">
        <f t="shared" si="100"/>
        <v>0</v>
      </c>
      <c r="K1338" s="131" t="s">
        <v>3</v>
      </c>
      <c r="L1338" s="31"/>
      <c r="M1338" s="136" t="s">
        <v>3</v>
      </c>
      <c r="N1338" s="137" t="s">
        <v>44</v>
      </c>
      <c r="P1338" s="138">
        <f t="shared" si="101"/>
        <v>0</v>
      </c>
      <c r="Q1338" s="138">
        <v>0</v>
      </c>
      <c r="R1338" s="138">
        <f t="shared" si="102"/>
        <v>0</v>
      </c>
      <c r="S1338" s="138">
        <v>0</v>
      </c>
      <c r="T1338" s="139">
        <f t="shared" si="103"/>
        <v>0</v>
      </c>
      <c r="AR1338" s="140" t="s">
        <v>186</v>
      </c>
      <c r="AT1338" s="140" t="s">
        <v>182</v>
      </c>
      <c r="AU1338" s="140" t="s">
        <v>80</v>
      </c>
      <c r="AY1338" s="16" t="s">
        <v>181</v>
      </c>
      <c r="BE1338" s="141">
        <f t="shared" si="104"/>
        <v>0</v>
      </c>
      <c r="BF1338" s="141">
        <f t="shared" si="105"/>
        <v>0</v>
      </c>
      <c r="BG1338" s="141">
        <f t="shared" si="106"/>
        <v>0</v>
      </c>
      <c r="BH1338" s="141">
        <f t="shared" si="107"/>
        <v>0</v>
      </c>
      <c r="BI1338" s="141">
        <f t="shared" si="108"/>
        <v>0</v>
      </c>
      <c r="BJ1338" s="16" t="s">
        <v>78</v>
      </c>
      <c r="BK1338" s="141">
        <f t="shared" si="109"/>
        <v>0</v>
      </c>
      <c r="BL1338" s="16" t="s">
        <v>186</v>
      </c>
      <c r="BM1338" s="140" t="s">
        <v>2734</v>
      </c>
    </row>
    <row r="1339" spans="2:65" s="1" customFormat="1" ht="16.5" customHeight="1" x14ac:dyDescent="0.2">
      <c r="B1339" s="128"/>
      <c r="C1339" s="129" t="s">
        <v>2735</v>
      </c>
      <c r="D1339" s="129" t="s">
        <v>182</v>
      </c>
      <c r="E1339" s="130" t="s">
        <v>2736</v>
      </c>
      <c r="F1339" s="131" t="s">
        <v>2737</v>
      </c>
      <c r="G1339" s="132" t="s">
        <v>1288</v>
      </c>
      <c r="H1339" s="133">
        <v>1</v>
      </c>
      <c r="I1339" s="134"/>
      <c r="J1339" s="135">
        <f t="shared" si="100"/>
        <v>0</v>
      </c>
      <c r="K1339" s="131" t="s">
        <v>3</v>
      </c>
      <c r="L1339" s="31"/>
      <c r="M1339" s="136" t="s">
        <v>3</v>
      </c>
      <c r="N1339" s="137" t="s">
        <v>44</v>
      </c>
      <c r="P1339" s="138">
        <f t="shared" si="101"/>
        <v>0</v>
      </c>
      <c r="Q1339" s="138">
        <v>0</v>
      </c>
      <c r="R1339" s="138">
        <f t="shared" si="102"/>
        <v>0</v>
      </c>
      <c r="S1339" s="138">
        <v>0</v>
      </c>
      <c r="T1339" s="139">
        <f t="shared" si="103"/>
        <v>0</v>
      </c>
      <c r="AR1339" s="140" t="s">
        <v>186</v>
      </c>
      <c r="AT1339" s="140" t="s">
        <v>182</v>
      </c>
      <c r="AU1339" s="140" t="s">
        <v>80</v>
      </c>
      <c r="AY1339" s="16" t="s">
        <v>181</v>
      </c>
      <c r="BE1339" s="141">
        <f t="shared" si="104"/>
        <v>0</v>
      </c>
      <c r="BF1339" s="141">
        <f t="shared" si="105"/>
        <v>0</v>
      </c>
      <c r="BG1339" s="141">
        <f t="shared" si="106"/>
        <v>0</v>
      </c>
      <c r="BH1339" s="141">
        <f t="shared" si="107"/>
        <v>0</v>
      </c>
      <c r="BI1339" s="141">
        <f t="shared" si="108"/>
        <v>0</v>
      </c>
      <c r="BJ1339" s="16" t="s">
        <v>78</v>
      </c>
      <c r="BK1339" s="141">
        <f t="shared" si="109"/>
        <v>0</v>
      </c>
      <c r="BL1339" s="16" t="s">
        <v>186</v>
      </c>
      <c r="BM1339" s="140" t="s">
        <v>2738</v>
      </c>
    </row>
    <row r="1340" spans="2:65" s="1" customFormat="1" ht="16.5" customHeight="1" x14ac:dyDescent="0.2">
      <c r="B1340" s="128"/>
      <c r="C1340" s="129" t="s">
        <v>2739</v>
      </c>
      <c r="D1340" s="129" t="s">
        <v>182</v>
      </c>
      <c r="E1340" s="130" t="s">
        <v>2740</v>
      </c>
      <c r="F1340" s="131" t="s">
        <v>2741</v>
      </c>
      <c r="G1340" s="132" t="s">
        <v>1288</v>
      </c>
      <c r="H1340" s="133">
        <v>1</v>
      </c>
      <c r="I1340" s="134"/>
      <c r="J1340" s="135">
        <f t="shared" si="100"/>
        <v>0</v>
      </c>
      <c r="K1340" s="131" t="s">
        <v>3</v>
      </c>
      <c r="L1340" s="31"/>
      <c r="M1340" s="136" t="s">
        <v>3</v>
      </c>
      <c r="N1340" s="137" t="s">
        <v>44</v>
      </c>
      <c r="P1340" s="138">
        <f t="shared" si="101"/>
        <v>0</v>
      </c>
      <c r="Q1340" s="138">
        <v>0</v>
      </c>
      <c r="R1340" s="138">
        <f t="shared" si="102"/>
        <v>0</v>
      </c>
      <c r="S1340" s="138">
        <v>0</v>
      </c>
      <c r="T1340" s="139">
        <f t="shared" si="103"/>
        <v>0</v>
      </c>
      <c r="AR1340" s="140" t="s">
        <v>186</v>
      </c>
      <c r="AT1340" s="140" t="s">
        <v>182</v>
      </c>
      <c r="AU1340" s="140" t="s">
        <v>80</v>
      </c>
      <c r="AY1340" s="16" t="s">
        <v>181</v>
      </c>
      <c r="BE1340" s="141">
        <f t="shared" si="104"/>
        <v>0</v>
      </c>
      <c r="BF1340" s="141">
        <f t="shared" si="105"/>
        <v>0</v>
      </c>
      <c r="BG1340" s="141">
        <f t="shared" si="106"/>
        <v>0</v>
      </c>
      <c r="BH1340" s="141">
        <f t="shared" si="107"/>
        <v>0</v>
      </c>
      <c r="BI1340" s="141">
        <f t="shared" si="108"/>
        <v>0</v>
      </c>
      <c r="BJ1340" s="16" t="s">
        <v>78</v>
      </c>
      <c r="BK1340" s="141">
        <f t="shared" si="109"/>
        <v>0</v>
      </c>
      <c r="BL1340" s="16" t="s">
        <v>186</v>
      </c>
      <c r="BM1340" s="140" t="s">
        <v>2742</v>
      </c>
    </row>
    <row r="1341" spans="2:65" s="1" customFormat="1" ht="16.5" customHeight="1" x14ac:dyDescent="0.2">
      <c r="B1341" s="128"/>
      <c r="C1341" s="129" t="s">
        <v>2743</v>
      </c>
      <c r="D1341" s="129" t="s">
        <v>182</v>
      </c>
      <c r="E1341" s="130" t="s">
        <v>2744</v>
      </c>
      <c r="F1341" s="131" t="s">
        <v>2745</v>
      </c>
      <c r="G1341" s="132" t="s">
        <v>1288</v>
      </c>
      <c r="H1341" s="133">
        <v>1</v>
      </c>
      <c r="I1341" s="134"/>
      <c r="J1341" s="135">
        <f t="shared" si="100"/>
        <v>0</v>
      </c>
      <c r="K1341" s="131" t="s">
        <v>3</v>
      </c>
      <c r="L1341" s="31"/>
      <c r="M1341" s="136" t="s">
        <v>3</v>
      </c>
      <c r="N1341" s="137" t="s">
        <v>44</v>
      </c>
      <c r="P1341" s="138">
        <f t="shared" si="101"/>
        <v>0</v>
      </c>
      <c r="Q1341" s="138">
        <v>0</v>
      </c>
      <c r="R1341" s="138">
        <f t="shared" si="102"/>
        <v>0</v>
      </c>
      <c r="S1341" s="138">
        <v>0</v>
      </c>
      <c r="T1341" s="139">
        <f t="shared" si="103"/>
        <v>0</v>
      </c>
      <c r="AR1341" s="140" t="s">
        <v>186</v>
      </c>
      <c r="AT1341" s="140" t="s">
        <v>182</v>
      </c>
      <c r="AU1341" s="140" t="s">
        <v>80</v>
      </c>
      <c r="AY1341" s="16" t="s">
        <v>181</v>
      </c>
      <c r="BE1341" s="141">
        <f t="shared" si="104"/>
        <v>0</v>
      </c>
      <c r="BF1341" s="141">
        <f t="shared" si="105"/>
        <v>0</v>
      </c>
      <c r="BG1341" s="141">
        <f t="shared" si="106"/>
        <v>0</v>
      </c>
      <c r="BH1341" s="141">
        <f t="shared" si="107"/>
        <v>0</v>
      </c>
      <c r="BI1341" s="141">
        <f t="shared" si="108"/>
        <v>0</v>
      </c>
      <c r="BJ1341" s="16" t="s">
        <v>78</v>
      </c>
      <c r="BK1341" s="141">
        <f t="shared" si="109"/>
        <v>0</v>
      </c>
      <c r="BL1341" s="16" t="s">
        <v>186</v>
      </c>
      <c r="BM1341" s="140" t="s">
        <v>2746</v>
      </c>
    </row>
    <row r="1342" spans="2:65" s="1" customFormat="1" ht="16.5" customHeight="1" x14ac:dyDescent="0.2">
      <c r="B1342" s="128"/>
      <c r="C1342" s="129" t="s">
        <v>2747</v>
      </c>
      <c r="D1342" s="129" t="s">
        <v>182</v>
      </c>
      <c r="E1342" s="130" t="s">
        <v>2748</v>
      </c>
      <c r="F1342" s="131" t="s">
        <v>2749</v>
      </c>
      <c r="G1342" s="132" t="s">
        <v>1288</v>
      </c>
      <c r="H1342" s="133">
        <v>1</v>
      </c>
      <c r="I1342" s="134"/>
      <c r="J1342" s="135">
        <f t="shared" si="100"/>
        <v>0</v>
      </c>
      <c r="K1342" s="131" t="s">
        <v>3</v>
      </c>
      <c r="L1342" s="31"/>
      <c r="M1342" s="136" t="s">
        <v>3</v>
      </c>
      <c r="N1342" s="137" t="s">
        <v>44</v>
      </c>
      <c r="P1342" s="138">
        <f t="shared" si="101"/>
        <v>0</v>
      </c>
      <c r="Q1342" s="138">
        <v>0</v>
      </c>
      <c r="R1342" s="138">
        <f t="shared" si="102"/>
        <v>0</v>
      </c>
      <c r="S1342" s="138">
        <v>0</v>
      </c>
      <c r="T1342" s="139">
        <f t="shared" si="103"/>
        <v>0</v>
      </c>
      <c r="AR1342" s="140" t="s">
        <v>186</v>
      </c>
      <c r="AT1342" s="140" t="s">
        <v>182</v>
      </c>
      <c r="AU1342" s="140" t="s">
        <v>80</v>
      </c>
      <c r="AY1342" s="16" t="s">
        <v>181</v>
      </c>
      <c r="BE1342" s="141">
        <f t="shared" si="104"/>
        <v>0</v>
      </c>
      <c r="BF1342" s="141">
        <f t="shared" si="105"/>
        <v>0</v>
      </c>
      <c r="BG1342" s="141">
        <f t="shared" si="106"/>
        <v>0</v>
      </c>
      <c r="BH1342" s="141">
        <f t="shared" si="107"/>
        <v>0</v>
      </c>
      <c r="BI1342" s="141">
        <f t="shared" si="108"/>
        <v>0</v>
      </c>
      <c r="BJ1342" s="16" t="s">
        <v>78</v>
      </c>
      <c r="BK1342" s="141">
        <f t="shared" si="109"/>
        <v>0</v>
      </c>
      <c r="BL1342" s="16" t="s">
        <v>186</v>
      </c>
      <c r="BM1342" s="140" t="s">
        <v>2750</v>
      </c>
    </row>
    <row r="1343" spans="2:65" s="1" customFormat="1" ht="16.5" customHeight="1" x14ac:dyDescent="0.2">
      <c r="B1343" s="128"/>
      <c r="C1343" s="129" t="s">
        <v>2751</v>
      </c>
      <c r="D1343" s="129" t="s">
        <v>182</v>
      </c>
      <c r="E1343" s="130" t="s">
        <v>2752</v>
      </c>
      <c r="F1343" s="131" t="s">
        <v>2753</v>
      </c>
      <c r="G1343" s="132" t="s">
        <v>1288</v>
      </c>
      <c r="H1343" s="133">
        <v>1</v>
      </c>
      <c r="I1343" s="134"/>
      <c r="J1343" s="135">
        <f t="shared" si="100"/>
        <v>0</v>
      </c>
      <c r="K1343" s="131" t="s">
        <v>3</v>
      </c>
      <c r="L1343" s="31"/>
      <c r="M1343" s="136" t="s">
        <v>3</v>
      </c>
      <c r="N1343" s="137" t="s">
        <v>44</v>
      </c>
      <c r="P1343" s="138">
        <f t="shared" si="101"/>
        <v>0</v>
      </c>
      <c r="Q1343" s="138">
        <v>0</v>
      </c>
      <c r="R1343" s="138">
        <f t="shared" si="102"/>
        <v>0</v>
      </c>
      <c r="S1343" s="138">
        <v>0</v>
      </c>
      <c r="T1343" s="139">
        <f t="shared" si="103"/>
        <v>0</v>
      </c>
      <c r="AR1343" s="140" t="s">
        <v>186</v>
      </c>
      <c r="AT1343" s="140" t="s">
        <v>182</v>
      </c>
      <c r="AU1343" s="140" t="s">
        <v>80</v>
      </c>
      <c r="AY1343" s="16" t="s">
        <v>181</v>
      </c>
      <c r="BE1343" s="141">
        <f t="shared" si="104"/>
        <v>0</v>
      </c>
      <c r="BF1343" s="141">
        <f t="shared" si="105"/>
        <v>0</v>
      </c>
      <c r="BG1343" s="141">
        <f t="shared" si="106"/>
        <v>0</v>
      </c>
      <c r="BH1343" s="141">
        <f t="shared" si="107"/>
        <v>0</v>
      </c>
      <c r="BI1343" s="141">
        <f t="shared" si="108"/>
        <v>0</v>
      </c>
      <c r="BJ1343" s="16" t="s">
        <v>78</v>
      </c>
      <c r="BK1343" s="141">
        <f t="shared" si="109"/>
        <v>0</v>
      </c>
      <c r="BL1343" s="16" t="s">
        <v>186</v>
      </c>
      <c r="BM1343" s="140" t="s">
        <v>2754</v>
      </c>
    </row>
    <row r="1344" spans="2:65" s="1" customFormat="1" ht="16.5" customHeight="1" x14ac:dyDescent="0.2">
      <c r="B1344" s="128"/>
      <c r="C1344" s="129" t="s">
        <v>2755</v>
      </c>
      <c r="D1344" s="129" t="s">
        <v>182</v>
      </c>
      <c r="E1344" s="130" t="s">
        <v>2756</v>
      </c>
      <c r="F1344" s="131" t="s">
        <v>2757</v>
      </c>
      <c r="G1344" s="132" t="s">
        <v>1288</v>
      </c>
      <c r="H1344" s="133">
        <v>1</v>
      </c>
      <c r="I1344" s="134"/>
      <c r="J1344" s="135">
        <f t="shared" si="100"/>
        <v>0</v>
      </c>
      <c r="K1344" s="131" t="s">
        <v>3</v>
      </c>
      <c r="L1344" s="31"/>
      <c r="M1344" s="136" t="s">
        <v>3</v>
      </c>
      <c r="N1344" s="137" t="s">
        <v>44</v>
      </c>
      <c r="P1344" s="138">
        <f t="shared" si="101"/>
        <v>0</v>
      </c>
      <c r="Q1344" s="138">
        <v>0</v>
      </c>
      <c r="R1344" s="138">
        <f t="shared" si="102"/>
        <v>0</v>
      </c>
      <c r="S1344" s="138">
        <v>0</v>
      </c>
      <c r="T1344" s="139">
        <f t="shared" si="103"/>
        <v>0</v>
      </c>
      <c r="AR1344" s="140" t="s">
        <v>186</v>
      </c>
      <c r="AT1344" s="140" t="s">
        <v>182</v>
      </c>
      <c r="AU1344" s="140" t="s">
        <v>80</v>
      </c>
      <c r="AY1344" s="16" t="s">
        <v>181</v>
      </c>
      <c r="BE1344" s="141">
        <f t="shared" si="104"/>
        <v>0</v>
      </c>
      <c r="BF1344" s="141">
        <f t="shared" si="105"/>
        <v>0</v>
      </c>
      <c r="BG1344" s="141">
        <f t="shared" si="106"/>
        <v>0</v>
      </c>
      <c r="BH1344" s="141">
        <f t="shared" si="107"/>
        <v>0</v>
      </c>
      <c r="BI1344" s="141">
        <f t="shared" si="108"/>
        <v>0</v>
      </c>
      <c r="BJ1344" s="16" t="s">
        <v>78</v>
      </c>
      <c r="BK1344" s="141">
        <f t="shared" si="109"/>
        <v>0</v>
      </c>
      <c r="BL1344" s="16" t="s">
        <v>186</v>
      </c>
      <c r="BM1344" s="140" t="s">
        <v>2758</v>
      </c>
    </row>
    <row r="1345" spans="2:65" s="1" customFormat="1" ht="16.5" customHeight="1" x14ac:dyDescent="0.2">
      <c r="B1345" s="128"/>
      <c r="C1345" s="129" t="s">
        <v>2759</v>
      </c>
      <c r="D1345" s="129" t="s">
        <v>182</v>
      </c>
      <c r="E1345" s="130" t="s">
        <v>2760</v>
      </c>
      <c r="F1345" s="131" t="s">
        <v>2761</v>
      </c>
      <c r="G1345" s="132" t="s">
        <v>1288</v>
      </c>
      <c r="H1345" s="133">
        <v>1</v>
      </c>
      <c r="I1345" s="134"/>
      <c r="J1345" s="135">
        <f t="shared" si="100"/>
        <v>0</v>
      </c>
      <c r="K1345" s="131" t="s">
        <v>3</v>
      </c>
      <c r="L1345" s="31"/>
      <c r="M1345" s="136" t="s">
        <v>3</v>
      </c>
      <c r="N1345" s="137" t="s">
        <v>44</v>
      </c>
      <c r="P1345" s="138">
        <f t="shared" si="101"/>
        <v>0</v>
      </c>
      <c r="Q1345" s="138">
        <v>0</v>
      </c>
      <c r="R1345" s="138">
        <f t="shared" si="102"/>
        <v>0</v>
      </c>
      <c r="S1345" s="138">
        <v>0</v>
      </c>
      <c r="T1345" s="139">
        <f t="shared" si="103"/>
        <v>0</v>
      </c>
      <c r="AR1345" s="140" t="s">
        <v>186</v>
      </c>
      <c r="AT1345" s="140" t="s">
        <v>182</v>
      </c>
      <c r="AU1345" s="140" t="s">
        <v>80</v>
      </c>
      <c r="AY1345" s="16" t="s">
        <v>181</v>
      </c>
      <c r="BE1345" s="141">
        <f t="shared" si="104"/>
        <v>0</v>
      </c>
      <c r="BF1345" s="141">
        <f t="shared" si="105"/>
        <v>0</v>
      </c>
      <c r="BG1345" s="141">
        <f t="shared" si="106"/>
        <v>0</v>
      </c>
      <c r="BH1345" s="141">
        <f t="shared" si="107"/>
        <v>0</v>
      </c>
      <c r="BI1345" s="141">
        <f t="shared" si="108"/>
        <v>0</v>
      </c>
      <c r="BJ1345" s="16" t="s">
        <v>78</v>
      </c>
      <c r="BK1345" s="141">
        <f t="shared" si="109"/>
        <v>0</v>
      </c>
      <c r="BL1345" s="16" t="s">
        <v>186</v>
      </c>
      <c r="BM1345" s="140" t="s">
        <v>2762</v>
      </c>
    </row>
    <row r="1346" spans="2:65" s="1" customFormat="1" ht="21.75" customHeight="1" x14ac:dyDescent="0.2">
      <c r="B1346" s="128"/>
      <c r="C1346" s="129" t="s">
        <v>2763</v>
      </c>
      <c r="D1346" s="129" t="s">
        <v>182</v>
      </c>
      <c r="E1346" s="130" t="s">
        <v>2764</v>
      </c>
      <c r="F1346" s="131" t="s">
        <v>2765</v>
      </c>
      <c r="G1346" s="132" t="s">
        <v>1288</v>
      </c>
      <c r="H1346" s="133">
        <v>1</v>
      </c>
      <c r="I1346" s="134"/>
      <c r="J1346" s="135">
        <f t="shared" si="100"/>
        <v>0</v>
      </c>
      <c r="K1346" s="131" t="s">
        <v>3</v>
      </c>
      <c r="L1346" s="31"/>
      <c r="M1346" s="136" t="s">
        <v>3</v>
      </c>
      <c r="N1346" s="137" t="s">
        <v>44</v>
      </c>
      <c r="P1346" s="138">
        <f t="shared" si="101"/>
        <v>0</v>
      </c>
      <c r="Q1346" s="138">
        <v>0</v>
      </c>
      <c r="R1346" s="138">
        <f t="shared" si="102"/>
        <v>0</v>
      </c>
      <c r="S1346" s="138">
        <v>0</v>
      </c>
      <c r="T1346" s="139">
        <f t="shared" si="103"/>
        <v>0</v>
      </c>
      <c r="AR1346" s="140" t="s">
        <v>186</v>
      </c>
      <c r="AT1346" s="140" t="s">
        <v>182</v>
      </c>
      <c r="AU1346" s="140" t="s">
        <v>80</v>
      </c>
      <c r="AY1346" s="16" t="s">
        <v>181</v>
      </c>
      <c r="BE1346" s="141">
        <f t="shared" si="104"/>
        <v>0</v>
      </c>
      <c r="BF1346" s="141">
        <f t="shared" si="105"/>
        <v>0</v>
      </c>
      <c r="BG1346" s="141">
        <f t="shared" si="106"/>
        <v>0</v>
      </c>
      <c r="BH1346" s="141">
        <f t="shared" si="107"/>
        <v>0</v>
      </c>
      <c r="BI1346" s="141">
        <f t="shared" si="108"/>
        <v>0</v>
      </c>
      <c r="BJ1346" s="16" t="s">
        <v>78</v>
      </c>
      <c r="BK1346" s="141">
        <f t="shared" si="109"/>
        <v>0</v>
      </c>
      <c r="BL1346" s="16" t="s">
        <v>186</v>
      </c>
      <c r="BM1346" s="140" t="s">
        <v>2766</v>
      </c>
    </row>
    <row r="1347" spans="2:65" s="1" customFormat="1" ht="16.5" customHeight="1" x14ac:dyDescent="0.2">
      <c r="B1347" s="128"/>
      <c r="C1347" s="129" t="s">
        <v>2767</v>
      </c>
      <c r="D1347" s="129" t="s">
        <v>182</v>
      </c>
      <c r="E1347" s="130" t="s">
        <v>2768</v>
      </c>
      <c r="F1347" s="131" t="s">
        <v>2769</v>
      </c>
      <c r="G1347" s="132" t="s">
        <v>1288</v>
      </c>
      <c r="H1347" s="133">
        <v>1</v>
      </c>
      <c r="I1347" s="134"/>
      <c r="J1347" s="135">
        <f t="shared" si="100"/>
        <v>0</v>
      </c>
      <c r="K1347" s="131" t="s">
        <v>3</v>
      </c>
      <c r="L1347" s="31"/>
      <c r="M1347" s="136" t="s">
        <v>3</v>
      </c>
      <c r="N1347" s="137" t="s">
        <v>44</v>
      </c>
      <c r="P1347" s="138">
        <f t="shared" si="101"/>
        <v>0</v>
      </c>
      <c r="Q1347" s="138">
        <v>0</v>
      </c>
      <c r="R1347" s="138">
        <f t="shared" si="102"/>
        <v>0</v>
      </c>
      <c r="S1347" s="138">
        <v>0</v>
      </c>
      <c r="T1347" s="139">
        <f t="shared" si="103"/>
        <v>0</v>
      </c>
      <c r="AR1347" s="140" t="s">
        <v>186</v>
      </c>
      <c r="AT1347" s="140" t="s">
        <v>182</v>
      </c>
      <c r="AU1347" s="140" t="s">
        <v>80</v>
      </c>
      <c r="AY1347" s="16" t="s">
        <v>181</v>
      </c>
      <c r="BE1347" s="141">
        <f t="shared" si="104"/>
        <v>0</v>
      </c>
      <c r="BF1347" s="141">
        <f t="shared" si="105"/>
        <v>0</v>
      </c>
      <c r="BG1347" s="141">
        <f t="shared" si="106"/>
        <v>0</v>
      </c>
      <c r="BH1347" s="141">
        <f t="shared" si="107"/>
        <v>0</v>
      </c>
      <c r="BI1347" s="141">
        <f t="shared" si="108"/>
        <v>0</v>
      </c>
      <c r="BJ1347" s="16" t="s">
        <v>78</v>
      </c>
      <c r="BK1347" s="141">
        <f t="shared" si="109"/>
        <v>0</v>
      </c>
      <c r="BL1347" s="16" t="s">
        <v>186</v>
      </c>
      <c r="BM1347" s="140" t="s">
        <v>2770</v>
      </c>
    </row>
    <row r="1348" spans="2:65" s="1" customFormat="1" ht="24.2" customHeight="1" x14ac:dyDescent="0.2">
      <c r="B1348" s="128"/>
      <c r="C1348" s="129" t="s">
        <v>2771</v>
      </c>
      <c r="D1348" s="129" t="s">
        <v>182</v>
      </c>
      <c r="E1348" s="130" t="s">
        <v>2772</v>
      </c>
      <c r="F1348" s="131" t="s">
        <v>2773</v>
      </c>
      <c r="G1348" s="132" t="s">
        <v>1288</v>
      </c>
      <c r="H1348" s="133">
        <v>3</v>
      </c>
      <c r="I1348" s="134"/>
      <c r="J1348" s="135">
        <f t="shared" si="100"/>
        <v>0</v>
      </c>
      <c r="K1348" s="131" t="s">
        <v>3</v>
      </c>
      <c r="L1348" s="31"/>
      <c r="M1348" s="136" t="s">
        <v>3</v>
      </c>
      <c r="N1348" s="137" t="s">
        <v>44</v>
      </c>
      <c r="P1348" s="138">
        <f t="shared" si="101"/>
        <v>0</v>
      </c>
      <c r="Q1348" s="138">
        <v>0</v>
      </c>
      <c r="R1348" s="138">
        <f t="shared" si="102"/>
        <v>0</v>
      </c>
      <c r="S1348" s="138">
        <v>0</v>
      </c>
      <c r="T1348" s="139">
        <f t="shared" si="103"/>
        <v>0</v>
      </c>
      <c r="AR1348" s="140" t="s">
        <v>186</v>
      </c>
      <c r="AT1348" s="140" t="s">
        <v>182</v>
      </c>
      <c r="AU1348" s="140" t="s">
        <v>80</v>
      </c>
      <c r="AY1348" s="16" t="s">
        <v>181</v>
      </c>
      <c r="BE1348" s="141">
        <f t="shared" si="104"/>
        <v>0</v>
      </c>
      <c r="BF1348" s="141">
        <f t="shared" si="105"/>
        <v>0</v>
      </c>
      <c r="BG1348" s="141">
        <f t="shared" si="106"/>
        <v>0</v>
      </c>
      <c r="BH1348" s="141">
        <f t="shared" si="107"/>
        <v>0</v>
      </c>
      <c r="BI1348" s="141">
        <f t="shared" si="108"/>
        <v>0</v>
      </c>
      <c r="BJ1348" s="16" t="s">
        <v>78</v>
      </c>
      <c r="BK1348" s="141">
        <f t="shared" si="109"/>
        <v>0</v>
      </c>
      <c r="BL1348" s="16" t="s">
        <v>186</v>
      </c>
      <c r="BM1348" s="140" t="s">
        <v>2774</v>
      </c>
    </row>
    <row r="1349" spans="2:65" s="1" customFormat="1" ht="16.5" customHeight="1" x14ac:dyDescent="0.2">
      <c r="B1349" s="128"/>
      <c r="C1349" s="129" t="s">
        <v>2775</v>
      </c>
      <c r="D1349" s="129" t="s">
        <v>182</v>
      </c>
      <c r="E1349" s="130" t="s">
        <v>2776</v>
      </c>
      <c r="F1349" s="131" t="s">
        <v>2777</v>
      </c>
      <c r="G1349" s="132" t="s">
        <v>499</v>
      </c>
      <c r="H1349" s="133">
        <v>440</v>
      </c>
      <c r="I1349" s="134"/>
      <c r="J1349" s="135">
        <f t="shared" si="100"/>
        <v>0</v>
      </c>
      <c r="K1349" s="131" t="s">
        <v>3</v>
      </c>
      <c r="L1349" s="31"/>
      <c r="M1349" s="136" t="s">
        <v>3</v>
      </c>
      <c r="N1349" s="137" t="s">
        <v>44</v>
      </c>
      <c r="P1349" s="138">
        <f t="shared" si="101"/>
        <v>0</v>
      </c>
      <c r="Q1349" s="138">
        <v>0</v>
      </c>
      <c r="R1349" s="138">
        <f t="shared" si="102"/>
        <v>0</v>
      </c>
      <c r="S1349" s="138">
        <v>0</v>
      </c>
      <c r="T1349" s="139">
        <f t="shared" si="103"/>
        <v>0</v>
      </c>
      <c r="AR1349" s="140" t="s">
        <v>186</v>
      </c>
      <c r="AT1349" s="140" t="s">
        <v>182</v>
      </c>
      <c r="AU1349" s="140" t="s">
        <v>80</v>
      </c>
      <c r="AY1349" s="16" t="s">
        <v>181</v>
      </c>
      <c r="BE1349" s="141">
        <f t="shared" si="104"/>
        <v>0</v>
      </c>
      <c r="BF1349" s="141">
        <f t="shared" si="105"/>
        <v>0</v>
      </c>
      <c r="BG1349" s="141">
        <f t="shared" si="106"/>
        <v>0</v>
      </c>
      <c r="BH1349" s="141">
        <f t="shared" si="107"/>
        <v>0</v>
      </c>
      <c r="BI1349" s="141">
        <f t="shared" si="108"/>
        <v>0</v>
      </c>
      <c r="BJ1349" s="16" t="s">
        <v>78</v>
      </c>
      <c r="BK1349" s="141">
        <f t="shared" si="109"/>
        <v>0</v>
      </c>
      <c r="BL1349" s="16" t="s">
        <v>186</v>
      </c>
      <c r="BM1349" s="140" t="s">
        <v>2778</v>
      </c>
    </row>
    <row r="1350" spans="2:65" s="1" customFormat="1" ht="16.5" customHeight="1" x14ac:dyDescent="0.2">
      <c r="B1350" s="128"/>
      <c r="C1350" s="129" t="s">
        <v>2779</v>
      </c>
      <c r="D1350" s="129" t="s">
        <v>182</v>
      </c>
      <c r="E1350" s="130" t="s">
        <v>2780</v>
      </c>
      <c r="F1350" s="131" t="s">
        <v>2781</v>
      </c>
      <c r="G1350" s="132" t="s">
        <v>499</v>
      </c>
      <c r="H1350" s="133">
        <v>440</v>
      </c>
      <c r="I1350" s="134"/>
      <c r="J1350" s="135">
        <f t="shared" si="100"/>
        <v>0</v>
      </c>
      <c r="K1350" s="131" t="s">
        <v>3</v>
      </c>
      <c r="L1350" s="31"/>
      <c r="M1350" s="136" t="s">
        <v>3</v>
      </c>
      <c r="N1350" s="137" t="s">
        <v>44</v>
      </c>
      <c r="P1350" s="138">
        <f t="shared" si="101"/>
        <v>0</v>
      </c>
      <c r="Q1350" s="138">
        <v>0</v>
      </c>
      <c r="R1350" s="138">
        <f t="shared" si="102"/>
        <v>0</v>
      </c>
      <c r="S1350" s="138">
        <v>0</v>
      </c>
      <c r="T1350" s="139">
        <f t="shared" si="103"/>
        <v>0</v>
      </c>
      <c r="AR1350" s="140" t="s">
        <v>186</v>
      </c>
      <c r="AT1350" s="140" t="s">
        <v>182</v>
      </c>
      <c r="AU1350" s="140" t="s">
        <v>80</v>
      </c>
      <c r="AY1350" s="16" t="s">
        <v>181</v>
      </c>
      <c r="BE1350" s="141">
        <f t="shared" si="104"/>
        <v>0</v>
      </c>
      <c r="BF1350" s="141">
        <f t="shared" si="105"/>
        <v>0</v>
      </c>
      <c r="BG1350" s="141">
        <f t="shared" si="106"/>
        <v>0</v>
      </c>
      <c r="BH1350" s="141">
        <f t="shared" si="107"/>
        <v>0</v>
      </c>
      <c r="BI1350" s="141">
        <f t="shared" si="108"/>
        <v>0</v>
      </c>
      <c r="BJ1350" s="16" t="s">
        <v>78</v>
      </c>
      <c r="BK1350" s="141">
        <f t="shared" si="109"/>
        <v>0</v>
      </c>
      <c r="BL1350" s="16" t="s">
        <v>186</v>
      </c>
      <c r="BM1350" s="140" t="s">
        <v>2782</v>
      </c>
    </row>
    <row r="1351" spans="2:65" s="1" customFormat="1" ht="24.2" customHeight="1" x14ac:dyDescent="0.2">
      <c r="B1351" s="128"/>
      <c r="C1351" s="129" t="s">
        <v>2783</v>
      </c>
      <c r="D1351" s="129" t="s">
        <v>182</v>
      </c>
      <c r="E1351" s="130" t="s">
        <v>2784</v>
      </c>
      <c r="F1351" s="131" t="s">
        <v>2785</v>
      </c>
      <c r="G1351" s="132" t="s">
        <v>1021</v>
      </c>
      <c r="H1351" s="133">
        <v>5</v>
      </c>
      <c r="I1351" s="134"/>
      <c r="J1351" s="135">
        <f t="shared" si="100"/>
        <v>0</v>
      </c>
      <c r="K1351" s="131" t="s">
        <v>3</v>
      </c>
      <c r="L1351" s="31"/>
      <c r="M1351" s="136" t="s">
        <v>3</v>
      </c>
      <c r="N1351" s="137" t="s">
        <v>44</v>
      </c>
      <c r="P1351" s="138">
        <f t="shared" si="101"/>
        <v>0</v>
      </c>
      <c r="Q1351" s="138">
        <v>0</v>
      </c>
      <c r="R1351" s="138">
        <f t="shared" si="102"/>
        <v>0</v>
      </c>
      <c r="S1351" s="138">
        <v>0</v>
      </c>
      <c r="T1351" s="139">
        <f t="shared" si="103"/>
        <v>0</v>
      </c>
      <c r="AR1351" s="140" t="s">
        <v>186</v>
      </c>
      <c r="AT1351" s="140" t="s">
        <v>182</v>
      </c>
      <c r="AU1351" s="140" t="s">
        <v>80</v>
      </c>
      <c r="AY1351" s="16" t="s">
        <v>181</v>
      </c>
      <c r="BE1351" s="141">
        <f t="shared" si="104"/>
        <v>0</v>
      </c>
      <c r="BF1351" s="141">
        <f t="shared" si="105"/>
        <v>0</v>
      </c>
      <c r="BG1351" s="141">
        <f t="shared" si="106"/>
        <v>0</v>
      </c>
      <c r="BH1351" s="141">
        <f t="shared" si="107"/>
        <v>0</v>
      </c>
      <c r="BI1351" s="141">
        <f t="shared" si="108"/>
        <v>0</v>
      </c>
      <c r="BJ1351" s="16" t="s">
        <v>78</v>
      </c>
      <c r="BK1351" s="141">
        <f t="shared" si="109"/>
        <v>0</v>
      </c>
      <c r="BL1351" s="16" t="s">
        <v>186</v>
      </c>
      <c r="BM1351" s="140" t="s">
        <v>2786</v>
      </c>
    </row>
    <row r="1352" spans="2:65" s="1" customFormat="1" ht="24.2" customHeight="1" x14ac:dyDescent="0.2">
      <c r="B1352" s="128"/>
      <c r="C1352" s="129" t="s">
        <v>2787</v>
      </c>
      <c r="D1352" s="129" t="s">
        <v>182</v>
      </c>
      <c r="E1352" s="130" t="s">
        <v>2788</v>
      </c>
      <c r="F1352" s="131" t="s">
        <v>2789</v>
      </c>
      <c r="G1352" s="132" t="s">
        <v>1021</v>
      </c>
      <c r="H1352" s="133">
        <v>1</v>
      </c>
      <c r="I1352" s="134"/>
      <c r="J1352" s="135">
        <f t="shared" si="100"/>
        <v>0</v>
      </c>
      <c r="K1352" s="131" t="s">
        <v>3</v>
      </c>
      <c r="L1352" s="31"/>
      <c r="M1352" s="136" t="s">
        <v>3</v>
      </c>
      <c r="N1352" s="137" t="s">
        <v>44</v>
      </c>
      <c r="P1352" s="138">
        <f t="shared" si="101"/>
        <v>0</v>
      </c>
      <c r="Q1352" s="138">
        <v>0</v>
      </c>
      <c r="R1352" s="138">
        <f t="shared" si="102"/>
        <v>0</v>
      </c>
      <c r="S1352" s="138">
        <v>0</v>
      </c>
      <c r="T1352" s="139">
        <f t="shared" si="103"/>
        <v>0</v>
      </c>
      <c r="AR1352" s="140" t="s">
        <v>186</v>
      </c>
      <c r="AT1352" s="140" t="s">
        <v>182</v>
      </c>
      <c r="AU1352" s="140" t="s">
        <v>80</v>
      </c>
      <c r="AY1352" s="16" t="s">
        <v>181</v>
      </c>
      <c r="BE1352" s="141">
        <f t="shared" si="104"/>
        <v>0</v>
      </c>
      <c r="BF1352" s="141">
        <f t="shared" si="105"/>
        <v>0</v>
      </c>
      <c r="BG1352" s="141">
        <f t="shared" si="106"/>
        <v>0</v>
      </c>
      <c r="BH1352" s="141">
        <f t="shared" si="107"/>
        <v>0</v>
      </c>
      <c r="BI1352" s="141">
        <f t="shared" si="108"/>
        <v>0</v>
      </c>
      <c r="BJ1352" s="16" t="s">
        <v>78</v>
      </c>
      <c r="BK1352" s="141">
        <f t="shared" si="109"/>
        <v>0</v>
      </c>
      <c r="BL1352" s="16" t="s">
        <v>186</v>
      </c>
      <c r="BM1352" s="140" t="s">
        <v>2790</v>
      </c>
    </row>
    <row r="1353" spans="2:65" s="1" customFormat="1" ht="16.5" customHeight="1" x14ac:dyDescent="0.2">
      <c r="B1353" s="128"/>
      <c r="C1353" s="129" t="s">
        <v>2791</v>
      </c>
      <c r="D1353" s="129" t="s">
        <v>182</v>
      </c>
      <c r="E1353" s="130" t="s">
        <v>2792</v>
      </c>
      <c r="F1353" s="131" t="s">
        <v>2793</v>
      </c>
      <c r="G1353" s="132" t="s">
        <v>1021</v>
      </c>
      <c r="H1353" s="133">
        <v>4</v>
      </c>
      <c r="I1353" s="134"/>
      <c r="J1353" s="135">
        <f t="shared" si="100"/>
        <v>0</v>
      </c>
      <c r="K1353" s="131" t="s">
        <v>3</v>
      </c>
      <c r="L1353" s="31"/>
      <c r="M1353" s="136" t="s">
        <v>3</v>
      </c>
      <c r="N1353" s="137" t="s">
        <v>44</v>
      </c>
      <c r="P1353" s="138">
        <f t="shared" si="101"/>
        <v>0</v>
      </c>
      <c r="Q1353" s="138">
        <v>0</v>
      </c>
      <c r="R1353" s="138">
        <f t="shared" si="102"/>
        <v>0</v>
      </c>
      <c r="S1353" s="138">
        <v>0</v>
      </c>
      <c r="T1353" s="139">
        <f t="shared" si="103"/>
        <v>0</v>
      </c>
      <c r="AR1353" s="140" t="s">
        <v>186</v>
      </c>
      <c r="AT1353" s="140" t="s">
        <v>182</v>
      </c>
      <c r="AU1353" s="140" t="s">
        <v>80</v>
      </c>
      <c r="AY1353" s="16" t="s">
        <v>181</v>
      </c>
      <c r="BE1353" s="141">
        <f t="shared" si="104"/>
        <v>0</v>
      </c>
      <c r="BF1353" s="141">
        <f t="shared" si="105"/>
        <v>0</v>
      </c>
      <c r="BG1353" s="141">
        <f t="shared" si="106"/>
        <v>0</v>
      </c>
      <c r="BH1353" s="141">
        <f t="shared" si="107"/>
        <v>0</v>
      </c>
      <c r="BI1353" s="141">
        <f t="shared" si="108"/>
        <v>0</v>
      </c>
      <c r="BJ1353" s="16" t="s">
        <v>78</v>
      </c>
      <c r="BK1353" s="141">
        <f t="shared" si="109"/>
        <v>0</v>
      </c>
      <c r="BL1353" s="16" t="s">
        <v>186</v>
      </c>
      <c r="BM1353" s="140" t="s">
        <v>2794</v>
      </c>
    </row>
    <row r="1354" spans="2:65" s="1" customFormat="1" ht="16.5" customHeight="1" x14ac:dyDescent="0.2">
      <c r="B1354" s="128"/>
      <c r="C1354" s="129" t="s">
        <v>2795</v>
      </c>
      <c r="D1354" s="129" t="s">
        <v>182</v>
      </c>
      <c r="E1354" s="130" t="s">
        <v>2796</v>
      </c>
      <c r="F1354" s="131" t="s">
        <v>2797</v>
      </c>
      <c r="G1354" s="132" t="s">
        <v>1021</v>
      </c>
      <c r="H1354" s="133">
        <v>1</v>
      </c>
      <c r="I1354" s="134"/>
      <c r="J1354" s="135">
        <f t="shared" si="100"/>
        <v>0</v>
      </c>
      <c r="K1354" s="131" t="s">
        <v>3</v>
      </c>
      <c r="L1354" s="31"/>
      <c r="M1354" s="136" t="s">
        <v>3</v>
      </c>
      <c r="N1354" s="137" t="s">
        <v>44</v>
      </c>
      <c r="P1354" s="138">
        <f t="shared" si="101"/>
        <v>0</v>
      </c>
      <c r="Q1354" s="138">
        <v>0</v>
      </c>
      <c r="R1354" s="138">
        <f t="shared" si="102"/>
        <v>0</v>
      </c>
      <c r="S1354" s="138">
        <v>0</v>
      </c>
      <c r="T1354" s="139">
        <f t="shared" si="103"/>
        <v>0</v>
      </c>
      <c r="AR1354" s="140" t="s">
        <v>186</v>
      </c>
      <c r="AT1354" s="140" t="s">
        <v>182</v>
      </c>
      <c r="AU1354" s="140" t="s">
        <v>80</v>
      </c>
      <c r="AY1354" s="16" t="s">
        <v>181</v>
      </c>
      <c r="BE1354" s="141">
        <f t="shared" si="104"/>
        <v>0</v>
      </c>
      <c r="BF1354" s="141">
        <f t="shared" si="105"/>
        <v>0</v>
      </c>
      <c r="BG1354" s="141">
        <f t="shared" si="106"/>
        <v>0</v>
      </c>
      <c r="BH1354" s="141">
        <f t="shared" si="107"/>
        <v>0</v>
      </c>
      <c r="BI1354" s="141">
        <f t="shared" si="108"/>
        <v>0</v>
      </c>
      <c r="BJ1354" s="16" t="s">
        <v>78</v>
      </c>
      <c r="BK1354" s="141">
        <f t="shared" si="109"/>
        <v>0</v>
      </c>
      <c r="BL1354" s="16" t="s">
        <v>186</v>
      </c>
      <c r="BM1354" s="140" t="s">
        <v>2798</v>
      </c>
    </row>
    <row r="1355" spans="2:65" s="1" customFormat="1" ht="16.5" customHeight="1" x14ac:dyDescent="0.2">
      <c r="B1355" s="128"/>
      <c r="C1355" s="129" t="s">
        <v>2799</v>
      </c>
      <c r="D1355" s="129" t="s">
        <v>182</v>
      </c>
      <c r="E1355" s="130" t="s">
        <v>2800</v>
      </c>
      <c r="F1355" s="131" t="s">
        <v>2801</v>
      </c>
      <c r="G1355" s="132" t="s">
        <v>1021</v>
      </c>
      <c r="H1355" s="133">
        <v>7</v>
      </c>
      <c r="I1355" s="134"/>
      <c r="J1355" s="135">
        <f t="shared" si="100"/>
        <v>0</v>
      </c>
      <c r="K1355" s="131" t="s">
        <v>3</v>
      </c>
      <c r="L1355" s="31"/>
      <c r="M1355" s="136" t="s">
        <v>3</v>
      </c>
      <c r="N1355" s="137" t="s">
        <v>44</v>
      </c>
      <c r="P1355" s="138">
        <f t="shared" si="101"/>
        <v>0</v>
      </c>
      <c r="Q1355" s="138">
        <v>0</v>
      </c>
      <c r="R1355" s="138">
        <f t="shared" si="102"/>
        <v>0</v>
      </c>
      <c r="S1355" s="138">
        <v>0</v>
      </c>
      <c r="T1355" s="139">
        <f t="shared" si="103"/>
        <v>0</v>
      </c>
      <c r="AR1355" s="140" t="s">
        <v>186</v>
      </c>
      <c r="AT1355" s="140" t="s">
        <v>182</v>
      </c>
      <c r="AU1355" s="140" t="s">
        <v>80</v>
      </c>
      <c r="AY1355" s="16" t="s">
        <v>181</v>
      </c>
      <c r="BE1355" s="141">
        <f t="shared" si="104"/>
        <v>0</v>
      </c>
      <c r="BF1355" s="141">
        <f t="shared" si="105"/>
        <v>0</v>
      </c>
      <c r="BG1355" s="141">
        <f t="shared" si="106"/>
        <v>0</v>
      </c>
      <c r="BH1355" s="141">
        <f t="shared" si="107"/>
        <v>0</v>
      </c>
      <c r="BI1355" s="141">
        <f t="shared" si="108"/>
        <v>0</v>
      </c>
      <c r="BJ1355" s="16" t="s">
        <v>78</v>
      </c>
      <c r="BK1355" s="141">
        <f t="shared" si="109"/>
        <v>0</v>
      </c>
      <c r="BL1355" s="16" t="s">
        <v>186</v>
      </c>
      <c r="BM1355" s="140" t="s">
        <v>2802</v>
      </c>
    </row>
    <row r="1356" spans="2:65" s="1" customFormat="1" ht="16.5" customHeight="1" x14ac:dyDescent="0.2">
      <c r="B1356" s="128"/>
      <c r="C1356" s="129" t="s">
        <v>2803</v>
      </c>
      <c r="D1356" s="129" t="s">
        <v>182</v>
      </c>
      <c r="E1356" s="130" t="s">
        <v>2804</v>
      </c>
      <c r="F1356" s="131" t="s">
        <v>2805</v>
      </c>
      <c r="G1356" s="132" t="s">
        <v>1021</v>
      </c>
      <c r="H1356" s="133">
        <v>1</v>
      </c>
      <c r="I1356" s="134"/>
      <c r="J1356" s="135">
        <f t="shared" si="100"/>
        <v>0</v>
      </c>
      <c r="K1356" s="131" t="s">
        <v>3</v>
      </c>
      <c r="L1356" s="31"/>
      <c r="M1356" s="136" t="s">
        <v>3</v>
      </c>
      <c r="N1356" s="137" t="s">
        <v>44</v>
      </c>
      <c r="P1356" s="138">
        <f t="shared" si="101"/>
        <v>0</v>
      </c>
      <c r="Q1356" s="138">
        <v>0</v>
      </c>
      <c r="R1356" s="138">
        <f t="shared" si="102"/>
        <v>0</v>
      </c>
      <c r="S1356" s="138">
        <v>0</v>
      </c>
      <c r="T1356" s="139">
        <f t="shared" si="103"/>
        <v>0</v>
      </c>
      <c r="AR1356" s="140" t="s">
        <v>186</v>
      </c>
      <c r="AT1356" s="140" t="s">
        <v>182</v>
      </c>
      <c r="AU1356" s="140" t="s">
        <v>80</v>
      </c>
      <c r="AY1356" s="16" t="s">
        <v>181</v>
      </c>
      <c r="BE1356" s="141">
        <f t="shared" si="104"/>
        <v>0</v>
      </c>
      <c r="BF1356" s="141">
        <f t="shared" si="105"/>
        <v>0</v>
      </c>
      <c r="BG1356" s="141">
        <f t="shared" si="106"/>
        <v>0</v>
      </c>
      <c r="BH1356" s="141">
        <f t="shared" si="107"/>
        <v>0</v>
      </c>
      <c r="BI1356" s="141">
        <f t="shared" si="108"/>
        <v>0</v>
      </c>
      <c r="BJ1356" s="16" t="s">
        <v>78</v>
      </c>
      <c r="BK1356" s="141">
        <f t="shared" si="109"/>
        <v>0</v>
      </c>
      <c r="BL1356" s="16" t="s">
        <v>186</v>
      </c>
      <c r="BM1356" s="140" t="s">
        <v>2806</v>
      </c>
    </row>
    <row r="1357" spans="2:65" s="1" customFormat="1" ht="16.5" customHeight="1" x14ac:dyDescent="0.2">
      <c r="B1357" s="128"/>
      <c r="C1357" s="129" t="s">
        <v>2807</v>
      </c>
      <c r="D1357" s="129" t="s">
        <v>182</v>
      </c>
      <c r="E1357" s="130" t="s">
        <v>2808</v>
      </c>
      <c r="F1357" s="131" t="s">
        <v>2809</v>
      </c>
      <c r="G1357" s="132" t="s">
        <v>1021</v>
      </c>
      <c r="H1357" s="133">
        <v>3</v>
      </c>
      <c r="I1357" s="134"/>
      <c r="J1357" s="135">
        <f t="shared" si="100"/>
        <v>0</v>
      </c>
      <c r="K1357" s="131" t="s">
        <v>3</v>
      </c>
      <c r="L1357" s="31"/>
      <c r="M1357" s="136" t="s">
        <v>3</v>
      </c>
      <c r="N1357" s="137" t="s">
        <v>44</v>
      </c>
      <c r="P1357" s="138">
        <f t="shared" si="101"/>
        <v>0</v>
      </c>
      <c r="Q1357" s="138">
        <v>0</v>
      </c>
      <c r="R1357" s="138">
        <f t="shared" si="102"/>
        <v>0</v>
      </c>
      <c r="S1357" s="138">
        <v>0</v>
      </c>
      <c r="T1357" s="139">
        <f t="shared" si="103"/>
        <v>0</v>
      </c>
      <c r="AR1357" s="140" t="s">
        <v>186</v>
      </c>
      <c r="AT1357" s="140" t="s">
        <v>182</v>
      </c>
      <c r="AU1357" s="140" t="s">
        <v>80</v>
      </c>
      <c r="AY1357" s="16" t="s">
        <v>181</v>
      </c>
      <c r="BE1357" s="141">
        <f t="shared" si="104"/>
        <v>0</v>
      </c>
      <c r="BF1357" s="141">
        <f t="shared" si="105"/>
        <v>0</v>
      </c>
      <c r="BG1357" s="141">
        <f t="shared" si="106"/>
        <v>0</v>
      </c>
      <c r="BH1357" s="141">
        <f t="shared" si="107"/>
        <v>0</v>
      </c>
      <c r="BI1357" s="141">
        <f t="shared" si="108"/>
        <v>0</v>
      </c>
      <c r="BJ1357" s="16" t="s">
        <v>78</v>
      </c>
      <c r="BK1357" s="141">
        <f t="shared" si="109"/>
        <v>0</v>
      </c>
      <c r="BL1357" s="16" t="s">
        <v>186</v>
      </c>
      <c r="BM1357" s="140" t="s">
        <v>2810</v>
      </c>
    </row>
    <row r="1358" spans="2:65" s="1" customFormat="1" ht="16.5" customHeight="1" x14ac:dyDescent="0.2">
      <c r="B1358" s="128"/>
      <c r="C1358" s="129" t="s">
        <v>2811</v>
      </c>
      <c r="D1358" s="129" t="s">
        <v>182</v>
      </c>
      <c r="E1358" s="130" t="s">
        <v>2812</v>
      </c>
      <c r="F1358" s="131" t="s">
        <v>2813</v>
      </c>
      <c r="G1358" s="132" t="s">
        <v>1021</v>
      </c>
      <c r="H1358" s="133">
        <v>3</v>
      </c>
      <c r="I1358" s="134"/>
      <c r="J1358" s="135">
        <f t="shared" si="100"/>
        <v>0</v>
      </c>
      <c r="K1358" s="131" t="s">
        <v>3</v>
      </c>
      <c r="L1358" s="31"/>
      <c r="M1358" s="136" t="s">
        <v>3</v>
      </c>
      <c r="N1358" s="137" t="s">
        <v>44</v>
      </c>
      <c r="P1358" s="138">
        <f t="shared" si="101"/>
        <v>0</v>
      </c>
      <c r="Q1358" s="138">
        <v>0</v>
      </c>
      <c r="R1358" s="138">
        <f t="shared" si="102"/>
        <v>0</v>
      </c>
      <c r="S1358" s="138">
        <v>0</v>
      </c>
      <c r="T1358" s="139">
        <f t="shared" si="103"/>
        <v>0</v>
      </c>
      <c r="AR1358" s="140" t="s">
        <v>186</v>
      </c>
      <c r="AT1358" s="140" t="s">
        <v>182</v>
      </c>
      <c r="AU1358" s="140" t="s">
        <v>80</v>
      </c>
      <c r="AY1358" s="16" t="s">
        <v>181</v>
      </c>
      <c r="BE1358" s="141">
        <f t="shared" si="104"/>
        <v>0</v>
      </c>
      <c r="BF1358" s="141">
        <f t="shared" si="105"/>
        <v>0</v>
      </c>
      <c r="BG1358" s="141">
        <f t="shared" si="106"/>
        <v>0</v>
      </c>
      <c r="BH1358" s="141">
        <f t="shared" si="107"/>
        <v>0</v>
      </c>
      <c r="BI1358" s="141">
        <f t="shared" si="108"/>
        <v>0</v>
      </c>
      <c r="BJ1358" s="16" t="s">
        <v>78</v>
      </c>
      <c r="BK1358" s="141">
        <f t="shared" si="109"/>
        <v>0</v>
      </c>
      <c r="BL1358" s="16" t="s">
        <v>186</v>
      </c>
      <c r="BM1358" s="140" t="s">
        <v>2814</v>
      </c>
    </row>
    <row r="1359" spans="2:65" s="1" customFormat="1" ht="16.5" customHeight="1" x14ac:dyDescent="0.2">
      <c r="B1359" s="128"/>
      <c r="C1359" s="129" t="s">
        <v>2815</v>
      </c>
      <c r="D1359" s="129" t="s">
        <v>182</v>
      </c>
      <c r="E1359" s="130" t="s">
        <v>2816</v>
      </c>
      <c r="F1359" s="131" t="s">
        <v>2817</v>
      </c>
      <c r="G1359" s="132" t="s">
        <v>1021</v>
      </c>
      <c r="H1359" s="133">
        <v>6</v>
      </c>
      <c r="I1359" s="134"/>
      <c r="J1359" s="135">
        <f t="shared" si="100"/>
        <v>0</v>
      </c>
      <c r="K1359" s="131" t="s">
        <v>3</v>
      </c>
      <c r="L1359" s="31"/>
      <c r="M1359" s="136" t="s">
        <v>3</v>
      </c>
      <c r="N1359" s="137" t="s">
        <v>44</v>
      </c>
      <c r="P1359" s="138">
        <f t="shared" si="101"/>
        <v>0</v>
      </c>
      <c r="Q1359" s="138">
        <v>0</v>
      </c>
      <c r="R1359" s="138">
        <f t="shared" si="102"/>
        <v>0</v>
      </c>
      <c r="S1359" s="138">
        <v>0</v>
      </c>
      <c r="T1359" s="139">
        <f t="shared" si="103"/>
        <v>0</v>
      </c>
      <c r="AR1359" s="140" t="s">
        <v>186</v>
      </c>
      <c r="AT1359" s="140" t="s">
        <v>182</v>
      </c>
      <c r="AU1359" s="140" t="s">
        <v>80</v>
      </c>
      <c r="AY1359" s="16" t="s">
        <v>181</v>
      </c>
      <c r="BE1359" s="141">
        <f t="shared" si="104"/>
        <v>0</v>
      </c>
      <c r="BF1359" s="141">
        <f t="shared" si="105"/>
        <v>0</v>
      </c>
      <c r="BG1359" s="141">
        <f t="shared" si="106"/>
        <v>0</v>
      </c>
      <c r="BH1359" s="141">
        <f t="shared" si="107"/>
        <v>0</v>
      </c>
      <c r="BI1359" s="141">
        <f t="shared" si="108"/>
        <v>0</v>
      </c>
      <c r="BJ1359" s="16" t="s">
        <v>78</v>
      </c>
      <c r="BK1359" s="141">
        <f t="shared" si="109"/>
        <v>0</v>
      </c>
      <c r="BL1359" s="16" t="s">
        <v>186</v>
      </c>
      <c r="BM1359" s="140" t="s">
        <v>2818</v>
      </c>
    </row>
    <row r="1360" spans="2:65" s="1" customFormat="1" ht="16.5" customHeight="1" x14ac:dyDescent="0.2">
      <c r="B1360" s="128"/>
      <c r="C1360" s="129" t="s">
        <v>2819</v>
      </c>
      <c r="D1360" s="129" t="s">
        <v>182</v>
      </c>
      <c r="E1360" s="130" t="s">
        <v>2820</v>
      </c>
      <c r="F1360" s="131" t="s">
        <v>2821</v>
      </c>
      <c r="G1360" s="132" t="s">
        <v>1021</v>
      </c>
      <c r="H1360" s="133">
        <v>4</v>
      </c>
      <c r="I1360" s="134"/>
      <c r="J1360" s="135">
        <f t="shared" si="100"/>
        <v>0</v>
      </c>
      <c r="K1360" s="131" t="s">
        <v>3</v>
      </c>
      <c r="L1360" s="31"/>
      <c r="M1360" s="136" t="s">
        <v>3</v>
      </c>
      <c r="N1360" s="137" t="s">
        <v>44</v>
      </c>
      <c r="P1360" s="138">
        <f t="shared" si="101"/>
        <v>0</v>
      </c>
      <c r="Q1360" s="138">
        <v>0</v>
      </c>
      <c r="R1360" s="138">
        <f t="shared" si="102"/>
        <v>0</v>
      </c>
      <c r="S1360" s="138">
        <v>0</v>
      </c>
      <c r="T1360" s="139">
        <f t="shared" si="103"/>
        <v>0</v>
      </c>
      <c r="AR1360" s="140" t="s">
        <v>186</v>
      </c>
      <c r="AT1360" s="140" t="s">
        <v>182</v>
      </c>
      <c r="AU1360" s="140" t="s">
        <v>80</v>
      </c>
      <c r="AY1360" s="16" t="s">
        <v>181</v>
      </c>
      <c r="BE1360" s="141">
        <f t="shared" si="104"/>
        <v>0</v>
      </c>
      <c r="BF1360" s="141">
        <f t="shared" si="105"/>
        <v>0</v>
      </c>
      <c r="BG1360" s="141">
        <f t="shared" si="106"/>
        <v>0</v>
      </c>
      <c r="BH1360" s="141">
        <f t="shared" si="107"/>
        <v>0</v>
      </c>
      <c r="BI1360" s="141">
        <f t="shared" si="108"/>
        <v>0</v>
      </c>
      <c r="BJ1360" s="16" t="s">
        <v>78</v>
      </c>
      <c r="BK1360" s="141">
        <f t="shared" si="109"/>
        <v>0</v>
      </c>
      <c r="BL1360" s="16" t="s">
        <v>186</v>
      </c>
      <c r="BM1360" s="140" t="s">
        <v>2822</v>
      </c>
    </row>
    <row r="1361" spans="2:65" s="1" customFormat="1" ht="16.5" customHeight="1" x14ac:dyDescent="0.2">
      <c r="B1361" s="128"/>
      <c r="C1361" s="129" t="s">
        <v>2823</v>
      </c>
      <c r="D1361" s="129" t="s">
        <v>182</v>
      </c>
      <c r="E1361" s="130" t="s">
        <v>2824</v>
      </c>
      <c r="F1361" s="131" t="s">
        <v>2825</v>
      </c>
      <c r="G1361" s="132" t="s">
        <v>1021</v>
      </c>
      <c r="H1361" s="133">
        <v>2</v>
      </c>
      <c r="I1361" s="134"/>
      <c r="J1361" s="135">
        <f t="shared" ref="J1361:J1378" si="110">ROUND(I1361*H1361,2)</f>
        <v>0</v>
      </c>
      <c r="K1361" s="131" t="s">
        <v>3</v>
      </c>
      <c r="L1361" s="31"/>
      <c r="M1361" s="136" t="s">
        <v>3</v>
      </c>
      <c r="N1361" s="137" t="s">
        <v>44</v>
      </c>
      <c r="P1361" s="138">
        <f t="shared" ref="P1361:P1378" si="111">O1361*H1361</f>
        <v>0</v>
      </c>
      <c r="Q1361" s="138">
        <v>0</v>
      </c>
      <c r="R1361" s="138">
        <f t="shared" ref="R1361:R1378" si="112">Q1361*H1361</f>
        <v>0</v>
      </c>
      <c r="S1361" s="138">
        <v>0</v>
      </c>
      <c r="T1361" s="139">
        <f t="shared" ref="T1361:T1378" si="113">S1361*H1361</f>
        <v>0</v>
      </c>
      <c r="AR1361" s="140" t="s">
        <v>186</v>
      </c>
      <c r="AT1361" s="140" t="s">
        <v>182</v>
      </c>
      <c r="AU1361" s="140" t="s">
        <v>80</v>
      </c>
      <c r="AY1361" s="16" t="s">
        <v>181</v>
      </c>
      <c r="BE1361" s="141">
        <f t="shared" ref="BE1361:BE1378" si="114">IF(N1361="základní",J1361,0)</f>
        <v>0</v>
      </c>
      <c r="BF1361" s="141">
        <f t="shared" ref="BF1361:BF1378" si="115">IF(N1361="snížená",J1361,0)</f>
        <v>0</v>
      </c>
      <c r="BG1361" s="141">
        <f t="shared" ref="BG1361:BG1378" si="116">IF(N1361="zákl. přenesená",J1361,0)</f>
        <v>0</v>
      </c>
      <c r="BH1361" s="141">
        <f t="shared" ref="BH1361:BH1378" si="117">IF(N1361="sníž. přenesená",J1361,0)</f>
        <v>0</v>
      </c>
      <c r="BI1361" s="141">
        <f t="shared" ref="BI1361:BI1378" si="118">IF(N1361="nulová",J1361,0)</f>
        <v>0</v>
      </c>
      <c r="BJ1361" s="16" t="s">
        <v>78</v>
      </c>
      <c r="BK1361" s="141">
        <f t="shared" ref="BK1361:BK1378" si="119">ROUND(I1361*H1361,2)</f>
        <v>0</v>
      </c>
      <c r="BL1361" s="16" t="s">
        <v>186</v>
      </c>
      <c r="BM1361" s="140" t="s">
        <v>2826</v>
      </c>
    </row>
    <row r="1362" spans="2:65" s="1" customFormat="1" ht="16.5" customHeight="1" x14ac:dyDescent="0.2">
      <c r="B1362" s="128"/>
      <c r="C1362" s="129" t="s">
        <v>2827</v>
      </c>
      <c r="D1362" s="129" t="s">
        <v>182</v>
      </c>
      <c r="E1362" s="130" t="s">
        <v>2828</v>
      </c>
      <c r="F1362" s="131" t="s">
        <v>2829</v>
      </c>
      <c r="G1362" s="132" t="s">
        <v>1021</v>
      </c>
      <c r="H1362" s="133">
        <v>2</v>
      </c>
      <c r="I1362" s="134"/>
      <c r="J1362" s="135">
        <f t="shared" si="110"/>
        <v>0</v>
      </c>
      <c r="K1362" s="131" t="s">
        <v>3</v>
      </c>
      <c r="L1362" s="31"/>
      <c r="M1362" s="136" t="s">
        <v>3</v>
      </c>
      <c r="N1362" s="137" t="s">
        <v>44</v>
      </c>
      <c r="P1362" s="138">
        <f t="shared" si="111"/>
        <v>0</v>
      </c>
      <c r="Q1362" s="138">
        <v>0</v>
      </c>
      <c r="R1362" s="138">
        <f t="shared" si="112"/>
        <v>0</v>
      </c>
      <c r="S1362" s="138">
        <v>0</v>
      </c>
      <c r="T1362" s="139">
        <f t="shared" si="113"/>
        <v>0</v>
      </c>
      <c r="AR1362" s="140" t="s">
        <v>186</v>
      </c>
      <c r="AT1362" s="140" t="s">
        <v>182</v>
      </c>
      <c r="AU1362" s="140" t="s">
        <v>80</v>
      </c>
      <c r="AY1362" s="16" t="s">
        <v>181</v>
      </c>
      <c r="BE1362" s="141">
        <f t="shared" si="114"/>
        <v>0</v>
      </c>
      <c r="BF1362" s="141">
        <f t="shared" si="115"/>
        <v>0</v>
      </c>
      <c r="BG1362" s="141">
        <f t="shared" si="116"/>
        <v>0</v>
      </c>
      <c r="BH1362" s="141">
        <f t="shared" si="117"/>
        <v>0</v>
      </c>
      <c r="BI1362" s="141">
        <f t="shared" si="118"/>
        <v>0</v>
      </c>
      <c r="BJ1362" s="16" t="s">
        <v>78</v>
      </c>
      <c r="BK1362" s="141">
        <f t="shared" si="119"/>
        <v>0</v>
      </c>
      <c r="BL1362" s="16" t="s">
        <v>186</v>
      </c>
      <c r="BM1362" s="140" t="s">
        <v>2830</v>
      </c>
    </row>
    <row r="1363" spans="2:65" s="1" customFormat="1" ht="16.5" customHeight="1" x14ac:dyDescent="0.2">
      <c r="B1363" s="128"/>
      <c r="C1363" s="129" t="s">
        <v>2831</v>
      </c>
      <c r="D1363" s="129" t="s">
        <v>182</v>
      </c>
      <c r="E1363" s="130" t="s">
        <v>2832</v>
      </c>
      <c r="F1363" s="131" t="s">
        <v>2833</v>
      </c>
      <c r="G1363" s="132" t="s">
        <v>1021</v>
      </c>
      <c r="H1363" s="133">
        <v>2</v>
      </c>
      <c r="I1363" s="134"/>
      <c r="J1363" s="135">
        <f t="shared" si="110"/>
        <v>0</v>
      </c>
      <c r="K1363" s="131" t="s">
        <v>3</v>
      </c>
      <c r="L1363" s="31"/>
      <c r="M1363" s="136" t="s">
        <v>3</v>
      </c>
      <c r="N1363" s="137" t="s">
        <v>44</v>
      </c>
      <c r="P1363" s="138">
        <f t="shared" si="111"/>
        <v>0</v>
      </c>
      <c r="Q1363" s="138">
        <v>0</v>
      </c>
      <c r="R1363" s="138">
        <f t="shared" si="112"/>
        <v>0</v>
      </c>
      <c r="S1363" s="138">
        <v>0</v>
      </c>
      <c r="T1363" s="139">
        <f t="shared" si="113"/>
        <v>0</v>
      </c>
      <c r="AR1363" s="140" t="s">
        <v>186</v>
      </c>
      <c r="AT1363" s="140" t="s">
        <v>182</v>
      </c>
      <c r="AU1363" s="140" t="s">
        <v>80</v>
      </c>
      <c r="AY1363" s="16" t="s">
        <v>181</v>
      </c>
      <c r="BE1363" s="141">
        <f t="shared" si="114"/>
        <v>0</v>
      </c>
      <c r="BF1363" s="141">
        <f t="shared" si="115"/>
        <v>0</v>
      </c>
      <c r="BG1363" s="141">
        <f t="shared" si="116"/>
        <v>0</v>
      </c>
      <c r="BH1363" s="141">
        <f t="shared" si="117"/>
        <v>0</v>
      </c>
      <c r="BI1363" s="141">
        <f t="shared" si="118"/>
        <v>0</v>
      </c>
      <c r="BJ1363" s="16" t="s">
        <v>78</v>
      </c>
      <c r="BK1363" s="141">
        <f t="shared" si="119"/>
        <v>0</v>
      </c>
      <c r="BL1363" s="16" t="s">
        <v>186</v>
      </c>
      <c r="BM1363" s="140" t="s">
        <v>2834</v>
      </c>
    </row>
    <row r="1364" spans="2:65" s="1" customFormat="1" ht="16.5" customHeight="1" x14ac:dyDescent="0.2">
      <c r="B1364" s="128"/>
      <c r="C1364" s="129" t="s">
        <v>2835</v>
      </c>
      <c r="D1364" s="129" t="s">
        <v>182</v>
      </c>
      <c r="E1364" s="130" t="s">
        <v>2836</v>
      </c>
      <c r="F1364" s="131" t="s">
        <v>2837</v>
      </c>
      <c r="G1364" s="132" t="s">
        <v>1021</v>
      </c>
      <c r="H1364" s="133">
        <v>7</v>
      </c>
      <c r="I1364" s="134"/>
      <c r="J1364" s="135">
        <f t="shared" si="110"/>
        <v>0</v>
      </c>
      <c r="K1364" s="131" t="s">
        <v>3</v>
      </c>
      <c r="L1364" s="31"/>
      <c r="M1364" s="136" t="s">
        <v>3</v>
      </c>
      <c r="N1364" s="137" t="s">
        <v>44</v>
      </c>
      <c r="P1364" s="138">
        <f t="shared" si="111"/>
        <v>0</v>
      </c>
      <c r="Q1364" s="138">
        <v>0</v>
      </c>
      <c r="R1364" s="138">
        <f t="shared" si="112"/>
        <v>0</v>
      </c>
      <c r="S1364" s="138">
        <v>0</v>
      </c>
      <c r="T1364" s="139">
        <f t="shared" si="113"/>
        <v>0</v>
      </c>
      <c r="AR1364" s="140" t="s">
        <v>186</v>
      </c>
      <c r="AT1364" s="140" t="s">
        <v>182</v>
      </c>
      <c r="AU1364" s="140" t="s">
        <v>80</v>
      </c>
      <c r="AY1364" s="16" t="s">
        <v>181</v>
      </c>
      <c r="BE1364" s="141">
        <f t="shared" si="114"/>
        <v>0</v>
      </c>
      <c r="BF1364" s="141">
        <f t="shared" si="115"/>
        <v>0</v>
      </c>
      <c r="BG1364" s="141">
        <f t="shared" si="116"/>
        <v>0</v>
      </c>
      <c r="BH1364" s="141">
        <f t="shared" si="117"/>
        <v>0</v>
      </c>
      <c r="BI1364" s="141">
        <f t="shared" si="118"/>
        <v>0</v>
      </c>
      <c r="BJ1364" s="16" t="s">
        <v>78</v>
      </c>
      <c r="BK1364" s="141">
        <f t="shared" si="119"/>
        <v>0</v>
      </c>
      <c r="BL1364" s="16" t="s">
        <v>186</v>
      </c>
      <c r="BM1364" s="140" t="s">
        <v>2838</v>
      </c>
    </row>
    <row r="1365" spans="2:65" s="1" customFormat="1" ht="16.5" customHeight="1" x14ac:dyDescent="0.2">
      <c r="B1365" s="128"/>
      <c r="C1365" s="129" t="s">
        <v>2839</v>
      </c>
      <c r="D1365" s="129" t="s">
        <v>182</v>
      </c>
      <c r="E1365" s="130" t="s">
        <v>2840</v>
      </c>
      <c r="F1365" s="131" t="s">
        <v>2841</v>
      </c>
      <c r="G1365" s="132" t="s">
        <v>1288</v>
      </c>
      <c r="H1365" s="133">
        <v>10</v>
      </c>
      <c r="I1365" s="134"/>
      <c r="J1365" s="135">
        <f t="shared" si="110"/>
        <v>0</v>
      </c>
      <c r="K1365" s="131" t="s">
        <v>3</v>
      </c>
      <c r="L1365" s="31"/>
      <c r="M1365" s="136" t="s">
        <v>3</v>
      </c>
      <c r="N1365" s="137" t="s">
        <v>44</v>
      </c>
      <c r="P1365" s="138">
        <f t="shared" si="111"/>
        <v>0</v>
      </c>
      <c r="Q1365" s="138">
        <v>0</v>
      </c>
      <c r="R1365" s="138">
        <f t="shared" si="112"/>
        <v>0</v>
      </c>
      <c r="S1365" s="138">
        <v>0</v>
      </c>
      <c r="T1365" s="139">
        <f t="shared" si="113"/>
        <v>0</v>
      </c>
      <c r="AR1365" s="140" t="s">
        <v>186</v>
      </c>
      <c r="AT1365" s="140" t="s">
        <v>182</v>
      </c>
      <c r="AU1365" s="140" t="s">
        <v>80</v>
      </c>
      <c r="AY1365" s="16" t="s">
        <v>181</v>
      </c>
      <c r="BE1365" s="141">
        <f t="shared" si="114"/>
        <v>0</v>
      </c>
      <c r="BF1365" s="141">
        <f t="shared" si="115"/>
        <v>0</v>
      </c>
      <c r="BG1365" s="141">
        <f t="shared" si="116"/>
        <v>0</v>
      </c>
      <c r="BH1365" s="141">
        <f t="shared" si="117"/>
        <v>0</v>
      </c>
      <c r="BI1365" s="141">
        <f t="shared" si="118"/>
        <v>0</v>
      </c>
      <c r="BJ1365" s="16" t="s">
        <v>78</v>
      </c>
      <c r="BK1365" s="141">
        <f t="shared" si="119"/>
        <v>0</v>
      </c>
      <c r="BL1365" s="16" t="s">
        <v>186</v>
      </c>
      <c r="BM1365" s="140" t="s">
        <v>2842</v>
      </c>
    </row>
    <row r="1366" spans="2:65" s="1" customFormat="1" ht="16.5" customHeight="1" x14ac:dyDescent="0.2">
      <c r="B1366" s="128"/>
      <c r="C1366" s="129" t="s">
        <v>2843</v>
      </c>
      <c r="D1366" s="129" t="s">
        <v>182</v>
      </c>
      <c r="E1366" s="130" t="s">
        <v>2844</v>
      </c>
      <c r="F1366" s="131" t="s">
        <v>2845</v>
      </c>
      <c r="G1366" s="132" t="s">
        <v>1021</v>
      </c>
      <c r="H1366" s="133">
        <v>36</v>
      </c>
      <c r="I1366" s="134"/>
      <c r="J1366" s="135">
        <f t="shared" si="110"/>
        <v>0</v>
      </c>
      <c r="K1366" s="131" t="s">
        <v>3</v>
      </c>
      <c r="L1366" s="31"/>
      <c r="M1366" s="136" t="s">
        <v>3</v>
      </c>
      <c r="N1366" s="137" t="s">
        <v>44</v>
      </c>
      <c r="P1366" s="138">
        <f t="shared" si="111"/>
        <v>0</v>
      </c>
      <c r="Q1366" s="138">
        <v>0</v>
      </c>
      <c r="R1366" s="138">
        <f t="shared" si="112"/>
        <v>0</v>
      </c>
      <c r="S1366" s="138">
        <v>0</v>
      </c>
      <c r="T1366" s="139">
        <f t="shared" si="113"/>
        <v>0</v>
      </c>
      <c r="AR1366" s="140" t="s">
        <v>186</v>
      </c>
      <c r="AT1366" s="140" t="s">
        <v>182</v>
      </c>
      <c r="AU1366" s="140" t="s">
        <v>80</v>
      </c>
      <c r="AY1366" s="16" t="s">
        <v>181</v>
      </c>
      <c r="BE1366" s="141">
        <f t="shared" si="114"/>
        <v>0</v>
      </c>
      <c r="BF1366" s="141">
        <f t="shared" si="115"/>
        <v>0</v>
      </c>
      <c r="BG1366" s="141">
        <f t="shared" si="116"/>
        <v>0</v>
      </c>
      <c r="BH1366" s="141">
        <f t="shared" si="117"/>
        <v>0</v>
      </c>
      <c r="BI1366" s="141">
        <f t="shared" si="118"/>
        <v>0</v>
      </c>
      <c r="BJ1366" s="16" t="s">
        <v>78</v>
      </c>
      <c r="BK1366" s="141">
        <f t="shared" si="119"/>
        <v>0</v>
      </c>
      <c r="BL1366" s="16" t="s">
        <v>186</v>
      </c>
      <c r="BM1366" s="140" t="s">
        <v>2846</v>
      </c>
    </row>
    <row r="1367" spans="2:65" s="1" customFormat="1" ht="16.5" customHeight="1" x14ac:dyDescent="0.2">
      <c r="B1367" s="128"/>
      <c r="C1367" s="129" t="s">
        <v>2847</v>
      </c>
      <c r="D1367" s="129" t="s">
        <v>182</v>
      </c>
      <c r="E1367" s="130" t="s">
        <v>2848</v>
      </c>
      <c r="F1367" s="131" t="s">
        <v>2849</v>
      </c>
      <c r="G1367" s="132" t="s">
        <v>1021</v>
      </c>
      <c r="H1367" s="133">
        <v>10</v>
      </c>
      <c r="I1367" s="134"/>
      <c r="J1367" s="135">
        <f t="shared" si="110"/>
        <v>0</v>
      </c>
      <c r="K1367" s="131" t="s">
        <v>3</v>
      </c>
      <c r="L1367" s="31"/>
      <c r="M1367" s="136" t="s">
        <v>3</v>
      </c>
      <c r="N1367" s="137" t="s">
        <v>44</v>
      </c>
      <c r="P1367" s="138">
        <f t="shared" si="111"/>
        <v>0</v>
      </c>
      <c r="Q1367" s="138">
        <v>0</v>
      </c>
      <c r="R1367" s="138">
        <f t="shared" si="112"/>
        <v>0</v>
      </c>
      <c r="S1367" s="138">
        <v>0</v>
      </c>
      <c r="T1367" s="139">
        <f t="shared" si="113"/>
        <v>0</v>
      </c>
      <c r="AR1367" s="140" t="s">
        <v>186</v>
      </c>
      <c r="AT1367" s="140" t="s">
        <v>182</v>
      </c>
      <c r="AU1367" s="140" t="s">
        <v>80</v>
      </c>
      <c r="AY1367" s="16" t="s">
        <v>181</v>
      </c>
      <c r="BE1367" s="141">
        <f t="shared" si="114"/>
        <v>0</v>
      </c>
      <c r="BF1367" s="141">
        <f t="shared" si="115"/>
        <v>0</v>
      </c>
      <c r="BG1367" s="141">
        <f t="shared" si="116"/>
        <v>0</v>
      </c>
      <c r="BH1367" s="141">
        <f t="shared" si="117"/>
        <v>0</v>
      </c>
      <c r="BI1367" s="141">
        <f t="shared" si="118"/>
        <v>0</v>
      </c>
      <c r="BJ1367" s="16" t="s">
        <v>78</v>
      </c>
      <c r="BK1367" s="141">
        <f t="shared" si="119"/>
        <v>0</v>
      </c>
      <c r="BL1367" s="16" t="s">
        <v>186</v>
      </c>
      <c r="BM1367" s="140" t="s">
        <v>2850</v>
      </c>
    </row>
    <row r="1368" spans="2:65" s="1" customFormat="1" ht="16.5" customHeight="1" x14ac:dyDescent="0.2">
      <c r="B1368" s="128"/>
      <c r="C1368" s="129" t="s">
        <v>2851</v>
      </c>
      <c r="D1368" s="129" t="s">
        <v>182</v>
      </c>
      <c r="E1368" s="130" t="s">
        <v>2852</v>
      </c>
      <c r="F1368" s="131" t="s">
        <v>2853</v>
      </c>
      <c r="G1368" s="132" t="s">
        <v>1021</v>
      </c>
      <c r="H1368" s="133">
        <v>4</v>
      </c>
      <c r="I1368" s="134"/>
      <c r="J1368" s="135">
        <f t="shared" si="110"/>
        <v>0</v>
      </c>
      <c r="K1368" s="131" t="s">
        <v>3</v>
      </c>
      <c r="L1368" s="31"/>
      <c r="M1368" s="136" t="s">
        <v>3</v>
      </c>
      <c r="N1368" s="137" t="s">
        <v>44</v>
      </c>
      <c r="P1368" s="138">
        <f t="shared" si="111"/>
        <v>0</v>
      </c>
      <c r="Q1368" s="138">
        <v>0</v>
      </c>
      <c r="R1368" s="138">
        <f t="shared" si="112"/>
        <v>0</v>
      </c>
      <c r="S1368" s="138">
        <v>0</v>
      </c>
      <c r="T1368" s="139">
        <f t="shared" si="113"/>
        <v>0</v>
      </c>
      <c r="AR1368" s="140" t="s">
        <v>186</v>
      </c>
      <c r="AT1368" s="140" t="s">
        <v>182</v>
      </c>
      <c r="AU1368" s="140" t="s">
        <v>80</v>
      </c>
      <c r="AY1368" s="16" t="s">
        <v>181</v>
      </c>
      <c r="BE1368" s="141">
        <f t="shared" si="114"/>
        <v>0</v>
      </c>
      <c r="BF1368" s="141">
        <f t="shared" si="115"/>
        <v>0</v>
      </c>
      <c r="BG1368" s="141">
        <f t="shared" si="116"/>
        <v>0</v>
      </c>
      <c r="BH1368" s="141">
        <f t="shared" si="117"/>
        <v>0</v>
      </c>
      <c r="BI1368" s="141">
        <f t="shared" si="118"/>
        <v>0</v>
      </c>
      <c r="BJ1368" s="16" t="s">
        <v>78</v>
      </c>
      <c r="BK1368" s="141">
        <f t="shared" si="119"/>
        <v>0</v>
      </c>
      <c r="BL1368" s="16" t="s">
        <v>186</v>
      </c>
      <c r="BM1368" s="140" t="s">
        <v>2854</v>
      </c>
    </row>
    <row r="1369" spans="2:65" s="1" customFormat="1" ht="24.2" customHeight="1" x14ac:dyDescent="0.2">
      <c r="B1369" s="128"/>
      <c r="C1369" s="129" t="s">
        <v>2855</v>
      </c>
      <c r="D1369" s="129" t="s">
        <v>182</v>
      </c>
      <c r="E1369" s="130" t="s">
        <v>2856</v>
      </c>
      <c r="F1369" s="131" t="s">
        <v>2857</v>
      </c>
      <c r="G1369" s="132" t="s">
        <v>1288</v>
      </c>
      <c r="H1369" s="133">
        <v>11</v>
      </c>
      <c r="I1369" s="134"/>
      <c r="J1369" s="135">
        <f t="shared" si="110"/>
        <v>0</v>
      </c>
      <c r="K1369" s="131" t="s">
        <v>3</v>
      </c>
      <c r="L1369" s="31"/>
      <c r="M1369" s="136" t="s">
        <v>3</v>
      </c>
      <c r="N1369" s="137" t="s">
        <v>44</v>
      </c>
      <c r="P1369" s="138">
        <f t="shared" si="111"/>
        <v>0</v>
      </c>
      <c r="Q1369" s="138">
        <v>0</v>
      </c>
      <c r="R1369" s="138">
        <f t="shared" si="112"/>
        <v>0</v>
      </c>
      <c r="S1369" s="138">
        <v>0</v>
      </c>
      <c r="T1369" s="139">
        <f t="shared" si="113"/>
        <v>0</v>
      </c>
      <c r="AR1369" s="140" t="s">
        <v>186</v>
      </c>
      <c r="AT1369" s="140" t="s">
        <v>182</v>
      </c>
      <c r="AU1369" s="140" t="s">
        <v>80</v>
      </c>
      <c r="AY1369" s="16" t="s">
        <v>181</v>
      </c>
      <c r="BE1369" s="141">
        <f t="shared" si="114"/>
        <v>0</v>
      </c>
      <c r="BF1369" s="141">
        <f t="shared" si="115"/>
        <v>0</v>
      </c>
      <c r="BG1369" s="141">
        <f t="shared" si="116"/>
        <v>0</v>
      </c>
      <c r="BH1369" s="141">
        <f t="shared" si="117"/>
        <v>0</v>
      </c>
      <c r="BI1369" s="141">
        <f t="shared" si="118"/>
        <v>0</v>
      </c>
      <c r="BJ1369" s="16" t="s">
        <v>78</v>
      </c>
      <c r="BK1369" s="141">
        <f t="shared" si="119"/>
        <v>0</v>
      </c>
      <c r="BL1369" s="16" t="s">
        <v>186</v>
      </c>
      <c r="BM1369" s="140" t="s">
        <v>2858</v>
      </c>
    </row>
    <row r="1370" spans="2:65" s="1" customFormat="1" ht="24.2" customHeight="1" x14ac:dyDescent="0.2">
      <c r="B1370" s="128"/>
      <c r="C1370" s="129" t="s">
        <v>2859</v>
      </c>
      <c r="D1370" s="129" t="s">
        <v>182</v>
      </c>
      <c r="E1370" s="130" t="s">
        <v>2860</v>
      </c>
      <c r="F1370" s="131" t="s">
        <v>2861</v>
      </c>
      <c r="G1370" s="132" t="s">
        <v>1288</v>
      </c>
      <c r="H1370" s="133">
        <v>7</v>
      </c>
      <c r="I1370" s="134"/>
      <c r="J1370" s="135">
        <f t="shared" si="110"/>
        <v>0</v>
      </c>
      <c r="K1370" s="131" t="s">
        <v>3</v>
      </c>
      <c r="L1370" s="31"/>
      <c r="M1370" s="136" t="s">
        <v>3</v>
      </c>
      <c r="N1370" s="137" t="s">
        <v>44</v>
      </c>
      <c r="P1370" s="138">
        <f t="shared" si="111"/>
        <v>0</v>
      </c>
      <c r="Q1370" s="138">
        <v>0</v>
      </c>
      <c r="R1370" s="138">
        <f t="shared" si="112"/>
        <v>0</v>
      </c>
      <c r="S1370" s="138">
        <v>0</v>
      </c>
      <c r="T1370" s="139">
        <f t="shared" si="113"/>
        <v>0</v>
      </c>
      <c r="AR1370" s="140" t="s">
        <v>186</v>
      </c>
      <c r="AT1370" s="140" t="s">
        <v>182</v>
      </c>
      <c r="AU1370" s="140" t="s">
        <v>80</v>
      </c>
      <c r="AY1370" s="16" t="s">
        <v>181</v>
      </c>
      <c r="BE1370" s="141">
        <f t="shared" si="114"/>
        <v>0</v>
      </c>
      <c r="BF1370" s="141">
        <f t="shared" si="115"/>
        <v>0</v>
      </c>
      <c r="BG1370" s="141">
        <f t="shared" si="116"/>
        <v>0</v>
      </c>
      <c r="BH1370" s="141">
        <f t="shared" si="117"/>
        <v>0</v>
      </c>
      <c r="BI1370" s="141">
        <f t="shared" si="118"/>
        <v>0</v>
      </c>
      <c r="BJ1370" s="16" t="s">
        <v>78</v>
      </c>
      <c r="BK1370" s="141">
        <f t="shared" si="119"/>
        <v>0</v>
      </c>
      <c r="BL1370" s="16" t="s">
        <v>186</v>
      </c>
      <c r="BM1370" s="140" t="s">
        <v>2862</v>
      </c>
    </row>
    <row r="1371" spans="2:65" s="1" customFormat="1" ht="16.5" customHeight="1" x14ac:dyDescent="0.2">
      <c r="B1371" s="128"/>
      <c r="C1371" s="129" t="s">
        <v>2863</v>
      </c>
      <c r="D1371" s="129" t="s">
        <v>182</v>
      </c>
      <c r="E1371" s="130" t="s">
        <v>2864</v>
      </c>
      <c r="F1371" s="131" t="s">
        <v>2865</v>
      </c>
      <c r="G1371" s="132" t="s">
        <v>1021</v>
      </c>
      <c r="H1371" s="133">
        <v>3</v>
      </c>
      <c r="I1371" s="134"/>
      <c r="J1371" s="135">
        <f t="shared" si="110"/>
        <v>0</v>
      </c>
      <c r="K1371" s="131" t="s">
        <v>3</v>
      </c>
      <c r="L1371" s="31"/>
      <c r="M1371" s="136" t="s">
        <v>3</v>
      </c>
      <c r="N1371" s="137" t="s">
        <v>44</v>
      </c>
      <c r="P1371" s="138">
        <f t="shared" si="111"/>
        <v>0</v>
      </c>
      <c r="Q1371" s="138">
        <v>0</v>
      </c>
      <c r="R1371" s="138">
        <f t="shared" si="112"/>
        <v>0</v>
      </c>
      <c r="S1371" s="138">
        <v>0</v>
      </c>
      <c r="T1371" s="139">
        <f t="shared" si="113"/>
        <v>0</v>
      </c>
      <c r="AR1371" s="140" t="s">
        <v>186</v>
      </c>
      <c r="AT1371" s="140" t="s">
        <v>182</v>
      </c>
      <c r="AU1371" s="140" t="s">
        <v>80</v>
      </c>
      <c r="AY1371" s="16" t="s">
        <v>181</v>
      </c>
      <c r="BE1371" s="141">
        <f t="shared" si="114"/>
        <v>0</v>
      </c>
      <c r="BF1371" s="141">
        <f t="shared" si="115"/>
        <v>0</v>
      </c>
      <c r="BG1371" s="141">
        <f t="shared" si="116"/>
        <v>0</v>
      </c>
      <c r="BH1371" s="141">
        <f t="shared" si="117"/>
        <v>0</v>
      </c>
      <c r="BI1371" s="141">
        <f t="shared" si="118"/>
        <v>0</v>
      </c>
      <c r="BJ1371" s="16" t="s">
        <v>78</v>
      </c>
      <c r="BK1371" s="141">
        <f t="shared" si="119"/>
        <v>0</v>
      </c>
      <c r="BL1371" s="16" t="s">
        <v>186</v>
      </c>
      <c r="BM1371" s="140" t="s">
        <v>2866</v>
      </c>
    </row>
    <row r="1372" spans="2:65" s="1" customFormat="1" ht="24.2" customHeight="1" x14ac:dyDescent="0.2">
      <c r="B1372" s="128"/>
      <c r="C1372" s="129" t="s">
        <v>2867</v>
      </c>
      <c r="D1372" s="129" t="s">
        <v>182</v>
      </c>
      <c r="E1372" s="130" t="s">
        <v>2868</v>
      </c>
      <c r="F1372" s="131" t="s">
        <v>2869</v>
      </c>
      <c r="G1372" s="132" t="s">
        <v>1021</v>
      </c>
      <c r="H1372" s="133">
        <v>2</v>
      </c>
      <c r="I1372" s="134"/>
      <c r="J1372" s="135">
        <f t="shared" si="110"/>
        <v>0</v>
      </c>
      <c r="K1372" s="131" t="s">
        <v>3</v>
      </c>
      <c r="L1372" s="31"/>
      <c r="M1372" s="136" t="s">
        <v>3</v>
      </c>
      <c r="N1372" s="137" t="s">
        <v>44</v>
      </c>
      <c r="P1372" s="138">
        <f t="shared" si="111"/>
        <v>0</v>
      </c>
      <c r="Q1372" s="138">
        <v>0</v>
      </c>
      <c r="R1372" s="138">
        <f t="shared" si="112"/>
        <v>0</v>
      </c>
      <c r="S1372" s="138">
        <v>0</v>
      </c>
      <c r="T1372" s="139">
        <f t="shared" si="113"/>
        <v>0</v>
      </c>
      <c r="AR1372" s="140" t="s">
        <v>186</v>
      </c>
      <c r="AT1372" s="140" t="s">
        <v>182</v>
      </c>
      <c r="AU1372" s="140" t="s">
        <v>80</v>
      </c>
      <c r="AY1372" s="16" t="s">
        <v>181</v>
      </c>
      <c r="BE1372" s="141">
        <f t="shared" si="114"/>
        <v>0</v>
      </c>
      <c r="BF1372" s="141">
        <f t="shared" si="115"/>
        <v>0</v>
      </c>
      <c r="BG1372" s="141">
        <f t="shared" si="116"/>
        <v>0</v>
      </c>
      <c r="BH1372" s="141">
        <f t="shared" si="117"/>
        <v>0</v>
      </c>
      <c r="BI1372" s="141">
        <f t="shared" si="118"/>
        <v>0</v>
      </c>
      <c r="BJ1372" s="16" t="s">
        <v>78</v>
      </c>
      <c r="BK1372" s="141">
        <f t="shared" si="119"/>
        <v>0</v>
      </c>
      <c r="BL1372" s="16" t="s">
        <v>186</v>
      </c>
      <c r="BM1372" s="140" t="s">
        <v>2870</v>
      </c>
    </row>
    <row r="1373" spans="2:65" s="1" customFormat="1" ht="16.5" customHeight="1" x14ac:dyDescent="0.2">
      <c r="B1373" s="128"/>
      <c r="C1373" s="129" t="s">
        <v>2871</v>
      </c>
      <c r="D1373" s="129" t="s">
        <v>182</v>
      </c>
      <c r="E1373" s="130" t="s">
        <v>2872</v>
      </c>
      <c r="F1373" s="131" t="s">
        <v>2873</v>
      </c>
      <c r="G1373" s="132" t="s">
        <v>1288</v>
      </c>
      <c r="H1373" s="133">
        <v>1</v>
      </c>
      <c r="I1373" s="134"/>
      <c r="J1373" s="135">
        <f t="shared" si="110"/>
        <v>0</v>
      </c>
      <c r="K1373" s="131" t="s">
        <v>3</v>
      </c>
      <c r="L1373" s="31"/>
      <c r="M1373" s="136" t="s">
        <v>3</v>
      </c>
      <c r="N1373" s="137" t="s">
        <v>44</v>
      </c>
      <c r="P1373" s="138">
        <f t="shared" si="111"/>
        <v>0</v>
      </c>
      <c r="Q1373" s="138">
        <v>0</v>
      </c>
      <c r="R1373" s="138">
        <f t="shared" si="112"/>
        <v>0</v>
      </c>
      <c r="S1373" s="138">
        <v>0</v>
      </c>
      <c r="T1373" s="139">
        <f t="shared" si="113"/>
        <v>0</v>
      </c>
      <c r="AR1373" s="140" t="s">
        <v>186</v>
      </c>
      <c r="AT1373" s="140" t="s">
        <v>182</v>
      </c>
      <c r="AU1373" s="140" t="s">
        <v>80</v>
      </c>
      <c r="AY1373" s="16" t="s">
        <v>181</v>
      </c>
      <c r="BE1373" s="141">
        <f t="shared" si="114"/>
        <v>0</v>
      </c>
      <c r="BF1373" s="141">
        <f t="shared" si="115"/>
        <v>0</v>
      </c>
      <c r="BG1373" s="141">
        <f t="shared" si="116"/>
        <v>0</v>
      </c>
      <c r="BH1373" s="141">
        <f t="shared" si="117"/>
        <v>0</v>
      </c>
      <c r="BI1373" s="141">
        <f t="shared" si="118"/>
        <v>0</v>
      </c>
      <c r="BJ1373" s="16" t="s">
        <v>78</v>
      </c>
      <c r="BK1373" s="141">
        <f t="shared" si="119"/>
        <v>0</v>
      </c>
      <c r="BL1373" s="16" t="s">
        <v>186</v>
      </c>
      <c r="BM1373" s="140" t="s">
        <v>2874</v>
      </c>
    </row>
    <row r="1374" spans="2:65" s="1" customFormat="1" ht="16.5" customHeight="1" x14ac:dyDescent="0.2">
      <c r="B1374" s="128"/>
      <c r="C1374" s="129" t="s">
        <v>2875</v>
      </c>
      <c r="D1374" s="129" t="s">
        <v>182</v>
      </c>
      <c r="E1374" s="130" t="s">
        <v>2876</v>
      </c>
      <c r="F1374" s="131" t="s">
        <v>2877</v>
      </c>
      <c r="G1374" s="132" t="s">
        <v>1288</v>
      </c>
      <c r="H1374" s="133">
        <v>1</v>
      </c>
      <c r="I1374" s="134"/>
      <c r="J1374" s="135">
        <f t="shared" si="110"/>
        <v>0</v>
      </c>
      <c r="K1374" s="131" t="s">
        <v>3</v>
      </c>
      <c r="L1374" s="31"/>
      <c r="M1374" s="136" t="s">
        <v>3</v>
      </c>
      <c r="N1374" s="137" t="s">
        <v>44</v>
      </c>
      <c r="P1374" s="138">
        <f t="shared" si="111"/>
        <v>0</v>
      </c>
      <c r="Q1374" s="138">
        <v>0</v>
      </c>
      <c r="R1374" s="138">
        <f t="shared" si="112"/>
        <v>0</v>
      </c>
      <c r="S1374" s="138">
        <v>0</v>
      </c>
      <c r="T1374" s="139">
        <f t="shared" si="113"/>
        <v>0</v>
      </c>
      <c r="AR1374" s="140" t="s">
        <v>186</v>
      </c>
      <c r="AT1374" s="140" t="s">
        <v>182</v>
      </c>
      <c r="AU1374" s="140" t="s">
        <v>80</v>
      </c>
      <c r="AY1374" s="16" t="s">
        <v>181</v>
      </c>
      <c r="BE1374" s="141">
        <f t="shared" si="114"/>
        <v>0</v>
      </c>
      <c r="BF1374" s="141">
        <f t="shared" si="115"/>
        <v>0</v>
      </c>
      <c r="BG1374" s="141">
        <f t="shared" si="116"/>
        <v>0</v>
      </c>
      <c r="BH1374" s="141">
        <f t="shared" si="117"/>
        <v>0</v>
      </c>
      <c r="BI1374" s="141">
        <f t="shared" si="118"/>
        <v>0</v>
      </c>
      <c r="BJ1374" s="16" t="s">
        <v>78</v>
      </c>
      <c r="BK1374" s="141">
        <f t="shared" si="119"/>
        <v>0</v>
      </c>
      <c r="BL1374" s="16" t="s">
        <v>186</v>
      </c>
      <c r="BM1374" s="140" t="s">
        <v>2878</v>
      </c>
    </row>
    <row r="1375" spans="2:65" s="1" customFormat="1" ht="16.5" customHeight="1" x14ac:dyDescent="0.2">
      <c r="B1375" s="128"/>
      <c r="C1375" s="129" t="s">
        <v>2879</v>
      </c>
      <c r="D1375" s="129" t="s">
        <v>182</v>
      </c>
      <c r="E1375" s="130" t="s">
        <v>2880</v>
      </c>
      <c r="F1375" s="131" t="s">
        <v>2881</v>
      </c>
      <c r="G1375" s="132" t="s">
        <v>1288</v>
      </c>
      <c r="H1375" s="133">
        <v>10</v>
      </c>
      <c r="I1375" s="134"/>
      <c r="J1375" s="135">
        <f t="shared" si="110"/>
        <v>0</v>
      </c>
      <c r="K1375" s="131" t="s">
        <v>3</v>
      </c>
      <c r="L1375" s="31"/>
      <c r="M1375" s="136" t="s">
        <v>3</v>
      </c>
      <c r="N1375" s="137" t="s">
        <v>44</v>
      </c>
      <c r="P1375" s="138">
        <f t="shared" si="111"/>
        <v>0</v>
      </c>
      <c r="Q1375" s="138">
        <v>0</v>
      </c>
      <c r="R1375" s="138">
        <f t="shared" si="112"/>
        <v>0</v>
      </c>
      <c r="S1375" s="138">
        <v>0</v>
      </c>
      <c r="T1375" s="139">
        <f t="shared" si="113"/>
        <v>0</v>
      </c>
      <c r="AR1375" s="140" t="s">
        <v>186</v>
      </c>
      <c r="AT1375" s="140" t="s">
        <v>182</v>
      </c>
      <c r="AU1375" s="140" t="s">
        <v>80</v>
      </c>
      <c r="AY1375" s="16" t="s">
        <v>181</v>
      </c>
      <c r="BE1375" s="141">
        <f t="shared" si="114"/>
        <v>0</v>
      </c>
      <c r="BF1375" s="141">
        <f t="shared" si="115"/>
        <v>0</v>
      </c>
      <c r="BG1375" s="141">
        <f t="shared" si="116"/>
        <v>0</v>
      </c>
      <c r="BH1375" s="141">
        <f t="shared" si="117"/>
        <v>0</v>
      </c>
      <c r="BI1375" s="141">
        <f t="shared" si="118"/>
        <v>0</v>
      </c>
      <c r="BJ1375" s="16" t="s">
        <v>78</v>
      </c>
      <c r="BK1375" s="141">
        <f t="shared" si="119"/>
        <v>0</v>
      </c>
      <c r="BL1375" s="16" t="s">
        <v>186</v>
      </c>
      <c r="BM1375" s="140" t="s">
        <v>2882</v>
      </c>
    </row>
    <row r="1376" spans="2:65" s="1" customFormat="1" ht="16.5" customHeight="1" x14ac:dyDescent="0.2">
      <c r="B1376" s="128"/>
      <c r="C1376" s="129" t="s">
        <v>2883</v>
      </c>
      <c r="D1376" s="129" t="s">
        <v>182</v>
      </c>
      <c r="E1376" s="130" t="s">
        <v>2884</v>
      </c>
      <c r="F1376" s="131" t="s">
        <v>2885</v>
      </c>
      <c r="G1376" s="132" t="s">
        <v>1288</v>
      </c>
      <c r="H1376" s="133">
        <v>2</v>
      </c>
      <c r="I1376" s="134"/>
      <c r="J1376" s="135">
        <f t="shared" si="110"/>
        <v>0</v>
      </c>
      <c r="K1376" s="131" t="s">
        <v>3</v>
      </c>
      <c r="L1376" s="31"/>
      <c r="M1376" s="136" t="s">
        <v>3</v>
      </c>
      <c r="N1376" s="137" t="s">
        <v>44</v>
      </c>
      <c r="P1376" s="138">
        <f t="shared" si="111"/>
        <v>0</v>
      </c>
      <c r="Q1376" s="138">
        <v>0</v>
      </c>
      <c r="R1376" s="138">
        <f t="shared" si="112"/>
        <v>0</v>
      </c>
      <c r="S1376" s="138">
        <v>0</v>
      </c>
      <c r="T1376" s="139">
        <f t="shared" si="113"/>
        <v>0</v>
      </c>
      <c r="AR1376" s="140" t="s">
        <v>186</v>
      </c>
      <c r="AT1376" s="140" t="s">
        <v>182</v>
      </c>
      <c r="AU1376" s="140" t="s">
        <v>80</v>
      </c>
      <c r="AY1376" s="16" t="s">
        <v>181</v>
      </c>
      <c r="BE1376" s="141">
        <f t="shared" si="114"/>
        <v>0</v>
      </c>
      <c r="BF1376" s="141">
        <f t="shared" si="115"/>
        <v>0</v>
      </c>
      <c r="BG1376" s="141">
        <f t="shared" si="116"/>
        <v>0</v>
      </c>
      <c r="BH1376" s="141">
        <f t="shared" si="117"/>
        <v>0</v>
      </c>
      <c r="BI1376" s="141">
        <f t="shared" si="118"/>
        <v>0</v>
      </c>
      <c r="BJ1376" s="16" t="s">
        <v>78</v>
      </c>
      <c r="BK1376" s="141">
        <f t="shared" si="119"/>
        <v>0</v>
      </c>
      <c r="BL1376" s="16" t="s">
        <v>186</v>
      </c>
      <c r="BM1376" s="140" t="s">
        <v>2886</v>
      </c>
    </row>
    <row r="1377" spans="2:65" s="1" customFormat="1" ht="16.5" customHeight="1" x14ac:dyDescent="0.2">
      <c r="B1377" s="128"/>
      <c r="C1377" s="129" t="s">
        <v>2887</v>
      </c>
      <c r="D1377" s="129" t="s">
        <v>182</v>
      </c>
      <c r="E1377" s="130" t="s">
        <v>2888</v>
      </c>
      <c r="F1377" s="131" t="s">
        <v>2889</v>
      </c>
      <c r="G1377" s="132" t="s">
        <v>1288</v>
      </c>
      <c r="H1377" s="133">
        <v>7</v>
      </c>
      <c r="I1377" s="134"/>
      <c r="J1377" s="135">
        <f t="shared" si="110"/>
        <v>0</v>
      </c>
      <c r="K1377" s="131" t="s">
        <v>3</v>
      </c>
      <c r="L1377" s="31"/>
      <c r="M1377" s="136" t="s">
        <v>3</v>
      </c>
      <c r="N1377" s="137" t="s">
        <v>44</v>
      </c>
      <c r="P1377" s="138">
        <f t="shared" si="111"/>
        <v>0</v>
      </c>
      <c r="Q1377" s="138">
        <v>0</v>
      </c>
      <c r="R1377" s="138">
        <f t="shared" si="112"/>
        <v>0</v>
      </c>
      <c r="S1377" s="138">
        <v>0</v>
      </c>
      <c r="T1377" s="139">
        <f t="shared" si="113"/>
        <v>0</v>
      </c>
      <c r="AR1377" s="140" t="s">
        <v>186</v>
      </c>
      <c r="AT1377" s="140" t="s">
        <v>182</v>
      </c>
      <c r="AU1377" s="140" t="s">
        <v>80</v>
      </c>
      <c r="AY1377" s="16" t="s">
        <v>181</v>
      </c>
      <c r="BE1377" s="141">
        <f t="shared" si="114"/>
        <v>0</v>
      </c>
      <c r="BF1377" s="141">
        <f t="shared" si="115"/>
        <v>0</v>
      </c>
      <c r="BG1377" s="141">
        <f t="shared" si="116"/>
        <v>0</v>
      </c>
      <c r="BH1377" s="141">
        <f t="shared" si="117"/>
        <v>0</v>
      </c>
      <c r="BI1377" s="141">
        <f t="shared" si="118"/>
        <v>0</v>
      </c>
      <c r="BJ1377" s="16" t="s">
        <v>78</v>
      </c>
      <c r="BK1377" s="141">
        <f t="shared" si="119"/>
        <v>0</v>
      </c>
      <c r="BL1377" s="16" t="s">
        <v>186</v>
      </c>
      <c r="BM1377" s="140" t="s">
        <v>2890</v>
      </c>
    </row>
    <row r="1378" spans="2:65" s="1" customFormat="1" ht="16.5" customHeight="1" x14ac:dyDescent="0.2">
      <c r="B1378" s="128"/>
      <c r="C1378" s="129" t="s">
        <v>2891</v>
      </c>
      <c r="D1378" s="129" t="s">
        <v>182</v>
      </c>
      <c r="E1378" s="130" t="s">
        <v>2892</v>
      </c>
      <c r="F1378" s="131" t="s">
        <v>2893</v>
      </c>
      <c r="G1378" s="132" t="s">
        <v>1021</v>
      </c>
      <c r="H1378" s="133">
        <v>10</v>
      </c>
      <c r="I1378" s="134"/>
      <c r="J1378" s="135">
        <f t="shared" si="110"/>
        <v>0</v>
      </c>
      <c r="K1378" s="131" t="s">
        <v>3</v>
      </c>
      <c r="L1378" s="31"/>
      <c r="M1378" s="136" t="s">
        <v>3</v>
      </c>
      <c r="N1378" s="137" t="s">
        <v>44</v>
      </c>
      <c r="P1378" s="138">
        <f t="shared" si="111"/>
        <v>0</v>
      </c>
      <c r="Q1378" s="138">
        <v>0</v>
      </c>
      <c r="R1378" s="138">
        <f t="shared" si="112"/>
        <v>0</v>
      </c>
      <c r="S1378" s="138">
        <v>0</v>
      </c>
      <c r="T1378" s="139">
        <f t="shared" si="113"/>
        <v>0</v>
      </c>
      <c r="AR1378" s="140" t="s">
        <v>186</v>
      </c>
      <c r="AT1378" s="140" t="s">
        <v>182</v>
      </c>
      <c r="AU1378" s="140" t="s">
        <v>80</v>
      </c>
      <c r="AY1378" s="16" t="s">
        <v>181</v>
      </c>
      <c r="BE1378" s="141">
        <f t="shared" si="114"/>
        <v>0</v>
      </c>
      <c r="BF1378" s="141">
        <f t="shared" si="115"/>
        <v>0</v>
      </c>
      <c r="BG1378" s="141">
        <f t="shared" si="116"/>
        <v>0</v>
      </c>
      <c r="BH1378" s="141">
        <f t="shared" si="117"/>
        <v>0</v>
      </c>
      <c r="BI1378" s="141">
        <f t="shared" si="118"/>
        <v>0</v>
      </c>
      <c r="BJ1378" s="16" t="s">
        <v>78</v>
      </c>
      <c r="BK1378" s="141">
        <f t="shared" si="119"/>
        <v>0</v>
      </c>
      <c r="BL1378" s="16" t="s">
        <v>186</v>
      </c>
      <c r="BM1378" s="140" t="s">
        <v>2894</v>
      </c>
    </row>
    <row r="1379" spans="2:65" s="11" customFormat="1" ht="22.9" customHeight="1" x14ac:dyDescent="0.2">
      <c r="B1379" s="118"/>
      <c r="D1379" s="119" t="s">
        <v>72</v>
      </c>
      <c r="E1379" s="146" t="s">
        <v>2895</v>
      </c>
      <c r="F1379" s="146" t="s">
        <v>2896</v>
      </c>
      <c r="I1379" s="121"/>
      <c r="J1379" s="147">
        <f>BK1379</f>
        <v>0</v>
      </c>
      <c r="L1379" s="118"/>
      <c r="M1379" s="123"/>
      <c r="P1379" s="124">
        <f>SUM(P1380:P1409)</f>
        <v>0</v>
      </c>
      <c r="R1379" s="124">
        <f>SUM(R1380:R1409)</f>
        <v>0</v>
      </c>
      <c r="T1379" s="125">
        <f>SUM(T1380:T1409)</f>
        <v>0</v>
      </c>
      <c r="AR1379" s="119" t="s">
        <v>80</v>
      </c>
      <c r="AT1379" s="126" t="s">
        <v>72</v>
      </c>
      <c r="AU1379" s="126" t="s">
        <v>78</v>
      </c>
      <c r="AY1379" s="119" t="s">
        <v>181</v>
      </c>
      <c r="BK1379" s="127">
        <f>SUM(BK1380:BK1409)</f>
        <v>0</v>
      </c>
    </row>
    <row r="1380" spans="2:65" s="1" customFormat="1" ht="66.75" customHeight="1" x14ac:dyDescent="0.2">
      <c r="B1380" s="128"/>
      <c r="C1380" s="129" t="s">
        <v>2897</v>
      </c>
      <c r="D1380" s="129" t="s">
        <v>182</v>
      </c>
      <c r="E1380" s="130" t="s">
        <v>2898</v>
      </c>
      <c r="F1380" s="131" t="s">
        <v>2899</v>
      </c>
      <c r="G1380" s="132" t="s">
        <v>185</v>
      </c>
      <c r="H1380" s="133">
        <v>1</v>
      </c>
      <c r="I1380" s="134"/>
      <c r="J1380" s="135">
        <f t="shared" ref="J1380:J1408" si="120">ROUND(I1380*H1380,2)</f>
        <v>0</v>
      </c>
      <c r="K1380" s="131" t="s">
        <v>3</v>
      </c>
      <c r="L1380" s="31"/>
      <c r="M1380" s="136" t="s">
        <v>3</v>
      </c>
      <c r="N1380" s="137" t="s">
        <v>44</v>
      </c>
      <c r="P1380" s="138">
        <f t="shared" ref="P1380:P1408" si="121">O1380*H1380</f>
        <v>0</v>
      </c>
      <c r="Q1380" s="138">
        <v>0</v>
      </c>
      <c r="R1380" s="138">
        <f t="shared" ref="R1380:R1408" si="122">Q1380*H1380</f>
        <v>0</v>
      </c>
      <c r="S1380" s="138">
        <v>0</v>
      </c>
      <c r="T1380" s="139">
        <f t="shared" ref="T1380:T1408" si="123">S1380*H1380</f>
        <v>0</v>
      </c>
      <c r="AR1380" s="140" t="s">
        <v>186</v>
      </c>
      <c r="AT1380" s="140" t="s">
        <v>182</v>
      </c>
      <c r="AU1380" s="140" t="s">
        <v>80</v>
      </c>
      <c r="AY1380" s="16" t="s">
        <v>181</v>
      </c>
      <c r="BE1380" s="141">
        <f t="shared" ref="BE1380:BE1408" si="124">IF(N1380="základní",J1380,0)</f>
        <v>0</v>
      </c>
      <c r="BF1380" s="141">
        <f t="shared" ref="BF1380:BF1408" si="125">IF(N1380="snížená",J1380,0)</f>
        <v>0</v>
      </c>
      <c r="BG1380" s="141">
        <f t="shared" ref="BG1380:BG1408" si="126">IF(N1380="zákl. přenesená",J1380,0)</f>
        <v>0</v>
      </c>
      <c r="BH1380" s="141">
        <f t="shared" ref="BH1380:BH1408" si="127">IF(N1380="sníž. přenesená",J1380,0)</f>
        <v>0</v>
      </c>
      <c r="BI1380" s="141">
        <f t="shared" ref="BI1380:BI1408" si="128">IF(N1380="nulová",J1380,0)</f>
        <v>0</v>
      </c>
      <c r="BJ1380" s="16" t="s">
        <v>78</v>
      </c>
      <c r="BK1380" s="141">
        <f t="shared" ref="BK1380:BK1408" si="129">ROUND(I1380*H1380,2)</f>
        <v>0</v>
      </c>
      <c r="BL1380" s="16" t="s">
        <v>186</v>
      </c>
      <c r="BM1380" s="140" t="s">
        <v>2900</v>
      </c>
    </row>
    <row r="1381" spans="2:65" s="1" customFormat="1" ht="66.75" customHeight="1" x14ac:dyDescent="0.2">
      <c r="B1381" s="128"/>
      <c r="C1381" s="129" t="s">
        <v>2901</v>
      </c>
      <c r="D1381" s="129" t="s">
        <v>182</v>
      </c>
      <c r="E1381" s="130" t="s">
        <v>2902</v>
      </c>
      <c r="F1381" s="131" t="s">
        <v>2903</v>
      </c>
      <c r="G1381" s="132" t="s">
        <v>185</v>
      </c>
      <c r="H1381" s="133">
        <v>1</v>
      </c>
      <c r="I1381" s="134"/>
      <c r="J1381" s="135">
        <f t="shared" si="120"/>
        <v>0</v>
      </c>
      <c r="K1381" s="131" t="s">
        <v>3</v>
      </c>
      <c r="L1381" s="31"/>
      <c r="M1381" s="136" t="s">
        <v>3</v>
      </c>
      <c r="N1381" s="137" t="s">
        <v>44</v>
      </c>
      <c r="P1381" s="138">
        <f t="shared" si="121"/>
        <v>0</v>
      </c>
      <c r="Q1381" s="138">
        <v>0</v>
      </c>
      <c r="R1381" s="138">
        <f t="shared" si="122"/>
        <v>0</v>
      </c>
      <c r="S1381" s="138">
        <v>0</v>
      </c>
      <c r="T1381" s="139">
        <f t="shared" si="123"/>
        <v>0</v>
      </c>
      <c r="AR1381" s="140" t="s">
        <v>186</v>
      </c>
      <c r="AT1381" s="140" t="s">
        <v>182</v>
      </c>
      <c r="AU1381" s="140" t="s">
        <v>80</v>
      </c>
      <c r="AY1381" s="16" t="s">
        <v>181</v>
      </c>
      <c r="BE1381" s="141">
        <f t="shared" si="124"/>
        <v>0</v>
      </c>
      <c r="BF1381" s="141">
        <f t="shared" si="125"/>
        <v>0</v>
      </c>
      <c r="BG1381" s="141">
        <f t="shared" si="126"/>
        <v>0</v>
      </c>
      <c r="BH1381" s="141">
        <f t="shared" si="127"/>
        <v>0</v>
      </c>
      <c r="BI1381" s="141">
        <f t="shared" si="128"/>
        <v>0</v>
      </c>
      <c r="BJ1381" s="16" t="s">
        <v>78</v>
      </c>
      <c r="BK1381" s="141">
        <f t="shared" si="129"/>
        <v>0</v>
      </c>
      <c r="BL1381" s="16" t="s">
        <v>186</v>
      </c>
      <c r="BM1381" s="140" t="s">
        <v>2904</v>
      </c>
    </row>
    <row r="1382" spans="2:65" s="1" customFormat="1" ht="49.15" customHeight="1" x14ac:dyDescent="0.2">
      <c r="B1382" s="128"/>
      <c r="C1382" s="129" t="s">
        <v>2905</v>
      </c>
      <c r="D1382" s="129" t="s">
        <v>182</v>
      </c>
      <c r="E1382" s="130" t="s">
        <v>2906</v>
      </c>
      <c r="F1382" s="131" t="s">
        <v>2907</v>
      </c>
      <c r="G1382" s="132" t="s">
        <v>185</v>
      </c>
      <c r="H1382" s="133">
        <v>1</v>
      </c>
      <c r="I1382" s="134"/>
      <c r="J1382" s="135">
        <f t="shared" si="120"/>
        <v>0</v>
      </c>
      <c r="K1382" s="131" t="s">
        <v>3</v>
      </c>
      <c r="L1382" s="31"/>
      <c r="M1382" s="136" t="s">
        <v>3</v>
      </c>
      <c r="N1382" s="137" t="s">
        <v>44</v>
      </c>
      <c r="P1382" s="138">
        <f t="shared" si="121"/>
        <v>0</v>
      </c>
      <c r="Q1382" s="138">
        <v>0</v>
      </c>
      <c r="R1382" s="138">
        <f t="shared" si="122"/>
        <v>0</v>
      </c>
      <c r="S1382" s="138">
        <v>0</v>
      </c>
      <c r="T1382" s="139">
        <f t="shared" si="123"/>
        <v>0</v>
      </c>
      <c r="AR1382" s="140" t="s">
        <v>186</v>
      </c>
      <c r="AT1382" s="140" t="s">
        <v>182</v>
      </c>
      <c r="AU1382" s="140" t="s">
        <v>80</v>
      </c>
      <c r="AY1382" s="16" t="s">
        <v>181</v>
      </c>
      <c r="BE1382" s="141">
        <f t="shared" si="124"/>
        <v>0</v>
      </c>
      <c r="BF1382" s="141">
        <f t="shared" si="125"/>
        <v>0</v>
      </c>
      <c r="BG1382" s="141">
        <f t="shared" si="126"/>
        <v>0</v>
      </c>
      <c r="BH1382" s="141">
        <f t="shared" si="127"/>
        <v>0</v>
      </c>
      <c r="BI1382" s="141">
        <f t="shared" si="128"/>
        <v>0</v>
      </c>
      <c r="BJ1382" s="16" t="s">
        <v>78</v>
      </c>
      <c r="BK1382" s="141">
        <f t="shared" si="129"/>
        <v>0</v>
      </c>
      <c r="BL1382" s="16" t="s">
        <v>186</v>
      </c>
      <c r="BM1382" s="140" t="s">
        <v>2908</v>
      </c>
    </row>
    <row r="1383" spans="2:65" s="1" customFormat="1" ht="16.5" customHeight="1" x14ac:dyDescent="0.2">
      <c r="B1383" s="128"/>
      <c r="C1383" s="129" t="s">
        <v>2909</v>
      </c>
      <c r="D1383" s="129" t="s">
        <v>182</v>
      </c>
      <c r="E1383" s="130" t="s">
        <v>2910</v>
      </c>
      <c r="F1383" s="131" t="s">
        <v>2911</v>
      </c>
      <c r="G1383" s="132" t="s">
        <v>3</v>
      </c>
      <c r="H1383" s="133">
        <v>1</v>
      </c>
      <c r="I1383" s="134"/>
      <c r="J1383" s="135">
        <f t="shared" si="120"/>
        <v>0</v>
      </c>
      <c r="K1383" s="131" t="s">
        <v>3</v>
      </c>
      <c r="L1383" s="31"/>
      <c r="M1383" s="136" t="s">
        <v>3</v>
      </c>
      <c r="N1383" s="137" t="s">
        <v>44</v>
      </c>
      <c r="P1383" s="138">
        <f t="shared" si="121"/>
        <v>0</v>
      </c>
      <c r="Q1383" s="138">
        <v>0</v>
      </c>
      <c r="R1383" s="138">
        <f t="shared" si="122"/>
        <v>0</v>
      </c>
      <c r="S1383" s="138">
        <v>0</v>
      </c>
      <c r="T1383" s="139">
        <f t="shared" si="123"/>
        <v>0</v>
      </c>
      <c r="AR1383" s="140" t="s">
        <v>186</v>
      </c>
      <c r="AT1383" s="140" t="s">
        <v>182</v>
      </c>
      <c r="AU1383" s="140" t="s">
        <v>80</v>
      </c>
      <c r="AY1383" s="16" t="s">
        <v>181</v>
      </c>
      <c r="BE1383" s="141">
        <f t="shared" si="124"/>
        <v>0</v>
      </c>
      <c r="BF1383" s="141">
        <f t="shared" si="125"/>
        <v>0</v>
      </c>
      <c r="BG1383" s="141">
        <f t="shared" si="126"/>
        <v>0</v>
      </c>
      <c r="BH1383" s="141">
        <f t="shared" si="127"/>
        <v>0</v>
      </c>
      <c r="BI1383" s="141">
        <f t="shared" si="128"/>
        <v>0</v>
      </c>
      <c r="BJ1383" s="16" t="s">
        <v>78</v>
      </c>
      <c r="BK1383" s="141">
        <f t="shared" si="129"/>
        <v>0</v>
      </c>
      <c r="BL1383" s="16" t="s">
        <v>186</v>
      </c>
      <c r="BM1383" s="140" t="s">
        <v>2912</v>
      </c>
    </row>
    <row r="1384" spans="2:65" s="1" customFormat="1" ht="111.75" customHeight="1" x14ac:dyDescent="0.2">
      <c r="B1384" s="128"/>
      <c r="C1384" s="129" t="s">
        <v>2913</v>
      </c>
      <c r="D1384" s="129" t="s">
        <v>182</v>
      </c>
      <c r="E1384" s="130" t="s">
        <v>2914</v>
      </c>
      <c r="F1384" s="131" t="s">
        <v>2915</v>
      </c>
      <c r="G1384" s="132" t="s">
        <v>185</v>
      </c>
      <c r="H1384" s="133">
        <v>1</v>
      </c>
      <c r="I1384" s="134"/>
      <c r="J1384" s="135">
        <f t="shared" si="120"/>
        <v>0</v>
      </c>
      <c r="K1384" s="131" t="s">
        <v>3</v>
      </c>
      <c r="L1384" s="31"/>
      <c r="M1384" s="136" t="s">
        <v>3</v>
      </c>
      <c r="N1384" s="137" t="s">
        <v>44</v>
      </c>
      <c r="P1384" s="138">
        <f t="shared" si="121"/>
        <v>0</v>
      </c>
      <c r="Q1384" s="138">
        <v>0</v>
      </c>
      <c r="R1384" s="138">
        <f t="shared" si="122"/>
        <v>0</v>
      </c>
      <c r="S1384" s="138">
        <v>0</v>
      </c>
      <c r="T1384" s="139">
        <f t="shared" si="123"/>
        <v>0</v>
      </c>
      <c r="AR1384" s="140" t="s">
        <v>186</v>
      </c>
      <c r="AT1384" s="140" t="s">
        <v>182</v>
      </c>
      <c r="AU1384" s="140" t="s">
        <v>80</v>
      </c>
      <c r="AY1384" s="16" t="s">
        <v>181</v>
      </c>
      <c r="BE1384" s="141">
        <f t="shared" si="124"/>
        <v>0</v>
      </c>
      <c r="BF1384" s="141">
        <f t="shared" si="125"/>
        <v>0</v>
      </c>
      <c r="BG1384" s="141">
        <f t="shared" si="126"/>
        <v>0</v>
      </c>
      <c r="BH1384" s="141">
        <f t="shared" si="127"/>
        <v>0</v>
      </c>
      <c r="BI1384" s="141">
        <f t="shared" si="128"/>
        <v>0</v>
      </c>
      <c r="BJ1384" s="16" t="s">
        <v>78</v>
      </c>
      <c r="BK1384" s="141">
        <f t="shared" si="129"/>
        <v>0</v>
      </c>
      <c r="BL1384" s="16" t="s">
        <v>186</v>
      </c>
      <c r="BM1384" s="140" t="s">
        <v>2916</v>
      </c>
    </row>
    <row r="1385" spans="2:65" s="1" customFormat="1" ht="24.2" customHeight="1" x14ac:dyDescent="0.2">
      <c r="B1385" s="128"/>
      <c r="C1385" s="129" t="s">
        <v>2917</v>
      </c>
      <c r="D1385" s="129" t="s">
        <v>182</v>
      </c>
      <c r="E1385" s="130" t="s">
        <v>2918</v>
      </c>
      <c r="F1385" s="131" t="s">
        <v>2919</v>
      </c>
      <c r="G1385" s="132" t="s">
        <v>185</v>
      </c>
      <c r="H1385" s="133">
        <v>2</v>
      </c>
      <c r="I1385" s="134"/>
      <c r="J1385" s="135">
        <f t="shared" si="120"/>
        <v>0</v>
      </c>
      <c r="K1385" s="131" t="s">
        <v>3</v>
      </c>
      <c r="L1385" s="31"/>
      <c r="M1385" s="136" t="s">
        <v>3</v>
      </c>
      <c r="N1385" s="137" t="s">
        <v>44</v>
      </c>
      <c r="P1385" s="138">
        <f t="shared" si="121"/>
        <v>0</v>
      </c>
      <c r="Q1385" s="138">
        <v>0</v>
      </c>
      <c r="R1385" s="138">
        <f t="shared" si="122"/>
        <v>0</v>
      </c>
      <c r="S1385" s="138">
        <v>0</v>
      </c>
      <c r="T1385" s="139">
        <f t="shared" si="123"/>
        <v>0</v>
      </c>
      <c r="AR1385" s="140" t="s">
        <v>186</v>
      </c>
      <c r="AT1385" s="140" t="s">
        <v>182</v>
      </c>
      <c r="AU1385" s="140" t="s">
        <v>80</v>
      </c>
      <c r="AY1385" s="16" t="s">
        <v>181</v>
      </c>
      <c r="BE1385" s="141">
        <f t="shared" si="124"/>
        <v>0</v>
      </c>
      <c r="BF1385" s="141">
        <f t="shared" si="125"/>
        <v>0</v>
      </c>
      <c r="BG1385" s="141">
        <f t="shared" si="126"/>
        <v>0</v>
      </c>
      <c r="BH1385" s="141">
        <f t="shared" si="127"/>
        <v>0</v>
      </c>
      <c r="BI1385" s="141">
        <f t="shared" si="128"/>
        <v>0</v>
      </c>
      <c r="BJ1385" s="16" t="s">
        <v>78</v>
      </c>
      <c r="BK1385" s="141">
        <f t="shared" si="129"/>
        <v>0</v>
      </c>
      <c r="BL1385" s="16" t="s">
        <v>186</v>
      </c>
      <c r="BM1385" s="140" t="s">
        <v>2920</v>
      </c>
    </row>
    <row r="1386" spans="2:65" s="1" customFormat="1" ht="44.25" customHeight="1" x14ac:dyDescent="0.2">
      <c r="B1386" s="128"/>
      <c r="C1386" s="129" t="s">
        <v>2921</v>
      </c>
      <c r="D1386" s="129" t="s">
        <v>182</v>
      </c>
      <c r="E1386" s="130" t="s">
        <v>2922</v>
      </c>
      <c r="F1386" s="131" t="s">
        <v>2923</v>
      </c>
      <c r="G1386" s="132" t="s">
        <v>185</v>
      </c>
      <c r="H1386" s="133">
        <v>1</v>
      </c>
      <c r="I1386" s="134"/>
      <c r="J1386" s="135">
        <f t="shared" si="120"/>
        <v>0</v>
      </c>
      <c r="K1386" s="131" t="s">
        <v>3</v>
      </c>
      <c r="L1386" s="31"/>
      <c r="M1386" s="136" t="s">
        <v>3</v>
      </c>
      <c r="N1386" s="137" t="s">
        <v>44</v>
      </c>
      <c r="P1386" s="138">
        <f t="shared" si="121"/>
        <v>0</v>
      </c>
      <c r="Q1386" s="138">
        <v>0</v>
      </c>
      <c r="R1386" s="138">
        <f t="shared" si="122"/>
        <v>0</v>
      </c>
      <c r="S1386" s="138">
        <v>0</v>
      </c>
      <c r="T1386" s="139">
        <f t="shared" si="123"/>
        <v>0</v>
      </c>
      <c r="AR1386" s="140" t="s">
        <v>186</v>
      </c>
      <c r="AT1386" s="140" t="s">
        <v>182</v>
      </c>
      <c r="AU1386" s="140" t="s">
        <v>80</v>
      </c>
      <c r="AY1386" s="16" t="s">
        <v>181</v>
      </c>
      <c r="BE1386" s="141">
        <f t="shared" si="124"/>
        <v>0</v>
      </c>
      <c r="BF1386" s="141">
        <f t="shared" si="125"/>
        <v>0</v>
      </c>
      <c r="BG1386" s="141">
        <f t="shared" si="126"/>
        <v>0</v>
      </c>
      <c r="BH1386" s="141">
        <f t="shared" si="127"/>
        <v>0</v>
      </c>
      <c r="BI1386" s="141">
        <f t="shared" si="128"/>
        <v>0</v>
      </c>
      <c r="BJ1386" s="16" t="s">
        <v>78</v>
      </c>
      <c r="BK1386" s="141">
        <f t="shared" si="129"/>
        <v>0</v>
      </c>
      <c r="BL1386" s="16" t="s">
        <v>186</v>
      </c>
      <c r="BM1386" s="140" t="s">
        <v>2924</v>
      </c>
    </row>
    <row r="1387" spans="2:65" s="1" customFormat="1" ht="37.9" customHeight="1" x14ac:dyDescent="0.2">
      <c r="B1387" s="128"/>
      <c r="C1387" s="129" t="s">
        <v>2925</v>
      </c>
      <c r="D1387" s="129" t="s">
        <v>182</v>
      </c>
      <c r="E1387" s="130" t="s">
        <v>2926</v>
      </c>
      <c r="F1387" s="131" t="s">
        <v>2927</v>
      </c>
      <c r="G1387" s="132" t="s">
        <v>185</v>
      </c>
      <c r="H1387" s="133">
        <v>1</v>
      </c>
      <c r="I1387" s="134"/>
      <c r="J1387" s="135">
        <f t="shared" si="120"/>
        <v>0</v>
      </c>
      <c r="K1387" s="131" t="s">
        <v>3</v>
      </c>
      <c r="L1387" s="31"/>
      <c r="M1387" s="136" t="s">
        <v>3</v>
      </c>
      <c r="N1387" s="137" t="s">
        <v>44</v>
      </c>
      <c r="P1387" s="138">
        <f t="shared" si="121"/>
        <v>0</v>
      </c>
      <c r="Q1387" s="138">
        <v>0</v>
      </c>
      <c r="R1387" s="138">
        <f t="shared" si="122"/>
        <v>0</v>
      </c>
      <c r="S1387" s="138">
        <v>0</v>
      </c>
      <c r="T1387" s="139">
        <f t="shared" si="123"/>
        <v>0</v>
      </c>
      <c r="AR1387" s="140" t="s">
        <v>186</v>
      </c>
      <c r="AT1387" s="140" t="s">
        <v>182</v>
      </c>
      <c r="AU1387" s="140" t="s">
        <v>80</v>
      </c>
      <c r="AY1387" s="16" t="s">
        <v>181</v>
      </c>
      <c r="BE1387" s="141">
        <f t="shared" si="124"/>
        <v>0</v>
      </c>
      <c r="BF1387" s="141">
        <f t="shared" si="125"/>
        <v>0</v>
      </c>
      <c r="BG1387" s="141">
        <f t="shared" si="126"/>
        <v>0</v>
      </c>
      <c r="BH1387" s="141">
        <f t="shared" si="127"/>
        <v>0</v>
      </c>
      <c r="BI1387" s="141">
        <f t="shared" si="128"/>
        <v>0</v>
      </c>
      <c r="BJ1387" s="16" t="s">
        <v>78</v>
      </c>
      <c r="BK1387" s="141">
        <f t="shared" si="129"/>
        <v>0</v>
      </c>
      <c r="BL1387" s="16" t="s">
        <v>186</v>
      </c>
      <c r="BM1387" s="140" t="s">
        <v>2928</v>
      </c>
    </row>
    <row r="1388" spans="2:65" s="1" customFormat="1" ht="100.5" customHeight="1" x14ac:dyDescent="0.2">
      <c r="B1388" s="128"/>
      <c r="C1388" s="129" t="s">
        <v>2929</v>
      </c>
      <c r="D1388" s="129" t="s">
        <v>182</v>
      </c>
      <c r="E1388" s="130" t="s">
        <v>2930</v>
      </c>
      <c r="F1388" s="131" t="s">
        <v>2931</v>
      </c>
      <c r="G1388" s="132" t="s">
        <v>185</v>
      </c>
      <c r="H1388" s="133">
        <v>1</v>
      </c>
      <c r="I1388" s="134"/>
      <c r="J1388" s="135">
        <f t="shared" si="120"/>
        <v>0</v>
      </c>
      <c r="K1388" s="131" t="s">
        <v>3</v>
      </c>
      <c r="L1388" s="31"/>
      <c r="M1388" s="136" t="s">
        <v>3</v>
      </c>
      <c r="N1388" s="137" t="s">
        <v>44</v>
      </c>
      <c r="P1388" s="138">
        <f t="shared" si="121"/>
        <v>0</v>
      </c>
      <c r="Q1388" s="138">
        <v>0</v>
      </c>
      <c r="R1388" s="138">
        <f t="shared" si="122"/>
        <v>0</v>
      </c>
      <c r="S1388" s="138">
        <v>0</v>
      </c>
      <c r="T1388" s="139">
        <f t="shared" si="123"/>
        <v>0</v>
      </c>
      <c r="AR1388" s="140" t="s">
        <v>186</v>
      </c>
      <c r="AT1388" s="140" t="s">
        <v>182</v>
      </c>
      <c r="AU1388" s="140" t="s">
        <v>80</v>
      </c>
      <c r="AY1388" s="16" t="s">
        <v>181</v>
      </c>
      <c r="BE1388" s="141">
        <f t="shared" si="124"/>
        <v>0</v>
      </c>
      <c r="BF1388" s="141">
        <f t="shared" si="125"/>
        <v>0</v>
      </c>
      <c r="BG1388" s="141">
        <f t="shared" si="126"/>
        <v>0</v>
      </c>
      <c r="BH1388" s="141">
        <f t="shared" si="127"/>
        <v>0</v>
      </c>
      <c r="BI1388" s="141">
        <f t="shared" si="128"/>
        <v>0</v>
      </c>
      <c r="BJ1388" s="16" t="s">
        <v>78</v>
      </c>
      <c r="BK1388" s="141">
        <f t="shared" si="129"/>
        <v>0</v>
      </c>
      <c r="BL1388" s="16" t="s">
        <v>186</v>
      </c>
      <c r="BM1388" s="140" t="s">
        <v>2932</v>
      </c>
    </row>
    <row r="1389" spans="2:65" s="1" customFormat="1" ht="37.9" customHeight="1" x14ac:dyDescent="0.2">
      <c r="B1389" s="128"/>
      <c r="C1389" s="129" t="s">
        <v>2933</v>
      </c>
      <c r="D1389" s="129" t="s">
        <v>182</v>
      </c>
      <c r="E1389" s="130" t="s">
        <v>2934</v>
      </c>
      <c r="F1389" s="131" t="s">
        <v>2935</v>
      </c>
      <c r="G1389" s="132" t="s">
        <v>185</v>
      </c>
      <c r="H1389" s="133">
        <v>1</v>
      </c>
      <c r="I1389" s="134"/>
      <c r="J1389" s="135">
        <f t="shared" si="120"/>
        <v>0</v>
      </c>
      <c r="K1389" s="131" t="s">
        <v>3</v>
      </c>
      <c r="L1389" s="31"/>
      <c r="M1389" s="136" t="s">
        <v>3</v>
      </c>
      <c r="N1389" s="137" t="s">
        <v>44</v>
      </c>
      <c r="P1389" s="138">
        <f t="shared" si="121"/>
        <v>0</v>
      </c>
      <c r="Q1389" s="138">
        <v>0</v>
      </c>
      <c r="R1389" s="138">
        <f t="shared" si="122"/>
        <v>0</v>
      </c>
      <c r="S1389" s="138">
        <v>0</v>
      </c>
      <c r="T1389" s="139">
        <f t="shared" si="123"/>
        <v>0</v>
      </c>
      <c r="AR1389" s="140" t="s">
        <v>186</v>
      </c>
      <c r="AT1389" s="140" t="s">
        <v>182</v>
      </c>
      <c r="AU1389" s="140" t="s">
        <v>80</v>
      </c>
      <c r="AY1389" s="16" t="s">
        <v>181</v>
      </c>
      <c r="BE1389" s="141">
        <f t="shared" si="124"/>
        <v>0</v>
      </c>
      <c r="BF1389" s="141">
        <f t="shared" si="125"/>
        <v>0</v>
      </c>
      <c r="BG1389" s="141">
        <f t="shared" si="126"/>
        <v>0</v>
      </c>
      <c r="BH1389" s="141">
        <f t="shared" si="127"/>
        <v>0</v>
      </c>
      <c r="BI1389" s="141">
        <f t="shared" si="128"/>
        <v>0</v>
      </c>
      <c r="BJ1389" s="16" t="s">
        <v>78</v>
      </c>
      <c r="BK1389" s="141">
        <f t="shared" si="129"/>
        <v>0</v>
      </c>
      <c r="BL1389" s="16" t="s">
        <v>186</v>
      </c>
      <c r="BM1389" s="140" t="s">
        <v>2936</v>
      </c>
    </row>
    <row r="1390" spans="2:65" s="1" customFormat="1" ht="55.5" customHeight="1" x14ac:dyDescent="0.2">
      <c r="B1390" s="128"/>
      <c r="C1390" s="129" t="s">
        <v>2937</v>
      </c>
      <c r="D1390" s="129" t="s">
        <v>182</v>
      </c>
      <c r="E1390" s="130" t="s">
        <v>2938</v>
      </c>
      <c r="F1390" s="131" t="s">
        <v>2939</v>
      </c>
      <c r="G1390" s="132" t="s">
        <v>185</v>
      </c>
      <c r="H1390" s="133">
        <v>1</v>
      </c>
      <c r="I1390" s="134"/>
      <c r="J1390" s="135">
        <f t="shared" si="120"/>
        <v>0</v>
      </c>
      <c r="K1390" s="131" t="s">
        <v>3</v>
      </c>
      <c r="L1390" s="31"/>
      <c r="M1390" s="136" t="s">
        <v>3</v>
      </c>
      <c r="N1390" s="137" t="s">
        <v>44</v>
      </c>
      <c r="P1390" s="138">
        <f t="shared" si="121"/>
        <v>0</v>
      </c>
      <c r="Q1390" s="138">
        <v>0</v>
      </c>
      <c r="R1390" s="138">
        <f t="shared" si="122"/>
        <v>0</v>
      </c>
      <c r="S1390" s="138">
        <v>0</v>
      </c>
      <c r="T1390" s="139">
        <f t="shared" si="123"/>
        <v>0</v>
      </c>
      <c r="AR1390" s="140" t="s">
        <v>186</v>
      </c>
      <c r="AT1390" s="140" t="s">
        <v>182</v>
      </c>
      <c r="AU1390" s="140" t="s">
        <v>80</v>
      </c>
      <c r="AY1390" s="16" t="s">
        <v>181</v>
      </c>
      <c r="BE1390" s="141">
        <f t="shared" si="124"/>
        <v>0</v>
      </c>
      <c r="BF1390" s="141">
        <f t="shared" si="125"/>
        <v>0</v>
      </c>
      <c r="BG1390" s="141">
        <f t="shared" si="126"/>
        <v>0</v>
      </c>
      <c r="BH1390" s="141">
        <f t="shared" si="127"/>
        <v>0</v>
      </c>
      <c r="BI1390" s="141">
        <f t="shared" si="128"/>
        <v>0</v>
      </c>
      <c r="BJ1390" s="16" t="s">
        <v>78</v>
      </c>
      <c r="BK1390" s="141">
        <f t="shared" si="129"/>
        <v>0</v>
      </c>
      <c r="BL1390" s="16" t="s">
        <v>186</v>
      </c>
      <c r="BM1390" s="140" t="s">
        <v>2940</v>
      </c>
    </row>
    <row r="1391" spans="2:65" s="1" customFormat="1" ht="49.15" customHeight="1" x14ac:dyDescent="0.2">
      <c r="B1391" s="128"/>
      <c r="C1391" s="129" t="s">
        <v>2941</v>
      </c>
      <c r="D1391" s="129" t="s">
        <v>182</v>
      </c>
      <c r="E1391" s="130" t="s">
        <v>2942</v>
      </c>
      <c r="F1391" s="131" t="s">
        <v>2943</v>
      </c>
      <c r="G1391" s="132" t="s">
        <v>185</v>
      </c>
      <c r="H1391" s="133">
        <v>1</v>
      </c>
      <c r="I1391" s="134"/>
      <c r="J1391" s="135">
        <f t="shared" si="120"/>
        <v>0</v>
      </c>
      <c r="K1391" s="131" t="s">
        <v>3</v>
      </c>
      <c r="L1391" s="31"/>
      <c r="M1391" s="136" t="s">
        <v>3</v>
      </c>
      <c r="N1391" s="137" t="s">
        <v>44</v>
      </c>
      <c r="P1391" s="138">
        <f t="shared" si="121"/>
        <v>0</v>
      </c>
      <c r="Q1391" s="138">
        <v>0</v>
      </c>
      <c r="R1391" s="138">
        <f t="shared" si="122"/>
        <v>0</v>
      </c>
      <c r="S1391" s="138">
        <v>0</v>
      </c>
      <c r="T1391" s="139">
        <f t="shared" si="123"/>
        <v>0</v>
      </c>
      <c r="AR1391" s="140" t="s">
        <v>186</v>
      </c>
      <c r="AT1391" s="140" t="s">
        <v>182</v>
      </c>
      <c r="AU1391" s="140" t="s">
        <v>80</v>
      </c>
      <c r="AY1391" s="16" t="s">
        <v>181</v>
      </c>
      <c r="BE1391" s="141">
        <f t="shared" si="124"/>
        <v>0</v>
      </c>
      <c r="BF1391" s="141">
        <f t="shared" si="125"/>
        <v>0</v>
      </c>
      <c r="BG1391" s="141">
        <f t="shared" si="126"/>
        <v>0</v>
      </c>
      <c r="BH1391" s="141">
        <f t="shared" si="127"/>
        <v>0</v>
      </c>
      <c r="BI1391" s="141">
        <f t="shared" si="128"/>
        <v>0</v>
      </c>
      <c r="BJ1391" s="16" t="s">
        <v>78</v>
      </c>
      <c r="BK1391" s="141">
        <f t="shared" si="129"/>
        <v>0</v>
      </c>
      <c r="BL1391" s="16" t="s">
        <v>186</v>
      </c>
      <c r="BM1391" s="140" t="s">
        <v>2944</v>
      </c>
    </row>
    <row r="1392" spans="2:65" s="1" customFormat="1" ht="16.5" customHeight="1" x14ac:dyDescent="0.2">
      <c r="B1392" s="128"/>
      <c r="C1392" s="129" t="s">
        <v>2945</v>
      </c>
      <c r="D1392" s="129" t="s">
        <v>182</v>
      </c>
      <c r="E1392" s="130" t="s">
        <v>2946</v>
      </c>
      <c r="F1392" s="131" t="s">
        <v>2947</v>
      </c>
      <c r="G1392" s="132" t="s">
        <v>3</v>
      </c>
      <c r="H1392" s="133">
        <v>1</v>
      </c>
      <c r="I1392" s="134"/>
      <c r="J1392" s="135">
        <f t="shared" si="120"/>
        <v>0</v>
      </c>
      <c r="K1392" s="131" t="s">
        <v>3</v>
      </c>
      <c r="L1392" s="31"/>
      <c r="M1392" s="136" t="s">
        <v>3</v>
      </c>
      <c r="N1392" s="137" t="s">
        <v>44</v>
      </c>
      <c r="P1392" s="138">
        <f t="shared" si="121"/>
        <v>0</v>
      </c>
      <c r="Q1392" s="138">
        <v>0</v>
      </c>
      <c r="R1392" s="138">
        <f t="shared" si="122"/>
        <v>0</v>
      </c>
      <c r="S1392" s="138">
        <v>0</v>
      </c>
      <c r="T1392" s="139">
        <f t="shared" si="123"/>
        <v>0</v>
      </c>
      <c r="AR1392" s="140" t="s">
        <v>186</v>
      </c>
      <c r="AT1392" s="140" t="s">
        <v>182</v>
      </c>
      <c r="AU1392" s="140" t="s">
        <v>80</v>
      </c>
      <c r="AY1392" s="16" t="s">
        <v>181</v>
      </c>
      <c r="BE1392" s="141">
        <f t="shared" si="124"/>
        <v>0</v>
      </c>
      <c r="BF1392" s="141">
        <f t="shared" si="125"/>
        <v>0</v>
      </c>
      <c r="BG1392" s="141">
        <f t="shared" si="126"/>
        <v>0</v>
      </c>
      <c r="BH1392" s="141">
        <f t="shared" si="127"/>
        <v>0</v>
      </c>
      <c r="BI1392" s="141">
        <f t="shared" si="128"/>
        <v>0</v>
      </c>
      <c r="BJ1392" s="16" t="s">
        <v>78</v>
      </c>
      <c r="BK1392" s="141">
        <f t="shared" si="129"/>
        <v>0</v>
      </c>
      <c r="BL1392" s="16" t="s">
        <v>186</v>
      </c>
      <c r="BM1392" s="140" t="s">
        <v>2948</v>
      </c>
    </row>
    <row r="1393" spans="2:65" s="1" customFormat="1" ht="44.25" customHeight="1" x14ac:dyDescent="0.2">
      <c r="B1393" s="128"/>
      <c r="C1393" s="129" t="s">
        <v>2949</v>
      </c>
      <c r="D1393" s="129" t="s">
        <v>182</v>
      </c>
      <c r="E1393" s="130" t="s">
        <v>2950</v>
      </c>
      <c r="F1393" s="131" t="s">
        <v>2951</v>
      </c>
      <c r="G1393" s="132" t="s">
        <v>185</v>
      </c>
      <c r="H1393" s="133">
        <v>1</v>
      </c>
      <c r="I1393" s="134"/>
      <c r="J1393" s="135">
        <f t="shared" si="120"/>
        <v>0</v>
      </c>
      <c r="K1393" s="131" t="s">
        <v>3</v>
      </c>
      <c r="L1393" s="31"/>
      <c r="M1393" s="136" t="s">
        <v>3</v>
      </c>
      <c r="N1393" s="137" t="s">
        <v>44</v>
      </c>
      <c r="P1393" s="138">
        <f t="shared" si="121"/>
        <v>0</v>
      </c>
      <c r="Q1393" s="138">
        <v>0</v>
      </c>
      <c r="R1393" s="138">
        <f t="shared" si="122"/>
        <v>0</v>
      </c>
      <c r="S1393" s="138">
        <v>0</v>
      </c>
      <c r="T1393" s="139">
        <f t="shared" si="123"/>
        <v>0</v>
      </c>
      <c r="AR1393" s="140" t="s">
        <v>186</v>
      </c>
      <c r="AT1393" s="140" t="s">
        <v>182</v>
      </c>
      <c r="AU1393" s="140" t="s">
        <v>80</v>
      </c>
      <c r="AY1393" s="16" t="s">
        <v>181</v>
      </c>
      <c r="BE1393" s="141">
        <f t="shared" si="124"/>
        <v>0</v>
      </c>
      <c r="BF1393" s="141">
        <f t="shared" si="125"/>
        <v>0</v>
      </c>
      <c r="BG1393" s="141">
        <f t="shared" si="126"/>
        <v>0</v>
      </c>
      <c r="BH1393" s="141">
        <f t="shared" si="127"/>
        <v>0</v>
      </c>
      <c r="BI1393" s="141">
        <f t="shared" si="128"/>
        <v>0</v>
      </c>
      <c r="BJ1393" s="16" t="s">
        <v>78</v>
      </c>
      <c r="BK1393" s="141">
        <f t="shared" si="129"/>
        <v>0</v>
      </c>
      <c r="BL1393" s="16" t="s">
        <v>186</v>
      </c>
      <c r="BM1393" s="140" t="s">
        <v>2952</v>
      </c>
    </row>
    <row r="1394" spans="2:65" s="1" customFormat="1" ht="55.5" customHeight="1" x14ac:dyDescent="0.2">
      <c r="B1394" s="128"/>
      <c r="C1394" s="129" t="s">
        <v>2953</v>
      </c>
      <c r="D1394" s="129" t="s">
        <v>182</v>
      </c>
      <c r="E1394" s="130" t="s">
        <v>2954</v>
      </c>
      <c r="F1394" s="131" t="s">
        <v>2955</v>
      </c>
      <c r="G1394" s="132" t="s">
        <v>185</v>
      </c>
      <c r="H1394" s="133">
        <v>1</v>
      </c>
      <c r="I1394" s="134"/>
      <c r="J1394" s="135">
        <f t="shared" si="120"/>
        <v>0</v>
      </c>
      <c r="K1394" s="131" t="s">
        <v>3</v>
      </c>
      <c r="L1394" s="31"/>
      <c r="M1394" s="136" t="s">
        <v>3</v>
      </c>
      <c r="N1394" s="137" t="s">
        <v>44</v>
      </c>
      <c r="P1394" s="138">
        <f t="shared" si="121"/>
        <v>0</v>
      </c>
      <c r="Q1394" s="138">
        <v>0</v>
      </c>
      <c r="R1394" s="138">
        <f t="shared" si="122"/>
        <v>0</v>
      </c>
      <c r="S1394" s="138">
        <v>0</v>
      </c>
      <c r="T1394" s="139">
        <f t="shared" si="123"/>
        <v>0</v>
      </c>
      <c r="AR1394" s="140" t="s">
        <v>186</v>
      </c>
      <c r="AT1394" s="140" t="s">
        <v>182</v>
      </c>
      <c r="AU1394" s="140" t="s">
        <v>80</v>
      </c>
      <c r="AY1394" s="16" t="s">
        <v>181</v>
      </c>
      <c r="BE1394" s="141">
        <f t="shared" si="124"/>
        <v>0</v>
      </c>
      <c r="BF1394" s="141">
        <f t="shared" si="125"/>
        <v>0</v>
      </c>
      <c r="BG1394" s="141">
        <f t="shared" si="126"/>
        <v>0</v>
      </c>
      <c r="BH1394" s="141">
        <f t="shared" si="127"/>
        <v>0</v>
      </c>
      <c r="BI1394" s="141">
        <f t="shared" si="128"/>
        <v>0</v>
      </c>
      <c r="BJ1394" s="16" t="s">
        <v>78</v>
      </c>
      <c r="BK1394" s="141">
        <f t="shared" si="129"/>
        <v>0</v>
      </c>
      <c r="BL1394" s="16" t="s">
        <v>186</v>
      </c>
      <c r="BM1394" s="140" t="s">
        <v>2956</v>
      </c>
    </row>
    <row r="1395" spans="2:65" s="1" customFormat="1" ht="66.75" customHeight="1" x14ac:dyDescent="0.2">
      <c r="B1395" s="128"/>
      <c r="C1395" s="129" t="s">
        <v>2957</v>
      </c>
      <c r="D1395" s="129" t="s">
        <v>182</v>
      </c>
      <c r="E1395" s="130" t="s">
        <v>2898</v>
      </c>
      <c r="F1395" s="131" t="s">
        <v>2899</v>
      </c>
      <c r="G1395" s="132" t="s">
        <v>185</v>
      </c>
      <c r="H1395" s="133">
        <v>1</v>
      </c>
      <c r="I1395" s="134"/>
      <c r="J1395" s="135">
        <f t="shared" si="120"/>
        <v>0</v>
      </c>
      <c r="K1395" s="131" t="s">
        <v>3</v>
      </c>
      <c r="L1395" s="31"/>
      <c r="M1395" s="136" t="s">
        <v>3</v>
      </c>
      <c r="N1395" s="137" t="s">
        <v>44</v>
      </c>
      <c r="P1395" s="138">
        <f t="shared" si="121"/>
        <v>0</v>
      </c>
      <c r="Q1395" s="138">
        <v>0</v>
      </c>
      <c r="R1395" s="138">
        <f t="shared" si="122"/>
        <v>0</v>
      </c>
      <c r="S1395" s="138">
        <v>0</v>
      </c>
      <c r="T1395" s="139">
        <f t="shared" si="123"/>
        <v>0</v>
      </c>
      <c r="AR1395" s="140" t="s">
        <v>186</v>
      </c>
      <c r="AT1395" s="140" t="s">
        <v>182</v>
      </c>
      <c r="AU1395" s="140" t="s">
        <v>80</v>
      </c>
      <c r="AY1395" s="16" t="s">
        <v>181</v>
      </c>
      <c r="BE1395" s="141">
        <f t="shared" si="124"/>
        <v>0</v>
      </c>
      <c r="BF1395" s="141">
        <f t="shared" si="125"/>
        <v>0</v>
      </c>
      <c r="BG1395" s="141">
        <f t="shared" si="126"/>
        <v>0</v>
      </c>
      <c r="BH1395" s="141">
        <f t="shared" si="127"/>
        <v>0</v>
      </c>
      <c r="BI1395" s="141">
        <f t="shared" si="128"/>
        <v>0</v>
      </c>
      <c r="BJ1395" s="16" t="s">
        <v>78</v>
      </c>
      <c r="BK1395" s="141">
        <f t="shared" si="129"/>
        <v>0</v>
      </c>
      <c r="BL1395" s="16" t="s">
        <v>186</v>
      </c>
      <c r="BM1395" s="140" t="s">
        <v>2958</v>
      </c>
    </row>
    <row r="1396" spans="2:65" s="1" customFormat="1" ht="66.75" customHeight="1" x14ac:dyDescent="0.2">
      <c r="B1396" s="128"/>
      <c r="C1396" s="129" t="s">
        <v>2959</v>
      </c>
      <c r="D1396" s="129" t="s">
        <v>182</v>
      </c>
      <c r="E1396" s="130" t="s">
        <v>2960</v>
      </c>
      <c r="F1396" s="131" t="s">
        <v>2903</v>
      </c>
      <c r="G1396" s="132" t="s">
        <v>185</v>
      </c>
      <c r="H1396" s="133">
        <v>1</v>
      </c>
      <c r="I1396" s="134"/>
      <c r="J1396" s="135">
        <f t="shared" si="120"/>
        <v>0</v>
      </c>
      <c r="K1396" s="131" t="s">
        <v>3</v>
      </c>
      <c r="L1396" s="31"/>
      <c r="M1396" s="136" t="s">
        <v>3</v>
      </c>
      <c r="N1396" s="137" t="s">
        <v>44</v>
      </c>
      <c r="P1396" s="138">
        <f t="shared" si="121"/>
        <v>0</v>
      </c>
      <c r="Q1396" s="138">
        <v>0</v>
      </c>
      <c r="R1396" s="138">
        <f t="shared" si="122"/>
        <v>0</v>
      </c>
      <c r="S1396" s="138">
        <v>0</v>
      </c>
      <c r="T1396" s="139">
        <f t="shared" si="123"/>
        <v>0</v>
      </c>
      <c r="AR1396" s="140" t="s">
        <v>186</v>
      </c>
      <c r="AT1396" s="140" t="s">
        <v>182</v>
      </c>
      <c r="AU1396" s="140" t="s">
        <v>80</v>
      </c>
      <c r="AY1396" s="16" t="s">
        <v>181</v>
      </c>
      <c r="BE1396" s="141">
        <f t="shared" si="124"/>
        <v>0</v>
      </c>
      <c r="BF1396" s="141">
        <f t="shared" si="125"/>
        <v>0</v>
      </c>
      <c r="BG1396" s="141">
        <f t="shared" si="126"/>
        <v>0</v>
      </c>
      <c r="BH1396" s="141">
        <f t="shared" si="127"/>
        <v>0</v>
      </c>
      <c r="BI1396" s="141">
        <f t="shared" si="128"/>
        <v>0</v>
      </c>
      <c r="BJ1396" s="16" t="s">
        <v>78</v>
      </c>
      <c r="BK1396" s="141">
        <f t="shared" si="129"/>
        <v>0</v>
      </c>
      <c r="BL1396" s="16" t="s">
        <v>186</v>
      </c>
      <c r="BM1396" s="140" t="s">
        <v>2961</v>
      </c>
    </row>
    <row r="1397" spans="2:65" s="1" customFormat="1" ht="49.15" customHeight="1" x14ac:dyDescent="0.2">
      <c r="B1397" s="128"/>
      <c r="C1397" s="129" t="s">
        <v>2962</v>
      </c>
      <c r="D1397" s="129" t="s">
        <v>182</v>
      </c>
      <c r="E1397" s="130" t="s">
        <v>2906</v>
      </c>
      <c r="F1397" s="131" t="s">
        <v>2907</v>
      </c>
      <c r="G1397" s="132" t="s">
        <v>185</v>
      </c>
      <c r="H1397" s="133">
        <v>1</v>
      </c>
      <c r="I1397" s="134"/>
      <c r="J1397" s="135">
        <f t="shared" si="120"/>
        <v>0</v>
      </c>
      <c r="K1397" s="131" t="s">
        <v>3</v>
      </c>
      <c r="L1397" s="31"/>
      <c r="M1397" s="136" t="s">
        <v>3</v>
      </c>
      <c r="N1397" s="137" t="s">
        <v>44</v>
      </c>
      <c r="P1397" s="138">
        <f t="shared" si="121"/>
        <v>0</v>
      </c>
      <c r="Q1397" s="138">
        <v>0</v>
      </c>
      <c r="R1397" s="138">
        <f t="shared" si="122"/>
        <v>0</v>
      </c>
      <c r="S1397" s="138">
        <v>0</v>
      </c>
      <c r="T1397" s="139">
        <f t="shared" si="123"/>
        <v>0</v>
      </c>
      <c r="AR1397" s="140" t="s">
        <v>186</v>
      </c>
      <c r="AT1397" s="140" t="s">
        <v>182</v>
      </c>
      <c r="AU1397" s="140" t="s">
        <v>80</v>
      </c>
      <c r="AY1397" s="16" t="s">
        <v>181</v>
      </c>
      <c r="BE1397" s="141">
        <f t="shared" si="124"/>
        <v>0</v>
      </c>
      <c r="BF1397" s="141">
        <f t="shared" si="125"/>
        <v>0</v>
      </c>
      <c r="BG1397" s="141">
        <f t="shared" si="126"/>
        <v>0</v>
      </c>
      <c r="BH1397" s="141">
        <f t="shared" si="127"/>
        <v>0</v>
      </c>
      <c r="BI1397" s="141">
        <f t="shared" si="128"/>
        <v>0</v>
      </c>
      <c r="BJ1397" s="16" t="s">
        <v>78</v>
      </c>
      <c r="BK1397" s="141">
        <f t="shared" si="129"/>
        <v>0</v>
      </c>
      <c r="BL1397" s="16" t="s">
        <v>186</v>
      </c>
      <c r="BM1397" s="140" t="s">
        <v>2963</v>
      </c>
    </row>
    <row r="1398" spans="2:65" s="1" customFormat="1" ht="16.5" customHeight="1" x14ac:dyDescent="0.2">
      <c r="B1398" s="128"/>
      <c r="C1398" s="129" t="s">
        <v>2964</v>
      </c>
      <c r="D1398" s="129" t="s">
        <v>182</v>
      </c>
      <c r="E1398" s="130" t="s">
        <v>2965</v>
      </c>
      <c r="F1398" s="131" t="s">
        <v>2911</v>
      </c>
      <c r="G1398" s="132" t="s">
        <v>185</v>
      </c>
      <c r="H1398" s="133">
        <v>1</v>
      </c>
      <c r="I1398" s="134"/>
      <c r="J1398" s="135">
        <f t="shared" si="120"/>
        <v>0</v>
      </c>
      <c r="K1398" s="131" t="s">
        <v>3</v>
      </c>
      <c r="L1398" s="31"/>
      <c r="M1398" s="136" t="s">
        <v>3</v>
      </c>
      <c r="N1398" s="137" t="s">
        <v>44</v>
      </c>
      <c r="P1398" s="138">
        <f t="shared" si="121"/>
        <v>0</v>
      </c>
      <c r="Q1398" s="138">
        <v>0</v>
      </c>
      <c r="R1398" s="138">
        <f t="shared" si="122"/>
        <v>0</v>
      </c>
      <c r="S1398" s="138">
        <v>0</v>
      </c>
      <c r="T1398" s="139">
        <f t="shared" si="123"/>
        <v>0</v>
      </c>
      <c r="AR1398" s="140" t="s">
        <v>186</v>
      </c>
      <c r="AT1398" s="140" t="s">
        <v>182</v>
      </c>
      <c r="AU1398" s="140" t="s">
        <v>80</v>
      </c>
      <c r="AY1398" s="16" t="s">
        <v>181</v>
      </c>
      <c r="BE1398" s="141">
        <f t="shared" si="124"/>
        <v>0</v>
      </c>
      <c r="BF1398" s="141">
        <f t="shared" si="125"/>
        <v>0</v>
      </c>
      <c r="BG1398" s="141">
        <f t="shared" si="126"/>
        <v>0</v>
      </c>
      <c r="BH1398" s="141">
        <f t="shared" si="127"/>
        <v>0</v>
      </c>
      <c r="BI1398" s="141">
        <f t="shared" si="128"/>
        <v>0</v>
      </c>
      <c r="BJ1398" s="16" t="s">
        <v>78</v>
      </c>
      <c r="BK1398" s="141">
        <f t="shared" si="129"/>
        <v>0</v>
      </c>
      <c r="BL1398" s="16" t="s">
        <v>186</v>
      </c>
      <c r="BM1398" s="140" t="s">
        <v>2966</v>
      </c>
    </row>
    <row r="1399" spans="2:65" s="1" customFormat="1" ht="111.75" customHeight="1" x14ac:dyDescent="0.2">
      <c r="B1399" s="128"/>
      <c r="C1399" s="129" t="s">
        <v>2967</v>
      </c>
      <c r="D1399" s="129" t="s">
        <v>182</v>
      </c>
      <c r="E1399" s="130" t="s">
        <v>2968</v>
      </c>
      <c r="F1399" s="131" t="s">
        <v>2915</v>
      </c>
      <c r="G1399" s="132" t="s">
        <v>3</v>
      </c>
      <c r="H1399" s="133">
        <v>1</v>
      </c>
      <c r="I1399" s="134"/>
      <c r="J1399" s="135">
        <f t="shared" si="120"/>
        <v>0</v>
      </c>
      <c r="K1399" s="131" t="s">
        <v>3</v>
      </c>
      <c r="L1399" s="31"/>
      <c r="M1399" s="136" t="s">
        <v>3</v>
      </c>
      <c r="N1399" s="137" t="s">
        <v>44</v>
      </c>
      <c r="P1399" s="138">
        <f t="shared" si="121"/>
        <v>0</v>
      </c>
      <c r="Q1399" s="138">
        <v>0</v>
      </c>
      <c r="R1399" s="138">
        <f t="shared" si="122"/>
        <v>0</v>
      </c>
      <c r="S1399" s="138">
        <v>0</v>
      </c>
      <c r="T1399" s="139">
        <f t="shared" si="123"/>
        <v>0</v>
      </c>
      <c r="AR1399" s="140" t="s">
        <v>186</v>
      </c>
      <c r="AT1399" s="140" t="s">
        <v>182</v>
      </c>
      <c r="AU1399" s="140" t="s">
        <v>80</v>
      </c>
      <c r="AY1399" s="16" t="s">
        <v>181</v>
      </c>
      <c r="BE1399" s="141">
        <f t="shared" si="124"/>
        <v>0</v>
      </c>
      <c r="BF1399" s="141">
        <f t="shared" si="125"/>
        <v>0</v>
      </c>
      <c r="BG1399" s="141">
        <f t="shared" si="126"/>
        <v>0</v>
      </c>
      <c r="BH1399" s="141">
        <f t="shared" si="127"/>
        <v>0</v>
      </c>
      <c r="BI1399" s="141">
        <f t="shared" si="128"/>
        <v>0</v>
      </c>
      <c r="BJ1399" s="16" t="s">
        <v>78</v>
      </c>
      <c r="BK1399" s="141">
        <f t="shared" si="129"/>
        <v>0</v>
      </c>
      <c r="BL1399" s="16" t="s">
        <v>186</v>
      </c>
      <c r="BM1399" s="140" t="s">
        <v>2969</v>
      </c>
    </row>
    <row r="1400" spans="2:65" s="1" customFormat="1" ht="16.5" customHeight="1" x14ac:dyDescent="0.2">
      <c r="B1400" s="128"/>
      <c r="C1400" s="129" t="s">
        <v>2970</v>
      </c>
      <c r="D1400" s="129" t="s">
        <v>182</v>
      </c>
      <c r="E1400" s="130" t="s">
        <v>2971</v>
      </c>
      <c r="F1400" s="131" t="s">
        <v>2972</v>
      </c>
      <c r="G1400" s="132" t="s">
        <v>185</v>
      </c>
      <c r="H1400" s="133">
        <v>2</v>
      </c>
      <c r="I1400" s="134"/>
      <c r="J1400" s="135">
        <f t="shared" si="120"/>
        <v>0</v>
      </c>
      <c r="K1400" s="131" t="s">
        <v>3</v>
      </c>
      <c r="L1400" s="31"/>
      <c r="M1400" s="136" t="s">
        <v>3</v>
      </c>
      <c r="N1400" s="137" t="s">
        <v>44</v>
      </c>
      <c r="P1400" s="138">
        <f t="shared" si="121"/>
        <v>0</v>
      </c>
      <c r="Q1400" s="138">
        <v>0</v>
      </c>
      <c r="R1400" s="138">
        <f t="shared" si="122"/>
        <v>0</v>
      </c>
      <c r="S1400" s="138">
        <v>0</v>
      </c>
      <c r="T1400" s="139">
        <f t="shared" si="123"/>
        <v>0</v>
      </c>
      <c r="AR1400" s="140" t="s">
        <v>186</v>
      </c>
      <c r="AT1400" s="140" t="s">
        <v>182</v>
      </c>
      <c r="AU1400" s="140" t="s">
        <v>80</v>
      </c>
      <c r="AY1400" s="16" t="s">
        <v>181</v>
      </c>
      <c r="BE1400" s="141">
        <f t="shared" si="124"/>
        <v>0</v>
      </c>
      <c r="BF1400" s="141">
        <f t="shared" si="125"/>
        <v>0</v>
      </c>
      <c r="BG1400" s="141">
        <f t="shared" si="126"/>
        <v>0</v>
      </c>
      <c r="BH1400" s="141">
        <f t="shared" si="127"/>
        <v>0</v>
      </c>
      <c r="BI1400" s="141">
        <f t="shared" si="128"/>
        <v>0</v>
      </c>
      <c r="BJ1400" s="16" t="s">
        <v>78</v>
      </c>
      <c r="BK1400" s="141">
        <f t="shared" si="129"/>
        <v>0</v>
      </c>
      <c r="BL1400" s="16" t="s">
        <v>186</v>
      </c>
      <c r="BM1400" s="140" t="s">
        <v>2973</v>
      </c>
    </row>
    <row r="1401" spans="2:65" s="1" customFormat="1" ht="44.25" customHeight="1" x14ac:dyDescent="0.2">
      <c r="B1401" s="128"/>
      <c r="C1401" s="129" t="s">
        <v>2974</v>
      </c>
      <c r="D1401" s="129" t="s">
        <v>182</v>
      </c>
      <c r="E1401" s="130" t="s">
        <v>2975</v>
      </c>
      <c r="F1401" s="131" t="s">
        <v>2923</v>
      </c>
      <c r="G1401" s="132" t="s">
        <v>185</v>
      </c>
      <c r="H1401" s="133">
        <v>1</v>
      </c>
      <c r="I1401" s="134"/>
      <c r="J1401" s="135">
        <f t="shared" si="120"/>
        <v>0</v>
      </c>
      <c r="K1401" s="131" t="s">
        <v>3</v>
      </c>
      <c r="L1401" s="31"/>
      <c r="M1401" s="136" t="s">
        <v>3</v>
      </c>
      <c r="N1401" s="137" t="s">
        <v>44</v>
      </c>
      <c r="P1401" s="138">
        <f t="shared" si="121"/>
        <v>0</v>
      </c>
      <c r="Q1401" s="138">
        <v>0</v>
      </c>
      <c r="R1401" s="138">
        <f t="shared" si="122"/>
        <v>0</v>
      </c>
      <c r="S1401" s="138">
        <v>0</v>
      </c>
      <c r="T1401" s="139">
        <f t="shared" si="123"/>
        <v>0</v>
      </c>
      <c r="AR1401" s="140" t="s">
        <v>186</v>
      </c>
      <c r="AT1401" s="140" t="s">
        <v>182</v>
      </c>
      <c r="AU1401" s="140" t="s">
        <v>80</v>
      </c>
      <c r="AY1401" s="16" t="s">
        <v>181</v>
      </c>
      <c r="BE1401" s="141">
        <f t="shared" si="124"/>
        <v>0</v>
      </c>
      <c r="BF1401" s="141">
        <f t="shared" si="125"/>
        <v>0</v>
      </c>
      <c r="BG1401" s="141">
        <f t="shared" si="126"/>
        <v>0</v>
      </c>
      <c r="BH1401" s="141">
        <f t="shared" si="127"/>
        <v>0</v>
      </c>
      <c r="BI1401" s="141">
        <f t="shared" si="128"/>
        <v>0</v>
      </c>
      <c r="BJ1401" s="16" t="s">
        <v>78</v>
      </c>
      <c r="BK1401" s="141">
        <f t="shared" si="129"/>
        <v>0</v>
      </c>
      <c r="BL1401" s="16" t="s">
        <v>186</v>
      </c>
      <c r="BM1401" s="140" t="s">
        <v>2976</v>
      </c>
    </row>
    <row r="1402" spans="2:65" s="1" customFormat="1" ht="37.9" customHeight="1" x14ac:dyDescent="0.2">
      <c r="B1402" s="128"/>
      <c r="C1402" s="129" t="s">
        <v>2977</v>
      </c>
      <c r="D1402" s="129" t="s">
        <v>182</v>
      </c>
      <c r="E1402" s="130" t="s">
        <v>2926</v>
      </c>
      <c r="F1402" s="131" t="s">
        <v>2927</v>
      </c>
      <c r="G1402" s="132" t="s">
        <v>185</v>
      </c>
      <c r="H1402" s="133">
        <v>1</v>
      </c>
      <c r="I1402" s="134"/>
      <c r="J1402" s="135">
        <f t="shared" si="120"/>
        <v>0</v>
      </c>
      <c r="K1402" s="131" t="s">
        <v>3</v>
      </c>
      <c r="L1402" s="31"/>
      <c r="M1402" s="136" t="s">
        <v>3</v>
      </c>
      <c r="N1402" s="137" t="s">
        <v>44</v>
      </c>
      <c r="P1402" s="138">
        <f t="shared" si="121"/>
        <v>0</v>
      </c>
      <c r="Q1402" s="138">
        <v>0</v>
      </c>
      <c r="R1402" s="138">
        <f t="shared" si="122"/>
        <v>0</v>
      </c>
      <c r="S1402" s="138">
        <v>0</v>
      </c>
      <c r="T1402" s="139">
        <f t="shared" si="123"/>
        <v>0</v>
      </c>
      <c r="AR1402" s="140" t="s">
        <v>186</v>
      </c>
      <c r="AT1402" s="140" t="s">
        <v>182</v>
      </c>
      <c r="AU1402" s="140" t="s">
        <v>80</v>
      </c>
      <c r="AY1402" s="16" t="s">
        <v>181</v>
      </c>
      <c r="BE1402" s="141">
        <f t="shared" si="124"/>
        <v>0</v>
      </c>
      <c r="BF1402" s="141">
        <f t="shared" si="125"/>
        <v>0</v>
      </c>
      <c r="BG1402" s="141">
        <f t="shared" si="126"/>
        <v>0</v>
      </c>
      <c r="BH1402" s="141">
        <f t="shared" si="127"/>
        <v>0</v>
      </c>
      <c r="BI1402" s="141">
        <f t="shared" si="128"/>
        <v>0</v>
      </c>
      <c r="BJ1402" s="16" t="s">
        <v>78</v>
      </c>
      <c r="BK1402" s="141">
        <f t="shared" si="129"/>
        <v>0</v>
      </c>
      <c r="BL1402" s="16" t="s">
        <v>186</v>
      </c>
      <c r="BM1402" s="140" t="s">
        <v>2978</v>
      </c>
    </row>
    <row r="1403" spans="2:65" s="1" customFormat="1" ht="100.5" customHeight="1" x14ac:dyDescent="0.2">
      <c r="B1403" s="128"/>
      <c r="C1403" s="129" t="s">
        <v>2979</v>
      </c>
      <c r="D1403" s="129" t="s">
        <v>182</v>
      </c>
      <c r="E1403" s="130" t="s">
        <v>2980</v>
      </c>
      <c r="F1403" s="131" t="s">
        <v>2931</v>
      </c>
      <c r="G1403" s="132" t="s">
        <v>185</v>
      </c>
      <c r="H1403" s="133">
        <v>1</v>
      </c>
      <c r="I1403" s="134"/>
      <c r="J1403" s="135">
        <f t="shared" si="120"/>
        <v>0</v>
      </c>
      <c r="K1403" s="131" t="s">
        <v>3</v>
      </c>
      <c r="L1403" s="31"/>
      <c r="M1403" s="136" t="s">
        <v>3</v>
      </c>
      <c r="N1403" s="137" t="s">
        <v>44</v>
      </c>
      <c r="P1403" s="138">
        <f t="shared" si="121"/>
        <v>0</v>
      </c>
      <c r="Q1403" s="138">
        <v>0</v>
      </c>
      <c r="R1403" s="138">
        <f t="shared" si="122"/>
        <v>0</v>
      </c>
      <c r="S1403" s="138">
        <v>0</v>
      </c>
      <c r="T1403" s="139">
        <f t="shared" si="123"/>
        <v>0</v>
      </c>
      <c r="AR1403" s="140" t="s">
        <v>186</v>
      </c>
      <c r="AT1403" s="140" t="s">
        <v>182</v>
      </c>
      <c r="AU1403" s="140" t="s">
        <v>80</v>
      </c>
      <c r="AY1403" s="16" t="s">
        <v>181</v>
      </c>
      <c r="BE1403" s="141">
        <f t="shared" si="124"/>
        <v>0</v>
      </c>
      <c r="BF1403" s="141">
        <f t="shared" si="125"/>
        <v>0</v>
      </c>
      <c r="BG1403" s="141">
        <f t="shared" si="126"/>
        <v>0</v>
      </c>
      <c r="BH1403" s="141">
        <f t="shared" si="127"/>
        <v>0</v>
      </c>
      <c r="BI1403" s="141">
        <f t="shared" si="128"/>
        <v>0</v>
      </c>
      <c r="BJ1403" s="16" t="s">
        <v>78</v>
      </c>
      <c r="BK1403" s="141">
        <f t="shared" si="129"/>
        <v>0</v>
      </c>
      <c r="BL1403" s="16" t="s">
        <v>186</v>
      </c>
      <c r="BM1403" s="140" t="s">
        <v>2981</v>
      </c>
    </row>
    <row r="1404" spans="2:65" s="1" customFormat="1" ht="37.9" customHeight="1" x14ac:dyDescent="0.2">
      <c r="B1404" s="128"/>
      <c r="C1404" s="129" t="s">
        <v>2982</v>
      </c>
      <c r="D1404" s="129" t="s">
        <v>182</v>
      </c>
      <c r="E1404" s="130" t="s">
        <v>2983</v>
      </c>
      <c r="F1404" s="131" t="s">
        <v>2935</v>
      </c>
      <c r="G1404" s="132" t="s">
        <v>185</v>
      </c>
      <c r="H1404" s="133">
        <v>1</v>
      </c>
      <c r="I1404" s="134"/>
      <c r="J1404" s="135">
        <f t="shared" si="120"/>
        <v>0</v>
      </c>
      <c r="K1404" s="131" t="s">
        <v>3</v>
      </c>
      <c r="L1404" s="31"/>
      <c r="M1404" s="136" t="s">
        <v>3</v>
      </c>
      <c r="N1404" s="137" t="s">
        <v>44</v>
      </c>
      <c r="P1404" s="138">
        <f t="shared" si="121"/>
        <v>0</v>
      </c>
      <c r="Q1404" s="138">
        <v>0</v>
      </c>
      <c r="R1404" s="138">
        <f t="shared" si="122"/>
        <v>0</v>
      </c>
      <c r="S1404" s="138">
        <v>0</v>
      </c>
      <c r="T1404" s="139">
        <f t="shared" si="123"/>
        <v>0</v>
      </c>
      <c r="AR1404" s="140" t="s">
        <v>186</v>
      </c>
      <c r="AT1404" s="140" t="s">
        <v>182</v>
      </c>
      <c r="AU1404" s="140" t="s">
        <v>80</v>
      </c>
      <c r="AY1404" s="16" t="s">
        <v>181</v>
      </c>
      <c r="BE1404" s="141">
        <f t="shared" si="124"/>
        <v>0</v>
      </c>
      <c r="BF1404" s="141">
        <f t="shared" si="125"/>
        <v>0</v>
      </c>
      <c r="BG1404" s="141">
        <f t="shared" si="126"/>
        <v>0</v>
      </c>
      <c r="BH1404" s="141">
        <f t="shared" si="127"/>
        <v>0</v>
      </c>
      <c r="BI1404" s="141">
        <f t="shared" si="128"/>
        <v>0</v>
      </c>
      <c r="BJ1404" s="16" t="s">
        <v>78</v>
      </c>
      <c r="BK1404" s="141">
        <f t="shared" si="129"/>
        <v>0</v>
      </c>
      <c r="BL1404" s="16" t="s">
        <v>186</v>
      </c>
      <c r="BM1404" s="140" t="s">
        <v>2984</v>
      </c>
    </row>
    <row r="1405" spans="2:65" s="1" customFormat="1" ht="55.5" customHeight="1" x14ac:dyDescent="0.2">
      <c r="B1405" s="128"/>
      <c r="C1405" s="129" t="s">
        <v>2985</v>
      </c>
      <c r="D1405" s="129" t="s">
        <v>182</v>
      </c>
      <c r="E1405" s="130" t="s">
        <v>2986</v>
      </c>
      <c r="F1405" s="131" t="s">
        <v>2939</v>
      </c>
      <c r="G1405" s="132" t="s">
        <v>185</v>
      </c>
      <c r="H1405" s="133">
        <v>1</v>
      </c>
      <c r="I1405" s="134"/>
      <c r="J1405" s="135">
        <f t="shared" si="120"/>
        <v>0</v>
      </c>
      <c r="K1405" s="131" t="s">
        <v>3</v>
      </c>
      <c r="L1405" s="31"/>
      <c r="M1405" s="136" t="s">
        <v>3</v>
      </c>
      <c r="N1405" s="137" t="s">
        <v>44</v>
      </c>
      <c r="P1405" s="138">
        <f t="shared" si="121"/>
        <v>0</v>
      </c>
      <c r="Q1405" s="138">
        <v>0</v>
      </c>
      <c r="R1405" s="138">
        <f t="shared" si="122"/>
        <v>0</v>
      </c>
      <c r="S1405" s="138">
        <v>0</v>
      </c>
      <c r="T1405" s="139">
        <f t="shared" si="123"/>
        <v>0</v>
      </c>
      <c r="AR1405" s="140" t="s">
        <v>186</v>
      </c>
      <c r="AT1405" s="140" t="s">
        <v>182</v>
      </c>
      <c r="AU1405" s="140" t="s">
        <v>80</v>
      </c>
      <c r="AY1405" s="16" t="s">
        <v>181</v>
      </c>
      <c r="BE1405" s="141">
        <f t="shared" si="124"/>
        <v>0</v>
      </c>
      <c r="BF1405" s="141">
        <f t="shared" si="125"/>
        <v>0</v>
      </c>
      <c r="BG1405" s="141">
        <f t="shared" si="126"/>
        <v>0</v>
      </c>
      <c r="BH1405" s="141">
        <f t="shared" si="127"/>
        <v>0</v>
      </c>
      <c r="BI1405" s="141">
        <f t="shared" si="128"/>
        <v>0</v>
      </c>
      <c r="BJ1405" s="16" t="s">
        <v>78</v>
      </c>
      <c r="BK1405" s="141">
        <f t="shared" si="129"/>
        <v>0</v>
      </c>
      <c r="BL1405" s="16" t="s">
        <v>186</v>
      </c>
      <c r="BM1405" s="140" t="s">
        <v>2987</v>
      </c>
    </row>
    <row r="1406" spans="2:65" s="1" customFormat="1" ht="49.15" customHeight="1" x14ac:dyDescent="0.2">
      <c r="B1406" s="128"/>
      <c r="C1406" s="129" t="s">
        <v>2988</v>
      </c>
      <c r="D1406" s="129" t="s">
        <v>182</v>
      </c>
      <c r="E1406" s="130" t="s">
        <v>2989</v>
      </c>
      <c r="F1406" s="131" t="s">
        <v>2990</v>
      </c>
      <c r="G1406" s="132" t="s">
        <v>185</v>
      </c>
      <c r="H1406" s="133">
        <v>1</v>
      </c>
      <c r="I1406" s="134"/>
      <c r="J1406" s="135">
        <f t="shared" si="120"/>
        <v>0</v>
      </c>
      <c r="K1406" s="131" t="s">
        <v>3</v>
      </c>
      <c r="L1406" s="31"/>
      <c r="M1406" s="136" t="s">
        <v>3</v>
      </c>
      <c r="N1406" s="137" t="s">
        <v>44</v>
      </c>
      <c r="P1406" s="138">
        <f t="shared" si="121"/>
        <v>0</v>
      </c>
      <c r="Q1406" s="138">
        <v>0</v>
      </c>
      <c r="R1406" s="138">
        <f t="shared" si="122"/>
        <v>0</v>
      </c>
      <c r="S1406" s="138">
        <v>0</v>
      </c>
      <c r="T1406" s="139">
        <f t="shared" si="123"/>
        <v>0</v>
      </c>
      <c r="AR1406" s="140" t="s">
        <v>186</v>
      </c>
      <c r="AT1406" s="140" t="s">
        <v>182</v>
      </c>
      <c r="AU1406" s="140" t="s">
        <v>80</v>
      </c>
      <c r="AY1406" s="16" t="s">
        <v>181</v>
      </c>
      <c r="BE1406" s="141">
        <f t="shared" si="124"/>
        <v>0</v>
      </c>
      <c r="BF1406" s="141">
        <f t="shared" si="125"/>
        <v>0</v>
      </c>
      <c r="BG1406" s="141">
        <f t="shared" si="126"/>
        <v>0</v>
      </c>
      <c r="BH1406" s="141">
        <f t="shared" si="127"/>
        <v>0</v>
      </c>
      <c r="BI1406" s="141">
        <f t="shared" si="128"/>
        <v>0</v>
      </c>
      <c r="BJ1406" s="16" t="s">
        <v>78</v>
      </c>
      <c r="BK1406" s="141">
        <f t="shared" si="129"/>
        <v>0</v>
      </c>
      <c r="BL1406" s="16" t="s">
        <v>186</v>
      </c>
      <c r="BM1406" s="140" t="s">
        <v>2991</v>
      </c>
    </row>
    <row r="1407" spans="2:65" s="1" customFormat="1" ht="16.5" customHeight="1" x14ac:dyDescent="0.2">
      <c r="B1407" s="128"/>
      <c r="C1407" s="129" t="s">
        <v>2992</v>
      </c>
      <c r="D1407" s="129" t="s">
        <v>182</v>
      </c>
      <c r="E1407" s="130" t="s">
        <v>2946</v>
      </c>
      <c r="F1407" s="131" t="s">
        <v>2947</v>
      </c>
      <c r="G1407" s="132" t="s">
        <v>3</v>
      </c>
      <c r="H1407" s="133">
        <v>1</v>
      </c>
      <c r="I1407" s="134"/>
      <c r="J1407" s="135">
        <f t="shared" si="120"/>
        <v>0</v>
      </c>
      <c r="K1407" s="131" t="s">
        <v>3</v>
      </c>
      <c r="L1407" s="31"/>
      <c r="M1407" s="136" t="s">
        <v>3</v>
      </c>
      <c r="N1407" s="137" t="s">
        <v>44</v>
      </c>
      <c r="P1407" s="138">
        <f t="shared" si="121"/>
        <v>0</v>
      </c>
      <c r="Q1407" s="138">
        <v>0</v>
      </c>
      <c r="R1407" s="138">
        <f t="shared" si="122"/>
        <v>0</v>
      </c>
      <c r="S1407" s="138">
        <v>0</v>
      </c>
      <c r="T1407" s="139">
        <f t="shared" si="123"/>
        <v>0</v>
      </c>
      <c r="AR1407" s="140" t="s">
        <v>186</v>
      </c>
      <c r="AT1407" s="140" t="s">
        <v>182</v>
      </c>
      <c r="AU1407" s="140" t="s">
        <v>80</v>
      </c>
      <c r="AY1407" s="16" t="s">
        <v>181</v>
      </c>
      <c r="BE1407" s="141">
        <f t="shared" si="124"/>
        <v>0</v>
      </c>
      <c r="BF1407" s="141">
        <f t="shared" si="125"/>
        <v>0</v>
      </c>
      <c r="BG1407" s="141">
        <f t="shared" si="126"/>
        <v>0</v>
      </c>
      <c r="BH1407" s="141">
        <f t="shared" si="127"/>
        <v>0</v>
      </c>
      <c r="BI1407" s="141">
        <f t="shared" si="128"/>
        <v>0</v>
      </c>
      <c r="BJ1407" s="16" t="s">
        <v>78</v>
      </c>
      <c r="BK1407" s="141">
        <f t="shared" si="129"/>
        <v>0</v>
      </c>
      <c r="BL1407" s="16" t="s">
        <v>186</v>
      </c>
      <c r="BM1407" s="140" t="s">
        <v>2993</v>
      </c>
    </row>
    <row r="1408" spans="2:65" s="1" customFormat="1" ht="24.2" customHeight="1" x14ac:dyDescent="0.2">
      <c r="B1408" s="128"/>
      <c r="C1408" s="129" t="s">
        <v>2994</v>
      </c>
      <c r="D1408" s="129" t="s">
        <v>182</v>
      </c>
      <c r="E1408" s="130" t="s">
        <v>179</v>
      </c>
      <c r="F1408" s="131" t="s">
        <v>2995</v>
      </c>
      <c r="G1408" s="132" t="s">
        <v>1569</v>
      </c>
      <c r="H1408" s="133">
        <v>1</v>
      </c>
      <c r="I1408" s="134"/>
      <c r="J1408" s="135">
        <f t="shared" si="120"/>
        <v>0</v>
      </c>
      <c r="K1408" s="131" t="s">
        <v>3</v>
      </c>
      <c r="L1408" s="31"/>
      <c r="M1408" s="136" t="s">
        <v>3</v>
      </c>
      <c r="N1408" s="137" t="s">
        <v>44</v>
      </c>
      <c r="P1408" s="138">
        <f t="shared" si="121"/>
        <v>0</v>
      </c>
      <c r="Q1408" s="138">
        <v>0</v>
      </c>
      <c r="R1408" s="138">
        <f t="shared" si="122"/>
        <v>0</v>
      </c>
      <c r="S1408" s="138">
        <v>0</v>
      </c>
      <c r="T1408" s="139">
        <f t="shared" si="123"/>
        <v>0</v>
      </c>
      <c r="AR1408" s="140" t="s">
        <v>186</v>
      </c>
      <c r="AT1408" s="140" t="s">
        <v>182</v>
      </c>
      <c r="AU1408" s="140" t="s">
        <v>80</v>
      </c>
      <c r="AY1408" s="16" t="s">
        <v>181</v>
      </c>
      <c r="BE1408" s="141">
        <f t="shared" si="124"/>
        <v>0</v>
      </c>
      <c r="BF1408" s="141">
        <f t="shared" si="125"/>
        <v>0</v>
      </c>
      <c r="BG1408" s="141">
        <f t="shared" si="126"/>
        <v>0</v>
      </c>
      <c r="BH1408" s="141">
        <f t="shared" si="127"/>
        <v>0</v>
      </c>
      <c r="BI1408" s="141">
        <f t="shared" si="128"/>
        <v>0</v>
      </c>
      <c r="BJ1408" s="16" t="s">
        <v>78</v>
      </c>
      <c r="BK1408" s="141">
        <f t="shared" si="129"/>
        <v>0</v>
      </c>
      <c r="BL1408" s="16" t="s">
        <v>186</v>
      </c>
      <c r="BM1408" s="140" t="s">
        <v>2996</v>
      </c>
    </row>
    <row r="1409" spans="2:65" s="1" customFormat="1" ht="68.25" x14ac:dyDescent="0.2">
      <c r="B1409" s="31"/>
      <c r="D1409" s="142" t="s">
        <v>369</v>
      </c>
      <c r="F1409" s="143" t="s">
        <v>2997</v>
      </c>
      <c r="I1409" s="144"/>
      <c r="L1409" s="31"/>
      <c r="M1409" s="145"/>
      <c r="T1409" s="52"/>
      <c r="AT1409" s="16" t="s">
        <v>369</v>
      </c>
      <c r="AU1409" s="16" t="s">
        <v>80</v>
      </c>
    </row>
    <row r="1410" spans="2:65" s="11" customFormat="1" ht="22.9" customHeight="1" x14ac:dyDescent="0.2">
      <c r="B1410" s="118"/>
      <c r="D1410" s="119" t="s">
        <v>72</v>
      </c>
      <c r="E1410" s="146" t="s">
        <v>2998</v>
      </c>
      <c r="F1410" s="146" t="s">
        <v>2999</v>
      </c>
      <c r="I1410" s="121"/>
      <c r="J1410" s="147">
        <f>BK1410</f>
        <v>0</v>
      </c>
      <c r="L1410" s="118"/>
      <c r="M1410" s="123"/>
      <c r="P1410" s="124">
        <f>SUM(P1411:P1421)</f>
        <v>0</v>
      </c>
      <c r="R1410" s="124">
        <f>SUM(R1411:R1421)</f>
        <v>0</v>
      </c>
      <c r="T1410" s="125">
        <f>SUM(T1411:T1421)</f>
        <v>0</v>
      </c>
      <c r="AR1410" s="119" t="s">
        <v>80</v>
      </c>
      <c r="AT1410" s="126" t="s">
        <v>72</v>
      </c>
      <c r="AU1410" s="126" t="s">
        <v>78</v>
      </c>
      <c r="AY1410" s="119" t="s">
        <v>181</v>
      </c>
      <c r="BK1410" s="127">
        <f>SUM(BK1411:BK1421)</f>
        <v>0</v>
      </c>
    </row>
    <row r="1411" spans="2:65" s="1" customFormat="1" ht="24.2" customHeight="1" x14ac:dyDescent="0.2">
      <c r="B1411" s="128"/>
      <c r="C1411" s="129" t="s">
        <v>3000</v>
      </c>
      <c r="D1411" s="129" t="s">
        <v>182</v>
      </c>
      <c r="E1411" s="130" t="s">
        <v>3001</v>
      </c>
      <c r="F1411" s="131" t="s">
        <v>3002</v>
      </c>
      <c r="G1411" s="132" t="s">
        <v>3003</v>
      </c>
      <c r="H1411" s="133">
        <v>1</v>
      </c>
      <c r="I1411" s="134"/>
      <c r="J1411" s="135">
        <f t="shared" ref="J1411:J1421" si="130">ROUND(I1411*H1411,2)</f>
        <v>0</v>
      </c>
      <c r="K1411" s="131" t="s">
        <v>3</v>
      </c>
      <c r="L1411" s="31"/>
      <c r="M1411" s="136" t="s">
        <v>3</v>
      </c>
      <c r="N1411" s="137" t="s">
        <v>44</v>
      </c>
      <c r="P1411" s="138">
        <f t="shared" ref="P1411:P1421" si="131">O1411*H1411</f>
        <v>0</v>
      </c>
      <c r="Q1411" s="138">
        <v>0</v>
      </c>
      <c r="R1411" s="138">
        <f t="shared" ref="R1411:R1421" si="132">Q1411*H1411</f>
        <v>0</v>
      </c>
      <c r="S1411" s="138">
        <v>0</v>
      </c>
      <c r="T1411" s="139">
        <f t="shared" ref="T1411:T1421" si="133">S1411*H1411</f>
        <v>0</v>
      </c>
      <c r="AR1411" s="140" t="s">
        <v>186</v>
      </c>
      <c r="AT1411" s="140" t="s">
        <v>182</v>
      </c>
      <c r="AU1411" s="140" t="s">
        <v>80</v>
      </c>
      <c r="AY1411" s="16" t="s">
        <v>181</v>
      </c>
      <c r="BE1411" s="141">
        <f t="shared" ref="BE1411:BE1421" si="134">IF(N1411="základní",J1411,0)</f>
        <v>0</v>
      </c>
      <c r="BF1411" s="141">
        <f t="shared" ref="BF1411:BF1421" si="135">IF(N1411="snížená",J1411,0)</f>
        <v>0</v>
      </c>
      <c r="BG1411" s="141">
        <f t="shared" ref="BG1411:BG1421" si="136">IF(N1411="zákl. přenesená",J1411,0)</f>
        <v>0</v>
      </c>
      <c r="BH1411" s="141">
        <f t="shared" ref="BH1411:BH1421" si="137">IF(N1411="sníž. přenesená",J1411,0)</f>
        <v>0</v>
      </c>
      <c r="BI1411" s="141">
        <f t="shared" ref="BI1411:BI1421" si="138">IF(N1411="nulová",J1411,0)</f>
        <v>0</v>
      </c>
      <c r="BJ1411" s="16" t="s">
        <v>78</v>
      </c>
      <c r="BK1411" s="141">
        <f t="shared" ref="BK1411:BK1421" si="139">ROUND(I1411*H1411,2)</f>
        <v>0</v>
      </c>
      <c r="BL1411" s="16" t="s">
        <v>186</v>
      </c>
      <c r="BM1411" s="140" t="s">
        <v>3004</v>
      </c>
    </row>
    <row r="1412" spans="2:65" s="1" customFormat="1" ht="16.5" customHeight="1" x14ac:dyDescent="0.2">
      <c r="B1412" s="128"/>
      <c r="C1412" s="129" t="s">
        <v>3005</v>
      </c>
      <c r="D1412" s="129" t="s">
        <v>182</v>
      </c>
      <c r="E1412" s="130" t="s">
        <v>3006</v>
      </c>
      <c r="F1412" s="131" t="s">
        <v>3007</v>
      </c>
      <c r="G1412" s="132" t="s">
        <v>499</v>
      </c>
      <c r="H1412" s="133">
        <v>8</v>
      </c>
      <c r="I1412" s="134"/>
      <c r="J1412" s="135">
        <f t="shared" si="130"/>
        <v>0</v>
      </c>
      <c r="K1412" s="131" t="s">
        <v>3</v>
      </c>
      <c r="L1412" s="31"/>
      <c r="M1412" s="136" t="s">
        <v>3</v>
      </c>
      <c r="N1412" s="137" t="s">
        <v>44</v>
      </c>
      <c r="P1412" s="138">
        <f t="shared" si="131"/>
        <v>0</v>
      </c>
      <c r="Q1412" s="138">
        <v>0</v>
      </c>
      <c r="R1412" s="138">
        <f t="shared" si="132"/>
        <v>0</v>
      </c>
      <c r="S1412" s="138">
        <v>0</v>
      </c>
      <c r="T1412" s="139">
        <f t="shared" si="133"/>
        <v>0</v>
      </c>
      <c r="AR1412" s="140" t="s">
        <v>186</v>
      </c>
      <c r="AT1412" s="140" t="s">
        <v>182</v>
      </c>
      <c r="AU1412" s="140" t="s">
        <v>80</v>
      </c>
      <c r="AY1412" s="16" t="s">
        <v>181</v>
      </c>
      <c r="BE1412" s="141">
        <f t="shared" si="134"/>
        <v>0</v>
      </c>
      <c r="BF1412" s="141">
        <f t="shared" si="135"/>
        <v>0</v>
      </c>
      <c r="BG1412" s="141">
        <f t="shared" si="136"/>
        <v>0</v>
      </c>
      <c r="BH1412" s="141">
        <f t="shared" si="137"/>
        <v>0</v>
      </c>
      <c r="BI1412" s="141">
        <f t="shared" si="138"/>
        <v>0</v>
      </c>
      <c r="BJ1412" s="16" t="s">
        <v>78</v>
      </c>
      <c r="BK1412" s="141">
        <f t="shared" si="139"/>
        <v>0</v>
      </c>
      <c r="BL1412" s="16" t="s">
        <v>186</v>
      </c>
      <c r="BM1412" s="140" t="s">
        <v>3008</v>
      </c>
    </row>
    <row r="1413" spans="2:65" s="1" customFormat="1" ht="16.5" customHeight="1" x14ac:dyDescent="0.2">
      <c r="B1413" s="128"/>
      <c r="C1413" s="129" t="s">
        <v>3009</v>
      </c>
      <c r="D1413" s="129" t="s">
        <v>182</v>
      </c>
      <c r="E1413" s="130" t="s">
        <v>3010</v>
      </c>
      <c r="F1413" s="131" t="s">
        <v>3011</v>
      </c>
      <c r="G1413" s="132" t="s">
        <v>1288</v>
      </c>
      <c r="H1413" s="133">
        <v>1</v>
      </c>
      <c r="I1413" s="134"/>
      <c r="J1413" s="135">
        <f t="shared" si="130"/>
        <v>0</v>
      </c>
      <c r="K1413" s="131" t="s">
        <v>3</v>
      </c>
      <c r="L1413" s="31"/>
      <c r="M1413" s="136" t="s">
        <v>3</v>
      </c>
      <c r="N1413" s="137" t="s">
        <v>44</v>
      </c>
      <c r="P1413" s="138">
        <f t="shared" si="131"/>
        <v>0</v>
      </c>
      <c r="Q1413" s="138">
        <v>0</v>
      </c>
      <c r="R1413" s="138">
        <f t="shared" si="132"/>
        <v>0</v>
      </c>
      <c r="S1413" s="138">
        <v>0</v>
      </c>
      <c r="T1413" s="139">
        <f t="shared" si="133"/>
        <v>0</v>
      </c>
      <c r="AR1413" s="140" t="s">
        <v>186</v>
      </c>
      <c r="AT1413" s="140" t="s">
        <v>182</v>
      </c>
      <c r="AU1413" s="140" t="s">
        <v>80</v>
      </c>
      <c r="AY1413" s="16" t="s">
        <v>181</v>
      </c>
      <c r="BE1413" s="141">
        <f t="shared" si="134"/>
        <v>0</v>
      </c>
      <c r="BF1413" s="141">
        <f t="shared" si="135"/>
        <v>0</v>
      </c>
      <c r="BG1413" s="141">
        <f t="shared" si="136"/>
        <v>0</v>
      </c>
      <c r="BH1413" s="141">
        <f t="shared" si="137"/>
        <v>0</v>
      </c>
      <c r="BI1413" s="141">
        <f t="shared" si="138"/>
        <v>0</v>
      </c>
      <c r="BJ1413" s="16" t="s">
        <v>78</v>
      </c>
      <c r="BK1413" s="141">
        <f t="shared" si="139"/>
        <v>0</v>
      </c>
      <c r="BL1413" s="16" t="s">
        <v>186</v>
      </c>
      <c r="BM1413" s="140" t="s">
        <v>3012</v>
      </c>
    </row>
    <row r="1414" spans="2:65" s="1" customFormat="1" ht="16.5" customHeight="1" x14ac:dyDescent="0.2">
      <c r="B1414" s="128"/>
      <c r="C1414" s="129" t="s">
        <v>3013</v>
      </c>
      <c r="D1414" s="129" t="s">
        <v>182</v>
      </c>
      <c r="E1414" s="130" t="s">
        <v>3014</v>
      </c>
      <c r="F1414" s="131" t="s">
        <v>3015</v>
      </c>
      <c r="G1414" s="132" t="s">
        <v>499</v>
      </c>
      <c r="H1414" s="133">
        <v>6</v>
      </c>
      <c r="I1414" s="134"/>
      <c r="J1414" s="135">
        <f t="shared" si="130"/>
        <v>0</v>
      </c>
      <c r="K1414" s="131" t="s">
        <v>3</v>
      </c>
      <c r="L1414" s="31"/>
      <c r="M1414" s="136" t="s">
        <v>3</v>
      </c>
      <c r="N1414" s="137" t="s">
        <v>44</v>
      </c>
      <c r="P1414" s="138">
        <f t="shared" si="131"/>
        <v>0</v>
      </c>
      <c r="Q1414" s="138">
        <v>0</v>
      </c>
      <c r="R1414" s="138">
        <f t="shared" si="132"/>
        <v>0</v>
      </c>
      <c r="S1414" s="138">
        <v>0</v>
      </c>
      <c r="T1414" s="139">
        <f t="shared" si="133"/>
        <v>0</v>
      </c>
      <c r="AR1414" s="140" t="s">
        <v>186</v>
      </c>
      <c r="AT1414" s="140" t="s">
        <v>182</v>
      </c>
      <c r="AU1414" s="140" t="s">
        <v>80</v>
      </c>
      <c r="AY1414" s="16" t="s">
        <v>181</v>
      </c>
      <c r="BE1414" s="141">
        <f t="shared" si="134"/>
        <v>0</v>
      </c>
      <c r="BF1414" s="141">
        <f t="shared" si="135"/>
        <v>0</v>
      </c>
      <c r="BG1414" s="141">
        <f t="shared" si="136"/>
        <v>0</v>
      </c>
      <c r="BH1414" s="141">
        <f t="shared" si="137"/>
        <v>0</v>
      </c>
      <c r="BI1414" s="141">
        <f t="shared" si="138"/>
        <v>0</v>
      </c>
      <c r="BJ1414" s="16" t="s">
        <v>78</v>
      </c>
      <c r="BK1414" s="141">
        <f t="shared" si="139"/>
        <v>0</v>
      </c>
      <c r="BL1414" s="16" t="s">
        <v>186</v>
      </c>
      <c r="BM1414" s="140" t="s">
        <v>3016</v>
      </c>
    </row>
    <row r="1415" spans="2:65" s="1" customFormat="1" ht="16.5" customHeight="1" x14ac:dyDescent="0.2">
      <c r="B1415" s="128"/>
      <c r="C1415" s="129" t="s">
        <v>3017</v>
      </c>
      <c r="D1415" s="129" t="s">
        <v>182</v>
      </c>
      <c r="E1415" s="130" t="s">
        <v>3018</v>
      </c>
      <c r="F1415" s="131" t="s">
        <v>3019</v>
      </c>
      <c r="G1415" s="132" t="s">
        <v>1021</v>
      </c>
      <c r="H1415" s="133">
        <v>1</v>
      </c>
      <c r="I1415" s="134"/>
      <c r="J1415" s="135">
        <f t="shared" si="130"/>
        <v>0</v>
      </c>
      <c r="K1415" s="131" t="s">
        <v>3</v>
      </c>
      <c r="L1415" s="31"/>
      <c r="M1415" s="136" t="s">
        <v>3</v>
      </c>
      <c r="N1415" s="137" t="s">
        <v>44</v>
      </c>
      <c r="P1415" s="138">
        <f t="shared" si="131"/>
        <v>0</v>
      </c>
      <c r="Q1415" s="138">
        <v>0</v>
      </c>
      <c r="R1415" s="138">
        <f t="shared" si="132"/>
        <v>0</v>
      </c>
      <c r="S1415" s="138">
        <v>0</v>
      </c>
      <c r="T1415" s="139">
        <f t="shared" si="133"/>
        <v>0</v>
      </c>
      <c r="AR1415" s="140" t="s">
        <v>186</v>
      </c>
      <c r="AT1415" s="140" t="s">
        <v>182</v>
      </c>
      <c r="AU1415" s="140" t="s">
        <v>80</v>
      </c>
      <c r="AY1415" s="16" t="s">
        <v>181</v>
      </c>
      <c r="BE1415" s="141">
        <f t="shared" si="134"/>
        <v>0</v>
      </c>
      <c r="BF1415" s="141">
        <f t="shared" si="135"/>
        <v>0</v>
      </c>
      <c r="BG1415" s="141">
        <f t="shared" si="136"/>
        <v>0</v>
      </c>
      <c r="BH1415" s="141">
        <f t="shared" si="137"/>
        <v>0</v>
      </c>
      <c r="BI1415" s="141">
        <f t="shared" si="138"/>
        <v>0</v>
      </c>
      <c r="BJ1415" s="16" t="s">
        <v>78</v>
      </c>
      <c r="BK1415" s="141">
        <f t="shared" si="139"/>
        <v>0</v>
      </c>
      <c r="BL1415" s="16" t="s">
        <v>186</v>
      </c>
      <c r="BM1415" s="140" t="s">
        <v>3020</v>
      </c>
    </row>
    <row r="1416" spans="2:65" s="1" customFormat="1" ht="16.5" customHeight="1" x14ac:dyDescent="0.2">
      <c r="B1416" s="128"/>
      <c r="C1416" s="129" t="s">
        <v>3021</v>
      </c>
      <c r="D1416" s="129" t="s">
        <v>182</v>
      </c>
      <c r="E1416" s="130" t="s">
        <v>3022</v>
      </c>
      <c r="F1416" s="131" t="s">
        <v>3023</v>
      </c>
      <c r="G1416" s="132" t="s">
        <v>1569</v>
      </c>
      <c r="H1416" s="133">
        <v>1</v>
      </c>
      <c r="I1416" s="134"/>
      <c r="J1416" s="135">
        <f t="shared" si="130"/>
        <v>0</v>
      </c>
      <c r="K1416" s="131" t="s">
        <v>3</v>
      </c>
      <c r="L1416" s="31"/>
      <c r="M1416" s="136" t="s">
        <v>3</v>
      </c>
      <c r="N1416" s="137" t="s">
        <v>44</v>
      </c>
      <c r="P1416" s="138">
        <f t="shared" si="131"/>
        <v>0</v>
      </c>
      <c r="Q1416" s="138">
        <v>0</v>
      </c>
      <c r="R1416" s="138">
        <f t="shared" si="132"/>
        <v>0</v>
      </c>
      <c r="S1416" s="138">
        <v>0</v>
      </c>
      <c r="T1416" s="139">
        <f t="shared" si="133"/>
        <v>0</v>
      </c>
      <c r="AR1416" s="140" t="s">
        <v>237</v>
      </c>
      <c r="AT1416" s="140" t="s">
        <v>182</v>
      </c>
      <c r="AU1416" s="140" t="s">
        <v>80</v>
      </c>
      <c r="AY1416" s="16" t="s">
        <v>181</v>
      </c>
      <c r="BE1416" s="141">
        <f t="shared" si="134"/>
        <v>0</v>
      </c>
      <c r="BF1416" s="141">
        <f t="shared" si="135"/>
        <v>0</v>
      </c>
      <c r="BG1416" s="141">
        <f t="shared" si="136"/>
        <v>0</v>
      </c>
      <c r="BH1416" s="141">
        <f t="shared" si="137"/>
        <v>0</v>
      </c>
      <c r="BI1416" s="141">
        <f t="shared" si="138"/>
        <v>0</v>
      </c>
      <c r="BJ1416" s="16" t="s">
        <v>78</v>
      </c>
      <c r="BK1416" s="141">
        <f t="shared" si="139"/>
        <v>0</v>
      </c>
      <c r="BL1416" s="16" t="s">
        <v>237</v>
      </c>
      <c r="BM1416" s="140" t="s">
        <v>3024</v>
      </c>
    </row>
    <row r="1417" spans="2:65" s="1" customFormat="1" ht="16.5" customHeight="1" x14ac:dyDescent="0.2">
      <c r="B1417" s="128"/>
      <c r="C1417" s="129" t="s">
        <v>3025</v>
      </c>
      <c r="D1417" s="129" t="s">
        <v>182</v>
      </c>
      <c r="E1417" s="130" t="s">
        <v>3026</v>
      </c>
      <c r="F1417" s="131" t="s">
        <v>3027</v>
      </c>
      <c r="G1417" s="132" t="s">
        <v>1021</v>
      </c>
      <c r="H1417" s="133">
        <v>1</v>
      </c>
      <c r="I1417" s="134"/>
      <c r="J1417" s="135">
        <f t="shared" si="130"/>
        <v>0</v>
      </c>
      <c r="K1417" s="131" t="s">
        <v>3</v>
      </c>
      <c r="L1417" s="31"/>
      <c r="M1417" s="136" t="s">
        <v>3</v>
      </c>
      <c r="N1417" s="137" t="s">
        <v>44</v>
      </c>
      <c r="P1417" s="138">
        <f t="shared" si="131"/>
        <v>0</v>
      </c>
      <c r="Q1417" s="138">
        <v>0</v>
      </c>
      <c r="R1417" s="138">
        <f t="shared" si="132"/>
        <v>0</v>
      </c>
      <c r="S1417" s="138">
        <v>0</v>
      </c>
      <c r="T1417" s="139">
        <f t="shared" si="133"/>
        <v>0</v>
      </c>
      <c r="AR1417" s="140" t="s">
        <v>186</v>
      </c>
      <c r="AT1417" s="140" t="s">
        <v>182</v>
      </c>
      <c r="AU1417" s="140" t="s">
        <v>80</v>
      </c>
      <c r="AY1417" s="16" t="s">
        <v>181</v>
      </c>
      <c r="BE1417" s="141">
        <f t="shared" si="134"/>
        <v>0</v>
      </c>
      <c r="BF1417" s="141">
        <f t="shared" si="135"/>
        <v>0</v>
      </c>
      <c r="BG1417" s="141">
        <f t="shared" si="136"/>
        <v>0</v>
      </c>
      <c r="BH1417" s="141">
        <f t="shared" si="137"/>
        <v>0</v>
      </c>
      <c r="BI1417" s="141">
        <f t="shared" si="138"/>
        <v>0</v>
      </c>
      <c r="BJ1417" s="16" t="s">
        <v>78</v>
      </c>
      <c r="BK1417" s="141">
        <f t="shared" si="139"/>
        <v>0</v>
      </c>
      <c r="BL1417" s="16" t="s">
        <v>186</v>
      </c>
      <c r="BM1417" s="140" t="s">
        <v>3028</v>
      </c>
    </row>
    <row r="1418" spans="2:65" s="1" customFormat="1" ht="16.5" customHeight="1" x14ac:dyDescent="0.2">
      <c r="B1418" s="128"/>
      <c r="C1418" s="129" t="s">
        <v>3029</v>
      </c>
      <c r="D1418" s="129" t="s">
        <v>182</v>
      </c>
      <c r="E1418" s="130" t="s">
        <v>3030</v>
      </c>
      <c r="F1418" s="131" t="s">
        <v>3031</v>
      </c>
      <c r="G1418" s="132" t="s">
        <v>499</v>
      </c>
      <c r="H1418" s="133">
        <v>20</v>
      </c>
      <c r="I1418" s="134"/>
      <c r="J1418" s="135">
        <f t="shared" si="130"/>
        <v>0</v>
      </c>
      <c r="K1418" s="131" t="s">
        <v>3</v>
      </c>
      <c r="L1418" s="31"/>
      <c r="M1418" s="136" t="s">
        <v>3</v>
      </c>
      <c r="N1418" s="137" t="s">
        <v>44</v>
      </c>
      <c r="P1418" s="138">
        <f t="shared" si="131"/>
        <v>0</v>
      </c>
      <c r="Q1418" s="138">
        <v>0</v>
      </c>
      <c r="R1418" s="138">
        <f t="shared" si="132"/>
        <v>0</v>
      </c>
      <c r="S1418" s="138">
        <v>0</v>
      </c>
      <c r="T1418" s="139">
        <f t="shared" si="133"/>
        <v>0</v>
      </c>
      <c r="AR1418" s="140" t="s">
        <v>186</v>
      </c>
      <c r="AT1418" s="140" t="s">
        <v>182</v>
      </c>
      <c r="AU1418" s="140" t="s">
        <v>80</v>
      </c>
      <c r="AY1418" s="16" t="s">
        <v>181</v>
      </c>
      <c r="BE1418" s="141">
        <f t="shared" si="134"/>
        <v>0</v>
      </c>
      <c r="BF1418" s="141">
        <f t="shared" si="135"/>
        <v>0</v>
      </c>
      <c r="BG1418" s="141">
        <f t="shared" si="136"/>
        <v>0</v>
      </c>
      <c r="BH1418" s="141">
        <f t="shared" si="137"/>
        <v>0</v>
      </c>
      <c r="BI1418" s="141">
        <f t="shared" si="138"/>
        <v>0</v>
      </c>
      <c r="BJ1418" s="16" t="s">
        <v>78</v>
      </c>
      <c r="BK1418" s="141">
        <f t="shared" si="139"/>
        <v>0</v>
      </c>
      <c r="BL1418" s="16" t="s">
        <v>186</v>
      </c>
      <c r="BM1418" s="140" t="s">
        <v>3032</v>
      </c>
    </row>
    <row r="1419" spans="2:65" s="1" customFormat="1" ht="16.5" customHeight="1" x14ac:dyDescent="0.2">
      <c r="B1419" s="128"/>
      <c r="C1419" s="129" t="s">
        <v>3033</v>
      </c>
      <c r="D1419" s="129" t="s">
        <v>182</v>
      </c>
      <c r="E1419" s="130" t="s">
        <v>3034</v>
      </c>
      <c r="F1419" s="131" t="s">
        <v>3035</v>
      </c>
      <c r="G1419" s="132" t="s">
        <v>1288</v>
      </c>
      <c r="H1419" s="133">
        <v>28</v>
      </c>
      <c r="I1419" s="134"/>
      <c r="J1419" s="135">
        <f t="shared" si="130"/>
        <v>0</v>
      </c>
      <c r="K1419" s="131" t="s">
        <v>3</v>
      </c>
      <c r="L1419" s="31"/>
      <c r="M1419" s="136" t="s">
        <v>3</v>
      </c>
      <c r="N1419" s="137" t="s">
        <v>44</v>
      </c>
      <c r="P1419" s="138">
        <f t="shared" si="131"/>
        <v>0</v>
      </c>
      <c r="Q1419" s="138">
        <v>0</v>
      </c>
      <c r="R1419" s="138">
        <f t="shared" si="132"/>
        <v>0</v>
      </c>
      <c r="S1419" s="138">
        <v>0</v>
      </c>
      <c r="T1419" s="139">
        <f t="shared" si="133"/>
        <v>0</v>
      </c>
      <c r="AR1419" s="140" t="s">
        <v>186</v>
      </c>
      <c r="AT1419" s="140" t="s">
        <v>182</v>
      </c>
      <c r="AU1419" s="140" t="s">
        <v>80</v>
      </c>
      <c r="AY1419" s="16" t="s">
        <v>181</v>
      </c>
      <c r="BE1419" s="141">
        <f t="shared" si="134"/>
        <v>0</v>
      </c>
      <c r="BF1419" s="141">
        <f t="shared" si="135"/>
        <v>0</v>
      </c>
      <c r="BG1419" s="141">
        <f t="shared" si="136"/>
        <v>0</v>
      </c>
      <c r="BH1419" s="141">
        <f t="shared" si="137"/>
        <v>0</v>
      </c>
      <c r="BI1419" s="141">
        <f t="shared" si="138"/>
        <v>0</v>
      </c>
      <c r="BJ1419" s="16" t="s">
        <v>78</v>
      </c>
      <c r="BK1419" s="141">
        <f t="shared" si="139"/>
        <v>0</v>
      </c>
      <c r="BL1419" s="16" t="s">
        <v>186</v>
      </c>
      <c r="BM1419" s="140" t="s">
        <v>3036</v>
      </c>
    </row>
    <row r="1420" spans="2:65" s="1" customFormat="1" ht="16.5" customHeight="1" x14ac:dyDescent="0.2">
      <c r="B1420" s="128"/>
      <c r="C1420" s="129" t="s">
        <v>3037</v>
      </c>
      <c r="D1420" s="129" t="s">
        <v>182</v>
      </c>
      <c r="E1420" s="130" t="s">
        <v>3038</v>
      </c>
      <c r="F1420" s="131" t="s">
        <v>3039</v>
      </c>
      <c r="G1420" s="132" t="s">
        <v>1288</v>
      </c>
      <c r="H1420" s="133">
        <v>2</v>
      </c>
      <c r="I1420" s="134"/>
      <c r="J1420" s="135">
        <f t="shared" si="130"/>
        <v>0</v>
      </c>
      <c r="K1420" s="131" t="s">
        <v>3</v>
      </c>
      <c r="L1420" s="31"/>
      <c r="M1420" s="136" t="s">
        <v>3</v>
      </c>
      <c r="N1420" s="137" t="s">
        <v>44</v>
      </c>
      <c r="P1420" s="138">
        <f t="shared" si="131"/>
        <v>0</v>
      </c>
      <c r="Q1420" s="138">
        <v>0</v>
      </c>
      <c r="R1420" s="138">
        <f t="shared" si="132"/>
        <v>0</v>
      </c>
      <c r="S1420" s="138">
        <v>0</v>
      </c>
      <c r="T1420" s="139">
        <f t="shared" si="133"/>
        <v>0</v>
      </c>
      <c r="AR1420" s="140" t="s">
        <v>186</v>
      </c>
      <c r="AT1420" s="140" t="s">
        <v>182</v>
      </c>
      <c r="AU1420" s="140" t="s">
        <v>80</v>
      </c>
      <c r="AY1420" s="16" t="s">
        <v>181</v>
      </c>
      <c r="BE1420" s="141">
        <f t="shared" si="134"/>
        <v>0</v>
      </c>
      <c r="BF1420" s="141">
        <f t="shared" si="135"/>
        <v>0</v>
      </c>
      <c r="BG1420" s="141">
        <f t="shared" si="136"/>
        <v>0</v>
      </c>
      <c r="BH1420" s="141">
        <f t="shared" si="137"/>
        <v>0</v>
      </c>
      <c r="BI1420" s="141">
        <f t="shared" si="138"/>
        <v>0</v>
      </c>
      <c r="BJ1420" s="16" t="s">
        <v>78</v>
      </c>
      <c r="BK1420" s="141">
        <f t="shared" si="139"/>
        <v>0</v>
      </c>
      <c r="BL1420" s="16" t="s">
        <v>186</v>
      </c>
      <c r="BM1420" s="140" t="s">
        <v>3040</v>
      </c>
    </row>
    <row r="1421" spans="2:65" s="1" customFormat="1" ht="33" customHeight="1" x14ac:dyDescent="0.2">
      <c r="B1421" s="128"/>
      <c r="C1421" s="129" t="s">
        <v>3041</v>
      </c>
      <c r="D1421" s="129" t="s">
        <v>182</v>
      </c>
      <c r="E1421" s="130" t="s">
        <v>3042</v>
      </c>
      <c r="F1421" s="131" t="s">
        <v>3043</v>
      </c>
      <c r="G1421" s="132" t="s">
        <v>499</v>
      </c>
      <c r="H1421" s="133">
        <v>1</v>
      </c>
      <c r="I1421" s="134"/>
      <c r="J1421" s="135">
        <f t="shared" si="130"/>
        <v>0</v>
      </c>
      <c r="K1421" s="131" t="s">
        <v>3</v>
      </c>
      <c r="L1421" s="31"/>
      <c r="M1421" s="136" t="s">
        <v>3</v>
      </c>
      <c r="N1421" s="137" t="s">
        <v>44</v>
      </c>
      <c r="P1421" s="138">
        <f t="shared" si="131"/>
        <v>0</v>
      </c>
      <c r="Q1421" s="138">
        <v>0</v>
      </c>
      <c r="R1421" s="138">
        <f t="shared" si="132"/>
        <v>0</v>
      </c>
      <c r="S1421" s="138">
        <v>0</v>
      </c>
      <c r="T1421" s="139">
        <f t="shared" si="133"/>
        <v>0</v>
      </c>
      <c r="AR1421" s="140" t="s">
        <v>186</v>
      </c>
      <c r="AT1421" s="140" t="s">
        <v>182</v>
      </c>
      <c r="AU1421" s="140" t="s">
        <v>80</v>
      </c>
      <c r="AY1421" s="16" t="s">
        <v>181</v>
      </c>
      <c r="BE1421" s="141">
        <f t="shared" si="134"/>
        <v>0</v>
      </c>
      <c r="BF1421" s="141">
        <f t="shared" si="135"/>
        <v>0</v>
      </c>
      <c r="BG1421" s="141">
        <f t="shared" si="136"/>
        <v>0</v>
      </c>
      <c r="BH1421" s="141">
        <f t="shared" si="137"/>
        <v>0</v>
      </c>
      <c r="BI1421" s="141">
        <f t="shared" si="138"/>
        <v>0</v>
      </c>
      <c r="BJ1421" s="16" t="s">
        <v>78</v>
      </c>
      <c r="BK1421" s="141">
        <f t="shared" si="139"/>
        <v>0</v>
      </c>
      <c r="BL1421" s="16" t="s">
        <v>186</v>
      </c>
      <c r="BM1421" s="140" t="s">
        <v>3044</v>
      </c>
    </row>
    <row r="1422" spans="2:65" s="11" customFormat="1" ht="22.9" customHeight="1" x14ac:dyDescent="0.2">
      <c r="B1422" s="118"/>
      <c r="D1422" s="119" t="s">
        <v>72</v>
      </c>
      <c r="E1422" s="146" t="s">
        <v>3045</v>
      </c>
      <c r="F1422" s="146" t="s">
        <v>3046</v>
      </c>
      <c r="I1422" s="121"/>
      <c r="J1422" s="147">
        <f>BK1422</f>
        <v>0</v>
      </c>
      <c r="L1422" s="118"/>
      <c r="M1422" s="123"/>
      <c r="P1422" s="124">
        <f>SUM(P1423:P1432)</f>
        <v>0</v>
      </c>
      <c r="R1422" s="124">
        <f>SUM(R1423:R1432)</f>
        <v>2.0499999999999997E-3</v>
      </c>
      <c r="T1422" s="125">
        <f>SUM(T1423:T1432)</f>
        <v>0</v>
      </c>
      <c r="AR1422" s="119" t="s">
        <v>80</v>
      </c>
      <c r="AT1422" s="126" t="s">
        <v>72</v>
      </c>
      <c r="AU1422" s="126" t="s">
        <v>78</v>
      </c>
      <c r="AY1422" s="119" t="s">
        <v>181</v>
      </c>
      <c r="BK1422" s="127">
        <f>SUM(BK1423:BK1432)</f>
        <v>0</v>
      </c>
    </row>
    <row r="1423" spans="2:65" s="1" customFormat="1" ht="21.75" customHeight="1" x14ac:dyDescent="0.2">
      <c r="B1423" s="128"/>
      <c r="C1423" s="129" t="s">
        <v>3047</v>
      </c>
      <c r="D1423" s="129" t="s">
        <v>182</v>
      </c>
      <c r="E1423" s="130" t="s">
        <v>3048</v>
      </c>
      <c r="F1423" s="131" t="s">
        <v>3049</v>
      </c>
      <c r="G1423" s="132" t="s">
        <v>1021</v>
      </c>
      <c r="H1423" s="133">
        <v>1</v>
      </c>
      <c r="I1423" s="134"/>
      <c r="J1423" s="135">
        <f>ROUND(I1423*H1423,2)</f>
        <v>0</v>
      </c>
      <c r="K1423" s="131" t="s">
        <v>3</v>
      </c>
      <c r="L1423" s="31"/>
      <c r="M1423" s="136" t="s">
        <v>3</v>
      </c>
      <c r="N1423" s="137" t="s">
        <v>44</v>
      </c>
      <c r="P1423" s="138">
        <f>O1423*H1423</f>
        <v>0</v>
      </c>
      <c r="Q1423" s="138">
        <v>0</v>
      </c>
      <c r="R1423" s="138">
        <f>Q1423*H1423</f>
        <v>0</v>
      </c>
      <c r="S1423" s="138">
        <v>0</v>
      </c>
      <c r="T1423" s="139">
        <f>S1423*H1423</f>
        <v>0</v>
      </c>
      <c r="AR1423" s="140" t="s">
        <v>237</v>
      </c>
      <c r="AT1423" s="140" t="s">
        <v>182</v>
      </c>
      <c r="AU1423" s="140" t="s">
        <v>80</v>
      </c>
      <c r="AY1423" s="16" t="s">
        <v>181</v>
      </c>
      <c r="BE1423" s="141">
        <f>IF(N1423="základní",J1423,0)</f>
        <v>0</v>
      </c>
      <c r="BF1423" s="141">
        <f>IF(N1423="snížená",J1423,0)</f>
        <v>0</v>
      </c>
      <c r="BG1423" s="141">
        <f>IF(N1423="zákl. přenesená",J1423,0)</f>
        <v>0</v>
      </c>
      <c r="BH1423" s="141">
        <f>IF(N1423="sníž. přenesená",J1423,0)</f>
        <v>0</v>
      </c>
      <c r="BI1423" s="141">
        <f>IF(N1423="nulová",J1423,0)</f>
        <v>0</v>
      </c>
      <c r="BJ1423" s="16" t="s">
        <v>78</v>
      </c>
      <c r="BK1423" s="141">
        <f>ROUND(I1423*H1423,2)</f>
        <v>0</v>
      </c>
      <c r="BL1423" s="16" t="s">
        <v>237</v>
      </c>
      <c r="BM1423" s="140" t="s">
        <v>3050</v>
      </c>
    </row>
    <row r="1424" spans="2:65" s="1" customFormat="1" ht="24.2" customHeight="1" x14ac:dyDescent="0.2">
      <c r="B1424" s="128"/>
      <c r="C1424" s="129" t="s">
        <v>3051</v>
      </c>
      <c r="D1424" s="129" t="s">
        <v>182</v>
      </c>
      <c r="E1424" s="130" t="s">
        <v>3052</v>
      </c>
      <c r="F1424" s="131" t="s">
        <v>3053</v>
      </c>
      <c r="G1424" s="132" t="s">
        <v>1288</v>
      </c>
      <c r="H1424" s="133">
        <v>1</v>
      </c>
      <c r="I1424" s="134"/>
      <c r="J1424" s="135">
        <f>ROUND(I1424*H1424,2)</f>
        <v>0</v>
      </c>
      <c r="K1424" s="131" t="s">
        <v>1050</v>
      </c>
      <c r="L1424" s="31"/>
      <c r="M1424" s="136" t="s">
        <v>3</v>
      </c>
      <c r="N1424" s="137" t="s">
        <v>44</v>
      </c>
      <c r="P1424" s="138">
        <f>O1424*H1424</f>
        <v>0</v>
      </c>
      <c r="Q1424" s="138">
        <v>0</v>
      </c>
      <c r="R1424" s="138">
        <f>Q1424*H1424</f>
        <v>0</v>
      </c>
      <c r="S1424" s="138">
        <v>0</v>
      </c>
      <c r="T1424" s="139">
        <f>S1424*H1424</f>
        <v>0</v>
      </c>
      <c r="AR1424" s="140" t="s">
        <v>237</v>
      </c>
      <c r="AT1424" s="140" t="s">
        <v>182</v>
      </c>
      <c r="AU1424" s="140" t="s">
        <v>80</v>
      </c>
      <c r="AY1424" s="16" t="s">
        <v>181</v>
      </c>
      <c r="BE1424" s="141">
        <f>IF(N1424="základní",J1424,0)</f>
        <v>0</v>
      </c>
      <c r="BF1424" s="141">
        <f>IF(N1424="snížená",J1424,0)</f>
        <v>0</v>
      </c>
      <c r="BG1424" s="141">
        <f>IF(N1424="zákl. přenesená",J1424,0)</f>
        <v>0</v>
      </c>
      <c r="BH1424" s="141">
        <f>IF(N1424="sníž. přenesená",J1424,0)</f>
        <v>0</v>
      </c>
      <c r="BI1424" s="141">
        <f>IF(N1424="nulová",J1424,0)</f>
        <v>0</v>
      </c>
      <c r="BJ1424" s="16" t="s">
        <v>78</v>
      </c>
      <c r="BK1424" s="141">
        <f>ROUND(I1424*H1424,2)</f>
        <v>0</v>
      </c>
      <c r="BL1424" s="16" t="s">
        <v>237</v>
      </c>
      <c r="BM1424" s="140" t="s">
        <v>3054</v>
      </c>
    </row>
    <row r="1425" spans="2:65" s="1" customFormat="1" x14ac:dyDescent="0.2">
      <c r="B1425" s="31"/>
      <c r="D1425" s="148" t="s">
        <v>1052</v>
      </c>
      <c r="F1425" s="149" t="s">
        <v>3055</v>
      </c>
      <c r="I1425" s="144"/>
      <c r="L1425" s="31"/>
      <c r="M1425" s="145"/>
      <c r="T1425" s="52"/>
      <c r="AT1425" s="16" t="s">
        <v>1052</v>
      </c>
      <c r="AU1425" s="16" t="s">
        <v>80</v>
      </c>
    </row>
    <row r="1426" spans="2:65" s="12" customFormat="1" x14ac:dyDescent="0.2">
      <c r="B1426" s="150"/>
      <c r="D1426" s="142" t="s">
        <v>1054</v>
      </c>
      <c r="E1426" s="151" t="s">
        <v>3</v>
      </c>
      <c r="F1426" s="152" t="s">
        <v>78</v>
      </c>
      <c r="H1426" s="153">
        <v>1</v>
      </c>
      <c r="I1426" s="154"/>
      <c r="L1426" s="150"/>
      <c r="M1426" s="155"/>
      <c r="T1426" s="156"/>
      <c r="AT1426" s="151" t="s">
        <v>1054</v>
      </c>
      <c r="AU1426" s="151" t="s">
        <v>80</v>
      </c>
      <c r="AV1426" s="12" t="s">
        <v>80</v>
      </c>
      <c r="AW1426" s="12" t="s">
        <v>35</v>
      </c>
      <c r="AX1426" s="12" t="s">
        <v>78</v>
      </c>
      <c r="AY1426" s="151" t="s">
        <v>181</v>
      </c>
    </row>
    <row r="1427" spans="2:65" s="1" customFormat="1" ht="16.5" customHeight="1" x14ac:dyDescent="0.2">
      <c r="B1427" s="128"/>
      <c r="C1427" s="164" t="s">
        <v>3056</v>
      </c>
      <c r="D1427" s="164" t="s">
        <v>1134</v>
      </c>
      <c r="E1427" s="165" t="s">
        <v>3057</v>
      </c>
      <c r="F1427" s="166" t="s">
        <v>3058</v>
      </c>
      <c r="G1427" s="167" t="s">
        <v>1288</v>
      </c>
      <c r="H1427" s="168">
        <v>1</v>
      </c>
      <c r="I1427" s="169"/>
      <c r="J1427" s="170">
        <f>ROUND(I1427*H1427,2)</f>
        <v>0</v>
      </c>
      <c r="K1427" s="166" t="s">
        <v>1050</v>
      </c>
      <c r="L1427" s="171"/>
      <c r="M1427" s="172" t="s">
        <v>3</v>
      </c>
      <c r="N1427" s="173" t="s">
        <v>44</v>
      </c>
      <c r="P1427" s="138">
        <f>O1427*H1427</f>
        <v>0</v>
      </c>
      <c r="Q1427" s="138">
        <v>1.1999999999999999E-3</v>
      </c>
      <c r="R1427" s="138">
        <f>Q1427*H1427</f>
        <v>1.1999999999999999E-3</v>
      </c>
      <c r="S1427" s="138">
        <v>0</v>
      </c>
      <c r="T1427" s="139">
        <f>S1427*H1427</f>
        <v>0</v>
      </c>
      <c r="AR1427" s="140" t="s">
        <v>297</v>
      </c>
      <c r="AT1427" s="140" t="s">
        <v>1134</v>
      </c>
      <c r="AU1427" s="140" t="s">
        <v>80</v>
      </c>
      <c r="AY1427" s="16" t="s">
        <v>181</v>
      </c>
      <c r="BE1427" s="141">
        <f>IF(N1427="základní",J1427,0)</f>
        <v>0</v>
      </c>
      <c r="BF1427" s="141">
        <f>IF(N1427="snížená",J1427,0)</f>
        <v>0</v>
      </c>
      <c r="BG1427" s="141">
        <f>IF(N1427="zákl. přenesená",J1427,0)</f>
        <v>0</v>
      </c>
      <c r="BH1427" s="141">
        <f>IF(N1427="sníž. přenesená",J1427,0)</f>
        <v>0</v>
      </c>
      <c r="BI1427" s="141">
        <f>IF(N1427="nulová",J1427,0)</f>
        <v>0</v>
      </c>
      <c r="BJ1427" s="16" t="s">
        <v>78</v>
      </c>
      <c r="BK1427" s="141">
        <f>ROUND(I1427*H1427,2)</f>
        <v>0</v>
      </c>
      <c r="BL1427" s="16" t="s">
        <v>237</v>
      </c>
      <c r="BM1427" s="140" t="s">
        <v>3059</v>
      </c>
    </row>
    <row r="1428" spans="2:65" s="1" customFormat="1" ht="24.2" customHeight="1" x14ac:dyDescent="0.2">
      <c r="B1428" s="128"/>
      <c r="C1428" s="129" t="s">
        <v>3060</v>
      </c>
      <c r="D1428" s="129" t="s">
        <v>182</v>
      </c>
      <c r="E1428" s="130" t="s">
        <v>3061</v>
      </c>
      <c r="F1428" s="131" t="s">
        <v>3062</v>
      </c>
      <c r="G1428" s="132" t="s">
        <v>1288</v>
      </c>
      <c r="H1428" s="133">
        <v>1</v>
      </c>
      <c r="I1428" s="134"/>
      <c r="J1428" s="135">
        <f>ROUND(I1428*H1428,2)</f>
        <v>0</v>
      </c>
      <c r="K1428" s="131" t="s">
        <v>1050</v>
      </c>
      <c r="L1428" s="31"/>
      <c r="M1428" s="136" t="s">
        <v>3</v>
      </c>
      <c r="N1428" s="137" t="s">
        <v>44</v>
      </c>
      <c r="P1428" s="138">
        <f>O1428*H1428</f>
        <v>0</v>
      </c>
      <c r="Q1428" s="138">
        <v>0</v>
      </c>
      <c r="R1428" s="138">
        <f>Q1428*H1428</f>
        <v>0</v>
      </c>
      <c r="S1428" s="138">
        <v>0</v>
      </c>
      <c r="T1428" s="139">
        <f>S1428*H1428</f>
        <v>0</v>
      </c>
      <c r="AR1428" s="140" t="s">
        <v>237</v>
      </c>
      <c r="AT1428" s="140" t="s">
        <v>182</v>
      </c>
      <c r="AU1428" s="140" t="s">
        <v>80</v>
      </c>
      <c r="AY1428" s="16" t="s">
        <v>181</v>
      </c>
      <c r="BE1428" s="141">
        <f>IF(N1428="základní",J1428,0)</f>
        <v>0</v>
      </c>
      <c r="BF1428" s="141">
        <f>IF(N1428="snížená",J1428,0)</f>
        <v>0</v>
      </c>
      <c r="BG1428" s="141">
        <f>IF(N1428="zákl. přenesená",J1428,0)</f>
        <v>0</v>
      </c>
      <c r="BH1428" s="141">
        <f>IF(N1428="sníž. přenesená",J1428,0)</f>
        <v>0</v>
      </c>
      <c r="BI1428" s="141">
        <f>IF(N1428="nulová",J1428,0)</f>
        <v>0</v>
      </c>
      <c r="BJ1428" s="16" t="s">
        <v>78</v>
      </c>
      <c r="BK1428" s="141">
        <f>ROUND(I1428*H1428,2)</f>
        <v>0</v>
      </c>
      <c r="BL1428" s="16" t="s">
        <v>237</v>
      </c>
      <c r="BM1428" s="140" t="s">
        <v>3063</v>
      </c>
    </row>
    <row r="1429" spans="2:65" s="1" customFormat="1" x14ac:dyDescent="0.2">
      <c r="B1429" s="31"/>
      <c r="D1429" s="148" t="s">
        <v>1052</v>
      </c>
      <c r="F1429" s="149" t="s">
        <v>3064</v>
      </c>
      <c r="I1429" s="144"/>
      <c r="L1429" s="31"/>
      <c r="M1429" s="145"/>
      <c r="T1429" s="52"/>
      <c r="AT1429" s="16" t="s">
        <v>1052</v>
      </c>
      <c r="AU1429" s="16" t="s">
        <v>80</v>
      </c>
    </row>
    <row r="1430" spans="2:65" s="1" customFormat="1" ht="21.75" customHeight="1" x14ac:dyDescent="0.2">
      <c r="B1430" s="128"/>
      <c r="C1430" s="164" t="s">
        <v>3065</v>
      </c>
      <c r="D1430" s="164" t="s">
        <v>1134</v>
      </c>
      <c r="E1430" s="165" t="s">
        <v>3066</v>
      </c>
      <c r="F1430" s="166" t="s">
        <v>3067</v>
      </c>
      <c r="G1430" s="167" t="s">
        <v>1288</v>
      </c>
      <c r="H1430" s="168">
        <v>1</v>
      </c>
      <c r="I1430" s="169"/>
      <c r="J1430" s="170">
        <f>ROUND(I1430*H1430,2)</f>
        <v>0</v>
      </c>
      <c r="K1430" s="166" t="s">
        <v>3</v>
      </c>
      <c r="L1430" s="171"/>
      <c r="M1430" s="172" t="s">
        <v>3</v>
      </c>
      <c r="N1430" s="173" t="s">
        <v>44</v>
      </c>
      <c r="P1430" s="138">
        <f>O1430*H1430</f>
        <v>0</v>
      </c>
      <c r="Q1430" s="138">
        <v>8.4999999999999995E-4</v>
      </c>
      <c r="R1430" s="138">
        <f>Q1430*H1430</f>
        <v>8.4999999999999995E-4</v>
      </c>
      <c r="S1430" s="138">
        <v>0</v>
      </c>
      <c r="T1430" s="139">
        <f>S1430*H1430</f>
        <v>0</v>
      </c>
      <c r="AR1430" s="140" t="s">
        <v>297</v>
      </c>
      <c r="AT1430" s="140" t="s">
        <v>1134</v>
      </c>
      <c r="AU1430" s="140" t="s">
        <v>80</v>
      </c>
      <c r="AY1430" s="16" t="s">
        <v>181</v>
      </c>
      <c r="BE1430" s="141">
        <f>IF(N1430="základní",J1430,0)</f>
        <v>0</v>
      </c>
      <c r="BF1430" s="141">
        <f>IF(N1430="snížená",J1430,0)</f>
        <v>0</v>
      </c>
      <c r="BG1430" s="141">
        <f>IF(N1430="zákl. přenesená",J1430,0)</f>
        <v>0</v>
      </c>
      <c r="BH1430" s="141">
        <f>IF(N1430="sníž. přenesená",J1430,0)</f>
        <v>0</v>
      </c>
      <c r="BI1430" s="141">
        <f>IF(N1430="nulová",J1430,0)</f>
        <v>0</v>
      </c>
      <c r="BJ1430" s="16" t="s">
        <v>78</v>
      </c>
      <c r="BK1430" s="141">
        <f>ROUND(I1430*H1430,2)</f>
        <v>0</v>
      </c>
      <c r="BL1430" s="16" t="s">
        <v>237</v>
      </c>
      <c r="BM1430" s="140" t="s">
        <v>3068</v>
      </c>
    </row>
    <row r="1431" spans="2:65" s="1" customFormat="1" ht="55.5" customHeight="1" x14ac:dyDescent="0.2">
      <c r="B1431" s="128"/>
      <c r="C1431" s="129" t="s">
        <v>3069</v>
      </c>
      <c r="D1431" s="129" t="s">
        <v>182</v>
      </c>
      <c r="E1431" s="130" t="s">
        <v>3070</v>
      </c>
      <c r="F1431" s="131" t="s">
        <v>3071</v>
      </c>
      <c r="G1431" s="132" t="s">
        <v>1114</v>
      </c>
      <c r="H1431" s="133">
        <v>2E-3</v>
      </c>
      <c r="I1431" s="134"/>
      <c r="J1431" s="135">
        <f>ROUND(I1431*H1431,2)</f>
        <v>0</v>
      </c>
      <c r="K1431" s="131" t="s">
        <v>1050</v>
      </c>
      <c r="L1431" s="31"/>
      <c r="M1431" s="136" t="s">
        <v>3</v>
      </c>
      <c r="N1431" s="137" t="s">
        <v>44</v>
      </c>
      <c r="P1431" s="138">
        <f>O1431*H1431</f>
        <v>0</v>
      </c>
      <c r="Q1431" s="138">
        <v>0</v>
      </c>
      <c r="R1431" s="138">
        <f>Q1431*H1431</f>
        <v>0</v>
      </c>
      <c r="S1431" s="138">
        <v>0</v>
      </c>
      <c r="T1431" s="139">
        <f>S1431*H1431</f>
        <v>0</v>
      </c>
      <c r="AR1431" s="140" t="s">
        <v>237</v>
      </c>
      <c r="AT1431" s="140" t="s">
        <v>182</v>
      </c>
      <c r="AU1431" s="140" t="s">
        <v>80</v>
      </c>
      <c r="AY1431" s="16" t="s">
        <v>181</v>
      </c>
      <c r="BE1431" s="141">
        <f>IF(N1431="základní",J1431,0)</f>
        <v>0</v>
      </c>
      <c r="BF1431" s="141">
        <f>IF(N1431="snížená",J1431,0)</f>
        <v>0</v>
      </c>
      <c r="BG1431" s="141">
        <f>IF(N1431="zákl. přenesená",J1431,0)</f>
        <v>0</v>
      </c>
      <c r="BH1431" s="141">
        <f>IF(N1431="sníž. přenesená",J1431,0)</f>
        <v>0</v>
      </c>
      <c r="BI1431" s="141">
        <f>IF(N1431="nulová",J1431,0)</f>
        <v>0</v>
      </c>
      <c r="BJ1431" s="16" t="s">
        <v>78</v>
      </c>
      <c r="BK1431" s="141">
        <f>ROUND(I1431*H1431,2)</f>
        <v>0</v>
      </c>
      <c r="BL1431" s="16" t="s">
        <v>237</v>
      </c>
      <c r="BM1431" s="140" t="s">
        <v>3072</v>
      </c>
    </row>
    <row r="1432" spans="2:65" s="1" customFormat="1" x14ac:dyDescent="0.2">
      <c r="B1432" s="31"/>
      <c r="D1432" s="148" t="s">
        <v>1052</v>
      </c>
      <c r="F1432" s="149" t="s">
        <v>3073</v>
      </c>
      <c r="I1432" s="144"/>
      <c r="L1432" s="31"/>
      <c r="M1432" s="145"/>
      <c r="T1432" s="52"/>
      <c r="AT1432" s="16" t="s">
        <v>1052</v>
      </c>
      <c r="AU1432" s="16" t="s">
        <v>80</v>
      </c>
    </row>
    <row r="1433" spans="2:65" s="11" customFormat="1" ht="22.9" customHeight="1" x14ac:dyDescent="0.2">
      <c r="B1433" s="118"/>
      <c r="D1433" s="119" t="s">
        <v>72</v>
      </c>
      <c r="E1433" s="146" t="s">
        <v>3074</v>
      </c>
      <c r="F1433" s="146" t="s">
        <v>3075</v>
      </c>
      <c r="I1433" s="121"/>
      <c r="J1433" s="147">
        <f>BK1433</f>
        <v>0</v>
      </c>
      <c r="L1433" s="118"/>
      <c r="M1433" s="123"/>
      <c r="P1433" s="124">
        <f>SUM(P1434:P1435)</f>
        <v>0</v>
      </c>
      <c r="R1433" s="124">
        <f>SUM(R1434:R1435)</f>
        <v>1.72E-3</v>
      </c>
      <c r="T1433" s="125">
        <f>SUM(T1434:T1435)</f>
        <v>0</v>
      </c>
      <c r="AR1433" s="119" t="s">
        <v>80</v>
      </c>
      <c r="AT1433" s="126" t="s">
        <v>72</v>
      </c>
      <c r="AU1433" s="126" t="s">
        <v>78</v>
      </c>
      <c r="AY1433" s="119" t="s">
        <v>181</v>
      </c>
      <c r="BK1433" s="127">
        <f>SUM(BK1434:BK1435)</f>
        <v>0</v>
      </c>
    </row>
    <row r="1434" spans="2:65" s="1" customFormat="1" ht="16.5" customHeight="1" x14ac:dyDescent="0.2">
      <c r="B1434" s="128"/>
      <c r="C1434" s="129" t="s">
        <v>3076</v>
      </c>
      <c r="D1434" s="129" t="s">
        <v>182</v>
      </c>
      <c r="E1434" s="130" t="s">
        <v>3077</v>
      </c>
      <c r="F1434" s="131" t="s">
        <v>3078</v>
      </c>
      <c r="G1434" s="132" t="s">
        <v>1021</v>
      </c>
      <c r="H1434" s="133">
        <v>1</v>
      </c>
      <c r="I1434" s="134"/>
      <c r="J1434" s="135">
        <f>ROUND(I1434*H1434,2)</f>
        <v>0</v>
      </c>
      <c r="K1434" s="131" t="s">
        <v>3</v>
      </c>
      <c r="L1434" s="31"/>
      <c r="M1434" s="136" t="s">
        <v>3</v>
      </c>
      <c r="N1434" s="137" t="s">
        <v>44</v>
      </c>
      <c r="P1434" s="138">
        <f>O1434*H1434</f>
        <v>0</v>
      </c>
      <c r="Q1434" s="138">
        <v>0</v>
      </c>
      <c r="R1434" s="138">
        <f>Q1434*H1434</f>
        <v>0</v>
      </c>
      <c r="S1434" s="138">
        <v>0</v>
      </c>
      <c r="T1434" s="139">
        <f>S1434*H1434</f>
        <v>0</v>
      </c>
      <c r="AR1434" s="140" t="s">
        <v>237</v>
      </c>
      <c r="AT1434" s="140" t="s">
        <v>182</v>
      </c>
      <c r="AU1434" s="140" t="s">
        <v>80</v>
      </c>
      <c r="AY1434" s="16" t="s">
        <v>181</v>
      </c>
      <c r="BE1434" s="141">
        <f>IF(N1434="základní",J1434,0)</f>
        <v>0</v>
      </c>
      <c r="BF1434" s="141">
        <f>IF(N1434="snížená",J1434,0)</f>
        <v>0</v>
      </c>
      <c r="BG1434" s="141">
        <f>IF(N1434="zákl. přenesená",J1434,0)</f>
        <v>0</v>
      </c>
      <c r="BH1434" s="141">
        <f>IF(N1434="sníž. přenesená",J1434,0)</f>
        <v>0</v>
      </c>
      <c r="BI1434" s="141">
        <f>IF(N1434="nulová",J1434,0)</f>
        <v>0</v>
      </c>
      <c r="BJ1434" s="16" t="s">
        <v>78</v>
      </c>
      <c r="BK1434" s="141">
        <f>ROUND(I1434*H1434,2)</f>
        <v>0</v>
      </c>
      <c r="BL1434" s="16" t="s">
        <v>237</v>
      </c>
      <c r="BM1434" s="140" t="s">
        <v>3079</v>
      </c>
    </row>
    <row r="1435" spans="2:65" s="1" customFormat="1" ht="16.5" customHeight="1" x14ac:dyDescent="0.2">
      <c r="B1435" s="128"/>
      <c r="C1435" s="129" t="s">
        <v>3080</v>
      </c>
      <c r="D1435" s="129" t="s">
        <v>182</v>
      </c>
      <c r="E1435" s="130" t="s">
        <v>3081</v>
      </c>
      <c r="F1435" s="131" t="s">
        <v>3082</v>
      </c>
      <c r="G1435" s="132" t="s">
        <v>1569</v>
      </c>
      <c r="H1435" s="133">
        <v>1</v>
      </c>
      <c r="I1435" s="134"/>
      <c r="J1435" s="135">
        <f>ROUND(I1435*H1435,2)</f>
        <v>0</v>
      </c>
      <c r="K1435" s="131" t="s">
        <v>3</v>
      </c>
      <c r="L1435" s="31"/>
      <c r="M1435" s="136" t="s">
        <v>3</v>
      </c>
      <c r="N1435" s="137" t="s">
        <v>44</v>
      </c>
      <c r="P1435" s="138">
        <f>O1435*H1435</f>
        <v>0</v>
      </c>
      <c r="Q1435" s="138">
        <v>1.72E-3</v>
      </c>
      <c r="R1435" s="138">
        <f>Q1435*H1435</f>
        <v>1.72E-3</v>
      </c>
      <c r="S1435" s="138">
        <v>0</v>
      </c>
      <c r="T1435" s="139">
        <f>S1435*H1435</f>
        <v>0</v>
      </c>
      <c r="AR1435" s="140" t="s">
        <v>237</v>
      </c>
      <c r="AT1435" s="140" t="s">
        <v>182</v>
      </c>
      <c r="AU1435" s="140" t="s">
        <v>80</v>
      </c>
      <c r="AY1435" s="16" t="s">
        <v>181</v>
      </c>
      <c r="BE1435" s="141">
        <f>IF(N1435="základní",J1435,0)</f>
        <v>0</v>
      </c>
      <c r="BF1435" s="141">
        <f>IF(N1435="snížená",J1435,0)</f>
        <v>0</v>
      </c>
      <c r="BG1435" s="141">
        <f>IF(N1435="zákl. přenesená",J1435,0)</f>
        <v>0</v>
      </c>
      <c r="BH1435" s="141">
        <f>IF(N1435="sníž. přenesená",J1435,0)</f>
        <v>0</v>
      </c>
      <c r="BI1435" s="141">
        <f>IF(N1435="nulová",J1435,0)</f>
        <v>0</v>
      </c>
      <c r="BJ1435" s="16" t="s">
        <v>78</v>
      </c>
      <c r="BK1435" s="141">
        <f>ROUND(I1435*H1435,2)</f>
        <v>0</v>
      </c>
      <c r="BL1435" s="16" t="s">
        <v>237</v>
      </c>
      <c r="BM1435" s="140" t="s">
        <v>3083</v>
      </c>
    </row>
    <row r="1436" spans="2:65" s="11" customFormat="1" ht="22.9" customHeight="1" x14ac:dyDescent="0.2">
      <c r="B1436" s="118"/>
      <c r="D1436" s="119" t="s">
        <v>72</v>
      </c>
      <c r="E1436" s="146" t="s">
        <v>3084</v>
      </c>
      <c r="F1436" s="146" t="s">
        <v>3085</v>
      </c>
      <c r="I1436" s="121"/>
      <c r="J1436" s="147">
        <f>BK1436</f>
        <v>0</v>
      </c>
      <c r="L1436" s="118"/>
      <c r="M1436" s="123"/>
      <c r="P1436" s="124">
        <f>SUM(P1437:P1478)</f>
        <v>0</v>
      </c>
      <c r="R1436" s="124">
        <f>SUM(R1437:R1478)</f>
        <v>0</v>
      </c>
      <c r="T1436" s="125">
        <f>SUM(T1437:T1478)</f>
        <v>0</v>
      </c>
      <c r="AR1436" s="119" t="s">
        <v>80</v>
      </c>
      <c r="AT1436" s="126" t="s">
        <v>72</v>
      </c>
      <c r="AU1436" s="126" t="s">
        <v>78</v>
      </c>
      <c r="AY1436" s="119" t="s">
        <v>181</v>
      </c>
      <c r="BK1436" s="127">
        <f>SUM(BK1437:BK1478)</f>
        <v>0</v>
      </c>
    </row>
    <row r="1437" spans="2:65" s="1" customFormat="1" ht="16.5" customHeight="1" x14ac:dyDescent="0.2">
      <c r="B1437" s="128"/>
      <c r="C1437" s="129" t="s">
        <v>3086</v>
      </c>
      <c r="D1437" s="129" t="s">
        <v>182</v>
      </c>
      <c r="E1437" s="130" t="s">
        <v>3087</v>
      </c>
      <c r="F1437" s="131" t="s">
        <v>3088</v>
      </c>
      <c r="G1437" s="132" t="s">
        <v>3089</v>
      </c>
      <c r="H1437" s="174"/>
      <c r="I1437" s="134"/>
      <c r="J1437" s="135">
        <f t="shared" ref="J1437:J1478" si="140">ROUND(I1437*H1437,2)</f>
        <v>0</v>
      </c>
      <c r="K1437" s="131" t="s">
        <v>3</v>
      </c>
      <c r="L1437" s="31"/>
      <c r="M1437" s="136" t="s">
        <v>3</v>
      </c>
      <c r="N1437" s="137" t="s">
        <v>44</v>
      </c>
      <c r="P1437" s="138">
        <f t="shared" ref="P1437:P1478" si="141">O1437*H1437</f>
        <v>0</v>
      </c>
      <c r="Q1437" s="138">
        <v>0</v>
      </c>
      <c r="R1437" s="138">
        <f t="shared" ref="R1437:R1478" si="142">Q1437*H1437</f>
        <v>0</v>
      </c>
      <c r="S1437" s="138">
        <v>0</v>
      </c>
      <c r="T1437" s="139">
        <f t="shared" ref="T1437:T1478" si="143">S1437*H1437</f>
        <v>0</v>
      </c>
      <c r="AR1437" s="140" t="s">
        <v>186</v>
      </c>
      <c r="AT1437" s="140" t="s">
        <v>182</v>
      </c>
      <c r="AU1437" s="140" t="s">
        <v>80</v>
      </c>
      <c r="AY1437" s="16" t="s">
        <v>181</v>
      </c>
      <c r="BE1437" s="141">
        <f t="shared" ref="BE1437:BE1478" si="144">IF(N1437="základní",J1437,0)</f>
        <v>0</v>
      </c>
      <c r="BF1437" s="141">
        <f t="shared" ref="BF1437:BF1478" si="145">IF(N1437="snížená",J1437,0)</f>
        <v>0</v>
      </c>
      <c r="BG1437" s="141">
        <f t="shared" ref="BG1437:BG1478" si="146">IF(N1437="zákl. přenesená",J1437,0)</f>
        <v>0</v>
      </c>
      <c r="BH1437" s="141">
        <f t="shared" ref="BH1437:BH1478" si="147">IF(N1437="sníž. přenesená",J1437,0)</f>
        <v>0</v>
      </c>
      <c r="BI1437" s="141">
        <f t="shared" ref="BI1437:BI1478" si="148">IF(N1437="nulová",J1437,0)</f>
        <v>0</v>
      </c>
      <c r="BJ1437" s="16" t="s">
        <v>78</v>
      </c>
      <c r="BK1437" s="141">
        <f t="shared" ref="BK1437:BK1478" si="149">ROUND(I1437*H1437,2)</f>
        <v>0</v>
      </c>
      <c r="BL1437" s="16" t="s">
        <v>186</v>
      </c>
      <c r="BM1437" s="140" t="s">
        <v>3090</v>
      </c>
    </row>
    <row r="1438" spans="2:65" s="1" customFormat="1" ht="16.5" customHeight="1" x14ac:dyDescent="0.2">
      <c r="B1438" s="128"/>
      <c r="C1438" s="129" t="s">
        <v>3091</v>
      </c>
      <c r="D1438" s="129" t="s">
        <v>182</v>
      </c>
      <c r="E1438" s="130" t="s">
        <v>3092</v>
      </c>
      <c r="F1438" s="131" t="s">
        <v>3093</v>
      </c>
      <c r="G1438" s="132" t="s">
        <v>1288</v>
      </c>
      <c r="H1438" s="133">
        <v>9</v>
      </c>
      <c r="I1438" s="134"/>
      <c r="J1438" s="135">
        <f t="shared" si="140"/>
        <v>0</v>
      </c>
      <c r="K1438" s="131" t="s">
        <v>3</v>
      </c>
      <c r="L1438" s="31"/>
      <c r="M1438" s="136" t="s">
        <v>3</v>
      </c>
      <c r="N1438" s="137" t="s">
        <v>44</v>
      </c>
      <c r="P1438" s="138">
        <f t="shared" si="141"/>
        <v>0</v>
      </c>
      <c r="Q1438" s="138">
        <v>0</v>
      </c>
      <c r="R1438" s="138">
        <f t="shared" si="142"/>
        <v>0</v>
      </c>
      <c r="S1438" s="138">
        <v>0</v>
      </c>
      <c r="T1438" s="139">
        <f t="shared" si="143"/>
        <v>0</v>
      </c>
      <c r="AR1438" s="140" t="s">
        <v>186</v>
      </c>
      <c r="AT1438" s="140" t="s">
        <v>182</v>
      </c>
      <c r="AU1438" s="140" t="s">
        <v>80</v>
      </c>
      <c r="AY1438" s="16" t="s">
        <v>181</v>
      </c>
      <c r="BE1438" s="141">
        <f t="shared" si="144"/>
        <v>0</v>
      </c>
      <c r="BF1438" s="141">
        <f t="shared" si="145"/>
        <v>0</v>
      </c>
      <c r="BG1438" s="141">
        <f t="shared" si="146"/>
        <v>0</v>
      </c>
      <c r="BH1438" s="141">
        <f t="shared" si="147"/>
        <v>0</v>
      </c>
      <c r="BI1438" s="141">
        <f t="shared" si="148"/>
        <v>0</v>
      </c>
      <c r="BJ1438" s="16" t="s">
        <v>78</v>
      </c>
      <c r="BK1438" s="141">
        <f t="shared" si="149"/>
        <v>0</v>
      </c>
      <c r="BL1438" s="16" t="s">
        <v>186</v>
      </c>
      <c r="BM1438" s="140" t="s">
        <v>3094</v>
      </c>
    </row>
    <row r="1439" spans="2:65" s="1" customFormat="1" ht="24.2" customHeight="1" x14ac:dyDescent="0.2">
      <c r="B1439" s="128"/>
      <c r="C1439" s="129" t="s">
        <v>3095</v>
      </c>
      <c r="D1439" s="129" t="s">
        <v>182</v>
      </c>
      <c r="E1439" s="130" t="s">
        <v>3096</v>
      </c>
      <c r="F1439" s="131" t="s">
        <v>3097</v>
      </c>
      <c r="G1439" s="132" t="s">
        <v>1288</v>
      </c>
      <c r="H1439" s="133">
        <v>1</v>
      </c>
      <c r="I1439" s="134"/>
      <c r="J1439" s="135">
        <f t="shared" si="140"/>
        <v>0</v>
      </c>
      <c r="K1439" s="131" t="s">
        <v>3</v>
      </c>
      <c r="L1439" s="31"/>
      <c r="M1439" s="136" t="s">
        <v>3</v>
      </c>
      <c r="N1439" s="137" t="s">
        <v>44</v>
      </c>
      <c r="P1439" s="138">
        <f t="shared" si="141"/>
        <v>0</v>
      </c>
      <c r="Q1439" s="138">
        <v>0</v>
      </c>
      <c r="R1439" s="138">
        <f t="shared" si="142"/>
        <v>0</v>
      </c>
      <c r="S1439" s="138">
        <v>0</v>
      </c>
      <c r="T1439" s="139">
        <f t="shared" si="143"/>
        <v>0</v>
      </c>
      <c r="AR1439" s="140" t="s">
        <v>186</v>
      </c>
      <c r="AT1439" s="140" t="s">
        <v>182</v>
      </c>
      <c r="AU1439" s="140" t="s">
        <v>80</v>
      </c>
      <c r="AY1439" s="16" t="s">
        <v>181</v>
      </c>
      <c r="BE1439" s="141">
        <f t="shared" si="144"/>
        <v>0</v>
      </c>
      <c r="BF1439" s="141">
        <f t="shared" si="145"/>
        <v>0</v>
      </c>
      <c r="BG1439" s="141">
        <f t="shared" si="146"/>
        <v>0</v>
      </c>
      <c r="BH1439" s="141">
        <f t="shared" si="147"/>
        <v>0</v>
      </c>
      <c r="BI1439" s="141">
        <f t="shared" si="148"/>
        <v>0</v>
      </c>
      <c r="BJ1439" s="16" t="s">
        <v>78</v>
      </c>
      <c r="BK1439" s="141">
        <f t="shared" si="149"/>
        <v>0</v>
      </c>
      <c r="BL1439" s="16" t="s">
        <v>186</v>
      </c>
      <c r="BM1439" s="140" t="s">
        <v>3098</v>
      </c>
    </row>
    <row r="1440" spans="2:65" s="1" customFormat="1" ht="24.2" customHeight="1" x14ac:dyDescent="0.2">
      <c r="B1440" s="128"/>
      <c r="C1440" s="129" t="s">
        <v>3099</v>
      </c>
      <c r="D1440" s="129" t="s">
        <v>182</v>
      </c>
      <c r="E1440" s="130" t="s">
        <v>3100</v>
      </c>
      <c r="F1440" s="131" t="s">
        <v>3101</v>
      </c>
      <c r="G1440" s="132" t="s">
        <v>1288</v>
      </c>
      <c r="H1440" s="133">
        <v>1</v>
      </c>
      <c r="I1440" s="134"/>
      <c r="J1440" s="135">
        <f t="shared" si="140"/>
        <v>0</v>
      </c>
      <c r="K1440" s="131" t="s">
        <v>3</v>
      </c>
      <c r="L1440" s="31"/>
      <c r="M1440" s="136" t="s">
        <v>3</v>
      </c>
      <c r="N1440" s="137" t="s">
        <v>44</v>
      </c>
      <c r="P1440" s="138">
        <f t="shared" si="141"/>
        <v>0</v>
      </c>
      <c r="Q1440" s="138">
        <v>0</v>
      </c>
      <c r="R1440" s="138">
        <f t="shared" si="142"/>
        <v>0</v>
      </c>
      <c r="S1440" s="138">
        <v>0</v>
      </c>
      <c r="T1440" s="139">
        <f t="shared" si="143"/>
        <v>0</v>
      </c>
      <c r="AR1440" s="140" t="s">
        <v>186</v>
      </c>
      <c r="AT1440" s="140" t="s">
        <v>182</v>
      </c>
      <c r="AU1440" s="140" t="s">
        <v>80</v>
      </c>
      <c r="AY1440" s="16" t="s">
        <v>181</v>
      </c>
      <c r="BE1440" s="141">
        <f t="shared" si="144"/>
        <v>0</v>
      </c>
      <c r="BF1440" s="141">
        <f t="shared" si="145"/>
        <v>0</v>
      </c>
      <c r="BG1440" s="141">
        <f t="shared" si="146"/>
        <v>0</v>
      </c>
      <c r="BH1440" s="141">
        <f t="shared" si="147"/>
        <v>0</v>
      </c>
      <c r="BI1440" s="141">
        <f t="shared" si="148"/>
        <v>0</v>
      </c>
      <c r="BJ1440" s="16" t="s">
        <v>78</v>
      </c>
      <c r="BK1440" s="141">
        <f t="shared" si="149"/>
        <v>0</v>
      </c>
      <c r="BL1440" s="16" t="s">
        <v>186</v>
      </c>
      <c r="BM1440" s="140" t="s">
        <v>3102</v>
      </c>
    </row>
    <row r="1441" spans="2:65" s="1" customFormat="1" ht="24.2" customHeight="1" x14ac:dyDescent="0.2">
      <c r="B1441" s="128"/>
      <c r="C1441" s="129" t="s">
        <v>3103</v>
      </c>
      <c r="D1441" s="129" t="s">
        <v>182</v>
      </c>
      <c r="E1441" s="130" t="s">
        <v>3104</v>
      </c>
      <c r="F1441" s="131" t="s">
        <v>3105</v>
      </c>
      <c r="G1441" s="132" t="s">
        <v>1288</v>
      </c>
      <c r="H1441" s="133">
        <v>26</v>
      </c>
      <c r="I1441" s="134"/>
      <c r="J1441" s="135">
        <f t="shared" si="140"/>
        <v>0</v>
      </c>
      <c r="K1441" s="131" t="s">
        <v>3</v>
      </c>
      <c r="L1441" s="31"/>
      <c r="M1441" s="136" t="s">
        <v>3</v>
      </c>
      <c r="N1441" s="137" t="s">
        <v>44</v>
      </c>
      <c r="P1441" s="138">
        <f t="shared" si="141"/>
        <v>0</v>
      </c>
      <c r="Q1441" s="138">
        <v>0</v>
      </c>
      <c r="R1441" s="138">
        <f t="shared" si="142"/>
        <v>0</v>
      </c>
      <c r="S1441" s="138">
        <v>0</v>
      </c>
      <c r="T1441" s="139">
        <f t="shared" si="143"/>
        <v>0</v>
      </c>
      <c r="AR1441" s="140" t="s">
        <v>186</v>
      </c>
      <c r="AT1441" s="140" t="s">
        <v>182</v>
      </c>
      <c r="AU1441" s="140" t="s">
        <v>80</v>
      </c>
      <c r="AY1441" s="16" t="s">
        <v>181</v>
      </c>
      <c r="BE1441" s="141">
        <f t="shared" si="144"/>
        <v>0</v>
      </c>
      <c r="BF1441" s="141">
        <f t="shared" si="145"/>
        <v>0</v>
      </c>
      <c r="BG1441" s="141">
        <f t="shared" si="146"/>
        <v>0</v>
      </c>
      <c r="BH1441" s="141">
        <f t="shared" si="147"/>
        <v>0</v>
      </c>
      <c r="BI1441" s="141">
        <f t="shared" si="148"/>
        <v>0</v>
      </c>
      <c r="BJ1441" s="16" t="s">
        <v>78</v>
      </c>
      <c r="BK1441" s="141">
        <f t="shared" si="149"/>
        <v>0</v>
      </c>
      <c r="BL1441" s="16" t="s">
        <v>186</v>
      </c>
      <c r="BM1441" s="140" t="s">
        <v>3106</v>
      </c>
    </row>
    <row r="1442" spans="2:65" s="1" customFormat="1" ht="21.75" customHeight="1" x14ac:dyDescent="0.2">
      <c r="B1442" s="128"/>
      <c r="C1442" s="129" t="s">
        <v>3107</v>
      </c>
      <c r="D1442" s="129" t="s">
        <v>182</v>
      </c>
      <c r="E1442" s="130" t="s">
        <v>3108</v>
      </c>
      <c r="F1442" s="131" t="s">
        <v>3109</v>
      </c>
      <c r="G1442" s="132" t="s">
        <v>499</v>
      </c>
      <c r="H1442" s="133">
        <v>230</v>
      </c>
      <c r="I1442" s="134"/>
      <c r="J1442" s="135">
        <f t="shared" si="140"/>
        <v>0</v>
      </c>
      <c r="K1442" s="131" t="s">
        <v>3</v>
      </c>
      <c r="L1442" s="31"/>
      <c r="M1442" s="136" t="s">
        <v>3</v>
      </c>
      <c r="N1442" s="137" t="s">
        <v>44</v>
      </c>
      <c r="P1442" s="138">
        <f t="shared" si="141"/>
        <v>0</v>
      </c>
      <c r="Q1442" s="138">
        <v>0</v>
      </c>
      <c r="R1442" s="138">
        <f t="shared" si="142"/>
        <v>0</v>
      </c>
      <c r="S1442" s="138">
        <v>0</v>
      </c>
      <c r="T1442" s="139">
        <f t="shared" si="143"/>
        <v>0</v>
      </c>
      <c r="AR1442" s="140" t="s">
        <v>186</v>
      </c>
      <c r="AT1442" s="140" t="s">
        <v>182</v>
      </c>
      <c r="AU1442" s="140" t="s">
        <v>80</v>
      </c>
      <c r="AY1442" s="16" t="s">
        <v>181</v>
      </c>
      <c r="BE1442" s="141">
        <f t="shared" si="144"/>
        <v>0</v>
      </c>
      <c r="BF1442" s="141">
        <f t="shared" si="145"/>
        <v>0</v>
      </c>
      <c r="BG1442" s="141">
        <f t="shared" si="146"/>
        <v>0</v>
      </c>
      <c r="BH1442" s="141">
        <f t="shared" si="147"/>
        <v>0</v>
      </c>
      <c r="BI1442" s="141">
        <f t="shared" si="148"/>
        <v>0</v>
      </c>
      <c r="BJ1442" s="16" t="s">
        <v>78</v>
      </c>
      <c r="BK1442" s="141">
        <f t="shared" si="149"/>
        <v>0</v>
      </c>
      <c r="BL1442" s="16" t="s">
        <v>186</v>
      </c>
      <c r="BM1442" s="140" t="s">
        <v>3110</v>
      </c>
    </row>
    <row r="1443" spans="2:65" s="1" customFormat="1" ht="16.5" customHeight="1" x14ac:dyDescent="0.2">
      <c r="B1443" s="128"/>
      <c r="C1443" s="129" t="s">
        <v>3111</v>
      </c>
      <c r="D1443" s="129" t="s">
        <v>182</v>
      </c>
      <c r="E1443" s="130" t="s">
        <v>3112</v>
      </c>
      <c r="F1443" s="131" t="s">
        <v>3113</v>
      </c>
      <c r="G1443" s="132" t="s">
        <v>499</v>
      </c>
      <c r="H1443" s="133">
        <v>70</v>
      </c>
      <c r="I1443" s="134"/>
      <c r="J1443" s="135">
        <f t="shared" si="140"/>
        <v>0</v>
      </c>
      <c r="K1443" s="131" t="s">
        <v>3</v>
      </c>
      <c r="L1443" s="31"/>
      <c r="M1443" s="136" t="s">
        <v>3</v>
      </c>
      <c r="N1443" s="137" t="s">
        <v>44</v>
      </c>
      <c r="P1443" s="138">
        <f t="shared" si="141"/>
        <v>0</v>
      </c>
      <c r="Q1443" s="138">
        <v>0</v>
      </c>
      <c r="R1443" s="138">
        <f t="shared" si="142"/>
        <v>0</v>
      </c>
      <c r="S1443" s="138">
        <v>0</v>
      </c>
      <c r="T1443" s="139">
        <f t="shared" si="143"/>
        <v>0</v>
      </c>
      <c r="AR1443" s="140" t="s">
        <v>186</v>
      </c>
      <c r="AT1443" s="140" t="s">
        <v>182</v>
      </c>
      <c r="AU1443" s="140" t="s">
        <v>80</v>
      </c>
      <c r="AY1443" s="16" t="s">
        <v>181</v>
      </c>
      <c r="BE1443" s="141">
        <f t="shared" si="144"/>
        <v>0</v>
      </c>
      <c r="BF1443" s="141">
        <f t="shared" si="145"/>
        <v>0</v>
      </c>
      <c r="BG1443" s="141">
        <f t="shared" si="146"/>
        <v>0</v>
      </c>
      <c r="BH1443" s="141">
        <f t="shared" si="147"/>
        <v>0</v>
      </c>
      <c r="BI1443" s="141">
        <f t="shared" si="148"/>
        <v>0</v>
      </c>
      <c r="BJ1443" s="16" t="s">
        <v>78</v>
      </c>
      <c r="BK1443" s="141">
        <f t="shared" si="149"/>
        <v>0</v>
      </c>
      <c r="BL1443" s="16" t="s">
        <v>186</v>
      </c>
      <c r="BM1443" s="140" t="s">
        <v>3114</v>
      </c>
    </row>
    <row r="1444" spans="2:65" s="1" customFormat="1" ht="21.75" customHeight="1" x14ac:dyDescent="0.2">
      <c r="B1444" s="128"/>
      <c r="C1444" s="129" t="s">
        <v>3115</v>
      </c>
      <c r="D1444" s="129" t="s">
        <v>182</v>
      </c>
      <c r="E1444" s="130" t="s">
        <v>3116</v>
      </c>
      <c r="F1444" s="131" t="s">
        <v>3117</v>
      </c>
      <c r="G1444" s="132" t="s">
        <v>1288</v>
      </c>
      <c r="H1444" s="133">
        <v>1</v>
      </c>
      <c r="I1444" s="134"/>
      <c r="J1444" s="135">
        <f t="shared" si="140"/>
        <v>0</v>
      </c>
      <c r="K1444" s="131" t="s">
        <v>3</v>
      </c>
      <c r="L1444" s="31"/>
      <c r="M1444" s="136" t="s">
        <v>3</v>
      </c>
      <c r="N1444" s="137" t="s">
        <v>44</v>
      </c>
      <c r="P1444" s="138">
        <f t="shared" si="141"/>
        <v>0</v>
      </c>
      <c r="Q1444" s="138">
        <v>0</v>
      </c>
      <c r="R1444" s="138">
        <f t="shared" si="142"/>
        <v>0</v>
      </c>
      <c r="S1444" s="138">
        <v>0</v>
      </c>
      <c r="T1444" s="139">
        <f t="shared" si="143"/>
        <v>0</v>
      </c>
      <c r="AR1444" s="140" t="s">
        <v>186</v>
      </c>
      <c r="AT1444" s="140" t="s">
        <v>182</v>
      </c>
      <c r="AU1444" s="140" t="s">
        <v>80</v>
      </c>
      <c r="AY1444" s="16" t="s">
        <v>181</v>
      </c>
      <c r="BE1444" s="141">
        <f t="shared" si="144"/>
        <v>0</v>
      </c>
      <c r="BF1444" s="141">
        <f t="shared" si="145"/>
        <v>0</v>
      </c>
      <c r="BG1444" s="141">
        <f t="shared" si="146"/>
        <v>0</v>
      </c>
      <c r="BH1444" s="141">
        <f t="shared" si="147"/>
        <v>0</v>
      </c>
      <c r="BI1444" s="141">
        <f t="shared" si="148"/>
        <v>0</v>
      </c>
      <c r="BJ1444" s="16" t="s">
        <v>78</v>
      </c>
      <c r="BK1444" s="141">
        <f t="shared" si="149"/>
        <v>0</v>
      </c>
      <c r="BL1444" s="16" t="s">
        <v>186</v>
      </c>
      <c r="BM1444" s="140" t="s">
        <v>3118</v>
      </c>
    </row>
    <row r="1445" spans="2:65" s="1" customFormat="1" ht="16.5" customHeight="1" x14ac:dyDescent="0.2">
      <c r="B1445" s="128"/>
      <c r="C1445" s="129" t="s">
        <v>3119</v>
      </c>
      <c r="D1445" s="129" t="s">
        <v>182</v>
      </c>
      <c r="E1445" s="130" t="s">
        <v>3120</v>
      </c>
      <c r="F1445" s="131" t="s">
        <v>3121</v>
      </c>
      <c r="G1445" s="132" t="s">
        <v>1021</v>
      </c>
      <c r="H1445" s="133">
        <v>1</v>
      </c>
      <c r="I1445" s="134"/>
      <c r="J1445" s="135">
        <f t="shared" si="140"/>
        <v>0</v>
      </c>
      <c r="K1445" s="131" t="s">
        <v>3</v>
      </c>
      <c r="L1445" s="31"/>
      <c r="M1445" s="136" t="s">
        <v>3</v>
      </c>
      <c r="N1445" s="137" t="s">
        <v>44</v>
      </c>
      <c r="P1445" s="138">
        <f t="shared" si="141"/>
        <v>0</v>
      </c>
      <c r="Q1445" s="138">
        <v>0</v>
      </c>
      <c r="R1445" s="138">
        <f t="shared" si="142"/>
        <v>0</v>
      </c>
      <c r="S1445" s="138">
        <v>0</v>
      </c>
      <c r="T1445" s="139">
        <f t="shared" si="143"/>
        <v>0</v>
      </c>
      <c r="AR1445" s="140" t="s">
        <v>186</v>
      </c>
      <c r="AT1445" s="140" t="s">
        <v>182</v>
      </c>
      <c r="AU1445" s="140" t="s">
        <v>80</v>
      </c>
      <c r="AY1445" s="16" t="s">
        <v>181</v>
      </c>
      <c r="BE1445" s="141">
        <f t="shared" si="144"/>
        <v>0</v>
      </c>
      <c r="BF1445" s="141">
        <f t="shared" si="145"/>
        <v>0</v>
      </c>
      <c r="BG1445" s="141">
        <f t="shared" si="146"/>
        <v>0</v>
      </c>
      <c r="BH1445" s="141">
        <f t="shared" si="147"/>
        <v>0</v>
      </c>
      <c r="BI1445" s="141">
        <f t="shared" si="148"/>
        <v>0</v>
      </c>
      <c r="BJ1445" s="16" t="s">
        <v>78</v>
      </c>
      <c r="BK1445" s="141">
        <f t="shared" si="149"/>
        <v>0</v>
      </c>
      <c r="BL1445" s="16" t="s">
        <v>186</v>
      </c>
      <c r="BM1445" s="140" t="s">
        <v>3122</v>
      </c>
    </row>
    <row r="1446" spans="2:65" s="1" customFormat="1" ht="21.75" customHeight="1" x14ac:dyDescent="0.2">
      <c r="B1446" s="128"/>
      <c r="C1446" s="129" t="s">
        <v>3123</v>
      </c>
      <c r="D1446" s="129" t="s">
        <v>182</v>
      </c>
      <c r="E1446" s="130" t="s">
        <v>3124</v>
      </c>
      <c r="F1446" s="131" t="s">
        <v>3125</v>
      </c>
      <c r="G1446" s="132" t="s">
        <v>1021</v>
      </c>
      <c r="H1446" s="133">
        <v>1</v>
      </c>
      <c r="I1446" s="134"/>
      <c r="J1446" s="135">
        <f t="shared" si="140"/>
        <v>0</v>
      </c>
      <c r="K1446" s="131" t="s">
        <v>3</v>
      </c>
      <c r="L1446" s="31"/>
      <c r="M1446" s="136" t="s">
        <v>3</v>
      </c>
      <c r="N1446" s="137" t="s">
        <v>44</v>
      </c>
      <c r="P1446" s="138">
        <f t="shared" si="141"/>
        <v>0</v>
      </c>
      <c r="Q1446" s="138">
        <v>0</v>
      </c>
      <c r="R1446" s="138">
        <f t="shared" si="142"/>
        <v>0</v>
      </c>
      <c r="S1446" s="138">
        <v>0</v>
      </c>
      <c r="T1446" s="139">
        <f t="shared" si="143"/>
        <v>0</v>
      </c>
      <c r="AR1446" s="140" t="s">
        <v>186</v>
      </c>
      <c r="AT1446" s="140" t="s">
        <v>182</v>
      </c>
      <c r="AU1446" s="140" t="s">
        <v>80</v>
      </c>
      <c r="AY1446" s="16" t="s">
        <v>181</v>
      </c>
      <c r="BE1446" s="141">
        <f t="shared" si="144"/>
        <v>0</v>
      </c>
      <c r="BF1446" s="141">
        <f t="shared" si="145"/>
        <v>0</v>
      </c>
      <c r="BG1446" s="141">
        <f t="shared" si="146"/>
        <v>0</v>
      </c>
      <c r="BH1446" s="141">
        <f t="shared" si="147"/>
        <v>0</v>
      </c>
      <c r="BI1446" s="141">
        <f t="shared" si="148"/>
        <v>0</v>
      </c>
      <c r="BJ1446" s="16" t="s">
        <v>78</v>
      </c>
      <c r="BK1446" s="141">
        <f t="shared" si="149"/>
        <v>0</v>
      </c>
      <c r="BL1446" s="16" t="s">
        <v>186</v>
      </c>
      <c r="BM1446" s="140" t="s">
        <v>3126</v>
      </c>
    </row>
    <row r="1447" spans="2:65" s="1" customFormat="1" ht="16.5" customHeight="1" x14ac:dyDescent="0.2">
      <c r="B1447" s="128"/>
      <c r="C1447" s="129" t="s">
        <v>3127</v>
      </c>
      <c r="D1447" s="129" t="s">
        <v>182</v>
      </c>
      <c r="E1447" s="130" t="s">
        <v>3128</v>
      </c>
      <c r="F1447" s="131" t="s">
        <v>3129</v>
      </c>
      <c r="G1447" s="132" t="s">
        <v>1021</v>
      </c>
      <c r="H1447" s="133">
        <v>1</v>
      </c>
      <c r="I1447" s="134"/>
      <c r="J1447" s="135">
        <f t="shared" si="140"/>
        <v>0</v>
      </c>
      <c r="K1447" s="131" t="s">
        <v>3</v>
      </c>
      <c r="L1447" s="31"/>
      <c r="M1447" s="136" t="s">
        <v>3</v>
      </c>
      <c r="N1447" s="137" t="s">
        <v>44</v>
      </c>
      <c r="P1447" s="138">
        <f t="shared" si="141"/>
        <v>0</v>
      </c>
      <c r="Q1447" s="138">
        <v>0</v>
      </c>
      <c r="R1447" s="138">
        <f t="shared" si="142"/>
        <v>0</v>
      </c>
      <c r="S1447" s="138">
        <v>0</v>
      </c>
      <c r="T1447" s="139">
        <f t="shared" si="143"/>
        <v>0</v>
      </c>
      <c r="AR1447" s="140" t="s">
        <v>186</v>
      </c>
      <c r="AT1447" s="140" t="s">
        <v>182</v>
      </c>
      <c r="AU1447" s="140" t="s">
        <v>80</v>
      </c>
      <c r="AY1447" s="16" t="s">
        <v>181</v>
      </c>
      <c r="BE1447" s="141">
        <f t="shared" si="144"/>
        <v>0</v>
      </c>
      <c r="BF1447" s="141">
        <f t="shared" si="145"/>
        <v>0</v>
      </c>
      <c r="BG1447" s="141">
        <f t="shared" si="146"/>
        <v>0</v>
      </c>
      <c r="BH1447" s="141">
        <f t="shared" si="147"/>
        <v>0</v>
      </c>
      <c r="BI1447" s="141">
        <f t="shared" si="148"/>
        <v>0</v>
      </c>
      <c r="BJ1447" s="16" t="s">
        <v>78</v>
      </c>
      <c r="BK1447" s="141">
        <f t="shared" si="149"/>
        <v>0</v>
      </c>
      <c r="BL1447" s="16" t="s">
        <v>186</v>
      </c>
      <c r="BM1447" s="140" t="s">
        <v>3130</v>
      </c>
    </row>
    <row r="1448" spans="2:65" s="1" customFormat="1" ht="16.5" customHeight="1" x14ac:dyDescent="0.2">
      <c r="B1448" s="128"/>
      <c r="C1448" s="129" t="s">
        <v>3131</v>
      </c>
      <c r="D1448" s="129" t="s">
        <v>182</v>
      </c>
      <c r="E1448" s="130" t="s">
        <v>3132</v>
      </c>
      <c r="F1448" s="131" t="s">
        <v>3133</v>
      </c>
      <c r="G1448" s="132" t="s">
        <v>1021</v>
      </c>
      <c r="H1448" s="133">
        <v>1</v>
      </c>
      <c r="I1448" s="134"/>
      <c r="J1448" s="135">
        <f t="shared" si="140"/>
        <v>0</v>
      </c>
      <c r="K1448" s="131" t="s">
        <v>3</v>
      </c>
      <c r="L1448" s="31"/>
      <c r="M1448" s="136" t="s">
        <v>3</v>
      </c>
      <c r="N1448" s="137" t="s">
        <v>44</v>
      </c>
      <c r="P1448" s="138">
        <f t="shared" si="141"/>
        <v>0</v>
      </c>
      <c r="Q1448" s="138">
        <v>0</v>
      </c>
      <c r="R1448" s="138">
        <f t="shared" si="142"/>
        <v>0</v>
      </c>
      <c r="S1448" s="138">
        <v>0</v>
      </c>
      <c r="T1448" s="139">
        <f t="shared" si="143"/>
        <v>0</v>
      </c>
      <c r="AR1448" s="140" t="s">
        <v>186</v>
      </c>
      <c r="AT1448" s="140" t="s">
        <v>182</v>
      </c>
      <c r="AU1448" s="140" t="s">
        <v>80</v>
      </c>
      <c r="AY1448" s="16" t="s">
        <v>181</v>
      </c>
      <c r="BE1448" s="141">
        <f t="shared" si="144"/>
        <v>0</v>
      </c>
      <c r="BF1448" s="141">
        <f t="shared" si="145"/>
        <v>0</v>
      </c>
      <c r="BG1448" s="141">
        <f t="shared" si="146"/>
        <v>0</v>
      </c>
      <c r="BH1448" s="141">
        <f t="shared" si="147"/>
        <v>0</v>
      </c>
      <c r="BI1448" s="141">
        <f t="shared" si="148"/>
        <v>0</v>
      </c>
      <c r="BJ1448" s="16" t="s">
        <v>78</v>
      </c>
      <c r="BK1448" s="141">
        <f t="shared" si="149"/>
        <v>0</v>
      </c>
      <c r="BL1448" s="16" t="s">
        <v>186</v>
      </c>
      <c r="BM1448" s="140" t="s">
        <v>3134</v>
      </c>
    </row>
    <row r="1449" spans="2:65" s="1" customFormat="1" ht="16.5" customHeight="1" x14ac:dyDescent="0.2">
      <c r="B1449" s="128"/>
      <c r="C1449" s="129" t="s">
        <v>3135</v>
      </c>
      <c r="D1449" s="129" t="s">
        <v>182</v>
      </c>
      <c r="E1449" s="130" t="s">
        <v>3136</v>
      </c>
      <c r="F1449" s="131" t="s">
        <v>3137</v>
      </c>
      <c r="G1449" s="132" t="s">
        <v>1021</v>
      </c>
      <c r="H1449" s="133">
        <v>1</v>
      </c>
      <c r="I1449" s="134"/>
      <c r="J1449" s="135">
        <f t="shared" si="140"/>
        <v>0</v>
      </c>
      <c r="K1449" s="131" t="s">
        <v>3</v>
      </c>
      <c r="L1449" s="31"/>
      <c r="M1449" s="136" t="s">
        <v>3</v>
      </c>
      <c r="N1449" s="137" t="s">
        <v>44</v>
      </c>
      <c r="P1449" s="138">
        <f t="shared" si="141"/>
        <v>0</v>
      </c>
      <c r="Q1449" s="138">
        <v>0</v>
      </c>
      <c r="R1449" s="138">
        <f t="shared" si="142"/>
        <v>0</v>
      </c>
      <c r="S1449" s="138">
        <v>0</v>
      </c>
      <c r="T1449" s="139">
        <f t="shared" si="143"/>
        <v>0</v>
      </c>
      <c r="AR1449" s="140" t="s">
        <v>186</v>
      </c>
      <c r="AT1449" s="140" t="s">
        <v>182</v>
      </c>
      <c r="AU1449" s="140" t="s">
        <v>80</v>
      </c>
      <c r="AY1449" s="16" t="s">
        <v>181</v>
      </c>
      <c r="BE1449" s="141">
        <f t="shared" si="144"/>
        <v>0</v>
      </c>
      <c r="BF1449" s="141">
        <f t="shared" si="145"/>
        <v>0</v>
      </c>
      <c r="BG1449" s="141">
        <f t="shared" si="146"/>
        <v>0</v>
      </c>
      <c r="BH1449" s="141">
        <f t="shared" si="147"/>
        <v>0</v>
      </c>
      <c r="BI1449" s="141">
        <f t="shared" si="148"/>
        <v>0</v>
      </c>
      <c r="BJ1449" s="16" t="s">
        <v>78</v>
      </c>
      <c r="BK1449" s="141">
        <f t="shared" si="149"/>
        <v>0</v>
      </c>
      <c r="BL1449" s="16" t="s">
        <v>186</v>
      </c>
      <c r="BM1449" s="140" t="s">
        <v>3138</v>
      </c>
    </row>
    <row r="1450" spans="2:65" s="1" customFormat="1" ht="21.75" customHeight="1" x14ac:dyDescent="0.2">
      <c r="B1450" s="128"/>
      <c r="C1450" s="129" t="s">
        <v>3139</v>
      </c>
      <c r="D1450" s="129" t="s">
        <v>182</v>
      </c>
      <c r="E1450" s="130" t="s">
        <v>3140</v>
      </c>
      <c r="F1450" s="131" t="s">
        <v>3141</v>
      </c>
      <c r="G1450" s="132" t="s">
        <v>499</v>
      </c>
      <c r="H1450" s="133">
        <v>300</v>
      </c>
      <c r="I1450" s="134"/>
      <c r="J1450" s="135">
        <f t="shared" si="140"/>
        <v>0</v>
      </c>
      <c r="K1450" s="131" t="s">
        <v>3</v>
      </c>
      <c r="L1450" s="31"/>
      <c r="M1450" s="136" t="s">
        <v>3</v>
      </c>
      <c r="N1450" s="137" t="s">
        <v>44</v>
      </c>
      <c r="P1450" s="138">
        <f t="shared" si="141"/>
        <v>0</v>
      </c>
      <c r="Q1450" s="138">
        <v>0</v>
      </c>
      <c r="R1450" s="138">
        <f t="shared" si="142"/>
        <v>0</v>
      </c>
      <c r="S1450" s="138">
        <v>0</v>
      </c>
      <c r="T1450" s="139">
        <f t="shared" si="143"/>
        <v>0</v>
      </c>
      <c r="AR1450" s="140" t="s">
        <v>186</v>
      </c>
      <c r="AT1450" s="140" t="s">
        <v>182</v>
      </c>
      <c r="AU1450" s="140" t="s">
        <v>80</v>
      </c>
      <c r="AY1450" s="16" t="s">
        <v>181</v>
      </c>
      <c r="BE1450" s="141">
        <f t="shared" si="144"/>
        <v>0</v>
      </c>
      <c r="BF1450" s="141">
        <f t="shared" si="145"/>
        <v>0</v>
      </c>
      <c r="BG1450" s="141">
        <f t="shared" si="146"/>
        <v>0</v>
      </c>
      <c r="BH1450" s="141">
        <f t="shared" si="147"/>
        <v>0</v>
      </c>
      <c r="BI1450" s="141">
        <f t="shared" si="148"/>
        <v>0</v>
      </c>
      <c r="BJ1450" s="16" t="s">
        <v>78</v>
      </c>
      <c r="BK1450" s="141">
        <f t="shared" si="149"/>
        <v>0</v>
      </c>
      <c r="BL1450" s="16" t="s">
        <v>186</v>
      </c>
      <c r="BM1450" s="140" t="s">
        <v>3142</v>
      </c>
    </row>
    <row r="1451" spans="2:65" s="1" customFormat="1" ht="21.75" customHeight="1" x14ac:dyDescent="0.2">
      <c r="B1451" s="128"/>
      <c r="C1451" s="129" t="s">
        <v>3143</v>
      </c>
      <c r="D1451" s="129" t="s">
        <v>182</v>
      </c>
      <c r="E1451" s="130" t="s">
        <v>3144</v>
      </c>
      <c r="F1451" s="131" t="s">
        <v>3145</v>
      </c>
      <c r="G1451" s="132" t="s">
        <v>499</v>
      </c>
      <c r="H1451" s="133">
        <v>50</v>
      </c>
      <c r="I1451" s="134"/>
      <c r="J1451" s="135">
        <f t="shared" si="140"/>
        <v>0</v>
      </c>
      <c r="K1451" s="131" t="s">
        <v>3</v>
      </c>
      <c r="L1451" s="31"/>
      <c r="M1451" s="136" t="s">
        <v>3</v>
      </c>
      <c r="N1451" s="137" t="s">
        <v>44</v>
      </c>
      <c r="P1451" s="138">
        <f t="shared" si="141"/>
        <v>0</v>
      </c>
      <c r="Q1451" s="138">
        <v>0</v>
      </c>
      <c r="R1451" s="138">
        <f t="shared" si="142"/>
        <v>0</v>
      </c>
      <c r="S1451" s="138">
        <v>0</v>
      </c>
      <c r="T1451" s="139">
        <f t="shared" si="143"/>
        <v>0</v>
      </c>
      <c r="AR1451" s="140" t="s">
        <v>186</v>
      </c>
      <c r="AT1451" s="140" t="s">
        <v>182</v>
      </c>
      <c r="AU1451" s="140" t="s">
        <v>80</v>
      </c>
      <c r="AY1451" s="16" t="s">
        <v>181</v>
      </c>
      <c r="BE1451" s="141">
        <f t="shared" si="144"/>
        <v>0</v>
      </c>
      <c r="BF1451" s="141">
        <f t="shared" si="145"/>
        <v>0</v>
      </c>
      <c r="BG1451" s="141">
        <f t="shared" si="146"/>
        <v>0</v>
      </c>
      <c r="BH1451" s="141">
        <f t="shared" si="147"/>
        <v>0</v>
      </c>
      <c r="BI1451" s="141">
        <f t="shared" si="148"/>
        <v>0</v>
      </c>
      <c r="BJ1451" s="16" t="s">
        <v>78</v>
      </c>
      <c r="BK1451" s="141">
        <f t="shared" si="149"/>
        <v>0</v>
      </c>
      <c r="BL1451" s="16" t="s">
        <v>186</v>
      </c>
      <c r="BM1451" s="140" t="s">
        <v>3146</v>
      </c>
    </row>
    <row r="1452" spans="2:65" s="1" customFormat="1" ht="21.75" customHeight="1" x14ac:dyDescent="0.2">
      <c r="B1452" s="128"/>
      <c r="C1452" s="129" t="s">
        <v>3147</v>
      </c>
      <c r="D1452" s="129" t="s">
        <v>182</v>
      </c>
      <c r="E1452" s="130" t="s">
        <v>3148</v>
      </c>
      <c r="F1452" s="131" t="s">
        <v>3149</v>
      </c>
      <c r="G1452" s="132" t="s">
        <v>499</v>
      </c>
      <c r="H1452" s="133">
        <v>30</v>
      </c>
      <c r="I1452" s="134"/>
      <c r="J1452" s="135">
        <f t="shared" si="140"/>
        <v>0</v>
      </c>
      <c r="K1452" s="131" t="s">
        <v>3</v>
      </c>
      <c r="L1452" s="31"/>
      <c r="M1452" s="136" t="s">
        <v>3</v>
      </c>
      <c r="N1452" s="137" t="s">
        <v>44</v>
      </c>
      <c r="P1452" s="138">
        <f t="shared" si="141"/>
        <v>0</v>
      </c>
      <c r="Q1452" s="138">
        <v>0</v>
      </c>
      <c r="R1452" s="138">
        <f t="shared" si="142"/>
        <v>0</v>
      </c>
      <c r="S1452" s="138">
        <v>0</v>
      </c>
      <c r="T1452" s="139">
        <f t="shared" si="143"/>
        <v>0</v>
      </c>
      <c r="AR1452" s="140" t="s">
        <v>186</v>
      </c>
      <c r="AT1452" s="140" t="s">
        <v>182</v>
      </c>
      <c r="AU1452" s="140" t="s">
        <v>80</v>
      </c>
      <c r="AY1452" s="16" t="s">
        <v>181</v>
      </c>
      <c r="BE1452" s="141">
        <f t="shared" si="144"/>
        <v>0</v>
      </c>
      <c r="BF1452" s="141">
        <f t="shared" si="145"/>
        <v>0</v>
      </c>
      <c r="BG1452" s="141">
        <f t="shared" si="146"/>
        <v>0</v>
      </c>
      <c r="BH1452" s="141">
        <f t="shared" si="147"/>
        <v>0</v>
      </c>
      <c r="BI1452" s="141">
        <f t="shared" si="148"/>
        <v>0</v>
      </c>
      <c r="BJ1452" s="16" t="s">
        <v>78</v>
      </c>
      <c r="BK1452" s="141">
        <f t="shared" si="149"/>
        <v>0</v>
      </c>
      <c r="BL1452" s="16" t="s">
        <v>186</v>
      </c>
      <c r="BM1452" s="140" t="s">
        <v>3150</v>
      </c>
    </row>
    <row r="1453" spans="2:65" s="1" customFormat="1" ht="21.75" customHeight="1" x14ac:dyDescent="0.2">
      <c r="B1453" s="128"/>
      <c r="C1453" s="129" t="s">
        <v>3151</v>
      </c>
      <c r="D1453" s="129" t="s">
        <v>182</v>
      </c>
      <c r="E1453" s="130" t="s">
        <v>3152</v>
      </c>
      <c r="F1453" s="131" t="s">
        <v>3153</v>
      </c>
      <c r="G1453" s="132" t="s">
        <v>499</v>
      </c>
      <c r="H1453" s="133">
        <v>8</v>
      </c>
      <c r="I1453" s="134"/>
      <c r="J1453" s="135">
        <f t="shared" si="140"/>
        <v>0</v>
      </c>
      <c r="K1453" s="131" t="s">
        <v>3</v>
      </c>
      <c r="L1453" s="31"/>
      <c r="M1453" s="136" t="s">
        <v>3</v>
      </c>
      <c r="N1453" s="137" t="s">
        <v>44</v>
      </c>
      <c r="P1453" s="138">
        <f t="shared" si="141"/>
        <v>0</v>
      </c>
      <c r="Q1453" s="138">
        <v>0</v>
      </c>
      <c r="R1453" s="138">
        <f t="shared" si="142"/>
        <v>0</v>
      </c>
      <c r="S1453" s="138">
        <v>0</v>
      </c>
      <c r="T1453" s="139">
        <f t="shared" si="143"/>
        <v>0</v>
      </c>
      <c r="AR1453" s="140" t="s">
        <v>186</v>
      </c>
      <c r="AT1453" s="140" t="s">
        <v>182</v>
      </c>
      <c r="AU1453" s="140" t="s">
        <v>80</v>
      </c>
      <c r="AY1453" s="16" t="s">
        <v>181</v>
      </c>
      <c r="BE1453" s="141">
        <f t="shared" si="144"/>
        <v>0</v>
      </c>
      <c r="BF1453" s="141">
        <f t="shared" si="145"/>
        <v>0</v>
      </c>
      <c r="BG1453" s="141">
        <f t="shared" si="146"/>
        <v>0</v>
      </c>
      <c r="BH1453" s="141">
        <f t="shared" si="147"/>
        <v>0</v>
      </c>
      <c r="BI1453" s="141">
        <f t="shared" si="148"/>
        <v>0</v>
      </c>
      <c r="BJ1453" s="16" t="s">
        <v>78</v>
      </c>
      <c r="BK1453" s="141">
        <f t="shared" si="149"/>
        <v>0</v>
      </c>
      <c r="BL1453" s="16" t="s">
        <v>186</v>
      </c>
      <c r="BM1453" s="140" t="s">
        <v>3154</v>
      </c>
    </row>
    <row r="1454" spans="2:65" s="1" customFormat="1" ht="21.75" customHeight="1" x14ac:dyDescent="0.2">
      <c r="B1454" s="128"/>
      <c r="C1454" s="129" t="s">
        <v>3155</v>
      </c>
      <c r="D1454" s="129" t="s">
        <v>182</v>
      </c>
      <c r="E1454" s="130" t="s">
        <v>3156</v>
      </c>
      <c r="F1454" s="131" t="s">
        <v>3157</v>
      </c>
      <c r="G1454" s="132" t="s">
        <v>499</v>
      </c>
      <c r="H1454" s="133">
        <v>32</v>
      </c>
      <c r="I1454" s="134"/>
      <c r="J1454" s="135">
        <f t="shared" si="140"/>
        <v>0</v>
      </c>
      <c r="K1454" s="131" t="s">
        <v>3</v>
      </c>
      <c r="L1454" s="31"/>
      <c r="M1454" s="136" t="s">
        <v>3</v>
      </c>
      <c r="N1454" s="137" t="s">
        <v>44</v>
      </c>
      <c r="P1454" s="138">
        <f t="shared" si="141"/>
        <v>0</v>
      </c>
      <c r="Q1454" s="138">
        <v>0</v>
      </c>
      <c r="R1454" s="138">
        <f t="shared" si="142"/>
        <v>0</v>
      </c>
      <c r="S1454" s="138">
        <v>0</v>
      </c>
      <c r="T1454" s="139">
        <f t="shared" si="143"/>
        <v>0</v>
      </c>
      <c r="AR1454" s="140" t="s">
        <v>186</v>
      </c>
      <c r="AT1454" s="140" t="s">
        <v>182</v>
      </c>
      <c r="AU1454" s="140" t="s">
        <v>80</v>
      </c>
      <c r="AY1454" s="16" t="s">
        <v>181</v>
      </c>
      <c r="BE1454" s="141">
        <f t="shared" si="144"/>
        <v>0</v>
      </c>
      <c r="BF1454" s="141">
        <f t="shared" si="145"/>
        <v>0</v>
      </c>
      <c r="BG1454" s="141">
        <f t="shared" si="146"/>
        <v>0</v>
      </c>
      <c r="BH1454" s="141">
        <f t="shared" si="147"/>
        <v>0</v>
      </c>
      <c r="BI1454" s="141">
        <f t="shared" si="148"/>
        <v>0</v>
      </c>
      <c r="BJ1454" s="16" t="s">
        <v>78</v>
      </c>
      <c r="BK1454" s="141">
        <f t="shared" si="149"/>
        <v>0</v>
      </c>
      <c r="BL1454" s="16" t="s">
        <v>186</v>
      </c>
      <c r="BM1454" s="140" t="s">
        <v>3158</v>
      </c>
    </row>
    <row r="1455" spans="2:65" s="1" customFormat="1" ht="16.5" customHeight="1" x14ac:dyDescent="0.2">
      <c r="B1455" s="128"/>
      <c r="C1455" s="129" t="s">
        <v>3159</v>
      </c>
      <c r="D1455" s="129" t="s">
        <v>182</v>
      </c>
      <c r="E1455" s="130" t="s">
        <v>3160</v>
      </c>
      <c r="F1455" s="131" t="s">
        <v>3161</v>
      </c>
      <c r="G1455" s="132" t="s">
        <v>499</v>
      </c>
      <c r="H1455" s="133">
        <v>70</v>
      </c>
      <c r="I1455" s="134"/>
      <c r="J1455" s="135">
        <f t="shared" si="140"/>
        <v>0</v>
      </c>
      <c r="K1455" s="131" t="s">
        <v>3</v>
      </c>
      <c r="L1455" s="31"/>
      <c r="M1455" s="136" t="s">
        <v>3</v>
      </c>
      <c r="N1455" s="137" t="s">
        <v>44</v>
      </c>
      <c r="P1455" s="138">
        <f t="shared" si="141"/>
        <v>0</v>
      </c>
      <c r="Q1455" s="138">
        <v>0</v>
      </c>
      <c r="R1455" s="138">
        <f t="shared" si="142"/>
        <v>0</v>
      </c>
      <c r="S1455" s="138">
        <v>0</v>
      </c>
      <c r="T1455" s="139">
        <f t="shared" si="143"/>
        <v>0</v>
      </c>
      <c r="AR1455" s="140" t="s">
        <v>186</v>
      </c>
      <c r="AT1455" s="140" t="s">
        <v>182</v>
      </c>
      <c r="AU1455" s="140" t="s">
        <v>80</v>
      </c>
      <c r="AY1455" s="16" t="s">
        <v>181</v>
      </c>
      <c r="BE1455" s="141">
        <f t="shared" si="144"/>
        <v>0</v>
      </c>
      <c r="BF1455" s="141">
        <f t="shared" si="145"/>
        <v>0</v>
      </c>
      <c r="BG1455" s="141">
        <f t="shared" si="146"/>
        <v>0</v>
      </c>
      <c r="BH1455" s="141">
        <f t="shared" si="147"/>
        <v>0</v>
      </c>
      <c r="BI1455" s="141">
        <f t="shared" si="148"/>
        <v>0</v>
      </c>
      <c r="BJ1455" s="16" t="s">
        <v>78</v>
      </c>
      <c r="BK1455" s="141">
        <f t="shared" si="149"/>
        <v>0</v>
      </c>
      <c r="BL1455" s="16" t="s">
        <v>186</v>
      </c>
      <c r="BM1455" s="140" t="s">
        <v>3162</v>
      </c>
    </row>
    <row r="1456" spans="2:65" s="1" customFormat="1" ht="21.75" customHeight="1" x14ac:dyDescent="0.2">
      <c r="B1456" s="128"/>
      <c r="C1456" s="129" t="s">
        <v>3163</v>
      </c>
      <c r="D1456" s="129" t="s">
        <v>182</v>
      </c>
      <c r="E1456" s="130" t="s">
        <v>3164</v>
      </c>
      <c r="F1456" s="131" t="s">
        <v>3165</v>
      </c>
      <c r="G1456" s="132" t="s">
        <v>1114</v>
      </c>
      <c r="H1456" s="133">
        <v>6</v>
      </c>
      <c r="I1456" s="134"/>
      <c r="J1456" s="135">
        <f t="shared" si="140"/>
        <v>0</v>
      </c>
      <c r="K1456" s="131" t="s">
        <v>3</v>
      </c>
      <c r="L1456" s="31"/>
      <c r="M1456" s="136" t="s">
        <v>3</v>
      </c>
      <c r="N1456" s="137" t="s">
        <v>44</v>
      </c>
      <c r="P1456" s="138">
        <f t="shared" si="141"/>
        <v>0</v>
      </c>
      <c r="Q1456" s="138">
        <v>0</v>
      </c>
      <c r="R1456" s="138">
        <f t="shared" si="142"/>
        <v>0</v>
      </c>
      <c r="S1456" s="138">
        <v>0</v>
      </c>
      <c r="T1456" s="139">
        <f t="shared" si="143"/>
        <v>0</v>
      </c>
      <c r="AR1456" s="140" t="s">
        <v>186</v>
      </c>
      <c r="AT1456" s="140" t="s">
        <v>182</v>
      </c>
      <c r="AU1456" s="140" t="s">
        <v>80</v>
      </c>
      <c r="AY1456" s="16" t="s">
        <v>181</v>
      </c>
      <c r="BE1456" s="141">
        <f t="shared" si="144"/>
        <v>0</v>
      </c>
      <c r="BF1456" s="141">
        <f t="shared" si="145"/>
        <v>0</v>
      </c>
      <c r="BG1456" s="141">
        <f t="shared" si="146"/>
        <v>0</v>
      </c>
      <c r="BH1456" s="141">
        <f t="shared" si="147"/>
        <v>0</v>
      </c>
      <c r="BI1456" s="141">
        <f t="shared" si="148"/>
        <v>0</v>
      </c>
      <c r="BJ1456" s="16" t="s">
        <v>78</v>
      </c>
      <c r="BK1456" s="141">
        <f t="shared" si="149"/>
        <v>0</v>
      </c>
      <c r="BL1456" s="16" t="s">
        <v>186</v>
      </c>
      <c r="BM1456" s="140" t="s">
        <v>3166</v>
      </c>
    </row>
    <row r="1457" spans="2:65" s="1" customFormat="1" ht="16.5" customHeight="1" x14ac:dyDescent="0.2">
      <c r="B1457" s="128"/>
      <c r="C1457" s="129" t="s">
        <v>3167</v>
      </c>
      <c r="D1457" s="129" t="s">
        <v>182</v>
      </c>
      <c r="E1457" s="130" t="s">
        <v>3168</v>
      </c>
      <c r="F1457" s="131" t="s">
        <v>3169</v>
      </c>
      <c r="G1457" s="132" t="s">
        <v>1288</v>
      </c>
      <c r="H1457" s="133">
        <v>20</v>
      </c>
      <c r="I1457" s="134"/>
      <c r="J1457" s="135">
        <f t="shared" si="140"/>
        <v>0</v>
      </c>
      <c r="K1457" s="131" t="s">
        <v>3</v>
      </c>
      <c r="L1457" s="31"/>
      <c r="M1457" s="136" t="s">
        <v>3</v>
      </c>
      <c r="N1457" s="137" t="s">
        <v>44</v>
      </c>
      <c r="P1457" s="138">
        <f t="shared" si="141"/>
        <v>0</v>
      </c>
      <c r="Q1457" s="138">
        <v>0</v>
      </c>
      <c r="R1457" s="138">
        <f t="shared" si="142"/>
        <v>0</v>
      </c>
      <c r="S1457" s="138">
        <v>0</v>
      </c>
      <c r="T1457" s="139">
        <f t="shared" si="143"/>
        <v>0</v>
      </c>
      <c r="AR1457" s="140" t="s">
        <v>186</v>
      </c>
      <c r="AT1457" s="140" t="s">
        <v>182</v>
      </c>
      <c r="AU1457" s="140" t="s">
        <v>80</v>
      </c>
      <c r="AY1457" s="16" t="s">
        <v>181</v>
      </c>
      <c r="BE1457" s="141">
        <f t="shared" si="144"/>
        <v>0</v>
      </c>
      <c r="BF1457" s="141">
        <f t="shared" si="145"/>
        <v>0</v>
      </c>
      <c r="BG1457" s="141">
        <f t="shared" si="146"/>
        <v>0</v>
      </c>
      <c r="BH1457" s="141">
        <f t="shared" si="147"/>
        <v>0</v>
      </c>
      <c r="BI1457" s="141">
        <f t="shared" si="148"/>
        <v>0</v>
      </c>
      <c r="BJ1457" s="16" t="s">
        <v>78</v>
      </c>
      <c r="BK1457" s="141">
        <f t="shared" si="149"/>
        <v>0</v>
      </c>
      <c r="BL1457" s="16" t="s">
        <v>186</v>
      </c>
      <c r="BM1457" s="140" t="s">
        <v>3170</v>
      </c>
    </row>
    <row r="1458" spans="2:65" s="1" customFormat="1" ht="16.5" customHeight="1" x14ac:dyDescent="0.2">
      <c r="B1458" s="128"/>
      <c r="C1458" s="129" t="s">
        <v>3171</v>
      </c>
      <c r="D1458" s="129" t="s">
        <v>182</v>
      </c>
      <c r="E1458" s="130" t="s">
        <v>3172</v>
      </c>
      <c r="F1458" s="131" t="s">
        <v>3173</v>
      </c>
      <c r="G1458" s="132" t="s">
        <v>1288</v>
      </c>
      <c r="H1458" s="133">
        <v>20</v>
      </c>
      <c r="I1458" s="134"/>
      <c r="J1458" s="135">
        <f t="shared" si="140"/>
        <v>0</v>
      </c>
      <c r="K1458" s="131" t="s">
        <v>3</v>
      </c>
      <c r="L1458" s="31"/>
      <c r="M1458" s="136" t="s">
        <v>3</v>
      </c>
      <c r="N1458" s="137" t="s">
        <v>44</v>
      </c>
      <c r="P1458" s="138">
        <f t="shared" si="141"/>
        <v>0</v>
      </c>
      <c r="Q1458" s="138">
        <v>0</v>
      </c>
      <c r="R1458" s="138">
        <f t="shared" si="142"/>
        <v>0</v>
      </c>
      <c r="S1458" s="138">
        <v>0</v>
      </c>
      <c r="T1458" s="139">
        <f t="shared" si="143"/>
        <v>0</v>
      </c>
      <c r="AR1458" s="140" t="s">
        <v>186</v>
      </c>
      <c r="AT1458" s="140" t="s">
        <v>182</v>
      </c>
      <c r="AU1458" s="140" t="s">
        <v>80</v>
      </c>
      <c r="AY1458" s="16" t="s">
        <v>181</v>
      </c>
      <c r="BE1458" s="141">
        <f t="shared" si="144"/>
        <v>0</v>
      </c>
      <c r="BF1458" s="141">
        <f t="shared" si="145"/>
        <v>0</v>
      </c>
      <c r="BG1458" s="141">
        <f t="shared" si="146"/>
        <v>0</v>
      </c>
      <c r="BH1458" s="141">
        <f t="shared" si="147"/>
        <v>0</v>
      </c>
      <c r="BI1458" s="141">
        <f t="shared" si="148"/>
        <v>0</v>
      </c>
      <c r="BJ1458" s="16" t="s">
        <v>78</v>
      </c>
      <c r="BK1458" s="141">
        <f t="shared" si="149"/>
        <v>0</v>
      </c>
      <c r="BL1458" s="16" t="s">
        <v>186</v>
      </c>
      <c r="BM1458" s="140" t="s">
        <v>3174</v>
      </c>
    </row>
    <row r="1459" spans="2:65" s="1" customFormat="1" ht="16.5" customHeight="1" x14ac:dyDescent="0.2">
      <c r="B1459" s="128"/>
      <c r="C1459" s="129" t="s">
        <v>3175</v>
      </c>
      <c r="D1459" s="129" t="s">
        <v>182</v>
      </c>
      <c r="E1459" s="130" t="s">
        <v>3176</v>
      </c>
      <c r="F1459" s="131" t="s">
        <v>3177</v>
      </c>
      <c r="G1459" s="132" t="s">
        <v>1288</v>
      </c>
      <c r="H1459" s="133">
        <v>10</v>
      </c>
      <c r="I1459" s="134"/>
      <c r="J1459" s="135">
        <f t="shared" si="140"/>
        <v>0</v>
      </c>
      <c r="K1459" s="131" t="s">
        <v>3</v>
      </c>
      <c r="L1459" s="31"/>
      <c r="M1459" s="136" t="s">
        <v>3</v>
      </c>
      <c r="N1459" s="137" t="s">
        <v>44</v>
      </c>
      <c r="P1459" s="138">
        <f t="shared" si="141"/>
        <v>0</v>
      </c>
      <c r="Q1459" s="138">
        <v>0</v>
      </c>
      <c r="R1459" s="138">
        <f t="shared" si="142"/>
        <v>0</v>
      </c>
      <c r="S1459" s="138">
        <v>0</v>
      </c>
      <c r="T1459" s="139">
        <f t="shared" si="143"/>
        <v>0</v>
      </c>
      <c r="AR1459" s="140" t="s">
        <v>186</v>
      </c>
      <c r="AT1459" s="140" t="s">
        <v>182</v>
      </c>
      <c r="AU1459" s="140" t="s">
        <v>80</v>
      </c>
      <c r="AY1459" s="16" t="s">
        <v>181</v>
      </c>
      <c r="BE1459" s="141">
        <f t="shared" si="144"/>
        <v>0</v>
      </c>
      <c r="BF1459" s="141">
        <f t="shared" si="145"/>
        <v>0</v>
      </c>
      <c r="BG1459" s="141">
        <f t="shared" si="146"/>
        <v>0</v>
      </c>
      <c r="BH1459" s="141">
        <f t="shared" si="147"/>
        <v>0</v>
      </c>
      <c r="BI1459" s="141">
        <f t="shared" si="148"/>
        <v>0</v>
      </c>
      <c r="BJ1459" s="16" t="s">
        <v>78</v>
      </c>
      <c r="BK1459" s="141">
        <f t="shared" si="149"/>
        <v>0</v>
      </c>
      <c r="BL1459" s="16" t="s">
        <v>186</v>
      </c>
      <c r="BM1459" s="140" t="s">
        <v>3178</v>
      </c>
    </row>
    <row r="1460" spans="2:65" s="1" customFormat="1" ht="16.5" customHeight="1" x14ac:dyDescent="0.2">
      <c r="B1460" s="128"/>
      <c r="C1460" s="129" t="s">
        <v>3179</v>
      </c>
      <c r="D1460" s="129" t="s">
        <v>182</v>
      </c>
      <c r="E1460" s="130" t="s">
        <v>3180</v>
      </c>
      <c r="F1460" s="131" t="s">
        <v>3181</v>
      </c>
      <c r="G1460" s="132" t="s">
        <v>1288</v>
      </c>
      <c r="H1460" s="133">
        <v>10</v>
      </c>
      <c r="I1460" s="134"/>
      <c r="J1460" s="135">
        <f t="shared" si="140"/>
        <v>0</v>
      </c>
      <c r="K1460" s="131" t="s">
        <v>3</v>
      </c>
      <c r="L1460" s="31"/>
      <c r="M1460" s="136" t="s">
        <v>3</v>
      </c>
      <c r="N1460" s="137" t="s">
        <v>44</v>
      </c>
      <c r="P1460" s="138">
        <f t="shared" si="141"/>
        <v>0</v>
      </c>
      <c r="Q1460" s="138">
        <v>0</v>
      </c>
      <c r="R1460" s="138">
        <f t="shared" si="142"/>
        <v>0</v>
      </c>
      <c r="S1460" s="138">
        <v>0</v>
      </c>
      <c r="T1460" s="139">
        <f t="shared" si="143"/>
        <v>0</v>
      </c>
      <c r="AR1460" s="140" t="s">
        <v>186</v>
      </c>
      <c r="AT1460" s="140" t="s">
        <v>182</v>
      </c>
      <c r="AU1460" s="140" t="s">
        <v>80</v>
      </c>
      <c r="AY1460" s="16" t="s">
        <v>181</v>
      </c>
      <c r="BE1460" s="141">
        <f t="shared" si="144"/>
        <v>0</v>
      </c>
      <c r="BF1460" s="141">
        <f t="shared" si="145"/>
        <v>0</v>
      </c>
      <c r="BG1460" s="141">
        <f t="shared" si="146"/>
        <v>0</v>
      </c>
      <c r="BH1460" s="141">
        <f t="shared" si="147"/>
        <v>0</v>
      </c>
      <c r="BI1460" s="141">
        <f t="shared" si="148"/>
        <v>0</v>
      </c>
      <c r="BJ1460" s="16" t="s">
        <v>78</v>
      </c>
      <c r="BK1460" s="141">
        <f t="shared" si="149"/>
        <v>0</v>
      </c>
      <c r="BL1460" s="16" t="s">
        <v>186</v>
      </c>
      <c r="BM1460" s="140" t="s">
        <v>3182</v>
      </c>
    </row>
    <row r="1461" spans="2:65" s="1" customFormat="1" ht="16.5" customHeight="1" x14ac:dyDescent="0.2">
      <c r="B1461" s="128"/>
      <c r="C1461" s="129" t="s">
        <v>3183</v>
      </c>
      <c r="D1461" s="129" t="s">
        <v>182</v>
      </c>
      <c r="E1461" s="130" t="s">
        <v>3184</v>
      </c>
      <c r="F1461" s="131" t="s">
        <v>3185</v>
      </c>
      <c r="G1461" s="132" t="s">
        <v>1288</v>
      </c>
      <c r="H1461" s="133">
        <v>7</v>
      </c>
      <c r="I1461" s="134"/>
      <c r="J1461" s="135">
        <f t="shared" si="140"/>
        <v>0</v>
      </c>
      <c r="K1461" s="131" t="s">
        <v>3</v>
      </c>
      <c r="L1461" s="31"/>
      <c r="M1461" s="136" t="s">
        <v>3</v>
      </c>
      <c r="N1461" s="137" t="s">
        <v>44</v>
      </c>
      <c r="P1461" s="138">
        <f t="shared" si="141"/>
        <v>0</v>
      </c>
      <c r="Q1461" s="138">
        <v>0</v>
      </c>
      <c r="R1461" s="138">
        <f t="shared" si="142"/>
        <v>0</v>
      </c>
      <c r="S1461" s="138">
        <v>0</v>
      </c>
      <c r="T1461" s="139">
        <f t="shared" si="143"/>
        <v>0</v>
      </c>
      <c r="AR1461" s="140" t="s">
        <v>186</v>
      </c>
      <c r="AT1461" s="140" t="s">
        <v>182</v>
      </c>
      <c r="AU1461" s="140" t="s">
        <v>80</v>
      </c>
      <c r="AY1461" s="16" t="s">
        <v>181</v>
      </c>
      <c r="BE1461" s="141">
        <f t="shared" si="144"/>
        <v>0</v>
      </c>
      <c r="BF1461" s="141">
        <f t="shared" si="145"/>
        <v>0</v>
      </c>
      <c r="BG1461" s="141">
        <f t="shared" si="146"/>
        <v>0</v>
      </c>
      <c r="BH1461" s="141">
        <f t="shared" si="147"/>
        <v>0</v>
      </c>
      <c r="BI1461" s="141">
        <f t="shared" si="148"/>
        <v>0</v>
      </c>
      <c r="BJ1461" s="16" t="s">
        <v>78</v>
      </c>
      <c r="BK1461" s="141">
        <f t="shared" si="149"/>
        <v>0</v>
      </c>
      <c r="BL1461" s="16" t="s">
        <v>186</v>
      </c>
      <c r="BM1461" s="140" t="s">
        <v>3186</v>
      </c>
    </row>
    <row r="1462" spans="2:65" s="1" customFormat="1" ht="16.5" customHeight="1" x14ac:dyDescent="0.2">
      <c r="B1462" s="128"/>
      <c r="C1462" s="129" t="s">
        <v>3187</v>
      </c>
      <c r="D1462" s="129" t="s">
        <v>182</v>
      </c>
      <c r="E1462" s="130" t="s">
        <v>3188</v>
      </c>
      <c r="F1462" s="131" t="s">
        <v>3189</v>
      </c>
      <c r="G1462" s="132" t="s">
        <v>1288</v>
      </c>
      <c r="H1462" s="133">
        <v>6</v>
      </c>
      <c r="I1462" s="134"/>
      <c r="J1462" s="135">
        <f t="shared" si="140"/>
        <v>0</v>
      </c>
      <c r="K1462" s="131" t="s">
        <v>3</v>
      </c>
      <c r="L1462" s="31"/>
      <c r="M1462" s="136" t="s">
        <v>3</v>
      </c>
      <c r="N1462" s="137" t="s">
        <v>44</v>
      </c>
      <c r="P1462" s="138">
        <f t="shared" si="141"/>
        <v>0</v>
      </c>
      <c r="Q1462" s="138">
        <v>0</v>
      </c>
      <c r="R1462" s="138">
        <f t="shared" si="142"/>
        <v>0</v>
      </c>
      <c r="S1462" s="138">
        <v>0</v>
      </c>
      <c r="T1462" s="139">
        <f t="shared" si="143"/>
        <v>0</v>
      </c>
      <c r="AR1462" s="140" t="s">
        <v>186</v>
      </c>
      <c r="AT1462" s="140" t="s">
        <v>182</v>
      </c>
      <c r="AU1462" s="140" t="s">
        <v>80</v>
      </c>
      <c r="AY1462" s="16" t="s">
        <v>181</v>
      </c>
      <c r="BE1462" s="141">
        <f t="shared" si="144"/>
        <v>0</v>
      </c>
      <c r="BF1462" s="141">
        <f t="shared" si="145"/>
        <v>0</v>
      </c>
      <c r="BG1462" s="141">
        <f t="shared" si="146"/>
        <v>0</v>
      </c>
      <c r="BH1462" s="141">
        <f t="shared" si="147"/>
        <v>0</v>
      </c>
      <c r="BI1462" s="141">
        <f t="shared" si="148"/>
        <v>0</v>
      </c>
      <c r="BJ1462" s="16" t="s">
        <v>78</v>
      </c>
      <c r="BK1462" s="141">
        <f t="shared" si="149"/>
        <v>0</v>
      </c>
      <c r="BL1462" s="16" t="s">
        <v>186</v>
      </c>
      <c r="BM1462" s="140" t="s">
        <v>3190</v>
      </c>
    </row>
    <row r="1463" spans="2:65" s="1" customFormat="1" ht="16.5" customHeight="1" x14ac:dyDescent="0.2">
      <c r="B1463" s="128"/>
      <c r="C1463" s="129" t="s">
        <v>3191</v>
      </c>
      <c r="D1463" s="129" t="s">
        <v>182</v>
      </c>
      <c r="E1463" s="130" t="s">
        <v>3192</v>
      </c>
      <c r="F1463" s="131" t="s">
        <v>3193</v>
      </c>
      <c r="G1463" s="132" t="s">
        <v>1288</v>
      </c>
      <c r="H1463" s="133">
        <v>5</v>
      </c>
      <c r="I1463" s="134"/>
      <c r="J1463" s="135">
        <f t="shared" si="140"/>
        <v>0</v>
      </c>
      <c r="K1463" s="131" t="s">
        <v>3</v>
      </c>
      <c r="L1463" s="31"/>
      <c r="M1463" s="136" t="s">
        <v>3</v>
      </c>
      <c r="N1463" s="137" t="s">
        <v>44</v>
      </c>
      <c r="P1463" s="138">
        <f t="shared" si="141"/>
        <v>0</v>
      </c>
      <c r="Q1463" s="138">
        <v>0</v>
      </c>
      <c r="R1463" s="138">
        <f t="shared" si="142"/>
        <v>0</v>
      </c>
      <c r="S1463" s="138">
        <v>0</v>
      </c>
      <c r="T1463" s="139">
        <f t="shared" si="143"/>
        <v>0</v>
      </c>
      <c r="AR1463" s="140" t="s">
        <v>186</v>
      </c>
      <c r="AT1463" s="140" t="s">
        <v>182</v>
      </c>
      <c r="AU1463" s="140" t="s">
        <v>80</v>
      </c>
      <c r="AY1463" s="16" t="s">
        <v>181</v>
      </c>
      <c r="BE1463" s="141">
        <f t="shared" si="144"/>
        <v>0</v>
      </c>
      <c r="BF1463" s="141">
        <f t="shared" si="145"/>
        <v>0</v>
      </c>
      <c r="BG1463" s="141">
        <f t="shared" si="146"/>
        <v>0</v>
      </c>
      <c r="BH1463" s="141">
        <f t="shared" si="147"/>
        <v>0</v>
      </c>
      <c r="BI1463" s="141">
        <f t="shared" si="148"/>
        <v>0</v>
      </c>
      <c r="BJ1463" s="16" t="s">
        <v>78</v>
      </c>
      <c r="BK1463" s="141">
        <f t="shared" si="149"/>
        <v>0</v>
      </c>
      <c r="BL1463" s="16" t="s">
        <v>186</v>
      </c>
      <c r="BM1463" s="140" t="s">
        <v>3194</v>
      </c>
    </row>
    <row r="1464" spans="2:65" s="1" customFormat="1" ht="16.5" customHeight="1" x14ac:dyDescent="0.2">
      <c r="B1464" s="128"/>
      <c r="C1464" s="129" t="s">
        <v>3195</v>
      </c>
      <c r="D1464" s="129" t="s">
        <v>182</v>
      </c>
      <c r="E1464" s="130" t="s">
        <v>3196</v>
      </c>
      <c r="F1464" s="131" t="s">
        <v>3197</v>
      </c>
      <c r="G1464" s="132" t="s">
        <v>1288</v>
      </c>
      <c r="H1464" s="133">
        <v>1</v>
      </c>
      <c r="I1464" s="134"/>
      <c r="J1464" s="135">
        <f t="shared" si="140"/>
        <v>0</v>
      </c>
      <c r="K1464" s="131" t="s">
        <v>3</v>
      </c>
      <c r="L1464" s="31"/>
      <c r="M1464" s="136" t="s">
        <v>3</v>
      </c>
      <c r="N1464" s="137" t="s">
        <v>44</v>
      </c>
      <c r="P1464" s="138">
        <f t="shared" si="141"/>
        <v>0</v>
      </c>
      <c r="Q1464" s="138">
        <v>0</v>
      </c>
      <c r="R1464" s="138">
        <f t="shared" si="142"/>
        <v>0</v>
      </c>
      <c r="S1464" s="138">
        <v>0</v>
      </c>
      <c r="T1464" s="139">
        <f t="shared" si="143"/>
        <v>0</v>
      </c>
      <c r="AR1464" s="140" t="s">
        <v>186</v>
      </c>
      <c r="AT1464" s="140" t="s">
        <v>182</v>
      </c>
      <c r="AU1464" s="140" t="s">
        <v>80</v>
      </c>
      <c r="AY1464" s="16" t="s">
        <v>181</v>
      </c>
      <c r="BE1464" s="141">
        <f t="shared" si="144"/>
        <v>0</v>
      </c>
      <c r="BF1464" s="141">
        <f t="shared" si="145"/>
        <v>0</v>
      </c>
      <c r="BG1464" s="141">
        <f t="shared" si="146"/>
        <v>0</v>
      </c>
      <c r="BH1464" s="141">
        <f t="shared" si="147"/>
        <v>0</v>
      </c>
      <c r="BI1464" s="141">
        <f t="shared" si="148"/>
        <v>0</v>
      </c>
      <c r="BJ1464" s="16" t="s">
        <v>78</v>
      </c>
      <c r="BK1464" s="141">
        <f t="shared" si="149"/>
        <v>0</v>
      </c>
      <c r="BL1464" s="16" t="s">
        <v>186</v>
      </c>
      <c r="BM1464" s="140" t="s">
        <v>3198</v>
      </c>
    </row>
    <row r="1465" spans="2:65" s="1" customFormat="1" ht="16.5" customHeight="1" x14ac:dyDescent="0.2">
      <c r="B1465" s="128"/>
      <c r="C1465" s="129" t="s">
        <v>3199</v>
      </c>
      <c r="D1465" s="129" t="s">
        <v>182</v>
      </c>
      <c r="E1465" s="130" t="s">
        <v>3200</v>
      </c>
      <c r="F1465" s="131" t="s">
        <v>3201</v>
      </c>
      <c r="G1465" s="132" t="s">
        <v>1288</v>
      </c>
      <c r="H1465" s="133">
        <v>4</v>
      </c>
      <c r="I1465" s="134"/>
      <c r="J1465" s="135">
        <f t="shared" si="140"/>
        <v>0</v>
      </c>
      <c r="K1465" s="131" t="s">
        <v>3</v>
      </c>
      <c r="L1465" s="31"/>
      <c r="M1465" s="136" t="s">
        <v>3</v>
      </c>
      <c r="N1465" s="137" t="s">
        <v>44</v>
      </c>
      <c r="P1465" s="138">
        <f t="shared" si="141"/>
        <v>0</v>
      </c>
      <c r="Q1465" s="138">
        <v>0</v>
      </c>
      <c r="R1465" s="138">
        <f t="shared" si="142"/>
        <v>0</v>
      </c>
      <c r="S1465" s="138">
        <v>0</v>
      </c>
      <c r="T1465" s="139">
        <f t="shared" si="143"/>
        <v>0</v>
      </c>
      <c r="AR1465" s="140" t="s">
        <v>186</v>
      </c>
      <c r="AT1465" s="140" t="s">
        <v>182</v>
      </c>
      <c r="AU1465" s="140" t="s">
        <v>80</v>
      </c>
      <c r="AY1465" s="16" t="s">
        <v>181</v>
      </c>
      <c r="BE1465" s="141">
        <f t="shared" si="144"/>
        <v>0</v>
      </c>
      <c r="BF1465" s="141">
        <f t="shared" si="145"/>
        <v>0</v>
      </c>
      <c r="BG1465" s="141">
        <f t="shared" si="146"/>
        <v>0</v>
      </c>
      <c r="BH1465" s="141">
        <f t="shared" si="147"/>
        <v>0</v>
      </c>
      <c r="BI1465" s="141">
        <f t="shared" si="148"/>
        <v>0</v>
      </c>
      <c r="BJ1465" s="16" t="s">
        <v>78</v>
      </c>
      <c r="BK1465" s="141">
        <f t="shared" si="149"/>
        <v>0</v>
      </c>
      <c r="BL1465" s="16" t="s">
        <v>186</v>
      </c>
      <c r="BM1465" s="140" t="s">
        <v>3202</v>
      </c>
    </row>
    <row r="1466" spans="2:65" s="1" customFormat="1" ht="16.5" customHeight="1" x14ac:dyDescent="0.2">
      <c r="B1466" s="128"/>
      <c r="C1466" s="129" t="s">
        <v>3203</v>
      </c>
      <c r="D1466" s="129" t="s">
        <v>182</v>
      </c>
      <c r="E1466" s="130" t="s">
        <v>3204</v>
      </c>
      <c r="F1466" s="131" t="s">
        <v>3205</v>
      </c>
      <c r="G1466" s="132" t="s">
        <v>1288</v>
      </c>
      <c r="H1466" s="133">
        <v>6</v>
      </c>
      <c r="I1466" s="134"/>
      <c r="J1466" s="135">
        <f t="shared" si="140"/>
        <v>0</v>
      </c>
      <c r="K1466" s="131" t="s">
        <v>3</v>
      </c>
      <c r="L1466" s="31"/>
      <c r="M1466" s="136" t="s">
        <v>3</v>
      </c>
      <c r="N1466" s="137" t="s">
        <v>44</v>
      </c>
      <c r="P1466" s="138">
        <f t="shared" si="141"/>
        <v>0</v>
      </c>
      <c r="Q1466" s="138">
        <v>0</v>
      </c>
      <c r="R1466" s="138">
        <f t="shared" si="142"/>
        <v>0</v>
      </c>
      <c r="S1466" s="138">
        <v>0</v>
      </c>
      <c r="T1466" s="139">
        <f t="shared" si="143"/>
        <v>0</v>
      </c>
      <c r="AR1466" s="140" t="s">
        <v>186</v>
      </c>
      <c r="AT1466" s="140" t="s">
        <v>182</v>
      </c>
      <c r="AU1466" s="140" t="s">
        <v>80</v>
      </c>
      <c r="AY1466" s="16" t="s">
        <v>181</v>
      </c>
      <c r="BE1466" s="141">
        <f t="shared" si="144"/>
        <v>0</v>
      </c>
      <c r="BF1466" s="141">
        <f t="shared" si="145"/>
        <v>0</v>
      </c>
      <c r="BG1466" s="141">
        <f t="shared" si="146"/>
        <v>0</v>
      </c>
      <c r="BH1466" s="141">
        <f t="shared" si="147"/>
        <v>0</v>
      </c>
      <c r="BI1466" s="141">
        <f t="shared" si="148"/>
        <v>0</v>
      </c>
      <c r="BJ1466" s="16" t="s">
        <v>78</v>
      </c>
      <c r="BK1466" s="141">
        <f t="shared" si="149"/>
        <v>0</v>
      </c>
      <c r="BL1466" s="16" t="s">
        <v>186</v>
      </c>
      <c r="BM1466" s="140" t="s">
        <v>3206</v>
      </c>
    </row>
    <row r="1467" spans="2:65" s="1" customFormat="1" ht="21.75" customHeight="1" x14ac:dyDescent="0.2">
      <c r="B1467" s="128"/>
      <c r="C1467" s="129" t="s">
        <v>3207</v>
      </c>
      <c r="D1467" s="129" t="s">
        <v>182</v>
      </c>
      <c r="E1467" s="130" t="s">
        <v>3208</v>
      </c>
      <c r="F1467" s="131" t="s">
        <v>3209</v>
      </c>
      <c r="G1467" s="132" t="s">
        <v>1288</v>
      </c>
      <c r="H1467" s="133">
        <v>1</v>
      </c>
      <c r="I1467" s="134"/>
      <c r="J1467" s="135">
        <f t="shared" si="140"/>
        <v>0</v>
      </c>
      <c r="K1467" s="131" t="s">
        <v>3</v>
      </c>
      <c r="L1467" s="31"/>
      <c r="M1467" s="136" t="s">
        <v>3</v>
      </c>
      <c r="N1467" s="137" t="s">
        <v>44</v>
      </c>
      <c r="P1467" s="138">
        <f t="shared" si="141"/>
        <v>0</v>
      </c>
      <c r="Q1467" s="138">
        <v>0</v>
      </c>
      <c r="R1467" s="138">
        <f t="shared" si="142"/>
        <v>0</v>
      </c>
      <c r="S1467" s="138">
        <v>0</v>
      </c>
      <c r="T1467" s="139">
        <f t="shared" si="143"/>
        <v>0</v>
      </c>
      <c r="AR1467" s="140" t="s">
        <v>186</v>
      </c>
      <c r="AT1467" s="140" t="s">
        <v>182</v>
      </c>
      <c r="AU1467" s="140" t="s">
        <v>80</v>
      </c>
      <c r="AY1467" s="16" t="s">
        <v>181</v>
      </c>
      <c r="BE1467" s="141">
        <f t="shared" si="144"/>
        <v>0</v>
      </c>
      <c r="BF1467" s="141">
        <f t="shared" si="145"/>
        <v>0</v>
      </c>
      <c r="BG1467" s="141">
        <f t="shared" si="146"/>
        <v>0</v>
      </c>
      <c r="BH1467" s="141">
        <f t="shared" si="147"/>
        <v>0</v>
      </c>
      <c r="BI1467" s="141">
        <f t="shared" si="148"/>
        <v>0</v>
      </c>
      <c r="BJ1467" s="16" t="s">
        <v>78</v>
      </c>
      <c r="BK1467" s="141">
        <f t="shared" si="149"/>
        <v>0</v>
      </c>
      <c r="BL1467" s="16" t="s">
        <v>186</v>
      </c>
      <c r="BM1467" s="140" t="s">
        <v>3210</v>
      </c>
    </row>
    <row r="1468" spans="2:65" s="1" customFormat="1" ht="16.5" customHeight="1" x14ac:dyDescent="0.2">
      <c r="B1468" s="128"/>
      <c r="C1468" s="129" t="s">
        <v>3211</v>
      </c>
      <c r="D1468" s="129" t="s">
        <v>182</v>
      </c>
      <c r="E1468" s="130" t="s">
        <v>3212</v>
      </c>
      <c r="F1468" s="131" t="s">
        <v>3213</v>
      </c>
      <c r="G1468" s="132" t="s">
        <v>1288</v>
      </c>
      <c r="H1468" s="133">
        <v>1</v>
      </c>
      <c r="I1468" s="134"/>
      <c r="J1468" s="135">
        <f t="shared" si="140"/>
        <v>0</v>
      </c>
      <c r="K1468" s="131" t="s">
        <v>3</v>
      </c>
      <c r="L1468" s="31"/>
      <c r="M1468" s="136" t="s">
        <v>3</v>
      </c>
      <c r="N1468" s="137" t="s">
        <v>44</v>
      </c>
      <c r="P1468" s="138">
        <f t="shared" si="141"/>
        <v>0</v>
      </c>
      <c r="Q1468" s="138">
        <v>0</v>
      </c>
      <c r="R1468" s="138">
        <f t="shared" si="142"/>
        <v>0</v>
      </c>
      <c r="S1468" s="138">
        <v>0</v>
      </c>
      <c r="T1468" s="139">
        <f t="shared" si="143"/>
        <v>0</v>
      </c>
      <c r="AR1468" s="140" t="s">
        <v>186</v>
      </c>
      <c r="AT1468" s="140" t="s">
        <v>182</v>
      </c>
      <c r="AU1468" s="140" t="s">
        <v>80</v>
      </c>
      <c r="AY1468" s="16" t="s">
        <v>181</v>
      </c>
      <c r="BE1468" s="141">
        <f t="shared" si="144"/>
        <v>0</v>
      </c>
      <c r="BF1468" s="141">
        <f t="shared" si="145"/>
        <v>0</v>
      </c>
      <c r="BG1468" s="141">
        <f t="shared" si="146"/>
        <v>0</v>
      </c>
      <c r="BH1468" s="141">
        <f t="shared" si="147"/>
        <v>0</v>
      </c>
      <c r="BI1468" s="141">
        <f t="shared" si="148"/>
        <v>0</v>
      </c>
      <c r="BJ1468" s="16" t="s">
        <v>78</v>
      </c>
      <c r="BK1468" s="141">
        <f t="shared" si="149"/>
        <v>0</v>
      </c>
      <c r="BL1468" s="16" t="s">
        <v>186</v>
      </c>
      <c r="BM1468" s="140" t="s">
        <v>3214</v>
      </c>
    </row>
    <row r="1469" spans="2:65" s="1" customFormat="1" ht="16.5" customHeight="1" x14ac:dyDescent="0.2">
      <c r="B1469" s="128"/>
      <c r="C1469" s="129" t="s">
        <v>3215</v>
      </c>
      <c r="D1469" s="129" t="s">
        <v>182</v>
      </c>
      <c r="E1469" s="130" t="s">
        <v>3216</v>
      </c>
      <c r="F1469" s="131" t="s">
        <v>3217</v>
      </c>
      <c r="G1469" s="132" t="s">
        <v>1288</v>
      </c>
      <c r="H1469" s="133">
        <v>26</v>
      </c>
      <c r="I1469" s="134"/>
      <c r="J1469" s="135">
        <f t="shared" si="140"/>
        <v>0</v>
      </c>
      <c r="K1469" s="131" t="s">
        <v>3</v>
      </c>
      <c r="L1469" s="31"/>
      <c r="M1469" s="136" t="s">
        <v>3</v>
      </c>
      <c r="N1469" s="137" t="s">
        <v>44</v>
      </c>
      <c r="P1469" s="138">
        <f t="shared" si="141"/>
        <v>0</v>
      </c>
      <c r="Q1469" s="138">
        <v>0</v>
      </c>
      <c r="R1469" s="138">
        <f t="shared" si="142"/>
        <v>0</v>
      </c>
      <c r="S1469" s="138">
        <v>0</v>
      </c>
      <c r="T1469" s="139">
        <f t="shared" si="143"/>
        <v>0</v>
      </c>
      <c r="AR1469" s="140" t="s">
        <v>186</v>
      </c>
      <c r="AT1469" s="140" t="s">
        <v>182</v>
      </c>
      <c r="AU1469" s="140" t="s">
        <v>80</v>
      </c>
      <c r="AY1469" s="16" t="s">
        <v>181</v>
      </c>
      <c r="BE1469" s="141">
        <f t="shared" si="144"/>
        <v>0</v>
      </c>
      <c r="BF1469" s="141">
        <f t="shared" si="145"/>
        <v>0</v>
      </c>
      <c r="BG1469" s="141">
        <f t="shared" si="146"/>
        <v>0</v>
      </c>
      <c r="BH1469" s="141">
        <f t="shared" si="147"/>
        <v>0</v>
      </c>
      <c r="BI1469" s="141">
        <f t="shared" si="148"/>
        <v>0</v>
      </c>
      <c r="BJ1469" s="16" t="s">
        <v>78</v>
      </c>
      <c r="BK1469" s="141">
        <f t="shared" si="149"/>
        <v>0</v>
      </c>
      <c r="BL1469" s="16" t="s">
        <v>186</v>
      </c>
      <c r="BM1469" s="140" t="s">
        <v>3218</v>
      </c>
    </row>
    <row r="1470" spans="2:65" s="1" customFormat="1" ht="16.5" customHeight="1" x14ac:dyDescent="0.2">
      <c r="B1470" s="128"/>
      <c r="C1470" s="129" t="s">
        <v>3219</v>
      </c>
      <c r="D1470" s="129" t="s">
        <v>182</v>
      </c>
      <c r="E1470" s="130" t="s">
        <v>3220</v>
      </c>
      <c r="F1470" s="131" t="s">
        <v>3221</v>
      </c>
      <c r="G1470" s="132" t="s">
        <v>597</v>
      </c>
      <c r="H1470" s="133">
        <v>100</v>
      </c>
      <c r="I1470" s="134"/>
      <c r="J1470" s="135">
        <f t="shared" si="140"/>
        <v>0</v>
      </c>
      <c r="K1470" s="131" t="s">
        <v>3</v>
      </c>
      <c r="L1470" s="31"/>
      <c r="M1470" s="136" t="s">
        <v>3</v>
      </c>
      <c r="N1470" s="137" t="s">
        <v>44</v>
      </c>
      <c r="P1470" s="138">
        <f t="shared" si="141"/>
        <v>0</v>
      </c>
      <c r="Q1470" s="138">
        <v>0</v>
      </c>
      <c r="R1470" s="138">
        <f t="shared" si="142"/>
        <v>0</v>
      </c>
      <c r="S1470" s="138">
        <v>0</v>
      </c>
      <c r="T1470" s="139">
        <f t="shared" si="143"/>
        <v>0</v>
      </c>
      <c r="AR1470" s="140" t="s">
        <v>186</v>
      </c>
      <c r="AT1470" s="140" t="s">
        <v>182</v>
      </c>
      <c r="AU1470" s="140" t="s">
        <v>80</v>
      </c>
      <c r="AY1470" s="16" t="s">
        <v>181</v>
      </c>
      <c r="BE1470" s="141">
        <f t="shared" si="144"/>
        <v>0</v>
      </c>
      <c r="BF1470" s="141">
        <f t="shared" si="145"/>
        <v>0</v>
      </c>
      <c r="BG1470" s="141">
        <f t="shared" si="146"/>
        <v>0</v>
      </c>
      <c r="BH1470" s="141">
        <f t="shared" si="147"/>
        <v>0</v>
      </c>
      <c r="BI1470" s="141">
        <f t="shared" si="148"/>
        <v>0</v>
      </c>
      <c r="BJ1470" s="16" t="s">
        <v>78</v>
      </c>
      <c r="BK1470" s="141">
        <f t="shared" si="149"/>
        <v>0</v>
      </c>
      <c r="BL1470" s="16" t="s">
        <v>186</v>
      </c>
      <c r="BM1470" s="140" t="s">
        <v>3222</v>
      </c>
    </row>
    <row r="1471" spans="2:65" s="1" customFormat="1" ht="16.5" customHeight="1" x14ac:dyDescent="0.2">
      <c r="B1471" s="128"/>
      <c r="C1471" s="129" t="s">
        <v>3223</v>
      </c>
      <c r="D1471" s="129" t="s">
        <v>182</v>
      </c>
      <c r="E1471" s="130" t="s">
        <v>3224</v>
      </c>
      <c r="F1471" s="131" t="s">
        <v>3225</v>
      </c>
      <c r="G1471" s="132" t="s">
        <v>1288</v>
      </c>
      <c r="H1471" s="133">
        <v>100</v>
      </c>
      <c r="I1471" s="134"/>
      <c r="J1471" s="135">
        <f t="shared" si="140"/>
        <v>0</v>
      </c>
      <c r="K1471" s="131" t="s">
        <v>3</v>
      </c>
      <c r="L1471" s="31"/>
      <c r="M1471" s="136" t="s">
        <v>3</v>
      </c>
      <c r="N1471" s="137" t="s">
        <v>44</v>
      </c>
      <c r="P1471" s="138">
        <f t="shared" si="141"/>
        <v>0</v>
      </c>
      <c r="Q1471" s="138">
        <v>0</v>
      </c>
      <c r="R1471" s="138">
        <f t="shared" si="142"/>
        <v>0</v>
      </c>
      <c r="S1471" s="138">
        <v>0</v>
      </c>
      <c r="T1471" s="139">
        <f t="shared" si="143"/>
        <v>0</v>
      </c>
      <c r="AR1471" s="140" t="s">
        <v>186</v>
      </c>
      <c r="AT1471" s="140" t="s">
        <v>182</v>
      </c>
      <c r="AU1471" s="140" t="s">
        <v>80</v>
      </c>
      <c r="AY1471" s="16" t="s">
        <v>181</v>
      </c>
      <c r="BE1471" s="141">
        <f t="shared" si="144"/>
        <v>0</v>
      </c>
      <c r="BF1471" s="141">
        <f t="shared" si="145"/>
        <v>0</v>
      </c>
      <c r="BG1471" s="141">
        <f t="shared" si="146"/>
        <v>0</v>
      </c>
      <c r="BH1471" s="141">
        <f t="shared" si="147"/>
        <v>0</v>
      </c>
      <c r="BI1471" s="141">
        <f t="shared" si="148"/>
        <v>0</v>
      </c>
      <c r="BJ1471" s="16" t="s">
        <v>78</v>
      </c>
      <c r="BK1471" s="141">
        <f t="shared" si="149"/>
        <v>0</v>
      </c>
      <c r="BL1471" s="16" t="s">
        <v>186</v>
      </c>
      <c r="BM1471" s="140" t="s">
        <v>3226</v>
      </c>
    </row>
    <row r="1472" spans="2:65" s="1" customFormat="1" ht="21.75" customHeight="1" x14ac:dyDescent="0.2">
      <c r="B1472" s="128"/>
      <c r="C1472" s="129" t="s">
        <v>3227</v>
      </c>
      <c r="D1472" s="129" t="s">
        <v>182</v>
      </c>
      <c r="E1472" s="130" t="s">
        <v>3228</v>
      </c>
      <c r="F1472" s="131" t="s">
        <v>3229</v>
      </c>
      <c r="G1472" s="132" t="s">
        <v>597</v>
      </c>
      <c r="H1472" s="133">
        <v>293.2</v>
      </c>
      <c r="I1472" s="134"/>
      <c r="J1472" s="135">
        <f t="shared" si="140"/>
        <v>0</v>
      </c>
      <c r="K1472" s="131" t="s">
        <v>3</v>
      </c>
      <c r="L1472" s="31"/>
      <c r="M1472" s="136" t="s">
        <v>3</v>
      </c>
      <c r="N1472" s="137" t="s">
        <v>44</v>
      </c>
      <c r="P1472" s="138">
        <f t="shared" si="141"/>
        <v>0</v>
      </c>
      <c r="Q1472" s="138">
        <v>0</v>
      </c>
      <c r="R1472" s="138">
        <f t="shared" si="142"/>
        <v>0</v>
      </c>
      <c r="S1472" s="138">
        <v>0</v>
      </c>
      <c r="T1472" s="139">
        <f t="shared" si="143"/>
        <v>0</v>
      </c>
      <c r="AR1472" s="140" t="s">
        <v>186</v>
      </c>
      <c r="AT1472" s="140" t="s">
        <v>182</v>
      </c>
      <c r="AU1472" s="140" t="s">
        <v>80</v>
      </c>
      <c r="AY1472" s="16" t="s">
        <v>181</v>
      </c>
      <c r="BE1472" s="141">
        <f t="shared" si="144"/>
        <v>0</v>
      </c>
      <c r="BF1472" s="141">
        <f t="shared" si="145"/>
        <v>0</v>
      </c>
      <c r="BG1472" s="141">
        <f t="shared" si="146"/>
        <v>0</v>
      </c>
      <c r="BH1472" s="141">
        <f t="shared" si="147"/>
        <v>0</v>
      </c>
      <c r="BI1472" s="141">
        <f t="shared" si="148"/>
        <v>0</v>
      </c>
      <c r="BJ1472" s="16" t="s">
        <v>78</v>
      </c>
      <c r="BK1472" s="141">
        <f t="shared" si="149"/>
        <v>0</v>
      </c>
      <c r="BL1472" s="16" t="s">
        <v>186</v>
      </c>
      <c r="BM1472" s="140" t="s">
        <v>3230</v>
      </c>
    </row>
    <row r="1473" spans="2:65" s="1" customFormat="1" ht="24.2" customHeight="1" x14ac:dyDescent="0.2">
      <c r="B1473" s="128"/>
      <c r="C1473" s="129" t="s">
        <v>3231</v>
      </c>
      <c r="D1473" s="129" t="s">
        <v>182</v>
      </c>
      <c r="E1473" s="130" t="s">
        <v>3232</v>
      </c>
      <c r="F1473" s="131" t="s">
        <v>3233</v>
      </c>
      <c r="G1473" s="132" t="s">
        <v>1288</v>
      </c>
      <c r="H1473" s="133">
        <v>1</v>
      </c>
      <c r="I1473" s="134"/>
      <c r="J1473" s="135">
        <f t="shared" si="140"/>
        <v>0</v>
      </c>
      <c r="K1473" s="131" t="s">
        <v>3</v>
      </c>
      <c r="L1473" s="31"/>
      <c r="M1473" s="136" t="s">
        <v>3</v>
      </c>
      <c r="N1473" s="137" t="s">
        <v>44</v>
      </c>
      <c r="P1473" s="138">
        <f t="shared" si="141"/>
        <v>0</v>
      </c>
      <c r="Q1473" s="138">
        <v>0</v>
      </c>
      <c r="R1473" s="138">
        <f t="shared" si="142"/>
        <v>0</v>
      </c>
      <c r="S1473" s="138">
        <v>0</v>
      </c>
      <c r="T1473" s="139">
        <f t="shared" si="143"/>
        <v>0</v>
      </c>
      <c r="AR1473" s="140" t="s">
        <v>186</v>
      </c>
      <c r="AT1473" s="140" t="s">
        <v>182</v>
      </c>
      <c r="AU1473" s="140" t="s">
        <v>80</v>
      </c>
      <c r="AY1473" s="16" t="s">
        <v>181</v>
      </c>
      <c r="BE1473" s="141">
        <f t="shared" si="144"/>
        <v>0</v>
      </c>
      <c r="BF1473" s="141">
        <f t="shared" si="145"/>
        <v>0</v>
      </c>
      <c r="BG1473" s="141">
        <f t="shared" si="146"/>
        <v>0</v>
      </c>
      <c r="BH1473" s="141">
        <f t="shared" si="147"/>
        <v>0</v>
      </c>
      <c r="BI1473" s="141">
        <f t="shared" si="148"/>
        <v>0</v>
      </c>
      <c r="BJ1473" s="16" t="s">
        <v>78</v>
      </c>
      <c r="BK1473" s="141">
        <f t="shared" si="149"/>
        <v>0</v>
      </c>
      <c r="BL1473" s="16" t="s">
        <v>186</v>
      </c>
      <c r="BM1473" s="140" t="s">
        <v>3234</v>
      </c>
    </row>
    <row r="1474" spans="2:65" s="1" customFormat="1" ht="24.2" customHeight="1" x14ac:dyDescent="0.2">
      <c r="B1474" s="128"/>
      <c r="C1474" s="129" t="s">
        <v>3235</v>
      </c>
      <c r="D1474" s="129" t="s">
        <v>182</v>
      </c>
      <c r="E1474" s="130" t="s">
        <v>3236</v>
      </c>
      <c r="F1474" s="131" t="s">
        <v>3237</v>
      </c>
      <c r="G1474" s="132" t="s">
        <v>1288</v>
      </c>
      <c r="H1474" s="133">
        <v>1</v>
      </c>
      <c r="I1474" s="134"/>
      <c r="J1474" s="135">
        <f t="shared" si="140"/>
        <v>0</v>
      </c>
      <c r="K1474" s="131" t="s">
        <v>3</v>
      </c>
      <c r="L1474" s="31"/>
      <c r="M1474" s="136" t="s">
        <v>3</v>
      </c>
      <c r="N1474" s="137" t="s">
        <v>44</v>
      </c>
      <c r="P1474" s="138">
        <f t="shared" si="141"/>
        <v>0</v>
      </c>
      <c r="Q1474" s="138">
        <v>0</v>
      </c>
      <c r="R1474" s="138">
        <f t="shared" si="142"/>
        <v>0</v>
      </c>
      <c r="S1474" s="138">
        <v>0</v>
      </c>
      <c r="T1474" s="139">
        <f t="shared" si="143"/>
        <v>0</v>
      </c>
      <c r="AR1474" s="140" t="s">
        <v>186</v>
      </c>
      <c r="AT1474" s="140" t="s">
        <v>182</v>
      </c>
      <c r="AU1474" s="140" t="s">
        <v>80</v>
      </c>
      <c r="AY1474" s="16" t="s">
        <v>181</v>
      </c>
      <c r="BE1474" s="141">
        <f t="shared" si="144"/>
        <v>0</v>
      </c>
      <c r="BF1474" s="141">
        <f t="shared" si="145"/>
        <v>0</v>
      </c>
      <c r="BG1474" s="141">
        <f t="shared" si="146"/>
        <v>0</v>
      </c>
      <c r="BH1474" s="141">
        <f t="shared" si="147"/>
        <v>0</v>
      </c>
      <c r="BI1474" s="141">
        <f t="shared" si="148"/>
        <v>0</v>
      </c>
      <c r="BJ1474" s="16" t="s">
        <v>78</v>
      </c>
      <c r="BK1474" s="141">
        <f t="shared" si="149"/>
        <v>0</v>
      </c>
      <c r="BL1474" s="16" t="s">
        <v>186</v>
      </c>
      <c r="BM1474" s="140" t="s">
        <v>3238</v>
      </c>
    </row>
    <row r="1475" spans="2:65" s="1" customFormat="1" ht="24.2" customHeight="1" x14ac:dyDescent="0.2">
      <c r="B1475" s="128"/>
      <c r="C1475" s="129" t="s">
        <v>3239</v>
      </c>
      <c r="D1475" s="129" t="s">
        <v>182</v>
      </c>
      <c r="E1475" s="130" t="s">
        <v>3236</v>
      </c>
      <c r="F1475" s="131" t="s">
        <v>3237</v>
      </c>
      <c r="G1475" s="132" t="s">
        <v>1288</v>
      </c>
      <c r="H1475" s="133">
        <v>1</v>
      </c>
      <c r="I1475" s="134"/>
      <c r="J1475" s="135">
        <f t="shared" si="140"/>
        <v>0</v>
      </c>
      <c r="K1475" s="131" t="s">
        <v>3</v>
      </c>
      <c r="L1475" s="31"/>
      <c r="M1475" s="136" t="s">
        <v>3</v>
      </c>
      <c r="N1475" s="137" t="s">
        <v>44</v>
      </c>
      <c r="P1475" s="138">
        <f t="shared" si="141"/>
        <v>0</v>
      </c>
      <c r="Q1475" s="138">
        <v>0</v>
      </c>
      <c r="R1475" s="138">
        <f t="shared" si="142"/>
        <v>0</v>
      </c>
      <c r="S1475" s="138">
        <v>0</v>
      </c>
      <c r="T1475" s="139">
        <f t="shared" si="143"/>
        <v>0</v>
      </c>
      <c r="AR1475" s="140" t="s">
        <v>186</v>
      </c>
      <c r="AT1475" s="140" t="s">
        <v>182</v>
      </c>
      <c r="AU1475" s="140" t="s">
        <v>80</v>
      </c>
      <c r="AY1475" s="16" t="s">
        <v>181</v>
      </c>
      <c r="BE1475" s="141">
        <f t="shared" si="144"/>
        <v>0</v>
      </c>
      <c r="BF1475" s="141">
        <f t="shared" si="145"/>
        <v>0</v>
      </c>
      <c r="BG1475" s="141">
        <f t="shared" si="146"/>
        <v>0</v>
      </c>
      <c r="BH1475" s="141">
        <f t="shared" si="147"/>
        <v>0</v>
      </c>
      <c r="BI1475" s="141">
        <f t="shared" si="148"/>
        <v>0</v>
      </c>
      <c r="BJ1475" s="16" t="s">
        <v>78</v>
      </c>
      <c r="BK1475" s="141">
        <f t="shared" si="149"/>
        <v>0</v>
      </c>
      <c r="BL1475" s="16" t="s">
        <v>186</v>
      </c>
      <c r="BM1475" s="140" t="s">
        <v>3240</v>
      </c>
    </row>
    <row r="1476" spans="2:65" s="1" customFormat="1" ht="16.5" customHeight="1" x14ac:dyDescent="0.2">
      <c r="B1476" s="128"/>
      <c r="C1476" s="129" t="s">
        <v>3241</v>
      </c>
      <c r="D1476" s="129" t="s">
        <v>182</v>
      </c>
      <c r="E1476" s="130" t="s">
        <v>3242</v>
      </c>
      <c r="F1476" s="131" t="s">
        <v>3243</v>
      </c>
      <c r="G1476" s="132" t="s">
        <v>3244</v>
      </c>
      <c r="H1476" s="133">
        <v>12</v>
      </c>
      <c r="I1476" s="134"/>
      <c r="J1476" s="135">
        <f t="shared" si="140"/>
        <v>0</v>
      </c>
      <c r="K1476" s="131" t="s">
        <v>3</v>
      </c>
      <c r="L1476" s="31"/>
      <c r="M1476" s="136" t="s">
        <v>3</v>
      </c>
      <c r="N1476" s="137" t="s">
        <v>44</v>
      </c>
      <c r="P1476" s="138">
        <f t="shared" si="141"/>
        <v>0</v>
      </c>
      <c r="Q1476" s="138">
        <v>0</v>
      </c>
      <c r="R1476" s="138">
        <f t="shared" si="142"/>
        <v>0</v>
      </c>
      <c r="S1476" s="138">
        <v>0</v>
      </c>
      <c r="T1476" s="139">
        <f t="shared" si="143"/>
        <v>0</v>
      </c>
      <c r="AR1476" s="140" t="s">
        <v>186</v>
      </c>
      <c r="AT1476" s="140" t="s">
        <v>182</v>
      </c>
      <c r="AU1476" s="140" t="s">
        <v>80</v>
      </c>
      <c r="AY1476" s="16" t="s">
        <v>181</v>
      </c>
      <c r="BE1476" s="141">
        <f t="shared" si="144"/>
        <v>0</v>
      </c>
      <c r="BF1476" s="141">
        <f t="shared" si="145"/>
        <v>0</v>
      </c>
      <c r="BG1476" s="141">
        <f t="shared" si="146"/>
        <v>0</v>
      </c>
      <c r="BH1476" s="141">
        <f t="shared" si="147"/>
        <v>0</v>
      </c>
      <c r="BI1476" s="141">
        <f t="shared" si="148"/>
        <v>0</v>
      </c>
      <c r="BJ1476" s="16" t="s">
        <v>78</v>
      </c>
      <c r="BK1476" s="141">
        <f t="shared" si="149"/>
        <v>0</v>
      </c>
      <c r="BL1476" s="16" t="s">
        <v>186</v>
      </c>
      <c r="BM1476" s="140" t="s">
        <v>3245</v>
      </c>
    </row>
    <row r="1477" spans="2:65" s="1" customFormat="1" ht="16.5" customHeight="1" x14ac:dyDescent="0.2">
      <c r="B1477" s="128"/>
      <c r="C1477" s="129" t="s">
        <v>3246</v>
      </c>
      <c r="D1477" s="129" t="s">
        <v>182</v>
      </c>
      <c r="E1477" s="130" t="s">
        <v>3247</v>
      </c>
      <c r="F1477" s="131" t="s">
        <v>3248</v>
      </c>
      <c r="G1477" s="132" t="s">
        <v>1114</v>
      </c>
      <c r="H1477" s="133">
        <v>0.3</v>
      </c>
      <c r="I1477" s="134"/>
      <c r="J1477" s="135">
        <f t="shared" si="140"/>
        <v>0</v>
      </c>
      <c r="K1477" s="131" t="s">
        <v>3</v>
      </c>
      <c r="L1477" s="31"/>
      <c r="M1477" s="136" t="s">
        <v>3</v>
      </c>
      <c r="N1477" s="137" t="s">
        <v>44</v>
      </c>
      <c r="P1477" s="138">
        <f t="shared" si="141"/>
        <v>0</v>
      </c>
      <c r="Q1477" s="138">
        <v>0</v>
      </c>
      <c r="R1477" s="138">
        <f t="shared" si="142"/>
        <v>0</v>
      </c>
      <c r="S1477" s="138">
        <v>0</v>
      </c>
      <c r="T1477" s="139">
        <f t="shared" si="143"/>
        <v>0</v>
      </c>
      <c r="AR1477" s="140" t="s">
        <v>186</v>
      </c>
      <c r="AT1477" s="140" t="s">
        <v>182</v>
      </c>
      <c r="AU1477" s="140" t="s">
        <v>80</v>
      </c>
      <c r="AY1477" s="16" t="s">
        <v>181</v>
      </c>
      <c r="BE1477" s="141">
        <f t="shared" si="144"/>
        <v>0</v>
      </c>
      <c r="BF1477" s="141">
        <f t="shared" si="145"/>
        <v>0</v>
      </c>
      <c r="BG1477" s="141">
        <f t="shared" si="146"/>
        <v>0</v>
      </c>
      <c r="BH1477" s="141">
        <f t="shared" si="147"/>
        <v>0</v>
      </c>
      <c r="BI1477" s="141">
        <f t="shared" si="148"/>
        <v>0</v>
      </c>
      <c r="BJ1477" s="16" t="s">
        <v>78</v>
      </c>
      <c r="BK1477" s="141">
        <f t="shared" si="149"/>
        <v>0</v>
      </c>
      <c r="BL1477" s="16" t="s">
        <v>186</v>
      </c>
      <c r="BM1477" s="140" t="s">
        <v>3249</v>
      </c>
    </row>
    <row r="1478" spans="2:65" s="1" customFormat="1" ht="16.5" customHeight="1" x14ac:dyDescent="0.2">
      <c r="B1478" s="128"/>
      <c r="C1478" s="129" t="s">
        <v>3250</v>
      </c>
      <c r="D1478" s="129" t="s">
        <v>182</v>
      </c>
      <c r="E1478" s="130" t="s">
        <v>3251</v>
      </c>
      <c r="F1478" s="131" t="s">
        <v>3252</v>
      </c>
      <c r="G1478" s="132" t="s">
        <v>1114</v>
      </c>
      <c r="H1478" s="133">
        <v>1.7</v>
      </c>
      <c r="I1478" s="134"/>
      <c r="J1478" s="135">
        <f t="shared" si="140"/>
        <v>0</v>
      </c>
      <c r="K1478" s="131" t="s">
        <v>3</v>
      </c>
      <c r="L1478" s="31"/>
      <c r="M1478" s="136" t="s">
        <v>3</v>
      </c>
      <c r="N1478" s="137" t="s">
        <v>44</v>
      </c>
      <c r="P1478" s="138">
        <f t="shared" si="141"/>
        <v>0</v>
      </c>
      <c r="Q1478" s="138">
        <v>0</v>
      </c>
      <c r="R1478" s="138">
        <f t="shared" si="142"/>
        <v>0</v>
      </c>
      <c r="S1478" s="138">
        <v>0</v>
      </c>
      <c r="T1478" s="139">
        <f t="shared" si="143"/>
        <v>0</v>
      </c>
      <c r="AR1478" s="140" t="s">
        <v>186</v>
      </c>
      <c r="AT1478" s="140" t="s">
        <v>182</v>
      </c>
      <c r="AU1478" s="140" t="s">
        <v>80</v>
      </c>
      <c r="AY1478" s="16" t="s">
        <v>181</v>
      </c>
      <c r="BE1478" s="141">
        <f t="shared" si="144"/>
        <v>0</v>
      </c>
      <c r="BF1478" s="141">
        <f t="shared" si="145"/>
        <v>0</v>
      </c>
      <c r="BG1478" s="141">
        <f t="shared" si="146"/>
        <v>0</v>
      </c>
      <c r="BH1478" s="141">
        <f t="shared" si="147"/>
        <v>0</v>
      </c>
      <c r="BI1478" s="141">
        <f t="shared" si="148"/>
        <v>0</v>
      </c>
      <c r="BJ1478" s="16" t="s">
        <v>78</v>
      </c>
      <c r="BK1478" s="141">
        <f t="shared" si="149"/>
        <v>0</v>
      </c>
      <c r="BL1478" s="16" t="s">
        <v>186</v>
      </c>
      <c r="BM1478" s="140" t="s">
        <v>3253</v>
      </c>
    </row>
    <row r="1479" spans="2:65" s="11" customFormat="1" ht="22.9" customHeight="1" x14ac:dyDescent="0.2">
      <c r="B1479" s="118"/>
      <c r="D1479" s="119" t="s">
        <v>72</v>
      </c>
      <c r="E1479" s="146" t="s">
        <v>3254</v>
      </c>
      <c r="F1479" s="146" t="s">
        <v>3255</v>
      </c>
      <c r="I1479" s="121"/>
      <c r="J1479" s="147">
        <f>BK1479</f>
        <v>0</v>
      </c>
      <c r="L1479" s="118"/>
      <c r="M1479" s="123"/>
      <c r="P1479" s="124">
        <f>SUM(P1480:P1633)</f>
        <v>0</v>
      </c>
      <c r="R1479" s="124">
        <f>SUM(R1480:R1633)</f>
        <v>0</v>
      </c>
      <c r="T1479" s="125">
        <f>SUM(T1480:T1633)</f>
        <v>0</v>
      </c>
      <c r="AR1479" s="119" t="s">
        <v>80</v>
      </c>
      <c r="AT1479" s="126" t="s">
        <v>72</v>
      </c>
      <c r="AU1479" s="126" t="s">
        <v>78</v>
      </c>
      <c r="AY1479" s="119" t="s">
        <v>181</v>
      </c>
      <c r="BK1479" s="127">
        <f>SUM(BK1480:BK1633)</f>
        <v>0</v>
      </c>
    </row>
    <row r="1480" spans="2:65" s="1" customFormat="1" ht="16.5" customHeight="1" x14ac:dyDescent="0.2">
      <c r="B1480" s="128"/>
      <c r="C1480" s="164" t="s">
        <v>3256</v>
      </c>
      <c r="D1480" s="164" t="s">
        <v>1134</v>
      </c>
      <c r="E1480" s="165" t="s">
        <v>3257</v>
      </c>
      <c r="F1480" s="166" t="s">
        <v>3258</v>
      </c>
      <c r="G1480" s="167" t="s">
        <v>185</v>
      </c>
      <c r="H1480" s="168">
        <v>200</v>
      </c>
      <c r="I1480" s="169"/>
      <c r="J1480" s="170">
        <f t="shared" ref="J1480:J1511" si="150">ROUND(I1480*H1480,2)</f>
        <v>0</v>
      </c>
      <c r="K1480" s="166" t="s">
        <v>3</v>
      </c>
      <c r="L1480" s="171"/>
      <c r="M1480" s="172" t="s">
        <v>3</v>
      </c>
      <c r="N1480" s="173" t="s">
        <v>44</v>
      </c>
      <c r="P1480" s="138">
        <f t="shared" ref="P1480:P1511" si="151">O1480*H1480</f>
        <v>0</v>
      </c>
      <c r="Q1480" s="138">
        <v>0</v>
      </c>
      <c r="R1480" s="138">
        <f t="shared" ref="R1480:R1511" si="152">Q1480*H1480</f>
        <v>0</v>
      </c>
      <c r="S1480" s="138">
        <v>0</v>
      </c>
      <c r="T1480" s="139">
        <f t="shared" ref="T1480:T1511" si="153">S1480*H1480</f>
        <v>0</v>
      </c>
      <c r="AR1480" s="140" t="s">
        <v>209</v>
      </c>
      <c r="AT1480" s="140" t="s">
        <v>1134</v>
      </c>
      <c r="AU1480" s="140" t="s">
        <v>80</v>
      </c>
      <c r="AY1480" s="16" t="s">
        <v>181</v>
      </c>
      <c r="BE1480" s="141">
        <f t="shared" ref="BE1480:BE1511" si="154">IF(N1480="základní",J1480,0)</f>
        <v>0</v>
      </c>
      <c r="BF1480" s="141">
        <f t="shared" ref="BF1480:BF1511" si="155">IF(N1480="snížená",J1480,0)</f>
        <v>0</v>
      </c>
      <c r="BG1480" s="141">
        <f t="shared" ref="BG1480:BG1511" si="156">IF(N1480="zákl. přenesená",J1480,0)</f>
        <v>0</v>
      </c>
      <c r="BH1480" s="141">
        <f t="shared" ref="BH1480:BH1511" si="157">IF(N1480="sníž. přenesená",J1480,0)</f>
        <v>0</v>
      </c>
      <c r="BI1480" s="141">
        <f t="shared" ref="BI1480:BI1511" si="158">IF(N1480="nulová",J1480,0)</f>
        <v>0</v>
      </c>
      <c r="BJ1480" s="16" t="s">
        <v>78</v>
      </c>
      <c r="BK1480" s="141">
        <f t="shared" ref="BK1480:BK1511" si="159">ROUND(I1480*H1480,2)</f>
        <v>0</v>
      </c>
      <c r="BL1480" s="16" t="s">
        <v>186</v>
      </c>
      <c r="BM1480" s="140" t="s">
        <v>3259</v>
      </c>
    </row>
    <row r="1481" spans="2:65" s="1" customFormat="1" ht="16.5" customHeight="1" x14ac:dyDescent="0.2">
      <c r="B1481" s="128"/>
      <c r="C1481" s="164" t="s">
        <v>3260</v>
      </c>
      <c r="D1481" s="164" t="s">
        <v>1134</v>
      </c>
      <c r="E1481" s="165" t="s">
        <v>3261</v>
      </c>
      <c r="F1481" s="166" t="s">
        <v>3262</v>
      </c>
      <c r="G1481" s="167" t="s">
        <v>185</v>
      </c>
      <c r="H1481" s="168">
        <v>100</v>
      </c>
      <c r="I1481" s="169"/>
      <c r="J1481" s="170">
        <f t="shared" si="150"/>
        <v>0</v>
      </c>
      <c r="K1481" s="166" t="s">
        <v>3</v>
      </c>
      <c r="L1481" s="171"/>
      <c r="M1481" s="172" t="s">
        <v>3</v>
      </c>
      <c r="N1481" s="173" t="s">
        <v>44</v>
      </c>
      <c r="P1481" s="138">
        <f t="shared" si="151"/>
        <v>0</v>
      </c>
      <c r="Q1481" s="138">
        <v>0</v>
      </c>
      <c r="R1481" s="138">
        <f t="shared" si="152"/>
        <v>0</v>
      </c>
      <c r="S1481" s="138">
        <v>0</v>
      </c>
      <c r="T1481" s="139">
        <f t="shared" si="153"/>
        <v>0</v>
      </c>
      <c r="AR1481" s="140" t="s">
        <v>209</v>
      </c>
      <c r="AT1481" s="140" t="s">
        <v>1134</v>
      </c>
      <c r="AU1481" s="140" t="s">
        <v>80</v>
      </c>
      <c r="AY1481" s="16" t="s">
        <v>181</v>
      </c>
      <c r="BE1481" s="141">
        <f t="shared" si="154"/>
        <v>0</v>
      </c>
      <c r="BF1481" s="141">
        <f t="shared" si="155"/>
        <v>0</v>
      </c>
      <c r="BG1481" s="141">
        <f t="shared" si="156"/>
        <v>0</v>
      </c>
      <c r="BH1481" s="141">
        <f t="shared" si="157"/>
        <v>0</v>
      </c>
      <c r="BI1481" s="141">
        <f t="shared" si="158"/>
        <v>0</v>
      </c>
      <c r="BJ1481" s="16" t="s">
        <v>78</v>
      </c>
      <c r="BK1481" s="141">
        <f t="shared" si="159"/>
        <v>0</v>
      </c>
      <c r="BL1481" s="16" t="s">
        <v>186</v>
      </c>
      <c r="BM1481" s="140" t="s">
        <v>3263</v>
      </c>
    </row>
    <row r="1482" spans="2:65" s="1" customFormat="1" ht="16.5" customHeight="1" x14ac:dyDescent="0.2">
      <c r="B1482" s="128"/>
      <c r="C1482" s="164" t="s">
        <v>3264</v>
      </c>
      <c r="D1482" s="164" t="s">
        <v>1134</v>
      </c>
      <c r="E1482" s="165" t="s">
        <v>3265</v>
      </c>
      <c r="F1482" s="166" t="s">
        <v>3266</v>
      </c>
      <c r="G1482" s="167" t="s">
        <v>185</v>
      </c>
      <c r="H1482" s="168">
        <v>100</v>
      </c>
      <c r="I1482" s="169"/>
      <c r="J1482" s="170">
        <f t="shared" si="150"/>
        <v>0</v>
      </c>
      <c r="K1482" s="166" t="s">
        <v>3</v>
      </c>
      <c r="L1482" s="171"/>
      <c r="M1482" s="172" t="s">
        <v>3</v>
      </c>
      <c r="N1482" s="173" t="s">
        <v>44</v>
      </c>
      <c r="P1482" s="138">
        <f t="shared" si="151"/>
        <v>0</v>
      </c>
      <c r="Q1482" s="138">
        <v>0</v>
      </c>
      <c r="R1482" s="138">
        <f t="shared" si="152"/>
        <v>0</v>
      </c>
      <c r="S1482" s="138">
        <v>0</v>
      </c>
      <c r="T1482" s="139">
        <f t="shared" si="153"/>
        <v>0</v>
      </c>
      <c r="AR1482" s="140" t="s">
        <v>209</v>
      </c>
      <c r="AT1482" s="140" t="s">
        <v>1134</v>
      </c>
      <c r="AU1482" s="140" t="s">
        <v>80</v>
      </c>
      <c r="AY1482" s="16" t="s">
        <v>181</v>
      </c>
      <c r="BE1482" s="141">
        <f t="shared" si="154"/>
        <v>0</v>
      </c>
      <c r="BF1482" s="141">
        <f t="shared" si="155"/>
        <v>0</v>
      </c>
      <c r="BG1482" s="141">
        <f t="shared" si="156"/>
        <v>0</v>
      </c>
      <c r="BH1482" s="141">
        <f t="shared" si="157"/>
        <v>0</v>
      </c>
      <c r="BI1482" s="141">
        <f t="shared" si="158"/>
        <v>0</v>
      </c>
      <c r="BJ1482" s="16" t="s">
        <v>78</v>
      </c>
      <c r="BK1482" s="141">
        <f t="shared" si="159"/>
        <v>0</v>
      </c>
      <c r="BL1482" s="16" t="s">
        <v>186</v>
      </c>
      <c r="BM1482" s="140" t="s">
        <v>3267</v>
      </c>
    </row>
    <row r="1483" spans="2:65" s="1" customFormat="1" ht="21.75" customHeight="1" x14ac:dyDescent="0.2">
      <c r="B1483" s="128"/>
      <c r="C1483" s="164" t="s">
        <v>3268</v>
      </c>
      <c r="D1483" s="164" t="s">
        <v>1134</v>
      </c>
      <c r="E1483" s="165" t="s">
        <v>3269</v>
      </c>
      <c r="F1483" s="166" t="s">
        <v>3270</v>
      </c>
      <c r="G1483" s="167" t="s">
        <v>185</v>
      </c>
      <c r="H1483" s="168">
        <v>500</v>
      </c>
      <c r="I1483" s="169"/>
      <c r="J1483" s="170">
        <f t="shared" si="150"/>
        <v>0</v>
      </c>
      <c r="K1483" s="166" t="s">
        <v>3</v>
      </c>
      <c r="L1483" s="171"/>
      <c r="M1483" s="172" t="s">
        <v>3</v>
      </c>
      <c r="N1483" s="173" t="s">
        <v>44</v>
      </c>
      <c r="P1483" s="138">
        <f t="shared" si="151"/>
        <v>0</v>
      </c>
      <c r="Q1483" s="138">
        <v>0</v>
      </c>
      <c r="R1483" s="138">
        <f t="shared" si="152"/>
        <v>0</v>
      </c>
      <c r="S1483" s="138">
        <v>0</v>
      </c>
      <c r="T1483" s="139">
        <f t="shared" si="153"/>
        <v>0</v>
      </c>
      <c r="AR1483" s="140" t="s">
        <v>209</v>
      </c>
      <c r="AT1483" s="140" t="s">
        <v>1134</v>
      </c>
      <c r="AU1483" s="140" t="s">
        <v>80</v>
      </c>
      <c r="AY1483" s="16" t="s">
        <v>181</v>
      </c>
      <c r="BE1483" s="141">
        <f t="shared" si="154"/>
        <v>0</v>
      </c>
      <c r="BF1483" s="141">
        <f t="shared" si="155"/>
        <v>0</v>
      </c>
      <c r="BG1483" s="141">
        <f t="shared" si="156"/>
        <v>0</v>
      </c>
      <c r="BH1483" s="141">
        <f t="shared" si="157"/>
        <v>0</v>
      </c>
      <c r="BI1483" s="141">
        <f t="shared" si="158"/>
        <v>0</v>
      </c>
      <c r="BJ1483" s="16" t="s">
        <v>78</v>
      </c>
      <c r="BK1483" s="141">
        <f t="shared" si="159"/>
        <v>0</v>
      </c>
      <c r="BL1483" s="16" t="s">
        <v>186</v>
      </c>
      <c r="BM1483" s="140" t="s">
        <v>3271</v>
      </c>
    </row>
    <row r="1484" spans="2:65" s="1" customFormat="1" ht="16.5" customHeight="1" x14ac:dyDescent="0.2">
      <c r="B1484" s="128"/>
      <c r="C1484" s="164" t="s">
        <v>3272</v>
      </c>
      <c r="D1484" s="164" t="s">
        <v>1134</v>
      </c>
      <c r="E1484" s="165" t="s">
        <v>3273</v>
      </c>
      <c r="F1484" s="166" t="s">
        <v>3274</v>
      </c>
      <c r="G1484" s="167" t="s">
        <v>185</v>
      </c>
      <c r="H1484" s="168">
        <v>6</v>
      </c>
      <c r="I1484" s="169"/>
      <c r="J1484" s="170">
        <f t="shared" si="150"/>
        <v>0</v>
      </c>
      <c r="K1484" s="166" t="s">
        <v>3</v>
      </c>
      <c r="L1484" s="171"/>
      <c r="M1484" s="172" t="s">
        <v>3</v>
      </c>
      <c r="N1484" s="173" t="s">
        <v>44</v>
      </c>
      <c r="P1484" s="138">
        <f t="shared" si="151"/>
        <v>0</v>
      </c>
      <c r="Q1484" s="138">
        <v>0</v>
      </c>
      <c r="R1484" s="138">
        <f t="shared" si="152"/>
        <v>0</v>
      </c>
      <c r="S1484" s="138">
        <v>0</v>
      </c>
      <c r="T1484" s="139">
        <f t="shared" si="153"/>
        <v>0</v>
      </c>
      <c r="AR1484" s="140" t="s">
        <v>209</v>
      </c>
      <c r="AT1484" s="140" t="s">
        <v>1134</v>
      </c>
      <c r="AU1484" s="140" t="s">
        <v>80</v>
      </c>
      <c r="AY1484" s="16" t="s">
        <v>181</v>
      </c>
      <c r="BE1484" s="141">
        <f t="shared" si="154"/>
        <v>0</v>
      </c>
      <c r="BF1484" s="141">
        <f t="shared" si="155"/>
        <v>0</v>
      </c>
      <c r="BG1484" s="141">
        <f t="shared" si="156"/>
        <v>0</v>
      </c>
      <c r="BH1484" s="141">
        <f t="shared" si="157"/>
        <v>0</v>
      </c>
      <c r="BI1484" s="141">
        <f t="shared" si="158"/>
        <v>0</v>
      </c>
      <c r="BJ1484" s="16" t="s">
        <v>78</v>
      </c>
      <c r="BK1484" s="141">
        <f t="shared" si="159"/>
        <v>0</v>
      </c>
      <c r="BL1484" s="16" t="s">
        <v>186</v>
      </c>
      <c r="BM1484" s="140" t="s">
        <v>3275</v>
      </c>
    </row>
    <row r="1485" spans="2:65" s="1" customFormat="1" ht="16.5" customHeight="1" x14ac:dyDescent="0.2">
      <c r="B1485" s="128"/>
      <c r="C1485" s="164" t="s">
        <v>3276</v>
      </c>
      <c r="D1485" s="164" t="s">
        <v>1134</v>
      </c>
      <c r="E1485" s="165" t="s">
        <v>3277</v>
      </c>
      <c r="F1485" s="166" t="s">
        <v>3278</v>
      </c>
      <c r="G1485" s="167" t="s">
        <v>499</v>
      </c>
      <c r="H1485" s="168">
        <v>300</v>
      </c>
      <c r="I1485" s="169"/>
      <c r="J1485" s="170">
        <f t="shared" si="150"/>
        <v>0</v>
      </c>
      <c r="K1485" s="166" t="s">
        <v>3</v>
      </c>
      <c r="L1485" s="171"/>
      <c r="M1485" s="172" t="s">
        <v>3</v>
      </c>
      <c r="N1485" s="173" t="s">
        <v>44</v>
      </c>
      <c r="P1485" s="138">
        <f t="shared" si="151"/>
        <v>0</v>
      </c>
      <c r="Q1485" s="138">
        <v>0</v>
      </c>
      <c r="R1485" s="138">
        <f t="shared" si="152"/>
        <v>0</v>
      </c>
      <c r="S1485" s="138">
        <v>0</v>
      </c>
      <c r="T1485" s="139">
        <f t="shared" si="153"/>
        <v>0</v>
      </c>
      <c r="AR1485" s="140" t="s">
        <v>209</v>
      </c>
      <c r="AT1485" s="140" t="s">
        <v>1134</v>
      </c>
      <c r="AU1485" s="140" t="s">
        <v>80</v>
      </c>
      <c r="AY1485" s="16" t="s">
        <v>181</v>
      </c>
      <c r="BE1485" s="141">
        <f t="shared" si="154"/>
        <v>0</v>
      </c>
      <c r="BF1485" s="141">
        <f t="shared" si="155"/>
        <v>0</v>
      </c>
      <c r="BG1485" s="141">
        <f t="shared" si="156"/>
        <v>0</v>
      </c>
      <c r="BH1485" s="141">
        <f t="shared" si="157"/>
        <v>0</v>
      </c>
      <c r="BI1485" s="141">
        <f t="shared" si="158"/>
        <v>0</v>
      </c>
      <c r="BJ1485" s="16" t="s">
        <v>78</v>
      </c>
      <c r="BK1485" s="141">
        <f t="shared" si="159"/>
        <v>0</v>
      </c>
      <c r="BL1485" s="16" t="s">
        <v>186</v>
      </c>
      <c r="BM1485" s="140" t="s">
        <v>3279</v>
      </c>
    </row>
    <row r="1486" spans="2:65" s="1" customFormat="1" ht="16.5" customHeight="1" x14ac:dyDescent="0.2">
      <c r="B1486" s="128"/>
      <c r="C1486" s="164" t="s">
        <v>3280</v>
      </c>
      <c r="D1486" s="164" t="s">
        <v>1134</v>
      </c>
      <c r="E1486" s="165" t="s">
        <v>3281</v>
      </c>
      <c r="F1486" s="166" t="s">
        <v>3282</v>
      </c>
      <c r="G1486" s="167" t="s">
        <v>499</v>
      </c>
      <c r="H1486" s="168">
        <v>500</v>
      </c>
      <c r="I1486" s="169"/>
      <c r="J1486" s="170">
        <f t="shared" si="150"/>
        <v>0</v>
      </c>
      <c r="K1486" s="166" t="s">
        <v>3</v>
      </c>
      <c r="L1486" s="171"/>
      <c r="M1486" s="172" t="s">
        <v>3</v>
      </c>
      <c r="N1486" s="173" t="s">
        <v>44</v>
      </c>
      <c r="P1486" s="138">
        <f t="shared" si="151"/>
        <v>0</v>
      </c>
      <c r="Q1486" s="138">
        <v>0</v>
      </c>
      <c r="R1486" s="138">
        <f t="shared" si="152"/>
        <v>0</v>
      </c>
      <c r="S1486" s="138">
        <v>0</v>
      </c>
      <c r="T1486" s="139">
        <f t="shared" si="153"/>
        <v>0</v>
      </c>
      <c r="AR1486" s="140" t="s">
        <v>209</v>
      </c>
      <c r="AT1486" s="140" t="s">
        <v>1134</v>
      </c>
      <c r="AU1486" s="140" t="s">
        <v>80</v>
      </c>
      <c r="AY1486" s="16" t="s">
        <v>181</v>
      </c>
      <c r="BE1486" s="141">
        <f t="shared" si="154"/>
        <v>0</v>
      </c>
      <c r="BF1486" s="141">
        <f t="shared" si="155"/>
        <v>0</v>
      </c>
      <c r="BG1486" s="141">
        <f t="shared" si="156"/>
        <v>0</v>
      </c>
      <c r="BH1486" s="141">
        <f t="shared" si="157"/>
        <v>0</v>
      </c>
      <c r="BI1486" s="141">
        <f t="shared" si="158"/>
        <v>0</v>
      </c>
      <c r="BJ1486" s="16" t="s">
        <v>78</v>
      </c>
      <c r="BK1486" s="141">
        <f t="shared" si="159"/>
        <v>0</v>
      </c>
      <c r="BL1486" s="16" t="s">
        <v>186</v>
      </c>
      <c r="BM1486" s="140" t="s">
        <v>3283</v>
      </c>
    </row>
    <row r="1487" spans="2:65" s="1" customFormat="1" ht="16.5" customHeight="1" x14ac:dyDescent="0.2">
      <c r="B1487" s="128"/>
      <c r="C1487" s="164" t="s">
        <v>3284</v>
      </c>
      <c r="D1487" s="164" t="s">
        <v>1134</v>
      </c>
      <c r="E1487" s="165" t="s">
        <v>3285</v>
      </c>
      <c r="F1487" s="166" t="s">
        <v>3286</v>
      </c>
      <c r="G1487" s="167" t="s">
        <v>499</v>
      </c>
      <c r="H1487" s="168">
        <v>600</v>
      </c>
      <c r="I1487" s="169"/>
      <c r="J1487" s="170">
        <f t="shared" si="150"/>
        <v>0</v>
      </c>
      <c r="K1487" s="166" t="s">
        <v>3</v>
      </c>
      <c r="L1487" s="171"/>
      <c r="M1487" s="172" t="s">
        <v>3</v>
      </c>
      <c r="N1487" s="173" t="s">
        <v>44</v>
      </c>
      <c r="P1487" s="138">
        <f t="shared" si="151"/>
        <v>0</v>
      </c>
      <c r="Q1487" s="138">
        <v>0</v>
      </c>
      <c r="R1487" s="138">
        <f t="shared" si="152"/>
        <v>0</v>
      </c>
      <c r="S1487" s="138">
        <v>0</v>
      </c>
      <c r="T1487" s="139">
        <f t="shared" si="153"/>
        <v>0</v>
      </c>
      <c r="AR1487" s="140" t="s">
        <v>209</v>
      </c>
      <c r="AT1487" s="140" t="s">
        <v>1134</v>
      </c>
      <c r="AU1487" s="140" t="s">
        <v>80</v>
      </c>
      <c r="AY1487" s="16" t="s">
        <v>181</v>
      </c>
      <c r="BE1487" s="141">
        <f t="shared" si="154"/>
        <v>0</v>
      </c>
      <c r="BF1487" s="141">
        <f t="shared" si="155"/>
        <v>0</v>
      </c>
      <c r="BG1487" s="141">
        <f t="shared" si="156"/>
        <v>0</v>
      </c>
      <c r="BH1487" s="141">
        <f t="shared" si="157"/>
        <v>0</v>
      </c>
      <c r="BI1487" s="141">
        <f t="shared" si="158"/>
        <v>0</v>
      </c>
      <c r="BJ1487" s="16" t="s">
        <v>78</v>
      </c>
      <c r="BK1487" s="141">
        <f t="shared" si="159"/>
        <v>0</v>
      </c>
      <c r="BL1487" s="16" t="s">
        <v>186</v>
      </c>
      <c r="BM1487" s="140" t="s">
        <v>3287</v>
      </c>
    </row>
    <row r="1488" spans="2:65" s="1" customFormat="1" ht="16.5" customHeight="1" x14ac:dyDescent="0.2">
      <c r="B1488" s="128"/>
      <c r="C1488" s="164" t="s">
        <v>3288</v>
      </c>
      <c r="D1488" s="164" t="s">
        <v>1134</v>
      </c>
      <c r="E1488" s="165" t="s">
        <v>3289</v>
      </c>
      <c r="F1488" s="166" t="s">
        <v>3290</v>
      </c>
      <c r="G1488" s="167" t="s">
        <v>499</v>
      </c>
      <c r="H1488" s="168">
        <v>200</v>
      </c>
      <c r="I1488" s="169"/>
      <c r="J1488" s="170">
        <f t="shared" si="150"/>
        <v>0</v>
      </c>
      <c r="K1488" s="166" t="s">
        <v>3</v>
      </c>
      <c r="L1488" s="171"/>
      <c r="M1488" s="172" t="s">
        <v>3</v>
      </c>
      <c r="N1488" s="173" t="s">
        <v>44</v>
      </c>
      <c r="P1488" s="138">
        <f t="shared" si="151"/>
        <v>0</v>
      </c>
      <c r="Q1488" s="138">
        <v>0</v>
      </c>
      <c r="R1488" s="138">
        <f t="shared" si="152"/>
        <v>0</v>
      </c>
      <c r="S1488" s="138">
        <v>0</v>
      </c>
      <c r="T1488" s="139">
        <f t="shared" si="153"/>
        <v>0</v>
      </c>
      <c r="AR1488" s="140" t="s">
        <v>209</v>
      </c>
      <c r="AT1488" s="140" t="s">
        <v>1134</v>
      </c>
      <c r="AU1488" s="140" t="s">
        <v>80</v>
      </c>
      <c r="AY1488" s="16" t="s">
        <v>181</v>
      </c>
      <c r="BE1488" s="141">
        <f t="shared" si="154"/>
        <v>0</v>
      </c>
      <c r="BF1488" s="141">
        <f t="shared" si="155"/>
        <v>0</v>
      </c>
      <c r="BG1488" s="141">
        <f t="shared" si="156"/>
        <v>0</v>
      </c>
      <c r="BH1488" s="141">
        <f t="shared" si="157"/>
        <v>0</v>
      </c>
      <c r="BI1488" s="141">
        <f t="shared" si="158"/>
        <v>0</v>
      </c>
      <c r="BJ1488" s="16" t="s">
        <v>78</v>
      </c>
      <c r="BK1488" s="141">
        <f t="shared" si="159"/>
        <v>0</v>
      </c>
      <c r="BL1488" s="16" t="s">
        <v>186</v>
      </c>
      <c r="BM1488" s="140" t="s">
        <v>3291</v>
      </c>
    </row>
    <row r="1489" spans="2:65" s="1" customFormat="1" ht="16.5" customHeight="1" x14ac:dyDescent="0.2">
      <c r="B1489" s="128"/>
      <c r="C1489" s="164" t="s">
        <v>3292</v>
      </c>
      <c r="D1489" s="164" t="s">
        <v>1134</v>
      </c>
      <c r="E1489" s="165" t="s">
        <v>3293</v>
      </c>
      <c r="F1489" s="166" t="s">
        <v>3294</v>
      </c>
      <c r="G1489" s="167" t="s">
        <v>499</v>
      </c>
      <c r="H1489" s="168">
        <v>100</v>
      </c>
      <c r="I1489" s="169"/>
      <c r="J1489" s="170">
        <f t="shared" si="150"/>
        <v>0</v>
      </c>
      <c r="K1489" s="166" t="s">
        <v>3</v>
      </c>
      <c r="L1489" s="171"/>
      <c r="M1489" s="172" t="s">
        <v>3</v>
      </c>
      <c r="N1489" s="173" t="s">
        <v>44</v>
      </c>
      <c r="P1489" s="138">
        <f t="shared" si="151"/>
        <v>0</v>
      </c>
      <c r="Q1489" s="138">
        <v>0</v>
      </c>
      <c r="R1489" s="138">
        <f t="shared" si="152"/>
        <v>0</v>
      </c>
      <c r="S1489" s="138">
        <v>0</v>
      </c>
      <c r="T1489" s="139">
        <f t="shared" si="153"/>
        <v>0</v>
      </c>
      <c r="AR1489" s="140" t="s">
        <v>209</v>
      </c>
      <c r="AT1489" s="140" t="s">
        <v>1134</v>
      </c>
      <c r="AU1489" s="140" t="s">
        <v>80</v>
      </c>
      <c r="AY1489" s="16" t="s">
        <v>181</v>
      </c>
      <c r="BE1489" s="141">
        <f t="shared" si="154"/>
        <v>0</v>
      </c>
      <c r="BF1489" s="141">
        <f t="shared" si="155"/>
        <v>0</v>
      </c>
      <c r="BG1489" s="141">
        <f t="shared" si="156"/>
        <v>0</v>
      </c>
      <c r="BH1489" s="141">
        <f t="shared" si="157"/>
        <v>0</v>
      </c>
      <c r="BI1489" s="141">
        <f t="shared" si="158"/>
        <v>0</v>
      </c>
      <c r="BJ1489" s="16" t="s">
        <v>78</v>
      </c>
      <c r="BK1489" s="141">
        <f t="shared" si="159"/>
        <v>0</v>
      </c>
      <c r="BL1489" s="16" t="s">
        <v>186</v>
      </c>
      <c r="BM1489" s="140" t="s">
        <v>3295</v>
      </c>
    </row>
    <row r="1490" spans="2:65" s="1" customFormat="1" ht="16.5" customHeight="1" x14ac:dyDescent="0.2">
      <c r="B1490" s="128"/>
      <c r="C1490" s="164" t="s">
        <v>3296</v>
      </c>
      <c r="D1490" s="164" t="s">
        <v>1134</v>
      </c>
      <c r="E1490" s="165" t="s">
        <v>3297</v>
      </c>
      <c r="F1490" s="166" t="s">
        <v>3298</v>
      </c>
      <c r="G1490" s="167" t="s">
        <v>499</v>
      </c>
      <c r="H1490" s="168">
        <v>50</v>
      </c>
      <c r="I1490" s="169"/>
      <c r="J1490" s="170">
        <f t="shared" si="150"/>
        <v>0</v>
      </c>
      <c r="K1490" s="166" t="s">
        <v>3</v>
      </c>
      <c r="L1490" s="171"/>
      <c r="M1490" s="172" t="s">
        <v>3</v>
      </c>
      <c r="N1490" s="173" t="s">
        <v>44</v>
      </c>
      <c r="P1490" s="138">
        <f t="shared" si="151"/>
        <v>0</v>
      </c>
      <c r="Q1490" s="138">
        <v>0</v>
      </c>
      <c r="R1490" s="138">
        <f t="shared" si="152"/>
        <v>0</v>
      </c>
      <c r="S1490" s="138">
        <v>0</v>
      </c>
      <c r="T1490" s="139">
        <f t="shared" si="153"/>
        <v>0</v>
      </c>
      <c r="AR1490" s="140" t="s">
        <v>209</v>
      </c>
      <c r="AT1490" s="140" t="s">
        <v>1134</v>
      </c>
      <c r="AU1490" s="140" t="s">
        <v>80</v>
      </c>
      <c r="AY1490" s="16" t="s">
        <v>181</v>
      </c>
      <c r="BE1490" s="141">
        <f t="shared" si="154"/>
        <v>0</v>
      </c>
      <c r="BF1490" s="141">
        <f t="shared" si="155"/>
        <v>0</v>
      </c>
      <c r="BG1490" s="141">
        <f t="shared" si="156"/>
        <v>0</v>
      </c>
      <c r="BH1490" s="141">
        <f t="shared" si="157"/>
        <v>0</v>
      </c>
      <c r="BI1490" s="141">
        <f t="shared" si="158"/>
        <v>0</v>
      </c>
      <c r="BJ1490" s="16" t="s">
        <v>78</v>
      </c>
      <c r="BK1490" s="141">
        <f t="shared" si="159"/>
        <v>0</v>
      </c>
      <c r="BL1490" s="16" t="s">
        <v>186</v>
      </c>
      <c r="BM1490" s="140" t="s">
        <v>3299</v>
      </c>
    </row>
    <row r="1491" spans="2:65" s="1" customFormat="1" ht="16.5" customHeight="1" x14ac:dyDescent="0.2">
      <c r="B1491" s="128"/>
      <c r="C1491" s="164" t="s">
        <v>3300</v>
      </c>
      <c r="D1491" s="164" t="s">
        <v>1134</v>
      </c>
      <c r="E1491" s="165" t="s">
        <v>3301</v>
      </c>
      <c r="F1491" s="166" t="s">
        <v>3302</v>
      </c>
      <c r="G1491" s="167" t="s">
        <v>499</v>
      </c>
      <c r="H1491" s="168">
        <v>170</v>
      </c>
      <c r="I1491" s="169"/>
      <c r="J1491" s="170">
        <f t="shared" si="150"/>
        <v>0</v>
      </c>
      <c r="K1491" s="166" t="s">
        <v>3</v>
      </c>
      <c r="L1491" s="171"/>
      <c r="M1491" s="172" t="s">
        <v>3</v>
      </c>
      <c r="N1491" s="173" t="s">
        <v>44</v>
      </c>
      <c r="P1491" s="138">
        <f t="shared" si="151"/>
        <v>0</v>
      </c>
      <c r="Q1491" s="138">
        <v>0</v>
      </c>
      <c r="R1491" s="138">
        <f t="shared" si="152"/>
        <v>0</v>
      </c>
      <c r="S1491" s="138">
        <v>0</v>
      </c>
      <c r="T1491" s="139">
        <f t="shared" si="153"/>
        <v>0</v>
      </c>
      <c r="AR1491" s="140" t="s">
        <v>209</v>
      </c>
      <c r="AT1491" s="140" t="s">
        <v>1134</v>
      </c>
      <c r="AU1491" s="140" t="s">
        <v>80</v>
      </c>
      <c r="AY1491" s="16" t="s">
        <v>181</v>
      </c>
      <c r="BE1491" s="141">
        <f t="shared" si="154"/>
        <v>0</v>
      </c>
      <c r="BF1491" s="141">
        <f t="shared" si="155"/>
        <v>0</v>
      </c>
      <c r="BG1491" s="141">
        <f t="shared" si="156"/>
        <v>0</v>
      </c>
      <c r="BH1491" s="141">
        <f t="shared" si="157"/>
        <v>0</v>
      </c>
      <c r="BI1491" s="141">
        <f t="shared" si="158"/>
        <v>0</v>
      </c>
      <c r="BJ1491" s="16" t="s">
        <v>78</v>
      </c>
      <c r="BK1491" s="141">
        <f t="shared" si="159"/>
        <v>0</v>
      </c>
      <c r="BL1491" s="16" t="s">
        <v>186</v>
      </c>
      <c r="BM1491" s="140" t="s">
        <v>3303</v>
      </c>
    </row>
    <row r="1492" spans="2:65" s="1" customFormat="1" ht="16.5" customHeight="1" x14ac:dyDescent="0.2">
      <c r="B1492" s="128"/>
      <c r="C1492" s="164" t="s">
        <v>3304</v>
      </c>
      <c r="D1492" s="164" t="s">
        <v>1134</v>
      </c>
      <c r="E1492" s="165" t="s">
        <v>3305</v>
      </c>
      <c r="F1492" s="166" t="s">
        <v>3306</v>
      </c>
      <c r="G1492" s="167" t="s">
        <v>499</v>
      </c>
      <c r="H1492" s="168">
        <v>6</v>
      </c>
      <c r="I1492" s="169"/>
      <c r="J1492" s="170">
        <f t="shared" si="150"/>
        <v>0</v>
      </c>
      <c r="K1492" s="166" t="s">
        <v>3</v>
      </c>
      <c r="L1492" s="171"/>
      <c r="M1492" s="172" t="s">
        <v>3</v>
      </c>
      <c r="N1492" s="173" t="s">
        <v>44</v>
      </c>
      <c r="P1492" s="138">
        <f t="shared" si="151"/>
        <v>0</v>
      </c>
      <c r="Q1492" s="138">
        <v>0</v>
      </c>
      <c r="R1492" s="138">
        <f t="shared" si="152"/>
        <v>0</v>
      </c>
      <c r="S1492" s="138">
        <v>0</v>
      </c>
      <c r="T1492" s="139">
        <f t="shared" si="153"/>
        <v>0</v>
      </c>
      <c r="AR1492" s="140" t="s">
        <v>209</v>
      </c>
      <c r="AT1492" s="140" t="s">
        <v>1134</v>
      </c>
      <c r="AU1492" s="140" t="s">
        <v>80</v>
      </c>
      <c r="AY1492" s="16" t="s">
        <v>181</v>
      </c>
      <c r="BE1492" s="141">
        <f t="shared" si="154"/>
        <v>0</v>
      </c>
      <c r="BF1492" s="141">
        <f t="shared" si="155"/>
        <v>0</v>
      </c>
      <c r="BG1492" s="141">
        <f t="shared" si="156"/>
        <v>0</v>
      </c>
      <c r="BH1492" s="141">
        <f t="shared" si="157"/>
        <v>0</v>
      </c>
      <c r="BI1492" s="141">
        <f t="shared" si="158"/>
        <v>0</v>
      </c>
      <c r="BJ1492" s="16" t="s">
        <v>78</v>
      </c>
      <c r="BK1492" s="141">
        <f t="shared" si="159"/>
        <v>0</v>
      </c>
      <c r="BL1492" s="16" t="s">
        <v>186</v>
      </c>
      <c r="BM1492" s="140" t="s">
        <v>3307</v>
      </c>
    </row>
    <row r="1493" spans="2:65" s="1" customFormat="1" ht="16.5" customHeight="1" x14ac:dyDescent="0.2">
      <c r="B1493" s="128"/>
      <c r="C1493" s="164" t="s">
        <v>3308</v>
      </c>
      <c r="D1493" s="164" t="s">
        <v>1134</v>
      </c>
      <c r="E1493" s="165" t="s">
        <v>3309</v>
      </c>
      <c r="F1493" s="166" t="s">
        <v>3310</v>
      </c>
      <c r="G1493" s="167" t="s">
        <v>499</v>
      </c>
      <c r="H1493" s="168">
        <v>24</v>
      </c>
      <c r="I1493" s="169"/>
      <c r="J1493" s="170">
        <f t="shared" si="150"/>
        <v>0</v>
      </c>
      <c r="K1493" s="166" t="s">
        <v>3</v>
      </c>
      <c r="L1493" s="171"/>
      <c r="M1493" s="172" t="s">
        <v>3</v>
      </c>
      <c r="N1493" s="173" t="s">
        <v>44</v>
      </c>
      <c r="P1493" s="138">
        <f t="shared" si="151"/>
        <v>0</v>
      </c>
      <c r="Q1493" s="138">
        <v>0</v>
      </c>
      <c r="R1493" s="138">
        <f t="shared" si="152"/>
        <v>0</v>
      </c>
      <c r="S1493" s="138">
        <v>0</v>
      </c>
      <c r="T1493" s="139">
        <f t="shared" si="153"/>
        <v>0</v>
      </c>
      <c r="AR1493" s="140" t="s">
        <v>209</v>
      </c>
      <c r="AT1493" s="140" t="s">
        <v>1134</v>
      </c>
      <c r="AU1493" s="140" t="s">
        <v>80</v>
      </c>
      <c r="AY1493" s="16" t="s">
        <v>181</v>
      </c>
      <c r="BE1493" s="141">
        <f t="shared" si="154"/>
        <v>0</v>
      </c>
      <c r="BF1493" s="141">
        <f t="shared" si="155"/>
        <v>0</v>
      </c>
      <c r="BG1493" s="141">
        <f t="shared" si="156"/>
        <v>0</v>
      </c>
      <c r="BH1493" s="141">
        <f t="shared" si="157"/>
        <v>0</v>
      </c>
      <c r="BI1493" s="141">
        <f t="shared" si="158"/>
        <v>0</v>
      </c>
      <c r="BJ1493" s="16" t="s">
        <v>78</v>
      </c>
      <c r="BK1493" s="141">
        <f t="shared" si="159"/>
        <v>0</v>
      </c>
      <c r="BL1493" s="16" t="s">
        <v>186</v>
      </c>
      <c r="BM1493" s="140" t="s">
        <v>3311</v>
      </c>
    </row>
    <row r="1494" spans="2:65" s="1" customFormat="1" ht="16.5" customHeight="1" x14ac:dyDescent="0.2">
      <c r="B1494" s="128"/>
      <c r="C1494" s="164" t="s">
        <v>3312</v>
      </c>
      <c r="D1494" s="164" t="s">
        <v>1134</v>
      </c>
      <c r="E1494" s="165" t="s">
        <v>3313</v>
      </c>
      <c r="F1494" s="166" t="s">
        <v>3314</v>
      </c>
      <c r="G1494" s="167" t="s">
        <v>499</v>
      </c>
      <c r="H1494" s="168">
        <v>45</v>
      </c>
      <c r="I1494" s="169"/>
      <c r="J1494" s="170">
        <f t="shared" si="150"/>
        <v>0</v>
      </c>
      <c r="K1494" s="166" t="s">
        <v>3</v>
      </c>
      <c r="L1494" s="171"/>
      <c r="M1494" s="172" t="s">
        <v>3</v>
      </c>
      <c r="N1494" s="173" t="s">
        <v>44</v>
      </c>
      <c r="P1494" s="138">
        <f t="shared" si="151"/>
        <v>0</v>
      </c>
      <c r="Q1494" s="138">
        <v>0</v>
      </c>
      <c r="R1494" s="138">
        <f t="shared" si="152"/>
        <v>0</v>
      </c>
      <c r="S1494" s="138">
        <v>0</v>
      </c>
      <c r="T1494" s="139">
        <f t="shared" si="153"/>
        <v>0</v>
      </c>
      <c r="AR1494" s="140" t="s">
        <v>209</v>
      </c>
      <c r="AT1494" s="140" t="s">
        <v>1134</v>
      </c>
      <c r="AU1494" s="140" t="s">
        <v>80</v>
      </c>
      <c r="AY1494" s="16" t="s">
        <v>181</v>
      </c>
      <c r="BE1494" s="141">
        <f t="shared" si="154"/>
        <v>0</v>
      </c>
      <c r="BF1494" s="141">
        <f t="shared" si="155"/>
        <v>0</v>
      </c>
      <c r="BG1494" s="141">
        <f t="shared" si="156"/>
        <v>0</v>
      </c>
      <c r="BH1494" s="141">
        <f t="shared" si="157"/>
        <v>0</v>
      </c>
      <c r="BI1494" s="141">
        <f t="shared" si="158"/>
        <v>0</v>
      </c>
      <c r="BJ1494" s="16" t="s">
        <v>78</v>
      </c>
      <c r="BK1494" s="141">
        <f t="shared" si="159"/>
        <v>0</v>
      </c>
      <c r="BL1494" s="16" t="s">
        <v>186</v>
      </c>
      <c r="BM1494" s="140" t="s">
        <v>3315</v>
      </c>
    </row>
    <row r="1495" spans="2:65" s="1" customFormat="1" ht="16.5" customHeight="1" x14ac:dyDescent="0.2">
      <c r="B1495" s="128"/>
      <c r="C1495" s="164" t="s">
        <v>3316</v>
      </c>
      <c r="D1495" s="164" t="s">
        <v>1134</v>
      </c>
      <c r="E1495" s="165" t="s">
        <v>3317</v>
      </c>
      <c r="F1495" s="166" t="s">
        <v>3318</v>
      </c>
      <c r="G1495" s="167" t="s">
        <v>499</v>
      </c>
      <c r="H1495" s="168">
        <v>10</v>
      </c>
      <c r="I1495" s="169"/>
      <c r="J1495" s="170">
        <f t="shared" si="150"/>
        <v>0</v>
      </c>
      <c r="K1495" s="166" t="s">
        <v>3</v>
      </c>
      <c r="L1495" s="171"/>
      <c r="M1495" s="172" t="s">
        <v>3</v>
      </c>
      <c r="N1495" s="173" t="s">
        <v>44</v>
      </c>
      <c r="P1495" s="138">
        <f t="shared" si="151"/>
        <v>0</v>
      </c>
      <c r="Q1495" s="138">
        <v>0</v>
      </c>
      <c r="R1495" s="138">
        <f t="shared" si="152"/>
        <v>0</v>
      </c>
      <c r="S1495" s="138">
        <v>0</v>
      </c>
      <c r="T1495" s="139">
        <f t="shared" si="153"/>
        <v>0</v>
      </c>
      <c r="AR1495" s="140" t="s">
        <v>209</v>
      </c>
      <c r="AT1495" s="140" t="s">
        <v>1134</v>
      </c>
      <c r="AU1495" s="140" t="s">
        <v>80</v>
      </c>
      <c r="AY1495" s="16" t="s">
        <v>181</v>
      </c>
      <c r="BE1495" s="141">
        <f t="shared" si="154"/>
        <v>0</v>
      </c>
      <c r="BF1495" s="141">
        <f t="shared" si="155"/>
        <v>0</v>
      </c>
      <c r="BG1495" s="141">
        <f t="shared" si="156"/>
        <v>0</v>
      </c>
      <c r="BH1495" s="141">
        <f t="shared" si="157"/>
        <v>0</v>
      </c>
      <c r="BI1495" s="141">
        <f t="shared" si="158"/>
        <v>0</v>
      </c>
      <c r="BJ1495" s="16" t="s">
        <v>78</v>
      </c>
      <c r="BK1495" s="141">
        <f t="shared" si="159"/>
        <v>0</v>
      </c>
      <c r="BL1495" s="16" t="s">
        <v>186</v>
      </c>
      <c r="BM1495" s="140" t="s">
        <v>3319</v>
      </c>
    </row>
    <row r="1496" spans="2:65" s="1" customFormat="1" ht="16.5" customHeight="1" x14ac:dyDescent="0.2">
      <c r="B1496" s="128"/>
      <c r="C1496" s="164" t="s">
        <v>3320</v>
      </c>
      <c r="D1496" s="164" t="s">
        <v>1134</v>
      </c>
      <c r="E1496" s="165" t="s">
        <v>3321</v>
      </c>
      <c r="F1496" s="166" t="s">
        <v>3322</v>
      </c>
      <c r="G1496" s="167" t="s">
        <v>499</v>
      </c>
      <c r="H1496" s="168">
        <v>200</v>
      </c>
      <c r="I1496" s="169"/>
      <c r="J1496" s="170">
        <f t="shared" si="150"/>
        <v>0</v>
      </c>
      <c r="K1496" s="166" t="s">
        <v>3</v>
      </c>
      <c r="L1496" s="171"/>
      <c r="M1496" s="172" t="s">
        <v>3</v>
      </c>
      <c r="N1496" s="173" t="s">
        <v>44</v>
      </c>
      <c r="P1496" s="138">
        <f t="shared" si="151"/>
        <v>0</v>
      </c>
      <c r="Q1496" s="138">
        <v>0</v>
      </c>
      <c r="R1496" s="138">
        <f t="shared" si="152"/>
        <v>0</v>
      </c>
      <c r="S1496" s="138">
        <v>0</v>
      </c>
      <c r="T1496" s="139">
        <f t="shared" si="153"/>
        <v>0</v>
      </c>
      <c r="AR1496" s="140" t="s">
        <v>209</v>
      </c>
      <c r="AT1496" s="140" t="s">
        <v>1134</v>
      </c>
      <c r="AU1496" s="140" t="s">
        <v>80</v>
      </c>
      <c r="AY1496" s="16" t="s">
        <v>181</v>
      </c>
      <c r="BE1496" s="141">
        <f t="shared" si="154"/>
        <v>0</v>
      </c>
      <c r="BF1496" s="141">
        <f t="shared" si="155"/>
        <v>0</v>
      </c>
      <c r="BG1496" s="141">
        <f t="shared" si="156"/>
        <v>0</v>
      </c>
      <c r="BH1496" s="141">
        <f t="shared" si="157"/>
        <v>0</v>
      </c>
      <c r="BI1496" s="141">
        <f t="shared" si="158"/>
        <v>0</v>
      </c>
      <c r="BJ1496" s="16" t="s">
        <v>78</v>
      </c>
      <c r="BK1496" s="141">
        <f t="shared" si="159"/>
        <v>0</v>
      </c>
      <c r="BL1496" s="16" t="s">
        <v>186</v>
      </c>
      <c r="BM1496" s="140" t="s">
        <v>3323</v>
      </c>
    </row>
    <row r="1497" spans="2:65" s="1" customFormat="1" ht="16.5" customHeight="1" x14ac:dyDescent="0.2">
      <c r="B1497" s="128"/>
      <c r="C1497" s="164" t="s">
        <v>3324</v>
      </c>
      <c r="D1497" s="164" t="s">
        <v>1134</v>
      </c>
      <c r="E1497" s="165" t="s">
        <v>3325</v>
      </c>
      <c r="F1497" s="166" t="s">
        <v>3326</v>
      </c>
      <c r="G1497" s="167" t="s">
        <v>499</v>
      </c>
      <c r="H1497" s="168">
        <v>200</v>
      </c>
      <c r="I1497" s="169"/>
      <c r="J1497" s="170">
        <f t="shared" si="150"/>
        <v>0</v>
      </c>
      <c r="K1497" s="166" t="s">
        <v>3</v>
      </c>
      <c r="L1497" s="171"/>
      <c r="M1497" s="172" t="s">
        <v>3</v>
      </c>
      <c r="N1497" s="173" t="s">
        <v>44</v>
      </c>
      <c r="P1497" s="138">
        <f t="shared" si="151"/>
        <v>0</v>
      </c>
      <c r="Q1497" s="138">
        <v>0</v>
      </c>
      <c r="R1497" s="138">
        <f t="shared" si="152"/>
        <v>0</v>
      </c>
      <c r="S1497" s="138">
        <v>0</v>
      </c>
      <c r="T1497" s="139">
        <f t="shared" si="153"/>
        <v>0</v>
      </c>
      <c r="AR1497" s="140" t="s">
        <v>209</v>
      </c>
      <c r="AT1497" s="140" t="s">
        <v>1134</v>
      </c>
      <c r="AU1497" s="140" t="s">
        <v>80</v>
      </c>
      <c r="AY1497" s="16" t="s">
        <v>181</v>
      </c>
      <c r="BE1497" s="141">
        <f t="shared" si="154"/>
        <v>0</v>
      </c>
      <c r="BF1497" s="141">
        <f t="shared" si="155"/>
        <v>0</v>
      </c>
      <c r="BG1497" s="141">
        <f t="shared" si="156"/>
        <v>0</v>
      </c>
      <c r="BH1497" s="141">
        <f t="shared" si="157"/>
        <v>0</v>
      </c>
      <c r="BI1497" s="141">
        <f t="shared" si="158"/>
        <v>0</v>
      </c>
      <c r="BJ1497" s="16" t="s">
        <v>78</v>
      </c>
      <c r="BK1497" s="141">
        <f t="shared" si="159"/>
        <v>0</v>
      </c>
      <c r="BL1497" s="16" t="s">
        <v>186</v>
      </c>
      <c r="BM1497" s="140" t="s">
        <v>3327</v>
      </c>
    </row>
    <row r="1498" spans="2:65" s="1" customFormat="1" ht="16.5" customHeight="1" x14ac:dyDescent="0.2">
      <c r="B1498" s="128"/>
      <c r="C1498" s="164" t="s">
        <v>3328</v>
      </c>
      <c r="D1498" s="164" t="s">
        <v>1134</v>
      </c>
      <c r="E1498" s="165" t="s">
        <v>3329</v>
      </c>
      <c r="F1498" s="166" t="s">
        <v>3330</v>
      </c>
      <c r="G1498" s="167" t="s">
        <v>499</v>
      </c>
      <c r="H1498" s="168">
        <v>100</v>
      </c>
      <c r="I1498" s="169"/>
      <c r="J1498" s="170">
        <f t="shared" si="150"/>
        <v>0</v>
      </c>
      <c r="K1498" s="166" t="s">
        <v>3</v>
      </c>
      <c r="L1498" s="171"/>
      <c r="M1498" s="172" t="s">
        <v>3</v>
      </c>
      <c r="N1498" s="173" t="s">
        <v>44</v>
      </c>
      <c r="P1498" s="138">
        <f t="shared" si="151"/>
        <v>0</v>
      </c>
      <c r="Q1498" s="138">
        <v>0</v>
      </c>
      <c r="R1498" s="138">
        <f t="shared" si="152"/>
        <v>0</v>
      </c>
      <c r="S1498" s="138">
        <v>0</v>
      </c>
      <c r="T1498" s="139">
        <f t="shared" si="153"/>
        <v>0</v>
      </c>
      <c r="AR1498" s="140" t="s">
        <v>209</v>
      </c>
      <c r="AT1498" s="140" t="s">
        <v>1134</v>
      </c>
      <c r="AU1498" s="140" t="s">
        <v>80</v>
      </c>
      <c r="AY1498" s="16" t="s">
        <v>181</v>
      </c>
      <c r="BE1498" s="141">
        <f t="shared" si="154"/>
        <v>0</v>
      </c>
      <c r="BF1498" s="141">
        <f t="shared" si="155"/>
        <v>0</v>
      </c>
      <c r="BG1498" s="141">
        <f t="shared" si="156"/>
        <v>0</v>
      </c>
      <c r="BH1498" s="141">
        <f t="shared" si="157"/>
        <v>0</v>
      </c>
      <c r="BI1498" s="141">
        <f t="shared" si="158"/>
        <v>0</v>
      </c>
      <c r="BJ1498" s="16" t="s">
        <v>78</v>
      </c>
      <c r="BK1498" s="141">
        <f t="shared" si="159"/>
        <v>0</v>
      </c>
      <c r="BL1498" s="16" t="s">
        <v>186</v>
      </c>
      <c r="BM1498" s="140" t="s">
        <v>3331</v>
      </c>
    </row>
    <row r="1499" spans="2:65" s="1" customFormat="1" ht="21.75" customHeight="1" x14ac:dyDescent="0.2">
      <c r="B1499" s="128"/>
      <c r="C1499" s="164" t="s">
        <v>3332</v>
      </c>
      <c r="D1499" s="164" t="s">
        <v>1134</v>
      </c>
      <c r="E1499" s="165" t="s">
        <v>3333</v>
      </c>
      <c r="F1499" s="166" t="s">
        <v>3334</v>
      </c>
      <c r="G1499" s="167" t="s">
        <v>185</v>
      </c>
      <c r="H1499" s="168">
        <v>210</v>
      </c>
      <c r="I1499" s="169"/>
      <c r="J1499" s="170">
        <f t="shared" si="150"/>
        <v>0</v>
      </c>
      <c r="K1499" s="166" t="s">
        <v>3</v>
      </c>
      <c r="L1499" s="171"/>
      <c r="M1499" s="172" t="s">
        <v>3</v>
      </c>
      <c r="N1499" s="173" t="s">
        <v>44</v>
      </c>
      <c r="P1499" s="138">
        <f t="shared" si="151"/>
        <v>0</v>
      </c>
      <c r="Q1499" s="138">
        <v>0</v>
      </c>
      <c r="R1499" s="138">
        <f t="shared" si="152"/>
        <v>0</v>
      </c>
      <c r="S1499" s="138">
        <v>0</v>
      </c>
      <c r="T1499" s="139">
        <f t="shared" si="153"/>
        <v>0</v>
      </c>
      <c r="AR1499" s="140" t="s">
        <v>209</v>
      </c>
      <c r="AT1499" s="140" t="s">
        <v>1134</v>
      </c>
      <c r="AU1499" s="140" t="s">
        <v>80</v>
      </c>
      <c r="AY1499" s="16" t="s">
        <v>181</v>
      </c>
      <c r="BE1499" s="141">
        <f t="shared" si="154"/>
        <v>0</v>
      </c>
      <c r="BF1499" s="141">
        <f t="shared" si="155"/>
        <v>0</v>
      </c>
      <c r="BG1499" s="141">
        <f t="shared" si="156"/>
        <v>0</v>
      </c>
      <c r="BH1499" s="141">
        <f t="shared" si="157"/>
        <v>0</v>
      </c>
      <c r="BI1499" s="141">
        <f t="shared" si="158"/>
        <v>0</v>
      </c>
      <c r="BJ1499" s="16" t="s">
        <v>78</v>
      </c>
      <c r="BK1499" s="141">
        <f t="shared" si="159"/>
        <v>0</v>
      </c>
      <c r="BL1499" s="16" t="s">
        <v>186</v>
      </c>
      <c r="BM1499" s="140" t="s">
        <v>3335</v>
      </c>
    </row>
    <row r="1500" spans="2:65" s="1" customFormat="1" ht="21.75" customHeight="1" x14ac:dyDescent="0.2">
      <c r="B1500" s="128"/>
      <c r="C1500" s="164" t="s">
        <v>3336</v>
      </c>
      <c r="D1500" s="164" t="s">
        <v>1134</v>
      </c>
      <c r="E1500" s="165" t="s">
        <v>3337</v>
      </c>
      <c r="F1500" s="166" t="s">
        <v>3338</v>
      </c>
      <c r="G1500" s="167" t="s">
        <v>185</v>
      </c>
      <c r="H1500" s="168">
        <v>60</v>
      </c>
      <c r="I1500" s="169"/>
      <c r="J1500" s="170">
        <f t="shared" si="150"/>
        <v>0</v>
      </c>
      <c r="K1500" s="166" t="s">
        <v>3</v>
      </c>
      <c r="L1500" s="171"/>
      <c r="M1500" s="172" t="s">
        <v>3</v>
      </c>
      <c r="N1500" s="173" t="s">
        <v>44</v>
      </c>
      <c r="P1500" s="138">
        <f t="shared" si="151"/>
        <v>0</v>
      </c>
      <c r="Q1500" s="138">
        <v>0</v>
      </c>
      <c r="R1500" s="138">
        <f t="shared" si="152"/>
        <v>0</v>
      </c>
      <c r="S1500" s="138">
        <v>0</v>
      </c>
      <c r="T1500" s="139">
        <f t="shared" si="153"/>
        <v>0</v>
      </c>
      <c r="AR1500" s="140" t="s">
        <v>209</v>
      </c>
      <c r="AT1500" s="140" t="s">
        <v>1134</v>
      </c>
      <c r="AU1500" s="140" t="s">
        <v>80</v>
      </c>
      <c r="AY1500" s="16" t="s">
        <v>181</v>
      </c>
      <c r="BE1500" s="141">
        <f t="shared" si="154"/>
        <v>0</v>
      </c>
      <c r="BF1500" s="141">
        <f t="shared" si="155"/>
        <v>0</v>
      </c>
      <c r="BG1500" s="141">
        <f t="shared" si="156"/>
        <v>0</v>
      </c>
      <c r="BH1500" s="141">
        <f t="shared" si="157"/>
        <v>0</v>
      </c>
      <c r="BI1500" s="141">
        <f t="shared" si="158"/>
        <v>0</v>
      </c>
      <c r="BJ1500" s="16" t="s">
        <v>78</v>
      </c>
      <c r="BK1500" s="141">
        <f t="shared" si="159"/>
        <v>0</v>
      </c>
      <c r="BL1500" s="16" t="s">
        <v>186</v>
      </c>
      <c r="BM1500" s="140" t="s">
        <v>3339</v>
      </c>
    </row>
    <row r="1501" spans="2:65" s="1" customFormat="1" ht="16.5" customHeight="1" x14ac:dyDescent="0.2">
      <c r="B1501" s="128"/>
      <c r="C1501" s="164" t="s">
        <v>3340</v>
      </c>
      <c r="D1501" s="164" t="s">
        <v>1134</v>
      </c>
      <c r="E1501" s="165" t="s">
        <v>3341</v>
      </c>
      <c r="F1501" s="166" t="s">
        <v>3342</v>
      </c>
      <c r="G1501" s="167" t="s">
        <v>185</v>
      </c>
      <c r="H1501" s="168">
        <v>40</v>
      </c>
      <c r="I1501" s="169"/>
      <c r="J1501" s="170">
        <f t="shared" si="150"/>
        <v>0</v>
      </c>
      <c r="K1501" s="166" t="s">
        <v>3</v>
      </c>
      <c r="L1501" s="171"/>
      <c r="M1501" s="172" t="s">
        <v>3</v>
      </c>
      <c r="N1501" s="173" t="s">
        <v>44</v>
      </c>
      <c r="P1501" s="138">
        <f t="shared" si="151"/>
        <v>0</v>
      </c>
      <c r="Q1501" s="138">
        <v>0</v>
      </c>
      <c r="R1501" s="138">
        <f t="shared" si="152"/>
        <v>0</v>
      </c>
      <c r="S1501" s="138">
        <v>0</v>
      </c>
      <c r="T1501" s="139">
        <f t="shared" si="153"/>
        <v>0</v>
      </c>
      <c r="AR1501" s="140" t="s">
        <v>209</v>
      </c>
      <c r="AT1501" s="140" t="s">
        <v>1134</v>
      </c>
      <c r="AU1501" s="140" t="s">
        <v>80</v>
      </c>
      <c r="AY1501" s="16" t="s">
        <v>181</v>
      </c>
      <c r="BE1501" s="141">
        <f t="shared" si="154"/>
        <v>0</v>
      </c>
      <c r="BF1501" s="141">
        <f t="shared" si="155"/>
        <v>0</v>
      </c>
      <c r="BG1501" s="141">
        <f t="shared" si="156"/>
        <v>0</v>
      </c>
      <c r="BH1501" s="141">
        <f t="shared" si="157"/>
        <v>0</v>
      </c>
      <c r="BI1501" s="141">
        <f t="shared" si="158"/>
        <v>0</v>
      </c>
      <c r="BJ1501" s="16" t="s">
        <v>78</v>
      </c>
      <c r="BK1501" s="141">
        <f t="shared" si="159"/>
        <v>0</v>
      </c>
      <c r="BL1501" s="16" t="s">
        <v>186</v>
      </c>
      <c r="BM1501" s="140" t="s">
        <v>3343</v>
      </c>
    </row>
    <row r="1502" spans="2:65" s="1" customFormat="1" ht="16.5" customHeight="1" x14ac:dyDescent="0.2">
      <c r="B1502" s="128"/>
      <c r="C1502" s="164" t="s">
        <v>3344</v>
      </c>
      <c r="D1502" s="164" t="s">
        <v>1134</v>
      </c>
      <c r="E1502" s="165" t="s">
        <v>3345</v>
      </c>
      <c r="F1502" s="166" t="s">
        <v>3346</v>
      </c>
      <c r="G1502" s="167" t="s">
        <v>185</v>
      </c>
      <c r="H1502" s="168">
        <v>6</v>
      </c>
      <c r="I1502" s="169"/>
      <c r="J1502" s="170">
        <f t="shared" si="150"/>
        <v>0</v>
      </c>
      <c r="K1502" s="166" t="s">
        <v>3</v>
      </c>
      <c r="L1502" s="171"/>
      <c r="M1502" s="172" t="s">
        <v>3</v>
      </c>
      <c r="N1502" s="173" t="s">
        <v>44</v>
      </c>
      <c r="P1502" s="138">
        <f t="shared" si="151"/>
        <v>0</v>
      </c>
      <c r="Q1502" s="138">
        <v>0</v>
      </c>
      <c r="R1502" s="138">
        <f t="shared" si="152"/>
        <v>0</v>
      </c>
      <c r="S1502" s="138">
        <v>0</v>
      </c>
      <c r="T1502" s="139">
        <f t="shared" si="153"/>
        <v>0</v>
      </c>
      <c r="AR1502" s="140" t="s">
        <v>209</v>
      </c>
      <c r="AT1502" s="140" t="s">
        <v>1134</v>
      </c>
      <c r="AU1502" s="140" t="s">
        <v>80</v>
      </c>
      <c r="AY1502" s="16" t="s">
        <v>181</v>
      </c>
      <c r="BE1502" s="141">
        <f t="shared" si="154"/>
        <v>0</v>
      </c>
      <c r="BF1502" s="141">
        <f t="shared" si="155"/>
        <v>0</v>
      </c>
      <c r="BG1502" s="141">
        <f t="shared" si="156"/>
        <v>0</v>
      </c>
      <c r="BH1502" s="141">
        <f t="shared" si="157"/>
        <v>0</v>
      </c>
      <c r="BI1502" s="141">
        <f t="shared" si="158"/>
        <v>0</v>
      </c>
      <c r="BJ1502" s="16" t="s">
        <v>78</v>
      </c>
      <c r="BK1502" s="141">
        <f t="shared" si="159"/>
        <v>0</v>
      </c>
      <c r="BL1502" s="16" t="s">
        <v>186</v>
      </c>
      <c r="BM1502" s="140" t="s">
        <v>3347</v>
      </c>
    </row>
    <row r="1503" spans="2:65" s="1" customFormat="1" ht="16.5" customHeight="1" x14ac:dyDescent="0.2">
      <c r="B1503" s="128"/>
      <c r="C1503" s="164" t="s">
        <v>3348</v>
      </c>
      <c r="D1503" s="164" t="s">
        <v>1134</v>
      </c>
      <c r="E1503" s="165" t="s">
        <v>3349</v>
      </c>
      <c r="F1503" s="166" t="s">
        <v>3350</v>
      </c>
      <c r="G1503" s="167" t="s">
        <v>185</v>
      </c>
      <c r="H1503" s="168">
        <v>5</v>
      </c>
      <c r="I1503" s="169"/>
      <c r="J1503" s="170">
        <f t="shared" si="150"/>
        <v>0</v>
      </c>
      <c r="K1503" s="166" t="s">
        <v>3</v>
      </c>
      <c r="L1503" s="171"/>
      <c r="M1503" s="172" t="s">
        <v>3</v>
      </c>
      <c r="N1503" s="173" t="s">
        <v>44</v>
      </c>
      <c r="P1503" s="138">
        <f t="shared" si="151"/>
        <v>0</v>
      </c>
      <c r="Q1503" s="138">
        <v>0</v>
      </c>
      <c r="R1503" s="138">
        <f t="shared" si="152"/>
        <v>0</v>
      </c>
      <c r="S1503" s="138">
        <v>0</v>
      </c>
      <c r="T1503" s="139">
        <f t="shared" si="153"/>
        <v>0</v>
      </c>
      <c r="AR1503" s="140" t="s">
        <v>209</v>
      </c>
      <c r="AT1503" s="140" t="s">
        <v>1134</v>
      </c>
      <c r="AU1503" s="140" t="s">
        <v>80</v>
      </c>
      <c r="AY1503" s="16" t="s">
        <v>181</v>
      </c>
      <c r="BE1503" s="141">
        <f t="shared" si="154"/>
        <v>0</v>
      </c>
      <c r="BF1503" s="141">
        <f t="shared" si="155"/>
        <v>0</v>
      </c>
      <c r="BG1503" s="141">
        <f t="shared" si="156"/>
        <v>0</v>
      </c>
      <c r="BH1503" s="141">
        <f t="shared" si="157"/>
        <v>0</v>
      </c>
      <c r="BI1503" s="141">
        <f t="shared" si="158"/>
        <v>0</v>
      </c>
      <c r="BJ1503" s="16" t="s">
        <v>78</v>
      </c>
      <c r="BK1503" s="141">
        <f t="shared" si="159"/>
        <v>0</v>
      </c>
      <c r="BL1503" s="16" t="s">
        <v>186</v>
      </c>
      <c r="BM1503" s="140" t="s">
        <v>3351</v>
      </c>
    </row>
    <row r="1504" spans="2:65" s="1" customFormat="1" ht="21.75" customHeight="1" x14ac:dyDescent="0.2">
      <c r="B1504" s="128"/>
      <c r="C1504" s="164" t="s">
        <v>3352</v>
      </c>
      <c r="D1504" s="164" t="s">
        <v>1134</v>
      </c>
      <c r="E1504" s="165" t="s">
        <v>3353</v>
      </c>
      <c r="F1504" s="166" t="s">
        <v>3354</v>
      </c>
      <c r="G1504" s="167" t="s">
        <v>185</v>
      </c>
      <c r="H1504" s="168">
        <v>20</v>
      </c>
      <c r="I1504" s="169"/>
      <c r="J1504" s="170">
        <f t="shared" si="150"/>
        <v>0</v>
      </c>
      <c r="K1504" s="166" t="s">
        <v>3</v>
      </c>
      <c r="L1504" s="171"/>
      <c r="M1504" s="172" t="s">
        <v>3</v>
      </c>
      <c r="N1504" s="173" t="s">
        <v>44</v>
      </c>
      <c r="P1504" s="138">
        <f t="shared" si="151"/>
        <v>0</v>
      </c>
      <c r="Q1504" s="138">
        <v>0</v>
      </c>
      <c r="R1504" s="138">
        <f t="shared" si="152"/>
        <v>0</v>
      </c>
      <c r="S1504" s="138">
        <v>0</v>
      </c>
      <c r="T1504" s="139">
        <f t="shared" si="153"/>
        <v>0</v>
      </c>
      <c r="AR1504" s="140" t="s">
        <v>209</v>
      </c>
      <c r="AT1504" s="140" t="s">
        <v>1134</v>
      </c>
      <c r="AU1504" s="140" t="s">
        <v>80</v>
      </c>
      <c r="AY1504" s="16" t="s">
        <v>181</v>
      </c>
      <c r="BE1504" s="141">
        <f t="shared" si="154"/>
        <v>0</v>
      </c>
      <c r="BF1504" s="141">
        <f t="shared" si="155"/>
        <v>0</v>
      </c>
      <c r="BG1504" s="141">
        <f t="shared" si="156"/>
        <v>0</v>
      </c>
      <c r="BH1504" s="141">
        <f t="shared" si="157"/>
        <v>0</v>
      </c>
      <c r="BI1504" s="141">
        <f t="shared" si="158"/>
        <v>0</v>
      </c>
      <c r="BJ1504" s="16" t="s">
        <v>78</v>
      </c>
      <c r="BK1504" s="141">
        <f t="shared" si="159"/>
        <v>0</v>
      </c>
      <c r="BL1504" s="16" t="s">
        <v>186</v>
      </c>
      <c r="BM1504" s="140" t="s">
        <v>3355</v>
      </c>
    </row>
    <row r="1505" spans="2:65" s="1" customFormat="1" ht="16.5" customHeight="1" x14ac:dyDescent="0.2">
      <c r="B1505" s="128"/>
      <c r="C1505" s="164" t="s">
        <v>3356</v>
      </c>
      <c r="D1505" s="164" t="s">
        <v>1134</v>
      </c>
      <c r="E1505" s="165" t="s">
        <v>3357</v>
      </c>
      <c r="F1505" s="166" t="s">
        <v>3358</v>
      </c>
      <c r="G1505" s="167" t="s">
        <v>185</v>
      </c>
      <c r="H1505" s="168">
        <v>7</v>
      </c>
      <c r="I1505" s="169"/>
      <c r="J1505" s="170">
        <f t="shared" si="150"/>
        <v>0</v>
      </c>
      <c r="K1505" s="166" t="s">
        <v>3</v>
      </c>
      <c r="L1505" s="171"/>
      <c r="M1505" s="172" t="s">
        <v>3</v>
      </c>
      <c r="N1505" s="173" t="s">
        <v>44</v>
      </c>
      <c r="P1505" s="138">
        <f t="shared" si="151"/>
        <v>0</v>
      </c>
      <c r="Q1505" s="138">
        <v>0</v>
      </c>
      <c r="R1505" s="138">
        <f t="shared" si="152"/>
        <v>0</v>
      </c>
      <c r="S1505" s="138">
        <v>0</v>
      </c>
      <c r="T1505" s="139">
        <f t="shared" si="153"/>
        <v>0</v>
      </c>
      <c r="AR1505" s="140" t="s">
        <v>209</v>
      </c>
      <c r="AT1505" s="140" t="s">
        <v>1134</v>
      </c>
      <c r="AU1505" s="140" t="s">
        <v>80</v>
      </c>
      <c r="AY1505" s="16" t="s">
        <v>181</v>
      </c>
      <c r="BE1505" s="141">
        <f t="shared" si="154"/>
        <v>0</v>
      </c>
      <c r="BF1505" s="141">
        <f t="shared" si="155"/>
        <v>0</v>
      </c>
      <c r="BG1505" s="141">
        <f t="shared" si="156"/>
        <v>0</v>
      </c>
      <c r="BH1505" s="141">
        <f t="shared" si="157"/>
        <v>0</v>
      </c>
      <c r="BI1505" s="141">
        <f t="shared" si="158"/>
        <v>0</v>
      </c>
      <c r="BJ1505" s="16" t="s">
        <v>78</v>
      </c>
      <c r="BK1505" s="141">
        <f t="shared" si="159"/>
        <v>0</v>
      </c>
      <c r="BL1505" s="16" t="s">
        <v>186</v>
      </c>
      <c r="BM1505" s="140" t="s">
        <v>3359</v>
      </c>
    </row>
    <row r="1506" spans="2:65" s="1" customFormat="1" ht="16.5" customHeight="1" x14ac:dyDescent="0.2">
      <c r="B1506" s="128"/>
      <c r="C1506" s="164" t="s">
        <v>3360</v>
      </c>
      <c r="D1506" s="164" t="s">
        <v>1134</v>
      </c>
      <c r="E1506" s="165" t="s">
        <v>3361</v>
      </c>
      <c r="F1506" s="166" t="s">
        <v>3362</v>
      </c>
      <c r="G1506" s="167" t="s">
        <v>185</v>
      </c>
      <c r="H1506" s="168">
        <v>20</v>
      </c>
      <c r="I1506" s="169"/>
      <c r="J1506" s="170">
        <f t="shared" si="150"/>
        <v>0</v>
      </c>
      <c r="K1506" s="166" t="s">
        <v>3</v>
      </c>
      <c r="L1506" s="171"/>
      <c r="M1506" s="172" t="s">
        <v>3</v>
      </c>
      <c r="N1506" s="173" t="s">
        <v>44</v>
      </c>
      <c r="P1506" s="138">
        <f t="shared" si="151"/>
        <v>0</v>
      </c>
      <c r="Q1506" s="138">
        <v>0</v>
      </c>
      <c r="R1506" s="138">
        <f t="shared" si="152"/>
        <v>0</v>
      </c>
      <c r="S1506" s="138">
        <v>0</v>
      </c>
      <c r="T1506" s="139">
        <f t="shared" si="153"/>
        <v>0</v>
      </c>
      <c r="AR1506" s="140" t="s">
        <v>209</v>
      </c>
      <c r="AT1506" s="140" t="s">
        <v>1134</v>
      </c>
      <c r="AU1506" s="140" t="s">
        <v>80</v>
      </c>
      <c r="AY1506" s="16" t="s">
        <v>181</v>
      </c>
      <c r="BE1506" s="141">
        <f t="shared" si="154"/>
        <v>0</v>
      </c>
      <c r="BF1506" s="141">
        <f t="shared" si="155"/>
        <v>0</v>
      </c>
      <c r="BG1506" s="141">
        <f t="shared" si="156"/>
        <v>0</v>
      </c>
      <c r="BH1506" s="141">
        <f t="shared" si="157"/>
        <v>0</v>
      </c>
      <c r="BI1506" s="141">
        <f t="shared" si="158"/>
        <v>0</v>
      </c>
      <c r="BJ1506" s="16" t="s">
        <v>78</v>
      </c>
      <c r="BK1506" s="141">
        <f t="shared" si="159"/>
        <v>0</v>
      </c>
      <c r="BL1506" s="16" t="s">
        <v>186</v>
      </c>
      <c r="BM1506" s="140" t="s">
        <v>3363</v>
      </c>
    </row>
    <row r="1507" spans="2:65" s="1" customFormat="1" ht="16.5" customHeight="1" x14ac:dyDescent="0.2">
      <c r="B1507" s="128"/>
      <c r="C1507" s="164" t="s">
        <v>3364</v>
      </c>
      <c r="D1507" s="164" t="s">
        <v>1134</v>
      </c>
      <c r="E1507" s="165" t="s">
        <v>3365</v>
      </c>
      <c r="F1507" s="166" t="s">
        <v>3366</v>
      </c>
      <c r="G1507" s="167" t="s">
        <v>185</v>
      </c>
      <c r="H1507" s="168">
        <v>4</v>
      </c>
      <c r="I1507" s="169"/>
      <c r="J1507" s="170">
        <f t="shared" si="150"/>
        <v>0</v>
      </c>
      <c r="K1507" s="166" t="s">
        <v>3</v>
      </c>
      <c r="L1507" s="171"/>
      <c r="M1507" s="172" t="s">
        <v>3</v>
      </c>
      <c r="N1507" s="173" t="s">
        <v>44</v>
      </c>
      <c r="P1507" s="138">
        <f t="shared" si="151"/>
        <v>0</v>
      </c>
      <c r="Q1507" s="138">
        <v>0</v>
      </c>
      <c r="R1507" s="138">
        <f t="shared" si="152"/>
        <v>0</v>
      </c>
      <c r="S1507" s="138">
        <v>0</v>
      </c>
      <c r="T1507" s="139">
        <f t="shared" si="153"/>
        <v>0</v>
      </c>
      <c r="AR1507" s="140" t="s">
        <v>209</v>
      </c>
      <c r="AT1507" s="140" t="s">
        <v>1134</v>
      </c>
      <c r="AU1507" s="140" t="s">
        <v>80</v>
      </c>
      <c r="AY1507" s="16" t="s">
        <v>181</v>
      </c>
      <c r="BE1507" s="141">
        <f t="shared" si="154"/>
        <v>0</v>
      </c>
      <c r="BF1507" s="141">
        <f t="shared" si="155"/>
        <v>0</v>
      </c>
      <c r="BG1507" s="141">
        <f t="shared" si="156"/>
        <v>0</v>
      </c>
      <c r="BH1507" s="141">
        <f t="shared" si="157"/>
        <v>0</v>
      </c>
      <c r="BI1507" s="141">
        <f t="shared" si="158"/>
        <v>0</v>
      </c>
      <c r="BJ1507" s="16" t="s">
        <v>78</v>
      </c>
      <c r="BK1507" s="141">
        <f t="shared" si="159"/>
        <v>0</v>
      </c>
      <c r="BL1507" s="16" t="s">
        <v>186</v>
      </c>
      <c r="BM1507" s="140" t="s">
        <v>3367</v>
      </c>
    </row>
    <row r="1508" spans="2:65" s="1" customFormat="1" ht="16.5" customHeight="1" x14ac:dyDescent="0.2">
      <c r="B1508" s="128"/>
      <c r="C1508" s="164" t="s">
        <v>3368</v>
      </c>
      <c r="D1508" s="164" t="s">
        <v>1134</v>
      </c>
      <c r="E1508" s="165" t="s">
        <v>3369</v>
      </c>
      <c r="F1508" s="166" t="s">
        <v>3370</v>
      </c>
      <c r="G1508" s="167" t="s">
        <v>185</v>
      </c>
      <c r="H1508" s="168">
        <v>7</v>
      </c>
      <c r="I1508" s="169"/>
      <c r="J1508" s="170">
        <f t="shared" si="150"/>
        <v>0</v>
      </c>
      <c r="K1508" s="166" t="s">
        <v>3</v>
      </c>
      <c r="L1508" s="171"/>
      <c r="M1508" s="172" t="s">
        <v>3</v>
      </c>
      <c r="N1508" s="173" t="s">
        <v>44</v>
      </c>
      <c r="P1508" s="138">
        <f t="shared" si="151"/>
        <v>0</v>
      </c>
      <c r="Q1508" s="138">
        <v>0</v>
      </c>
      <c r="R1508" s="138">
        <f t="shared" si="152"/>
        <v>0</v>
      </c>
      <c r="S1508" s="138">
        <v>0</v>
      </c>
      <c r="T1508" s="139">
        <f t="shared" si="153"/>
        <v>0</v>
      </c>
      <c r="AR1508" s="140" t="s">
        <v>209</v>
      </c>
      <c r="AT1508" s="140" t="s">
        <v>1134</v>
      </c>
      <c r="AU1508" s="140" t="s">
        <v>80</v>
      </c>
      <c r="AY1508" s="16" t="s">
        <v>181</v>
      </c>
      <c r="BE1508" s="141">
        <f t="shared" si="154"/>
        <v>0</v>
      </c>
      <c r="BF1508" s="141">
        <f t="shared" si="155"/>
        <v>0</v>
      </c>
      <c r="BG1508" s="141">
        <f t="shared" si="156"/>
        <v>0</v>
      </c>
      <c r="BH1508" s="141">
        <f t="shared" si="157"/>
        <v>0</v>
      </c>
      <c r="BI1508" s="141">
        <f t="shared" si="158"/>
        <v>0</v>
      </c>
      <c r="BJ1508" s="16" t="s">
        <v>78</v>
      </c>
      <c r="BK1508" s="141">
        <f t="shared" si="159"/>
        <v>0</v>
      </c>
      <c r="BL1508" s="16" t="s">
        <v>186</v>
      </c>
      <c r="BM1508" s="140" t="s">
        <v>3371</v>
      </c>
    </row>
    <row r="1509" spans="2:65" s="1" customFormat="1" ht="16.5" customHeight="1" x14ac:dyDescent="0.2">
      <c r="B1509" s="128"/>
      <c r="C1509" s="164" t="s">
        <v>3372</v>
      </c>
      <c r="D1509" s="164" t="s">
        <v>1134</v>
      </c>
      <c r="E1509" s="165" t="s">
        <v>3373</v>
      </c>
      <c r="F1509" s="166" t="s">
        <v>3374</v>
      </c>
      <c r="G1509" s="167" t="s">
        <v>185</v>
      </c>
      <c r="H1509" s="168">
        <v>8</v>
      </c>
      <c r="I1509" s="169"/>
      <c r="J1509" s="170">
        <f t="shared" si="150"/>
        <v>0</v>
      </c>
      <c r="K1509" s="166" t="s">
        <v>3</v>
      </c>
      <c r="L1509" s="171"/>
      <c r="M1509" s="172" t="s">
        <v>3</v>
      </c>
      <c r="N1509" s="173" t="s">
        <v>44</v>
      </c>
      <c r="P1509" s="138">
        <f t="shared" si="151"/>
        <v>0</v>
      </c>
      <c r="Q1509" s="138">
        <v>0</v>
      </c>
      <c r="R1509" s="138">
        <f t="shared" si="152"/>
        <v>0</v>
      </c>
      <c r="S1509" s="138">
        <v>0</v>
      </c>
      <c r="T1509" s="139">
        <f t="shared" si="153"/>
        <v>0</v>
      </c>
      <c r="AR1509" s="140" t="s">
        <v>209</v>
      </c>
      <c r="AT1509" s="140" t="s">
        <v>1134</v>
      </c>
      <c r="AU1509" s="140" t="s">
        <v>80</v>
      </c>
      <c r="AY1509" s="16" t="s">
        <v>181</v>
      </c>
      <c r="BE1509" s="141">
        <f t="shared" si="154"/>
        <v>0</v>
      </c>
      <c r="BF1509" s="141">
        <f t="shared" si="155"/>
        <v>0</v>
      </c>
      <c r="BG1509" s="141">
        <f t="shared" si="156"/>
        <v>0</v>
      </c>
      <c r="BH1509" s="141">
        <f t="shared" si="157"/>
        <v>0</v>
      </c>
      <c r="BI1509" s="141">
        <f t="shared" si="158"/>
        <v>0</v>
      </c>
      <c r="BJ1509" s="16" t="s">
        <v>78</v>
      </c>
      <c r="BK1509" s="141">
        <f t="shared" si="159"/>
        <v>0</v>
      </c>
      <c r="BL1509" s="16" t="s">
        <v>186</v>
      </c>
      <c r="BM1509" s="140" t="s">
        <v>3375</v>
      </c>
    </row>
    <row r="1510" spans="2:65" s="1" customFormat="1" ht="16.5" customHeight="1" x14ac:dyDescent="0.2">
      <c r="B1510" s="128"/>
      <c r="C1510" s="164" t="s">
        <v>3376</v>
      </c>
      <c r="D1510" s="164" t="s">
        <v>1134</v>
      </c>
      <c r="E1510" s="165" t="s">
        <v>3377</v>
      </c>
      <c r="F1510" s="166" t="s">
        <v>3378</v>
      </c>
      <c r="G1510" s="167" t="s">
        <v>185</v>
      </c>
      <c r="H1510" s="168">
        <v>7</v>
      </c>
      <c r="I1510" s="169"/>
      <c r="J1510" s="170">
        <f t="shared" si="150"/>
        <v>0</v>
      </c>
      <c r="K1510" s="166" t="s">
        <v>3</v>
      </c>
      <c r="L1510" s="171"/>
      <c r="M1510" s="172" t="s">
        <v>3</v>
      </c>
      <c r="N1510" s="173" t="s">
        <v>44</v>
      </c>
      <c r="P1510" s="138">
        <f t="shared" si="151"/>
        <v>0</v>
      </c>
      <c r="Q1510" s="138">
        <v>0</v>
      </c>
      <c r="R1510" s="138">
        <f t="shared" si="152"/>
        <v>0</v>
      </c>
      <c r="S1510" s="138">
        <v>0</v>
      </c>
      <c r="T1510" s="139">
        <f t="shared" si="153"/>
        <v>0</v>
      </c>
      <c r="AR1510" s="140" t="s">
        <v>209</v>
      </c>
      <c r="AT1510" s="140" t="s">
        <v>1134</v>
      </c>
      <c r="AU1510" s="140" t="s">
        <v>80</v>
      </c>
      <c r="AY1510" s="16" t="s">
        <v>181</v>
      </c>
      <c r="BE1510" s="141">
        <f t="shared" si="154"/>
        <v>0</v>
      </c>
      <c r="BF1510" s="141">
        <f t="shared" si="155"/>
        <v>0</v>
      </c>
      <c r="BG1510" s="141">
        <f t="shared" si="156"/>
        <v>0</v>
      </c>
      <c r="BH1510" s="141">
        <f t="shared" si="157"/>
        <v>0</v>
      </c>
      <c r="BI1510" s="141">
        <f t="shared" si="158"/>
        <v>0</v>
      </c>
      <c r="BJ1510" s="16" t="s">
        <v>78</v>
      </c>
      <c r="BK1510" s="141">
        <f t="shared" si="159"/>
        <v>0</v>
      </c>
      <c r="BL1510" s="16" t="s">
        <v>186</v>
      </c>
      <c r="BM1510" s="140" t="s">
        <v>3379</v>
      </c>
    </row>
    <row r="1511" spans="2:65" s="1" customFormat="1" ht="16.5" customHeight="1" x14ac:dyDescent="0.2">
      <c r="B1511" s="128"/>
      <c r="C1511" s="164" t="s">
        <v>3380</v>
      </c>
      <c r="D1511" s="164" t="s">
        <v>1134</v>
      </c>
      <c r="E1511" s="165" t="s">
        <v>3381</v>
      </c>
      <c r="F1511" s="166" t="s">
        <v>3382</v>
      </c>
      <c r="G1511" s="167" t="s">
        <v>185</v>
      </c>
      <c r="H1511" s="168">
        <v>32</v>
      </c>
      <c r="I1511" s="169"/>
      <c r="J1511" s="170">
        <f t="shared" si="150"/>
        <v>0</v>
      </c>
      <c r="K1511" s="166" t="s">
        <v>3</v>
      </c>
      <c r="L1511" s="171"/>
      <c r="M1511" s="172" t="s">
        <v>3</v>
      </c>
      <c r="N1511" s="173" t="s">
        <v>44</v>
      </c>
      <c r="P1511" s="138">
        <f t="shared" si="151"/>
        <v>0</v>
      </c>
      <c r="Q1511" s="138">
        <v>0</v>
      </c>
      <c r="R1511" s="138">
        <f t="shared" si="152"/>
        <v>0</v>
      </c>
      <c r="S1511" s="138">
        <v>0</v>
      </c>
      <c r="T1511" s="139">
        <f t="shared" si="153"/>
        <v>0</v>
      </c>
      <c r="AR1511" s="140" t="s">
        <v>209</v>
      </c>
      <c r="AT1511" s="140" t="s">
        <v>1134</v>
      </c>
      <c r="AU1511" s="140" t="s">
        <v>80</v>
      </c>
      <c r="AY1511" s="16" t="s">
        <v>181</v>
      </c>
      <c r="BE1511" s="141">
        <f t="shared" si="154"/>
        <v>0</v>
      </c>
      <c r="BF1511" s="141">
        <f t="shared" si="155"/>
        <v>0</v>
      </c>
      <c r="BG1511" s="141">
        <f t="shared" si="156"/>
        <v>0</v>
      </c>
      <c r="BH1511" s="141">
        <f t="shared" si="157"/>
        <v>0</v>
      </c>
      <c r="BI1511" s="141">
        <f t="shared" si="158"/>
        <v>0</v>
      </c>
      <c r="BJ1511" s="16" t="s">
        <v>78</v>
      </c>
      <c r="BK1511" s="141">
        <f t="shared" si="159"/>
        <v>0</v>
      </c>
      <c r="BL1511" s="16" t="s">
        <v>186</v>
      </c>
      <c r="BM1511" s="140" t="s">
        <v>3383</v>
      </c>
    </row>
    <row r="1512" spans="2:65" s="1" customFormat="1" ht="21.75" customHeight="1" x14ac:dyDescent="0.2">
      <c r="B1512" s="128"/>
      <c r="C1512" s="164" t="s">
        <v>3384</v>
      </c>
      <c r="D1512" s="164" t="s">
        <v>1134</v>
      </c>
      <c r="E1512" s="165" t="s">
        <v>3385</v>
      </c>
      <c r="F1512" s="166" t="s">
        <v>3386</v>
      </c>
      <c r="G1512" s="167" t="s">
        <v>185</v>
      </c>
      <c r="H1512" s="168">
        <v>1</v>
      </c>
      <c r="I1512" s="169"/>
      <c r="J1512" s="170">
        <f t="shared" ref="J1512:J1543" si="160">ROUND(I1512*H1512,2)</f>
        <v>0</v>
      </c>
      <c r="K1512" s="166" t="s">
        <v>3</v>
      </c>
      <c r="L1512" s="171"/>
      <c r="M1512" s="172" t="s">
        <v>3</v>
      </c>
      <c r="N1512" s="173" t="s">
        <v>44</v>
      </c>
      <c r="P1512" s="138">
        <f t="shared" ref="P1512:P1543" si="161">O1512*H1512</f>
        <v>0</v>
      </c>
      <c r="Q1512" s="138">
        <v>0</v>
      </c>
      <c r="R1512" s="138">
        <f t="shared" ref="R1512:R1543" si="162">Q1512*H1512</f>
        <v>0</v>
      </c>
      <c r="S1512" s="138">
        <v>0</v>
      </c>
      <c r="T1512" s="139">
        <f t="shared" ref="T1512:T1543" si="163">S1512*H1512</f>
        <v>0</v>
      </c>
      <c r="AR1512" s="140" t="s">
        <v>209</v>
      </c>
      <c r="AT1512" s="140" t="s">
        <v>1134</v>
      </c>
      <c r="AU1512" s="140" t="s">
        <v>80</v>
      </c>
      <c r="AY1512" s="16" t="s">
        <v>181</v>
      </c>
      <c r="BE1512" s="141">
        <f t="shared" ref="BE1512:BE1543" si="164">IF(N1512="základní",J1512,0)</f>
        <v>0</v>
      </c>
      <c r="BF1512" s="141">
        <f t="shared" ref="BF1512:BF1543" si="165">IF(N1512="snížená",J1512,0)</f>
        <v>0</v>
      </c>
      <c r="BG1512" s="141">
        <f t="shared" ref="BG1512:BG1543" si="166">IF(N1512="zákl. přenesená",J1512,0)</f>
        <v>0</v>
      </c>
      <c r="BH1512" s="141">
        <f t="shared" ref="BH1512:BH1543" si="167">IF(N1512="sníž. přenesená",J1512,0)</f>
        <v>0</v>
      </c>
      <c r="BI1512" s="141">
        <f t="shared" ref="BI1512:BI1543" si="168">IF(N1512="nulová",J1512,0)</f>
        <v>0</v>
      </c>
      <c r="BJ1512" s="16" t="s">
        <v>78</v>
      </c>
      <c r="BK1512" s="141">
        <f t="shared" ref="BK1512:BK1543" si="169">ROUND(I1512*H1512,2)</f>
        <v>0</v>
      </c>
      <c r="BL1512" s="16" t="s">
        <v>186</v>
      </c>
      <c r="BM1512" s="140" t="s">
        <v>3387</v>
      </c>
    </row>
    <row r="1513" spans="2:65" s="1" customFormat="1" ht="16.5" customHeight="1" x14ac:dyDescent="0.2">
      <c r="B1513" s="128"/>
      <c r="C1513" s="164" t="s">
        <v>3388</v>
      </c>
      <c r="D1513" s="164" t="s">
        <v>1134</v>
      </c>
      <c r="E1513" s="165" t="s">
        <v>3389</v>
      </c>
      <c r="F1513" s="166" t="s">
        <v>3390</v>
      </c>
      <c r="G1513" s="167" t="s">
        <v>185</v>
      </c>
      <c r="H1513" s="168">
        <v>12</v>
      </c>
      <c r="I1513" s="169"/>
      <c r="J1513" s="170">
        <f t="shared" si="160"/>
        <v>0</v>
      </c>
      <c r="K1513" s="166" t="s">
        <v>3</v>
      </c>
      <c r="L1513" s="171"/>
      <c r="M1513" s="172" t="s">
        <v>3</v>
      </c>
      <c r="N1513" s="173" t="s">
        <v>44</v>
      </c>
      <c r="P1513" s="138">
        <f t="shared" si="161"/>
        <v>0</v>
      </c>
      <c r="Q1513" s="138">
        <v>0</v>
      </c>
      <c r="R1513" s="138">
        <f t="shared" si="162"/>
        <v>0</v>
      </c>
      <c r="S1513" s="138">
        <v>0</v>
      </c>
      <c r="T1513" s="139">
        <f t="shared" si="163"/>
        <v>0</v>
      </c>
      <c r="AR1513" s="140" t="s">
        <v>209</v>
      </c>
      <c r="AT1513" s="140" t="s">
        <v>1134</v>
      </c>
      <c r="AU1513" s="140" t="s">
        <v>80</v>
      </c>
      <c r="AY1513" s="16" t="s">
        <v>181</v>
      </c>
      <c r="BE1513" s="141">
        <f t="shared" si="164"/>
        <v>0</v>
      </c>
      <c r="BF1513" s="141">
        <f t="shared" si="165"/>
        <v>0</v>
      </c>
      <c r="BG1513" s="141">
        <f t="shared" si="166"/>
        <v>0</v>
      </c>
      <c r="BH1513" s="141">
        <f t="shared" si="167"/>
        <v>0</v>
      </c>
      <c r="BI1513" s="141">
        <f t="shared" si="168"/>
        <v>0</v>
      </c>
      <c r="BJ1513" s="16" t="s">
        <v>78</v>
      </c>
      <c r="BK1513" s="141">
        <f t="shared" si="169"/>
        <v>0</v>
      </c>
      <c r="BL1513" s="16" t="s">
        <v>186</v>
      </c>
      <c r="BM1513" s="140" t="s">
        <v>3391</v>
      </c>
    </row>
    <row r="1514" spans="2:65" s="1" customFormat="1" ht="21.75" customHeight="1" x14ac:dyDescent="0.2">
      <c r="B1514" s="128"/>
      <c r="C1514" s="164" t="s">
        <v>3392</v>
      </c>
      <c r="D1514" s="164" t="s">
        <v>1134</v>
      </c>
      <c r="E1514" s="165" t="s">
        <v>3393</v>
      </c>
      <c r="F1514" s="166" t="s">
        <v>3394</v>
      </c>
      <c r="G1514" s="167" t="s">
        <v>185</v>
      </c>
      <c r="H1514" s="168">
        <v>8</v>
      </c>
      <c r="I1514" s="169"/>
      <c r="J1514" s="170">
        <f t="shared" si="160"/>
        <v>0</v>
      </c>
      <c r="K1514" s="166" t="s">
        <v>3</v>
      </c>
      <c r="L1514" s="171"/>
      <c r="M1514" s="172" t="s">
        <v>3</v>
      </c>
      <c r="N1514" s="173" t="s">
        <v>44</v>
      </c>
      <c r="P1514" s="138">
        <f t="shared" si="161"/>
        <v>0</v>
      </c>
      <c r="Q1514" s="138">
        <v>0</v>
      </c>
      <c r="R1514" s="138">
        <f t="shared" si="162"/>
        <v>0</v>
      </c>
      <c r="S1514" s="138">
        <v>0</v>
      </c>
      <c r="T1514" s="139">
        <f t="shared" si="163"/>
        <v>0</v>
      </c>
      <c r="AR1514" s="140" t="s">
        <v>209</v>
      </c>
      <c r="AT1514" s="140" t="s">
        <v>1134</v>
      </c>
      <c r="AU1514" s="140" t="s">
        <v>80</v>
      </c>
      <c r="AY1514" s="16" t="s">
        <v>181</v>
      </c>
      <c r="BE1514" s="141">
        <f t="shared" si="164"/>
        <v>0</v>
      </c>
      <c r="BF1514" s="141">
        <f t="shared" si="165"/>
        <v>0</v>
      </c>
      <c r="BG1514" s="141">
        <f t="shared" si="166"/>
        <v>0</v>
      </c>
      <c r="BH1514" s="141">
        <f t="shared" si="167"/>
        <v>0</v>
      </c>
      <c r="BI1514" s="141">
        <f t="shared" si="168"/>
        <v>0</v>
      </c>
      <c r="BJ1514" s="16" t="s">
        <v>78</v>
      </c>
      <c r="BK1514" s="141">
        <f t="shared" si="169"/>
        <v>0</v>
      </c>
      <c r="BL1514" s="16" t="s">
        <v>186</v>
      </c>
      <c r="BM1514" s="140" t="s">
        <v>3395</v>
      </c>
    </row>
    <row r="1515" spans="2:65" s="1" customFormat="1" ht="16.5" customHeight="1" x14ac:dyDescent="0.2">
      <c r="B1515" s="128"/>
      <c r="C1515" s="164" t="s">
        <v>3396</v>
      </c>
      <c r="D1515" s="164" t="s">
        <v>1134</v>
      </c>
      <c r="E1515" s="165" t="s">
        <v>3397</v>
      </c>
      <c r="F1515" s="166" t="s">
        <v>3398</v>
      </c>
      <c r="G1515" s="167" t="s">
        <v>185</v>
      </c>
      <c r="H1515" s="168">
        <v>17</v>
      </c>
      <c r="I1515" s="169"/>
      <c r="J1515" s="170">
        <f t="shared" si="160"/>
        <v>0</v>
      </c>
      <c r="K1515" s="166" t="s">
        <v>3</v>
      </c>
      <c r="L1515" s="171"/>
      <c r="M1515" s="172" t="s">
        <v>3</v>
      </c>
      <c r="N1515" s="173" t="s">
        <v>44</v>
      </c>
      <c r="P1515" s="138">
        <f t="shared" si="161"/>
        <v>0</v>
      </c>
      <c r="Q1515" s="138">
        <v>0</v>
      </c>
      <c r="R1515" s="138">
        <f t="shared" si="162"/>
        <v>0</v>
      </c>
      <c r="S1515" s="138">
        <v>0</v>
      </c>
      <c r="T1515" s="139">
        <f t="shared" si="163"/>
        <v>0</v>
      </c>
      <c r="AR1515" s="140" t="s">
        <v>209</v>
      </c>
      <c r="AT1515" s="140" t="s">
        <v>1134</v>
      </c>
      <c r="AU1515" s="140" t="s">
        <v>80</v>
      </c>
      <c r="AY1515" s="16" t="s">
        <v>181</v>
      </c>
      <c r="BE1515" s="141">
        <f t="shared" si="164"/>
        <v>0</v>
      </c>
      <c r="BF1515" s="141">
        <f t="shared" si="165"/>
        <v>0</v>
      </c>
      <c r="BG1515" s="141">
        <f t="shared" si="166"/>
        <v>0</v>
      </c>
      <c r="BH1515" s="141">
        <f t="shared" si="167"/>
        <v>0</v>
      </c>
      <c r="BI1515" s="141">
        <f t="shared" si="168"/>
        <v>0</v>
      </c>
      <c r="BJ1515" s="16" t="s">
        <v>78</v>
      </c>
      <c r="BK1515" s="141">
        <f t="shared" si="169"/>
        <v>0</v>
      </c>
      <c r="BL1515" s="16" t="s">
        <v>186</v>
      </c>
      <c r="BM1515" s="140" t="s">
        <v>3399</v>
      </c>
    </row>
    <row r="1516" spans="2:65" s="1" customFormat="1" ht="16.5" customHeight="1" x14ac:dyDescent="0.2">
      <c r="B1516" s="128"/>
      <c r="C1516" s="164" t="s">
        <v>3400</v>
      </c>
      <c r="D1516" s="164" t="s">
        <v>1134</v>
      </c>
      <c r="E1516" s="165" t="s">
        <v>3401</v>
      </c>
      <c r="F1516" s="166" t="s">
        <v>3402</v>
      </c>
      <c r="G1516" s="167" t="s">
        <v>185</v>
      </c>
      <c r="H1516" s="168">
        <v>21</v>
      </c>
      <c r="I1516" s="169"/>
      <c r="J1516" s="170">
        <f t="shared" si="160"/>
        <v>0</v>
      </c>
      <c r="K1516" s="166" t="s">
        <v>3</v>
      </c>
      <c r="L1516" s="171"/>
      <c r="M1516" s="172" t="s">
        <v>3</v>
      </c>
      <c r="N1516" s="173" t="s">
        <v>44</v>
      </c>
      <c r="P1516" s="138">
        <f t="shared" si="161"/>
        <v>0</v>
      </c>
      <c r="Q1516" s="138">
        <v>0</v>
      </c>
      <c r="R1516" s="138">
        <f t="shared" si="162"/>
        <v>0</v>
      </c>
      <c r="S1516" s="138">
        <v>0</v>
      </c>
      <c r="T1516" s="139">
        <f t="shared" si="163"/>
        <v>0</v>
      </c>
      <c r="AR1516" s="140" t="s">
        <v>209</v>
      </c>
      <c r="AT1516" s="140" t="s">
        <v>1134</v>
      </c>
      <c r="AU1516" s="140" t="s">
        <v>80</v>
      </c>
      <c r="AY1516" s="16" t="s">
        <v>181</v>
      </c>
      <c r="BE1516" s="141">
        <f t="shared" si="164"/>
        <v>0</v>
      </c>
      <c r="BF1516" s="141">
        <f t="shared" si="165"/>
        <v>0</v>
      </c>
      <c r="BG1516" s="141">
        <f t="shared" si="166"/>
        <v>0</v>
      </c>
      <c r="BH1516" s="141">
        <f t="shared" si="167"/>
        <v>0</v>
      </c>
      <c r="BI1516" s="141">
        <f t="shared" si="168"/>
        <v>0</v>
      </c>
      <c r="BJ1516" s="16" t="s">
        <v>78</v>
      </c>
      <c r="BK1516" s="141">
        <f t="shared" si="169"/>
        <v>0</v>
      </c>
      <c r="BL1516" s="16" t="s">
        <v>186</v>
      </c>
      <c r="BM1516" s="140" t="s">
        <v>3403</v>
      </c>
    </row>
    <row r="1517" spans="2:65" s="1" customFormat="1" ht="16.5" customHeight="1" x14ac:dyDescent="0.2">
      <c r="B1517" s="128"/>
      <c r="C1517" s="164" t="s">
        <v>3404</v>
      </c>
      <c r="D1517" s="164" t="s">
        <v>1134</v>
      </c>
      <c r="E1517" s="165" t="s">
        <v>3405</v>
      </c>
      <c r="F1517" s="166" t="s">
        <v>3406</v>
      </c>
      <c r="G1517" s="167" t="s">
        <v>185</v>
      </c>
      <c r="H1517" s="168">
        <v>7</v>
      </c>
      <c r="I1517" s="169"/>
      <c r="J1517" s="170">
        <f t="shared" si="160"/>
        <v>0</v>
      </c>
      <c r="K1517" s="166" t="s">
        <v>3</v>
      </c>
      <c r="L1517" s="171"/>
      <c r="M1517" s="172" t="s">
        <v>3</v>
      </c>
      <c r="N1517" s="173" t="s">
        <v>44</v>
      </c>
      <c r="P1517" s="138">
        <f t="shared" si="161"/>
        <v>0</v>
      </c>
      <c r="Q1517" s="138">
        <v>0</v>
      </c>
      <c r="R1517" s="138">
        <f t="shared" si="162"/>
        <v>0</v>
      </c>
      <c r="S1517" s="138">
        <v>0</v>
      </c>
      <c r="T1517" s="139">
        <f t="shared" si="163"/>
        <v>0</v>
      </c>
      <c r="AR1517" s="140" t="s">
        <v>209</v>
      </c>
      <c r="AT1517" s="140" t="s">
        <v>1134</v>
      </c>
      <c r="AU1517" s="140" t="s">
        <v>80</v>
      </c>
      <c r="AY1517" s="16" t="s">
        <v>181</v>
      </c>
      <c r="BE1517" s="141">
        <f t="shared" si="164"/>
        <v>0</v>
      </c>
      <c r="BF1517" s="141">
        <f t="shared" si="165"/>
        <v>0</v>
      </c>
      <c r="BG1517" s="141">
        <f t="shared" si="166"/>
        <v>0</v>
      </c>
      <c r="BH1517" s="141">
        <f t="shared" si="167"/>
        <v>0</v>
      </c>
      <c r="BI1517" s="141">
        <f t="shared" si="168"/>
        <v>0</v>
      </c>
      <c r="BJ1517" s="16" t="s">
        <v>78</v>
      </c>
      <c r="BK1517" s="141">
        <f t="shared" si="169"/>
        <v>0</v>
      </c>
      <c r="BL1517" s="16" t="s">
        <v>186</v>
      </c>
      <c r="BM1517" s="140" t="s">
        <v>3407</v>
      </c>
    </row>
    <row r="1518" spans="2:65" s="1" customFormat="1" ht="16.5" customHeight="1" x14ac:dyDescent="0.2">
      <c r="B1518" s="128"/>
      <c r="C1518" s="164" t="s">
        <v>3408</v>
      </c>
      <c r="D1518" s="164" t="s">
        <v>1134</v>
      </c>
      <c r="E1518" s="165" t="s">
        <v>3409</v>
      </c>
      <c r="F1518" s="166" t="s">
        <v>3410</v>
      </c>
      <c r="G1518" s="167" t="s">
        <v>185</v>
      </c>
      <c r="H1518" s="168">
        <v>14</v>
      </c>
      <c r="I1518" s="169"/>
      <c r="J1518" s="170">
        <f t="shared" si="160"/>
        <v>0</v>
      </c>
      <c r="K1518" s="166" t="s">
        <v>3</v>
      </c>
      <c r="L1518" s="171"/>
      <c r="M1518" s="172" t="s">
        <v>3</v>
      </c>
      <c r="N1518" s="173" t="s">
        <v>44</v>
      </c>
      <c r="P1518" s="138">
        <f t="shared" si="161"/>
        <v>0</v>
      </c>
      <c r="Q1518" s="138">
        <v>0</v>
      </c>
      <c r="R1518" s="138">
        <f t="shared" si="162"/>
        <v>0</v>
      </c>
      <c r="S1518" s="138">
        <v>0</v>
      </c>
      <c r="T1518" s="139">
        <f t="shared" si="163"/>
        <v>0</v>
      </c>
      <c r="AR1518" s="140" t="s">
        <v>209</v>
      </c>
      <c r="AT1518" s="140" t="s">
        <v>1134</v>
      </c>
      <c r="AU1518" s="140" t="s">
        <v>80</v>
      </c>
      <c r="AY1518" s="16" t="s">
        <v>181</v>
      </c>
      <c r="BE1518" s="141">
        <f t="shared" si="164"/>
        <v>0</v>
      </c>
      <c r="BF1518" s="141">
        <f t="shared" si="165"/>
        <v>0</v>
      </c>
      <c r="BG1518" s="141">
        <f t="shared" si="166"/>
        <v>0</v>
      </c>
      <c r="BH1518" s="141">
        <f t="shared" si="167"/>
        <v>0</v>
      </c>
      <c r="BI1518" s="141">
        <f t="shared" si="168"/>
        <v>0</v>
      </c>
      <c r="BJ1518" s="16" t="s">
        <v>78</v>
      </c>
      <c r="BK1518" s="141">
        <f t="shared" si="169"/>
        <v>0</v>
      </c>
      <c r="BL1518" s="16" t="s">
        <v>186</v>
      </c>
      <c r="BM1518" s="140" t="s">
        <v>3411</v>
      </c>
    </row>
    <row r="1519" spans="2:65" s="1" customFormat="1" ht="16.5" customHeight="1" x14ac:dyDescent="0.2">
      <c r="B1519" s="128"/>
      <c r="C1519" s="164" t="s">
        <v>3412</v>
      </c>
      <c r="D1519" s="164" t="s">
        <v>1134</v>
      </c>
      <c r="E1519" s="165" t="s">
        <v>3413</v>
      </c>
      <c r="F1519" s="166" t="s">
        <v>3414</v>
      </c>
      <c r="G1519" s="167" t="s">
        <v>185</v>
      </c>
      <c r="H1519" s="168">
        <v>36</v>
      </c>
      <c r="I1519" s="169"/>
      <c r="J1519" s="170">
        <f t="shared" si="160"/>
        <v>0</v>
      </c>
      <c r="K1519" s="166" t="s">
        <v>3</v>
      </c>
      <c r="L1519" s="171"/>
      <c r="M1519" s="172" t="s">
        <v>3</v>
      </c>
      <c r="N1519" s="173" t="s">
        <v>44</v>
      </c>
      <c r="P1519" s="138">
        <f t="shared" si="161"/>
        <v>0</v>
      </c>
      <c r="Q1519" s="138">
        <v>0</v>
      </c>
      <c r="R1519" s="138">
        <f t="shared" si="162"/>
        <v>0</v>
      </c>
      <c r="S1519" s="138">
        <v>0</v>
      </c>
      <c r="T1519" s="139">
        <f t="shared" si="163"/>
        <v>0</v>
      </c>
      <c r="AR1519" s="140" t="s">
        <v>209</v>
      </c>
      <c r="AT1519" s="140" t="s">
        <v>1134</v>
      </c>
      <c r="AU1519" s="140" t="s">
        <v>80</v>
      </c>
      <c r="AY1519" s="16" t="s">
        <v>181</v>
      </c>
      <c r="BE1519" s="141">
        <f t="shared" si="164"/>
        <v>0</v>
      </c>
      <c r="BF1519" s="141">
        <f t="shared" si="165"/>
        <v>0</v>
      </c>
      <c r="BG1519" s="141">
        <f t="shared" si="166"/>
        <v>0</v>
      </c>
      <c r="BH1519" s="141">
        <f t="shared" si="167"/>
        <v>0</v>
      </c>
      <c r="BI1519" s="141">
        <f t="shared" si="168"/>
        <v>0</v>
      </c>
      <c r="BJ1519" s="16" t="s">
        <v>78</v>
      </c>
      <c r="BK1519" s="141">
        <f t="shared" si="169"/>
        <v>0</v>
      </c>
      <c r="BL1519" s="16" t="s">
        <v>186</v>
      </c>
      <c r="BM1519" s="140" t="s">
        <v>3415</v>
      </c>
    </row>
    <row r="1520" spans="2:65" s="1" customFormat="1" ht="16.5" customHeight="1" x14ac:dyDescent="0.2">
      <c r="B1520" s="128"/>
      <c r="C1520" s="164" t="s">
        <v>3416</v>
      </c>
      <c r="D1520" s="164" t="s">
        <v>1134</v>
      </c>
      <c r="E1520" s="165" t="s">
        <v>3417</v>
      </c>
      <c r="F1520" s="166" t="s">
        <v>3418</v>
      </c>
      <c r="G1520" s="167" t="s">
        <v>185</v>
      </c>
      <c r="H1520" s="168">
        <v>24</v>
      </c>
      <c r="I1520" s="169"/>
      <c r="J1520" s="170">
        <f t="shared" si="160"/>
        <v>0</v>
      </c>
      <c r="K1520" s="166" t="s">
        <v>3</v>
      </c>
      <c r="L1520" s="171"/>
      <c r="M1520" s="172" t="s">
        <v>3</v>
      </c>
      <c r="N1520" s="173" t="s">
        <v>44</v>
      </c>
      <c r="P1520" s="138">
        <f t="shared" si="161"/>
        <v>0</v>
      </c>
      <c r="Q1520" s="138">
        <v>0</v>
      </c>
      <c r="R1520" s="138">
        <f t="shared" si="162"/>
        <v>0</v>
      </c>
      <c r="S1520" s="138">
        <v>0</v>
      </c>
      <c r="T1520" s="139">
        <f t="shared" si="163"/>
        <v>0</v>
      </c>
      <c r="AR1520" s="140" t="s">
        <v>209</v>
      </c>
      <c r="AT1520" s="140" t="s">
        <v>1134</v>
      </c>
      <c r="AU1520" s="140" t="s">
        <v>80</v>
      </c>
      <c r="AY1520" s="16" t="s">
        <v>181</v>
      </c>
      <c r="BE1520" s="141">
        <f t="shared" si="164"/>
        <v>0</v>
      </c>
      <c r="BF1520" s="141">
        <f t="shared" si="165"/>
        <v>0</v>
      </c>
      <c r="BG1520" s="141">
        <f t="shared" si="166"/>
        <v>0</v>
      </c>
      <c r="BH1520" s="141">
        <f t="shared" si="167"/>
        <v>0</v>
      </c>
      <c r="BI1520" s="141">
        <f t="shared" si="168"/>
        <v>0</v>
      </c>
      <c r="BJ1520" s="16" t="s">
        <v>78</v>
      </c>
      <c r="BK1520" s="141">
        <f t="shared" si="169"/>
        <v>0</v>
      </c>
      <c r="BL1520" s="16" t="s">
        <v>186</v>
      </c>
      <c r="BM1520" s="140" t="s">
        <v>3419</v>
      </c>
    </row>
    <row r="1521" spans="2:65" s="1" customFormat="1" ht="16.5" customHeight="1" x14ac:dyDescent="0.2">
      <c r="B1521" s="128"/>
      <c r="C1521" s="164" t="s">
        <v>3420</v>
      </c>
      <c r="D1521" s="164" t="s">
        <v>1134</v>
      </c>
      <c r="E1521" s="165" t="s">
        <v>3421</v>
      </c>
      <c r="F1521" s="166" t="s">
        <v>3422</v>
      </c>
      <c r="G1521" s="167" t="s">
        <v>185</v>
      </c>
      <c r="H1521" s="168">
        <v>6</v>
      </c>
      <c r="I1521" s="169"/>
      <c r="J1521" s="170">
        <f t="shared" si="160"/>
        <v>0</v>
      </c>
      <c r="K1521" s="166" t="s">
        <v>3</v>
      </c>
      <c r="L1521" s="171"/>
      <c r="M1521" s="172" t="s">
        <v>3</v>
      </c>
      <c r="N1521" s="173" t="s">
        <v>44</v>
      </c>
      <c r="P1521" s="138">
        <f t="shared" si="161"/>
        <v>0</v>
      </c>
      <c r="Q1521" s="138">
        <v>0</v>
      </c>
      <c r="R1521" s="138">
        <f t="shared" si="162"/>
        <v>0</v>
      </c>
      <c r="S1521" s="138">
        <v>0</v>
      </c>
      <c r="T1521" s="139">
        <f t="shared" si="163"/>
        <v>0</v>
      </c>
      <c r="AR1521" s="140" t="s">
        <v>209</v>
      </c>
      <c r="AT1521" s="140" t="s">
        <v>1134</v>
      </c>
      <c r="AU1521" s="140" t="s">
        <v>80</v>
      </c>
      <c r="AY1521" s="16" t="s">
        <v>181</v>
      </c>
      <c r="BE1521" s="141">
        <f t="shared" si="164"/>
        <v>0</v>
      </c>
      <c r="BF1521" s="141">
        <f t="shared" si="165"/>
        <v>0</v>
      </c>
      <c r="BG1521" s="141">
        <f t="shared" si="166"/>
        <v>0</v>
      </c>
      <c r="BH1521" s="141">
        <f t="shared" si="167"/>
        <v>0</v>
      </c>
      <c r="BI1521" s="141">
        <f t="shared" si="168"/>
        <v>0</v>
      </c>
      <c r="BJ1521" s="16" t="s">
        <v>78</v>
      </c>
      <c r="BK1521" s="141">
        <f t="shared" si="169"/>
        <v>0</v>
      </c>
      <c r="BL1521" s="16" t="s">
        <v>186</v>
      </c>
      <c r="BM1521" s="140" t="s">
        <v>3423</v>
      </c>
    </row>
    <row r="1522" spans="2:65" s="1" customFormat="1" ht="21.75" customHeight="1" x14ac:dyDescent="0.2">
      <c r="B1522" s="128"/>
      <c r="C1522" s="164" t="s">
        <v>3424</v>
      </c>
      <c r="D1522" s="164" t="s">
        <v>1134</v>
      </c>
      <c r="E1522" s="165" t="s">
        <v>3425</v>
      </c>
      <c r="F1522" s="166" t="s">
        <v>3426</v>
      </c>
      <c r="G1522" s="167" t="s">
        <v>185</v>
      </c>
      <c r="H1522" s="168">
        <v>3</v>
      </c>
      <c r="I1522" s="169"/>
      <c r="J1522" s="170">
        <f t="shared" si="160"/>
        <v>0</v>
      </c>
      <c r="K1522" s="166" t="s">
        <v>3</v>
      </c>
      <c r="L1522" s="171"/>
      <c r="M1522" s="172" t="s">
        <v>3</v>
      </c>
      <c r="N1522" s="173" t="s">
        <v>44</v>
      </c>
      <c r="P1522" s="138">
        <f t="shared" si="161"/>
        <v>0</v>
      </c>
      <c r="Q1522" s="138">
        <v>0</v>
      </c>
      <c r="R1522" s="138">
        <f t="shared" si="162"/>
        <v>0</v>
      </c>
      <c r="S1522" s="138">
        <v>0</v>
      </c>
      <c r="T1522" s="139">
        <f t="shared" si="163"/>
        <v>0</v>
      </c>
      <c r="AR1522" s="140" t="s">
        <v>209</v>
      </c>
      <c r="AT1522" s="140" t="s">
        <v>1134</v>
      </c>
      <c r="AU1522" s="140" t="s">
        <v>80</v>
      </c>
      <c r="AY1522" s="16" t="s">
        <v>181</v>
      </c>
      <c r="BE1522" s="141">
        <f t="shared" si="164"/>
        <v>0</v>
      </c>
      <c r="BF1522" s="141">
        <f t="shared" si="165"/>
        <v>0</v>
      </c>
      <c r="BG1522" s="141">
        <f t="shared" si="166"/>
        <v>0</v>
      </c>
      <c r="BH1522" s="141">
        <f t="shared" si="167"/>
        <v>0</v>
      </c>
      <c r="BI1522" s="141">
        <f t="shared" si="168"/>
        <v>0</v>
      </c>
      <c r="BJ1522" s="16" t="s">
        <v>78</v>
      </c>
      <c r="BK1522" s="141">
        <f t="shared" si="169"/>
        <v>0</v>
      </c>
      <c r="BL1522" s="16" t="s">
        <v>186</v>
      </c>
      <c r="BM1522" s="140" t="s">
        <v>3427</v>
      </c>
    </row>
    <row r="1523" spans="2:65" s="1" customFormat="1" ht="21.75" customHeight="1" x14ac:dyDescent="0.2">
      <c r="B1523" s="128"/>
      <c r="C1523" s="164" t="s">
        <v>3428</v>
      </c>
      <c r="D1523" s="164" t="s">
        <v>1134</v>
      </c>
      <c r="E1523" s="165" t="s">
        <v>3429</v>
      </c>
      <c r="F1523" s="166" t="s">
        <v>3430</v>
      </c>
      <c r="G1523" s="167" t="s">
        <v>185</v>
      </c>
      <c r="H1523" s="168">
        <v>3</v>
      </c>
      <c r="I1523" s="169"/>
      <c r="J1523" s="170">
        <f t="shared" si="160"/>
        <v>0</v>
      </c>
      <c r="K1523" s="166" t="s">
        <v>3</v>
      </c>
      <c r="L1523" s="171"/>
      <c r="M1523" s="172" t="s">
        <v>3</v>
      </c>
      <c r="N1523" s="173" t="s">
        <v>44</v>
      </c>
      <c r="P1523" s="138">
        <f t="shared" si="161"/>
        <v>0</v>
      </c>
      <c r="Q1523" s="138">
        <v>0</v>
      </c>
      <c r="R1523" s="138">
        <f t="shared" si="162"/>
        <v>0</v>
      </c>
      <c r="S1523" s="138">
        <v>0</v>
      </c>
      <c r="T1523" s="139">
        <f t="shared" si="163"/>
        <v>0</v>
      </c>
      <c r="AR1523" s="140" t="s">
        <v>209</v>
      </c>
      <c r="AT1523" s="140" t="s">
        <v>1134</v>
      </c>
      <c r="AU1523" s="140" t="s">
        <v>80</v>
      </c>
      <c r="AY1523" s="16" t="s">
        <v>181</v>
      </c>
      <c r="BE1523" s="141">
        <f t="shared" si="164"/>
        <v>0</v>
      </c>
      <c r="BF1523" s="141">
        <f t="shared" si="165"/>
        <v>0</v>
      </c>
      <c r="BG1523" s="141">
        <f t="shared" si="166"/>
        <v>0</v>
      </c>
      <c r="BH1523" s="141">
        <f t="shared" si="167"/>
        <v>0</v>
      </c>
      <c r="BI1523" s="141">
        <f t="shared" si="168"/>
        <v>0</v>
      </c>
      <c r="BJ1523" s="16" t="s">
        <v>78</v>
      </c>
      <c r="BK1523" s="141">
        <f t="shared" si="169"/>
        <v>0</v>
      </c>
      <c r="BL1523" s="16" t="s">
        <v>186</v>
      </c>
      <c r="BM1523" s="140" t="s">
        <v>3431</v>
      </c>
    </row>
    <row r="1524" spans="2:65" s="1" customFormat="1" ht="16.5" customHeight="1" x14ac:dyDescent="0.2">
      <c r="B1524" s="128"/>
      <c r="C1524" s="164" t="s">
        <v>3432</v>
      </c>
      <c r="D1524" s="164" t="s">
        <v>1134</v>
      </c>
      <c r="E1524" s="165" t="s">
        <v>3433</v>
      </c>
      <c r="F1524" s="166" t="s">
        <v>3434</v>
      </c>
      <c r="G1524" s="167" t="s">
        <v>185</v>
      </c>
      <c r="H1524" s="168">
        <v>32</v>
      </c>
      <c r="I1524" s="169"/>
      <c r="J1524" s="170">
        <f t="shared" si="160"/>
        <v>0</v>
      </c>
      <c r="K1524" s="166" t="s">
        <v>3</v>
      </c>
      <c r="L1524" s="171"/>
      <c r="M1524" s="172" t="s">
        <v>3</v>
      </c>
      <c r="N1524" s="173" t="s">
        <v>44</v>
      </c>
      <c r="P1524" s="138">
        <f t="shared" si="161"/>
        <v>0</v>
      </c>
      <c r="Q1524" s="138">
        <v>0</v>
      </c>
      <c r="R1524" s="138">
        <f t="shared" si="162"/>
        <v>0</v>
      </c>
      <c r="S1524" s="138">
        <v>0</v>
      </c>
      <c r="T1524" s="139">
        <f t="shared" si="163"/>
        <v>0</v>
      </c>
      <c r="AR1524" s="140" t="s">
        <v>209</v>
      </c>
      <c r="AT1524" s="140" t="s">
        <v>1134</v>
      </c>
      <c r="AU1524" s="140" t="s">
        <v>80</v>
      </c>
      <c r="AY1524" s="16" t="s">
        <v>181</v>
      </c>
      <c r="BE1524" s="141">
        <f t="shared" si="164"/>
        <v>0</v>
      </c>
      <c r="BF1524" s="141">
        <f t="shared" si="165"/>
        <v>0</v>
      </c>
      <c r="BG1524" s="141">
        <f t="shared" si="166"/>
        <v>0</v>
      </c>
      <c r="BH1524" s="141">
        <f t="shared" si="167"/>
        <v>0</v>
      </c>
      <c r="BI1524" s="141">
        <f t="shared" si="168"/>
        <v>0</v>
      </c>
      <c r="BJ1524" s="16" t="s">
        <v>78</v>
      </c>
      <c r="BK1524" s="141">
        <f t="shared" si="169"/>
        <v>0</v>
      </c>
      <c r="BL1524" s="16" t="s">
        <v>186</v>
      </c>
      <c r="BM1524" s="140" t="s">
        <v>3435</v>
      </c>
    </row>
    <row r="1525" spans="2:65" s="1" customFormat="1" ht="16.5" customHeight="1" x14ac:dyDescent="0.2">
      <c r="B1525" s="128"/>
      <c r="C1525" s="164" t="s">
        <v>3436</v>
      </c>
      <c r="D1525" s="164" t="s">
        <v>1134</v>
      </c>
      <c r="E1525" s="165" t="s">
        <v>3437</v>
      </c>
      <c r="F1525" s="166" t="s">
        <v>3438</v>
      </c>
      <c r="G1525" s="167" t="s">
        <v>499</v>
      </c>
      <c r="H1525" s="168">
        <v>20</v>
      </c>
      <c r="I1525" s="169"/>
      <c r="J1525" s="170">
        <f t="shared" si="160"/>
        <v>0</v>
      </c>
      <c r="K1525" s="166" t="s">
        <v>3</v>
      </c>
      <c r="L1525" s="171"/>
      <c r="M1525" s="172" t="s">
        <v>3</v>
      </c>
      <c r="N1525" s="173" t="s">
        <v>44</v>
      </c>
      <c r="P1525" s="138">
        <f t="shared" si="161"/>
        <v>0</v>
      </c>
      <c r="Q1525" s="138">
        <v>0</v>
      </c>
      <c r="R1525" s="138">
        <f t="shared" si="162"/>
        <v>0</v>
      </c>
      <c r="S1525" s="138">
        <v>0</v>
      </c>
      <c r="T1525" s="139">
        <f t="shared" si="163"/>
        <v>0</v>
      </c>
      <c r="AR1525" s="140" t="s">
        <v>209</v>
      </c>
      <c r="AT1525" s="140" t="s">
        <v>1134</v>
      </c>
      <c r="AU1525" s="140" t="s">
        <v>80</v>
      </c>
      <c r="AY1525" s="16" t="s">
        <v>181</v>
      </c>
      <c r="BE1525" s="141">
        <f t="shared" si="164"/>
        <v>0</v>
      </c>
      <c r="BF1525" s="141">
        <f t="shared" si="165"/>
        <v>0</v>
      </c>
      <c r="BG1525" s="141">
        <f t="shared" si="166"/>
        <v>0</v>
      </c>
      <c r="BH1525" s="141">
        <f t="shared" si="167"/>
        <v>0</v>
      </c>
      <c r="BI1525" s="141">
        <f t="shared" si="168"/>
        <v>0</v>
      </c>
      <c r="BJ1525" s="16" t="s">
        <v>78</v>
      </c>
      <c r="BK1525" s="141">
        <f t="shared" si="169"/>
        <v>0</v>
      </c>
      <c r="BL1525" s="16" t="s">
        <v>186</v>
      </c>
      <c r="BM1525" s="140" t="s">
        <v>3439</v>
      </c>
    </row>
    <row r="1526" spans="2:65" s="1" customFormat="1" ht="16.5" customHeight="1" x14ac:dyDescent="0.2">
      <c r="B1526" s="128"/>
      <c r="C1526" s="164" t="s">
        <v>3440</v>
      </c>
      <c r="D1526" s="164" t="s">
        <v>1134</v>
      </c>
      <c r="E1526" s="165" t="s">
        <v>3441</v>
      </c>
      <c r="F1526" s="166" t="s">
        <v>3442</v>
      </c>
      <c r="G1526" s="167" t="s">
        <v>185</v>
      </c>
      <c r="H1526" s="168">
        <v>11</v>
      </c>
      <c r="I1526" s="169"/>
      <c r="J1526" s="170">
        <f t="shared" si="160"/>
        <v>0</v>
      </c>
      <c r="K1526" s="166" t="s">
        <v>3</v>
      </c>
      <c r="L1526" s="171"/>
      <c r="M1526" s="172" t="s">
        <v>3</v>
      </c>
      <c r="N1526" s="173" t="s">
        <v>44</v>
      </c>
      <c r="P1526" s="138">
        <f t="shared" si="161"/>
        <v>0</v>
      </c>
      <c r="Q1526" s="138">
        <v>0</v>
      </c>
      <c r="R1526" s="138">
        <f t="shared" si="162"/>
        <v>0</v>
      </c>
      <c r="S1526" s="138">
        <v>0</v>
      </c>
      <c r="T1526" s="139">
        <f t="shared" si="163"/>
        <v>0</v>
      </c>
      <c r="AR1526" s="140" t="s">
        <v>209</v>
      </c>
      <c r="AT1526" s="140" t="s">
        <v>1134</v>
      </c>
      <c r="AU1526" s="140" t="s">
        <v>80</v>
      </c>
      <c r="AY1526" s="16" t="s">
        <v>181</v>
      </c>
      <c r="BE1526" s="141">
        <f t="shared" si="164"/>
        <v>0</v>
      </c>
      <c r="BF1526" s="141">
        <f t="shared" si="165"/>
        <v>0</v>
      </c>
      <c r="BG1526" s="141">
        <f t="shared" si="166"/>
        <v>0</v>
      </c>
      <c r="BH1526" s="141">
        <f t="shared" si="167"/>
        <v>0</v>
      </c>
      <c r="BI1526" s="141">
        <f t="shared" si="168"/>
        <v>0</v>
      </c>
      <c r="BJ1526" s="16" t="s">
        <v>78</v>
      </c>
      <c r="BK1526" s="141">
        <f t="shared" si="169"/>
        <v>0</v>
      </c>
      <c r="BL1526" s="16" t="s">
        <v>186</v>
      </c>
      <c r="BM1526" s="140" t="s">
        <v>3443</v>
      </c>
    </row>
    <row r="1527" spans="2:65" s="1" customFormat="1" ht="16.5" customHeight="1" x14ac:dyDescent="0.2">
      <c r="B1527" s="128"/>
      <c r="C1527" s="164" t="s">
        <v>3444</v>
      </c>
      <c r="D1527" s="164" t="s">
        <v>1134</v>
      </c>
      <c r="E1527" s="165" t="s">
        <v>3445</v>
      </c>
      <c r="F1527" s="166" t="s">
        <v>3446</v>
      </c>
      <c r="G1527" s="167" t="s">
        <v>499</v>
      </c>
      <c r="H1527" s="168">
        <v>100</v>
      </c>
      <c r="I1527" s="169"/>
      <c r="J1527" s="170">
        <f t="shared" si="160"/>
        <v>0</v>
      </c>
      <c r="K1527" s="166" t="s">
        <v>3</v>
      </c>
      <c r="L1527" s="171"/>
      <c r="M1527" s="172" t="s">
        <v>3</v>
      </c>
      <c r="N1527" s="173" t="s">
        <v>44</v>
      </c>
      <c r="P1527" s="138">
        <f t="shared" si="161"/>
        <v>0</v>
      </c>
      <c r="Q1527" s="138">
        <v>0</v>
      </c>
      <c r="R1527" s="138">
        <f t="shared" si="162"/>
        <v>0</v>
      </c>
      <c r="S1527" s="138">
        <v>0</v>
      </c>
      <c r="T1527" s="139">
        <f t="shared" si="163"/>
        <v>0</v>
      </c>
      <c r="AR1527" s="140" t="s">
        <v>209</v>
      </c>
      <c r="AT1527" s="140" t="s">
        <v>1134</v>
      </c>
      <c r="AU1527" s="140" t="s">
        <v>80</v>
      </c>
      <c r="AY1527" s="16" t="s">
        <v>181</v>
      </c>
      <c r="BE1527" s="141">
        <f t="shared" si="164"/>
        <v>0</v>
      </c>
      <c r="BF1527" s="141">
        <f t="shared" si="165"/>
        <v>0</v>
      </c>
      <c r="BG1527" s="141">
        <f t="shared" si="166"/>
        <v>0</v>
      </c>
      <c r="BH1527" s="141">
        <f t="shared" si="167"/>
        <v>0</v>
      </c>
      <c r="BI1527" s="141">
        <f t="shared" si="168"/>
        <v>0</v>
      </c>
      <c r="BJ1527" s="16" t="s">
        <v>78</v>
      </c>
      <c r="BK1527" s="141">
        <f t="shared" si="169"/>
        <v>0</v>
      </c>
      <c r="BL1527" s="16" t="s">
        <v>186</v>
      </c>
      <c r="BM1527" s="140" t="s">
        <v>3447</v>
      </c>
    </row>
    <row r="1528" spans="2:65" s="1" customFormat="1" ht="16.5" customHeight="1" x14ac:dyDescent="0.2">
      <c r="B1528" s="128"/>
      <c r="C1528" s="164" t="s">
        <v>3448</v>
      </c>
      <c r="D1528" s="164" t="s">
        <v>1134</v>
      </c>
      <c r="E1528" s="165" t="s">
        <v>3449</v>
      </c>
      <c r="F1528" s="166" t="s">
        <v>3450</v>
      </c>
      <c r="G1528" s="167" t="s">
        <v>499</v>
      </c>
      <c r="H1528" s="168">
        <v>200</v>
      </c>
      <c r="I1528" s="169"/>
      <c r="J1528" s="170">
        <f t="shared" si="160"/>
        <v>0</v>
      </c>
      <c r="K1528" s="166" t="s">
        <v>3</v>
      </c>
      <c r="L1528" s="171"/>
      <c r="M1528" s="172" t="s">
        <v>3</v>
      </c>
      <c r="N1528" s="173" t="s">
        <v>44</v>
      </c>
      <c r="P1528" s="138">
        <f t="shared" si="161"/>
        <v>0</v>
      </c>
      <c r="Q1528" s="138">
        <v>0</v>
      </c>
      <c r="R1528" s="138">
        <f t="shared" si="162"/>
        <v>0</v>
      </c>
      <c r="S1528" s="138">
        <v>0</v>
      </c>
      <c r="T1528" s="139">
        <f t="shared" si="163"/>
        <v>0</v>
      </c>
      <c r="AR1528" s="140" t="s">
        <v>209</v>
      </c>
      <c r="AT1528" s="140" t="s">
        <v>1134</v>
      </c>
      <c r="AU1528" s="140" t="s">
        <v>80</v>
      </c>
      <c r="AY1528" s="16" t="s">
        <v>181</v>
      </c>
      <c r="BE1528" s="141">
        <f t="shared" si="164"/>
        <v>0</v>
      </c>
      <c r="BF1528" s="141">
        <f t="shared" si="165"/>
        <v>0</v>
      </c>
      <c r="BG1528" s="141">
        <f t="shared" si="166"/>
        <v>0</v>
      </c>
      <c r="BH1528" s="141">
        <f t="shared" si="167"/>
        <v>0</v>
      </c>
      <c r="BI1528" s="141">
        <f t="shared" si="168"/>
        <v>0</v>
      </c>
      <c r="BJ1528" s="16" t="s">
        <v>78</v>
      </c>
      <c r="BK1528" s="141">
        <f t="shared" si="169"/>
        <v>0</v>
      </c>
      <c r="BL1528" s="16" t="s">
        <v>186</v>
      </c>
      <c r="BM1528" s="140" t="s">
        <v>3451</v>
      </c>
    </row>
    <row r="1529" spans="2:65" s="1" customFormat="1" ht="16.5" customHeight="1" x14ac:dyDescent="0.2">
      <c r="B1529" s="128"/>
      <c r="C1529" s="164" t="s">
        <v>3452</v>
      </c>
      <c r="D1529" s="164" t="s">
        <v>1134</v>
      </c>
      <c r="E1529" s="165" t="s">
        <v>3453</v>
      </c>
      <c r="F1529" s="166" t="s">
        <v>3454</v>
      </c>
      <c r="G1529" s="167" t="s">
        <v>185</v>
      </c>
      <c r="H1529" s="168">
        <v>1</v>
      </c>
      <c r="I1529" s="169"/>
      <c r="J1529" s="170">
        <f t="shared" si="160"/>
        <v>0</v>
      </c>
      <c r="K1529" s="166" t="s">
        <v>3</v>
      </c>
      <c r="L1529" s="171"/>
      <c r="M1529" s="172" t="s">
        <v>3</v>
      </c>
      <c r="N1529" s="173" t="s">
        <v>44</v>
      </c>
      <c r="P1529" s="138">
        <f t="shared" si="161"/>
        <v>0</v>
      </c>
      <c r="Q1529" s="138">
        <v>0</v>
      </c>
      <c r="R1529" s="138">
        <f t="shared" si="162"/>
        <v>0</v>
      </c>
      <c r="S1529" s="138">
        <v>0</v>
      </c>
      <c r="T1529" s="139">
        <f t="shared" si="163"/>
        <v>0</v>
      </c>
      <c r="AR1529" s="140" t="s">
        <v>209</v>
      </c>
      <c r="AT1529" s="140" t="s">
        <v>1134</v>
      </c>
      <c r="AU1529" s="140" t="s">
        <v>80</v>
      </c>
      <c r="AY1529" s="16" t="s">
        <v>181</v>
      </c>
      <c r="BE1529" s="141">
        <f t="shared" si="164"/>
        <v>0</v>
      </c>
      <c r="BF1529" s="141">
        <f t="shared" si="165"/>
        <v>0</v>
      </c>
      <c r="BG1529" s="141">
        <f t="shared" si="166"/>
        <v>0</v>
      </c>
      <c r="BH1529" s="141">
        <f t="shared" si="167"/>
        <v>0</v>
      </c>
      <c r="BI1529" s="141">
        <f t="shared" si="168"/>
        <v>0</v>
      </c>
      <c r="BJ1529" s="16" t="s">
        <v>78</v>
      </c>
      <c r="BK1529" s="141">
        <f t="shared" si="169"/>
        <v>0</v>
      </c>
      <c r="BL1529" s="16" t="s">
        <v>186</v>
      </c>
      <c r="BM1529" s="140" t="s">
        <v>3455</v>
      </c>
    </row>
    <row r="1530" spans="2:65" s="1" customFormat="1" ht="16.5" customHeight="1" x14ac:dyDescent="0.2">
      <c r="B1530" s="128"/>
      <c r="C1530" s="164" t="s">
        <v>3456</v>
      </c>
      <c r="D1530" s="164" t="s">
        <v>1134</v>
      </c>
      <c r="E1530" s="165" t="s">
        <v>3457</v>
      </c>
      <c r="F1530" s="166" t="s">
        <v>3458</v>
      </c>
      <c r="G1530" s="167" t="s">
        <v>185</v>
      </c>
      <c r="H1530" s="168">
        <v>4</v>
      </c>
      <c r="I1530" s="169"/>
      <c r="J1530" s="170">
        <f t="shared" si="160"/>
        <v>0</v>
      </c>
      <c r="K1530" s="166" t="s">
        <v>3</v>
      </c>
      <c r="L1530" s="171"/>
      <c r="M1530" s="172" t="s">
        <v>3</v>
      </c>
      <c r="N1530" s="173" t="s">
        <v>44</v>
      </c>
      <c r="P1530" s="138">
        <f t="shared" si="161"/>
        <v>0</v>
      </c>
      <c r="Q1530" s="138">
        <v>0</v>
      </c>
      <c r="R1530" s="138">
        <f t="shared" si="162"/>
        <v>0</v>
      </c>
      <c r="S1530" s="138">
        <v>0</v>
      </c>
      <c r="T1530" s="139">
        <f t="shared" si="163"/>
        <v>0</v>
      </c>
      <c r="AR1530" s="140" t="s">
        <v>209</v>
      </c>
      <c r="AT1530" s="140" t="s">
        <v>1134</v>
      </c>
      <c r="AU1530" s="140" t="s">
        <v>80</v>
      </c>
      <c r="AY1530" s="16" t="s">
        <v>181</v>
      </c>
      <c r="BE1530" s="141">
        <f t="shared" si="164"/>
        <v>0</v>
      </c>
      <c r="BF1530" s="141">
        <f t="shared" si="165"/>
        <v>0</v>
      </c>
      <c r="BG1530" s="141">
        <f t="shared" si="166"/>
        <v>0</v>
      </c>
      <c r="BH1530" s="141">
        <f t="shared" si="167"/>
        <v>0</v>
      </c>
      <c r="BI1530" s="141">
        <f t="shared" si="168"/>
        <v>0</v>
      </c>
      <c r="BJ1530" s="16" t="s">
        <v>78</v>
      </c>
      <c r="BK1530" s="141">
        <f t="shared" si="169"/>
        <v>0</v>
      </c>
      <c r="BL1530" s="16" t="s">
        <v>186</v>
      </c>
      <c r="BM1530" s="140" t="s">
        <v>3459</v>
      </c>
    </row>
    <row r="1531" spans="2:65" s="1" customFormat="1" ht="24.2" customHeight="1" x14ac:dyDescent="0.2">
      <c r="B1531" s="128"/>
      <c r="C1531" s="164" t="s">
        <v>3460</v>
      </c>
      <c r="D1531" s="164" t="s">
        <v>1134</v>
      </c>
      <c r="E1531" s="165" t="s">
        <v>3461</v>
      </c>
      <c r="F1531" s="166" t="s">
        <v>3462</v>
      </c>
      <c r="G1531" s="167" t="s">
        <v>185</v>
      </c>
      <c r="H1531" s="168">
        <v>1</v>
      </c>
      <c r="I1531" s="169"/>
      <c r="J1531" s="170">
        <f t="shared" si="160"/>
        <v>0</v>
      </c>
      <c r="K1531" s="166" t="s">
        <v>3</v>
      </c>
      <c r="L1531" s="171"/>
      <c r="M1531" s="172" t="s">
        <v>3</v>
      </c>
      <c r="N1531" s="173" t="s">
        <v>44</v>
      </c>
      <c r="P1531" s="138">
        <f t="shared" si="161"/>
        <v>0</v>
      </c>
      <c r="Q1531" s="138">
        <v>0</v>
      </c>
      <c r="R1531" s="138">
        <f t="shared" si="162"/>
        <v>0</v>
      </c>
      <c r="S1531" s="138">
        <v>0</v>
      </c>
      <c r="T1531" s="139">
        <f t="shared" si="163"/>
        <v>0</v>
      </c>
      <c r="AR1531" s="140" t="s">
        <v>209</v>
      </c>
      <c r="AT1531" s="140" t="s">
        <v>1134</v>
      </c>
      <c r="AU1531" s="140" t="s">
        <v>80</v>
      </c>
      <c r="AY1531" s="16" t="s">
        <v>181</v>
      </c>
      <c r="BE1531" s="141">
        <f t="shared" si="164"/>
        <v>0</v>
      </c>
      <c r="BF1531" s="141">
        <f t="shared" si="165"/>
        <v>0</v>
      </c>
      <c r="BG1531" s="141">
        <f t="shared" si="166"/>
        <v>0</v>
      </c>
      <c r="BH1531" s="141">
        <f t="shared" si="167"/>
        <v>0</v>
      </c>
      <c r="BI1531" s="141">
        <f t="shared" si="168"/>
        <v>0</v>
      </c>
      <c r="BJ1531" s="16" t="s">
        <v>78</v>
      </c>
      <c r="BK1531" s="141">
        <f t="shared" si="169"/>
        <v>0</v>
      </c>
      <c r="BL1531" s="16" t="s">
        <v>186</v>
      </c>
      <c r="BM1531" s="140" t="s">
        <v>3463</v>
      </c>
    </row>
    <row r="1532" spans="2:65" s="1" customFormat="1" ht="21.75" customHeight="1" x14ac:dyDescent="0.2">
      <c r="B1532" s="128"/>
      <c r="C1532" s="164" t="s">
        <v>3464</v>
      </c>
      <c r="D1532" s="164" t="s">
        <v>1134</v>
      </c>
      <c r="E1532" s="165" t="s">
        <v>3465</v>
      </c>
      <c r="F1532" s="166" t="s">
        <v>3466</v>
      </c>
      <c r="G1532" s="167" t="s">
        <v>185</v>
      </c>
      <c r="H1532" s="168">
        <v>1</v>
      </c>
      <c r="I1532" s="169"/>
      <c r="J1532" s="170">
        <f t="shared" si="160"/>
        <v>0</v>
      </c>
      <c r="K1532" s="166" t="s">
        <v>3</v>
      </c>
      <c r="L1532" s="171"/>
      <c r="M1532" s="172" t="s">
        <v>3</v>
      </c>
      <c r="N1532" s="173" t="s">
        <v>44</v>
      </c>
      <c r="P1532" s="138">
        <f t="shared" si="161"/>
        <v>0</v>
      </c>
      <c r="Q1532" s="138">
        <v>0</v>
      </c>
      <c r="R1532" s="138">
        <f t="shared" si="162"/>
        <v>0</v>
      </c>
      <c r="S1532" s="138">
        <v>0</v>
      </c>
      <c r="T1532" s="139">
        <f t="shared" si="163"/>
        <v>0</v>
      </c>
      <c r="AR1532" s="140" t="s">
        <v>209</v>
      </c>
      <c r="AT1532" s="140" t="s">
        <v>1134</v>
      </c>
      <c r="AU1532" s="140" t="s">
        <v>80</v>
      </c>
      <c r="AY1532" s="16" t="s">
        <v>181</v>
      </c>
      <c r="BE1532" s="141">
        <f t="shared" si="164"/>
        <v>0</v>
      </c>
      <c r="BF1532" s="141">
        <f t="shared" si="165"/>
        <v>0</v>
      </c>
      <c r="BG1532" s="141">
        <f t="shared" si="166"/>
        <v>0</v>
      </c>
      <c r="BH1532" s="141">
        <f t="shared" si="167"/>
        <v>0</v>
      </c>
      <c r="BI1532" s="141">
        <f t="shared" si="168"/>
        <v>0</v>
      </c>
      <c r="BJ1532" s="16" t="s">
        <v>78</v>
      </c>
      <c r="BK1532" s="141">
        <f t="shared" si="169"/>
        <v>0</v>
      </c>
      <c r="BL1532" s="16" t="s">
        <v>186</v>
      </c>
      <c r="BM1532" s="140" t="s">
        <v>3467</v>
      </c>
    </row>
    <row r="1533" spans="2:65" s="1" customFormat="1" ht="16.5" customHeight="1" x14ac:dyDescent="0.2">
      <c r="B1533" s="128"/>
      <c r="C1533" s="164" t="s">
        <v>3468</v>
      </c>
      <c r="D1533" s="164" t="s">
        <v>1134</v>
      </c>
      <c r="E1533" s="165" t="s">
        <v>3469</v>
      </c>
      <c r="F1533" s="166" t="s">
        <v>3470</v>
      </c>
      <c r="G1533" s="167" t="s">
        <v>185</v>
      </c>
      <c r="H1533" s="168">
        <v>1</v>
      </c>
      <c r="I1533" s="169"/>
      <c r="J1533" s="170">
        <f t="shared" si="160"/>
        <v>0</v>
      </c>
      <c r="K1533" s="166" t="s">
        <v>3</v>
      </c>
      <c r="L1533" s="171"/>
      <c r="M1533" s="172" t="s">
        <v>3</v>
      </c>
      <c r="N1533" s="173" t="s">
        <v>44</v>
      </c>
      <c r="P1533" s="138">
        <f t="shared" si="161"/>
        <v>0</v>
      </c>
      <c r="Q1533" s="138">
        <v>0</v>
      </c>
      <c r="R1533" s="138">
        <f t="shared" si="162"/>
        <v>0</v>
      </c>
      <c r="S1533" s="138">
        <v>0</v>
      </c>
      <c r="T1533" s="139">
        <f t="shared" si="163"/>
        <v>0</v>
      </c>
      <c r="AR1533" s="140" t="s">
        <v>209</v>
      </c>
      <c r="AT1533" s="140" t="s">
        <v>1134</v>
      </c>
      <c r="AU1533" s="140" t="s">
        <v>80</v>
      </c>
      <c r="AY1533" s="16" t="s">
        <v>181</v>
      </c>
      <c r="BE1533" s="141">
        <f t="shared" si="164"/>
        <v>0</v>
      </c>
      <c r="BF1533" s="141">
        <f t="shared" si="165"/>
        <v>0</v>
      </c>
      <c r="BG1533" s="141">
        <f t="shared" si="166"/>
        <v>0</v>
      </c>
      <c r="BH1533" s="141">
        <f t="shared" si="167"/>
        <v>0</v>
      </c>
      <c r="BI1533" s="141">
        <f t="shared" si="168"/>
        <v>0</v>
      </c>
      <c r="BJ1533" s="16" t="s">
        <v>78</v>
      </c>
      <c r="BK1533" s="141">
        <f t="shared" si="169"/>
        <v>0</v>
      </c>
      <c r="BL1533" s="16" t="s">
        <v>186</v>
      </c>
      <c r="BM1533" s="140" t="s">
        <v>3471</v>
      </c>
    </row>
    <row r="1534" spans="2:65" s="1" customFormat="1" ht="24.2" customHeight="1" x14ac:dyDescent="0.2">
      <c r="B1534" s="128"/>
      <c r="C1534" s="164" t="s">
        <v>3472</v>
      </c>
      <c r="D1534" s="164" t="s">
        <v>1134</v>
      </c>
      <c r="E1534" s="165" t="s">
        <v>3473</v>
      </c>
      <c r="F1534" s="166" t="s">
        <v>3474</v>
      </c>
      <c r="G1534" s="167" t="s">
        <v>185</v>
      </c>
      <c r="H1534" s="168">
        <v>1</v>
      </c>
      <c r="I1534" s="169"/>
      <c r="J1534" s="170">
        <f t="shared" si="160"/>
        <v>0</v>
      </c>
      <c r="K1534" s="166" t="s">
        <v>3</v>
      </c>
      <c r="L1534" s="171"/>
      <c r="M1534" s="172" t="s">
        <v>3</v>
      </c>
      <c r="N1534" s="173" t="s">
        <v>44</v>
      </c>
      <c r="P1534" s="138">
        <f t="shared" si="161"/>
        <v>0</v>
      </c>
      <c r="Q1534" s="138">
        <v>0</v>
      </c>
      <c r="R1534" s="138">
        <f t="shared" si="162"/>
        <v>0</v>
      </c>
      <c r="S1534" s="138">
        <v>0</v>
      </c>
      <c r="T1534" s="139">
        <f t="shared" si="163"/>
        <v>0</v>
      </c>
      <c r="AR1534" s="140" t="s">
        <v>209</v>
      </c>
      <c r="AT1534" s="140" t="s">
        <v>1134</v>
      </c>
      <c r="AU1534" s="140" t="s">
        <v>80</v>
      </c>
      <c r="AY1534" s="16" t="s">
        <v>181</v>
      </c>
      <c r="BE1534" s="141">
        <f t="shared" si="164"/>
        <v>0</v>
      </c>
      <c r="BF1534" s="141">
        <f t="shared" si="165"/>
        <v>0</v>
      </c>
      <c r="BG1534" s="141">
        <f t="shared" si="166"/>
        <v>0</v>
      </c>
      <c r="BH1534" s="141">
        <f t="shared" si="167"/>
        <v>0</v>
      </c>
      <c r="BI1534" s="141">
        <f t="shared" si="168"/>
        <v>0</v>
      </c>
      <c r="BJ1534" s="16" t="s">
        <v>78</v>
      </c>
      <c r="BK1534" s="141">
        <f t="shared" si="169"/>
        <v>0</v>
      </c>
      <c r="BL1534" s="16" t="s">
        <v>186</v>
      </c>
      <c r="BM1534" s="140" t="s">
        <v>3475</v>
      </c>
    </row>
    <row r="1535" spans="2:65" s="1" customFormat="1" ht="16.5" customHeight="1" x14ac:dyDescent="0.2">
      <c r="B1535" s="128"/>
      <c r="C1535" s="164" t="s">
        <v>3476</v>
      </c>
      <c r="D1535" s="164" t="s">
        <v>1134</v>
      </c>
      <c r="E1535" s="165" t="s">
        <v>3477</v>
      </c>
      <c r="F1535" s="166" t="s">
        <v>3478</v>
      </c>
      <c r="G1535" s="167" t="s">
        <v>185</v>
      </c>
      <c r="H1535" s="168">
        <v>4</v>
      </c>
      <c r="I1535" s="169"/>
      <c r="J1535" s="170">
        <f t="shared" si="160"/>
        <v>0</v>
      </c>
      <c r="K1535" s="166" t="s">
        <v>3</v>
      </c>
      <c r="L1535" s="171"/>
      <c r="M1535" s="172" t="s">
        <v>3</v>
      </c>
      <c r="N1535" s="173" t="s">
        <v>44</v>
      </c>
      <c r="P1535" s="138">
        <f t="shared" si="161"/>
        <v>0</v>
      </c>
      <c r="Q1535" s="138">
        <v>0</v>
      </c>
      <c r="R1535" s="138">
        <f t="shared" si="162"/>
        <v>0</v>
      </c>
      <c r="S1535" s="138">
        <v>0</v>
      </c>
      <c r="T1535" s="139">
        <f t="shared" si="163"/>
        <v>0</v>
      </c>
      <c r="AR1535" s="140" t="s">
        <v>209</v>
      </c>
      <c r="AT1535" s="140" t="s">
        <v>1134</v>
      </c>
      <c r="AU1535" s="140" t="s">
        <v>80</v>
      </c>
      <c r="AY1535" s="16" t="s">
        <v>181</v>
      </c>
      <c r="BE1535" s="141">
        <f t="shared" si="164"/>
        <v>0</v>
      </c>
      <c r="BF1535" s="141">
        <f t="shared" si="165"/>
        <v>0</v>
      </c>
      <c r="BG1535" s="141">
        <f t="shared" si="166"/>
        <v>0</v>
      </c>
      <c r="BH1535" s="141">
        <f t="shared" si="167"/>
        <v>0</v>
      </c>
      <c r="BI1535" s="141">
        <f t="shared" si="168"/>
        <v>0</v>
      </c>
      <c r="BJ1535" s="16" t="s">
        <v>78</v>
      </c>
      <c r="BK1535" s="141">
        <f t="shared" si="169"/>
        <v>0</v>
      </c>
      <c r="BL1535" s="16" t="s">
        <v>186</v>
      </c>
      <c r="BM1535" s="140" t="s">
        <v>3479</v>
      </c>
    </row>
    <row r="1536" spans="2:65" s="1" customFormat="1" ht="16.5" customHeight="1" x14ac:dyDescent="0.2">
      <c r="B1536" s="128"/>
      <c r="C1536" s="164" t="s">
        <v>3480</v>
      </c>
      <c r="D1536" s="164" t="s">
        <v>1134</v>
      </c>
      <c r="E1536" s="165" t="s">
        <v>3481</v>
      </c>
      <c r="F1536" s="166" t="s">
        <v>3482</v>
      </c>
      <c r="G1536" s="167" t="s">
        <v>185</v>
      </c>
      <c r="H1536" s="168">
        <v>4</v>
      </c>
      <c r="I1536" s="169"/>
      <c r="J1536" s="170">
        <f t="shared" si="160"/>
        <v>0</v>
      </c>
      <c r="K1536" s="166" t="s">
        <v>3</v>
      </c>
      <c r="L1536" s="171"/>
      <c r="M1536" s="172" t="s">
        <v>3</v>
      </c>
      <c r="N1536" s="173" t="s">
        <v>44</v>
      </c>
      <c r="P1536" s="138">
        <f t="shared" si="161"/>
        <v>0</v>
      </c>
      <c r="Q1536" s="138">
        <v>0</v>
      </c>
      <c r="R1536" s="138">
        <f t="shared" si="162"/>
        <v>0</v>
      </c>
      <c r="S1536" s="138">
        <v>0</v>
      </c>
      <c r="T1536" s="139">
        <f t="shared" si="163"/>
        <v>0</v>
      </c>
      <c r="AR1536" s="140" t="s">
        <v>209</v>
      </c>
      <c r="AT1536" s="140" t="s">
        <v>1134</v>
      </c>
      <c r="AU1536" s="140" t="s">
        <v>80</v>
      </c>
      <c r="AY1536" s="16" t="s">
        <v>181</v>
      </c>
      <c r="BE1536" s="141">
        <f t="shared" si="164"/>
        <v>0</v>
      </c>
      <c r="BF1536" s="141">
        <f t="shared" si="165"/>
        <v>0</v>
      </c>
      <c r="BG1536" s="141">
        <f t="shared" si="166"/>
        <v>0</v>
      </c>
      <c r="BH1536" s="141">
        <f t="shared" si="167"/>
        <v>0</v>
      </c>
      <c r="BI1536" s="141">
        <f t="shared" si="168"/>
        <v>0</v>
      </c>
      <c r="BJ1536" s="16" t="s">
        <v>78</v>
      </c>
      <c r="BK1536" s="141">
        <f t="shared" si="169"/>
        <v>0</v>
      </c>
      <c r="BL1536" s="16" t="s">
        <v>186</v>
      </c>
      <c r="BM1536" s="140" t="s">
        <v>3483</v>
      </c>
    </row>
    <row r="1537" spans="2:65" s="1" customFormat="1" ht="21.75" customHeight="1" x14ac:dyDescent="0.2">
      <c r="B1537" s="128"/>
      <c r="C1537" s="164" t="s">
        <v>3484</v>
      </c>
      <c r="D1537" s="164" t="s">
        <v>1134</v>
      </c>
      <c r="E1537" s="165" t="s">
        <v>3485</v>
      </c>
      <c r="F1537" s="166" t="s">
        <v>3486</v>
      </c>
      <c r="G1537" s="167" t="s">
        <v>185</v>
      </c>
      <c r="H1537" s="168">
        <v>1</v>
      </c>
      <c r="I1537" s="169"/>
      <c r="J1537" s="170">
        <f t="shared" si="160"/>
        <v>0</v>
      </c>
      <c r="K1537" s="166" t="s">
        <v>3</v>
      </c>
      <c r="L1537" s="171"/>
      <c r="M1537" s="172" t="s">
        <v>3</v>
      </c>
      <c r="N1537" s="173" t="s">
        <v>44</v>
      </c>
      <c r="P1537" s="138">
        <f t="shared" si="161"/>
        <v>0</v>
      </c>
      <c r="Q1537" s="138">
        <v>0</v>
      </c>
      <c r="R1537" s="138">
        <f t="shared" si="162"/>
        <v>0</v>
      </c>
      <c r="S1537" s="138">
        <v>0</v>
      </c>
      <c r="T1537" s="139">
        <f t="shared" si="163"/>
        <v>0</v>
      </c>
      <c r="AR1537" s="140" t="s">
        <v>209</v>
      </c>
      <c r="AT1537" s="140" t="s">
        <v>1134</v>
      </c>
      <c r="AU1537" s="140" t="s">
        <v>80</v>
      </c>
      <c r="AY1537" s="16" t="s">
        <v>181</v>
      </c>
      <c r="BE1537" s="141">
        <f t="shared" si="164"/>
        <v>0</v>
      </c>
      <c r="BF1537" s="141">
        <f t="shared" si="165"/>
        <v>0</v>
      </c>
      <c r="BG1537" s="141">
        <f t="shared" si="166"/>
        <v>0</v>
      </c>
      <c r="BH1537" s="141">
        <f t="shared" si="167"/>
        <v>0</v>
      </c>
      <c r="BI1537" s="141">
        <f t="shared" si="168"/>
        <v>0</v>
      </c>
      <c r="BJ1537" s="16" t="s">
        <v>78</v>
      </c>
      <c r="BK1537" s="141">
        <f t="shared" si="169"/>
        <v>0</v>
      </c>
      <c r="BL1537" s="16" t="s">
        <v>186</v>
      </c>
      <c r="BM1537" s="140" t="s">
        <v>3487</v>
      </c>
    </row>
    <row r="1538" spans="2:65" s="1" customFormat="1" ht="16.5" customHeight="1" x14ac:dyDescent="0.2">
      <c r="B1538" s="128"/>
      <c r="C1538" s="164" t="s">
        <v>3488</v>
      </c>
      <c r="D1538" s="164" t="s">
        <v>1134</v>
      </c>
      <c r="E1538" s="165" t="s">
        <v>3489</v>
      </c>
      <c r="F1538" s="166" t="s">
        <v>3490</v>
      </c>
      <c r="G1538" s="167" t="s">
        <v>185</v>
      </c>
      <c r="H1538" s="168">
        <v>5</v>
      </c>
      <c r="I1538" s="169"/>
      <c r="J1538" s="170">
        <f t="shared" si="160"/>
        <v>0</v>
      </c>
      <c r="K1538" s="166" t="s">
        <v>3</v>
      </c>
      <c r="L1538" s="171"/>
      <c r="M1538" s="172" t="s">
        <v>3</v>
      </c>
      <c r="N1538" s="173" t="s">
        <v>44</v>
      </c>
      <c r="P1538" s="138">
        <f t="shared" si="161"/>
        <v>0</v>
      </c>
      <c r="Q1538" s="138">
        <v>0</v>
      </c>
      <c r="R1538" s="138">
        <f t="shared" si="162"/>
        <v>0</v>
      </c>
      <c r="S1538" s="138">
        <v>0</v>
      </c>
      <c r="T1538" s="139">
        <f t="shared" si="163"/>
        <v>0</v>
      </c>
      <c r="AR1538" s="140" t="s">
        <v>209</v>
      </c>
      <c r="AT1538" s="140" t="s">
        <v>1134</v>
      </c>
      <c r="AU1538" s="140" t="s">
        <v>80</v>
      </c>
      <c r="AY1538" s="16" t="s">
        <v>181</v>
      </c>
      <c r="BE1538" s="141">
        <f t="shared" si="164"/>
        <v>0</v>
      </c>
      <c r="BF1538" s="141">
        <f t="shared" si="165"/>
        <v>0</v>
      </c>
      <c r="BG1538" s="141">
        <f t="shared" si="166"/>
        <v>0</v>
      </c>
      <c r="BH1538" s="141">
        <f t="shared" si="167"/>
        <v>0</v>
      </c>
      <c r="BI1538" s="141">
        <f t="shared" si="168"/>
        <v>0</v>
      </c>
      <c r="BJ1538" s="16" t="s">
        <v>78</v>
      </c>
      <c r="BK1538" s="141">
        <f t="shared" si="169"/>
        <v>0</v>
      </c>
      <c r="BL1538" s="16" t="s">
        <v>186</v>
      </c>
      <c r="BM1538" s="140" t="s">
        <v>3491</v>
      </c>
    </row>
    <row r="1539" spans="2:65" s="1" customFormat="1" ht="16.5" customHeight="1" x14ac:dyDescent="0.2">
      <c r="B1539" s="128"/>
      <c r="C1539" s="164" t="s">
        <v>3492</v>
      </c>
      <c r="D1539" s="164" t="s">
        <v>1134</v>
      </c>
      <c r="E1539" s="165" t="s">
        <v>3493</v>
      </c>
      <c r="F1539" s="166" t="s">
        <v>3494</v>
      </c>
      <c r="G1539" s="167" t="s">
        <v>185</v>
      </c>
      <c r="H1539" s="168">
        <v>1</v>
      </c>
      <c r="I1539" s="169"/>
      <c r="J1539" s="170">
        <f t="shared" si="160"/>
        <v>0</v>
      </c>
      <c r="K1539" s="166" t="s">
        <v>3</v>
      </c>
      <c r="L1539" s="171"/>
      <c r="M1539" s="172" t="s">
        <v>3</v>
      </c>
      <c r="N1539" s="173" t="s">
        <v>44</v>
      </c>
      <c r="P1539" s="138">
        <f t="shared" si="161"/>
        <v>0</v>
      </c>
      <c r="Q1539" s="138">
        <v>0</v>
      </c>
      <c r="R1539" s="138">
        <f t="shared" si="162"/>
        <v>0</v>
      </c>
      <c r="S1539" s="138">
        <v>0</v>
      </c>
      <c r="T1539" s="139">
        <f t="shared" si="163"/>
        <v>0</v>
      </c>
      <c r="AR1539" s="140" t="s">
        <v>209</v>
      </c>
      <c r="AT1539" s="140" t="s">
        <v>1134</v>
      </c>
      <c r="AU1539" s="140" t="s">
        <v>80</v>
      </c>
      <c r="AY1539" s="16" t="s">
        <v>181</v>
      </c>
      <c r="BE1539" s="141">
        <f t="shared" si="164"/>
        <v>0</v>
      </c>
      <c r="BF1539" s="141">
        <f t="shared" si="165"/>
        <v>0</v>
      </c>
      <c r="BG1539" s="141">
        <f t="shared" si="166"/>
        <v>0</v>
      </c>
      <c r="BH1539" s="141">
        <f t="shared" si="167"/>
        <v>0</v>
      </c>
      <c r="BI1539" s="141">
        <f t="shared" si="168"/>
        <v>0</v>
      </c>
      <c r="BJ1539" s="16" t="s">
        <v>78</v>
      </c>
      <c r="BK1539" s="141">
        <f t="shared" si="169"/>
        <v>0</v>
      </c>
      <c r="BL1539" s="16" t="s">
        <v>186</v>
      </c>
      <c r="BM1539" s="140" t="s">
        <v>3495</v>
      </c>
    </row>
    <row r="1540" spans="2:65" s="1" customFormat="1" ht="16.5" customHeight="1" x14ac:dyDescent="0.2">
      <c r="B1540" s="128"/>
      <c r="C1540" s="164" t="s">
        <v>3496</v>
      </c>
      <c r="D1540" s="164" t="s">
        <v>1134</v>
      </c>
      <c r="E1540" s="165" t="s">
        <v>3497</v>
      </c>
      <c r="F1540" s="166" t="s">
        <v>3498</v>
      </c>
      <c r="G1540" s="167" t="s">
        <v>185</v>
      </c>
      <c r="H1540" s="168">
        <v>1</v>
      </c>
      <c r="I1540" s="169"/>
      <c r="J1540" s="170">
        <f t="shared" si="160"/>
        <v>0</v>
      </c>
      <c r="K1540" s="166" t="s">
        <v>3</v>
      </c>
      <c r="L1540" s="171"/>
      <c r="M1540" s="172" t="s">
        <v>3</v>
      </c>
      <c r="N1540" s="173" t="s">
        <v>44</v>
      </c>
      <c r="P1540" s="138">
        <f t="shared" si="161"/>
        <v>0</v>
      </c>
      <c r="Q1540" s="138">
        <v>0</v>
      </c>
      <c r="R1540" s="138">
        <f t="shared" si="162"/>
        <v>0</v>
      </c>
      <c r="S1540" s="138">
        <v>0</v>
      </c>
      <c r="T1540" s="139">
        <f t="shared" si="163"/>
        <v>0</v>
      </c>
      <c r="AR1540" s="140" t="s">
        <v>209</v>
      </c>
      <c r="AT1540" s="140" t="s">
        <v>1134</v>
      </c>
      <c r="AU1540" s="140" t="s">
        <v>80</v>
      </c>
      <c r="AY1540" s="16" t="s">
        <v>181</v>
      </c>
      <c r="BE1540" s="141">
        <f t="shared" si="164"/>
        <v>0</v>
      </c>
      <c r="BF1540" s="141">
        <f t="shared" si="165"/>
        <v>0</v>
      </c>
      <c r="BG1540" s="141">
        <f t="shared" si="166"/>
        <v>0</v>
      </c>
      <c r="BH1540" s="141">
        <f t="shared" si="167"/>
        <v>0</v>
      </c>
      <c r="BI1540" s="141">
        <f t="shared" si="168"/>
        <v>0</v>
      </c>
      <c r="BJ1540" s="16" t="s">
        <v>78</v>
      </c>
      <c r="BK1540" s="141">
        <f t="shared" si="169"/>
        <v>0</v>
      </c>
      <c r="BL1540" s="16" t="s">
        <v>186</v>
      </c>
      <c r="BM1540" s="140" t="s">
        <v>3499</v>
      </c>
    </row>
    <row r="1541" spans="2:65" s="1" customFormat="1" ht="16.5" customHeight="1" x14ac:dyDescent="0.2">
      <c r="B1541" s="128"/>
      <c r="C1541" s="164" t="s">
        <v>3500</v>
      </c>
      <c r="D1541" s="164" t="s">
        <v>1134</v>
      </c>
      <c r="E1541" s="165" t="s">
        <v>3501</v>
      </c>
      <c r="F1541" s="166" t="s">
        <v>3258</v>
      </c>
      <c r="G1541" s="167" t="s">
        <v>185</v>
      </c>
      <c r="H1541" s="168">
        <v>200</v>
      </c>
      <c r="I1541" s="169"/>
      <c r="J1541" s="170">
        <f t="shared" si="160"/>
        <v>0</v>
      </c>
      <c r="K1541" s="166" t="s">
        <v>3</v>
      </c>
      <c r="L1541" s="171"/>
      <c r="M1541" s="172" t="s">
        <v>3</v>
      </c>
      <c r="N1541" s="173" t="s">
        <v>44</v>
      </c>
      <c r="P1541" s="138">
        <f t="shared" si="161"/>
        <v>0</v>
      </c>
      <c r="Q1541" s="138">
        <v>0</v>
      </c>
      <c r="R1541" s="138">
        <f t="shared" si="162"/>
        <v>0</v>
      </c>
      <c r="S1541" s="138">
        <v>0</v>
      </c>
      <c r="T1541" s="139">
        <f t="shared" si="163"/>
        <v>0</v>
      </c>
      <c r="AR1541" s="140" t="s">
        <v>209</v>
      </c>
      <c r="AT1541" s="140" t="s">
        <v>1134</v>
      </c>
      <c r="AU1541" s="140" t="s">
        <v>80</v>
      </c>
      <c r="AY1541" s="16" t="s">
        <v>181</v>
      </c>
      <c r="BE1541" s="141">
        <f t="shared" si="164"/>
        <v>0</v>
      </c>
      <c r="BF1541" s="141">
        <f t="shared" si="165"/>
        <v>0</v>
      </c>
      <c r="BG1541" s="141">
        <f t="shared" si="166"/>
        <v>0</v>
      </c>
      <c r="BH1541" s="141">
        <f t="shared" si="167"/>
        <v>0</v>
      </c>
      <c r="BI1541" s="141">
        <f t="shared" si="168"/>
        <v>0</v>
      </c>
      <c r="BJ1541" s="16" t="s">
        <v>78</v>
      </c>
      <c r="BK1541" s="141">
        <f t="shared" si="169"/>
        <v>0</v>
      </c>
      <c r="BL1541" s="16" t="s">
        <v>186</v>
      </c>
      <c r="BM1541" s="140" t="s">
        <v>3502</v>
      </c>
    </row>
    <row r="1542" spans="2:65" s="1" customFormat="1" ht="16.5" customHeight="1" x14ac:dyDescent="0.2">
      <c r="B1542" s="128"/>
      <c r="C1542" s="164" t="s">
        <v>3503</v>
      </c>
      <c r="D1542" s="164" t="s">
        <v>1134</v>
      </c>
      <c r="E1542" s="165" t="s">
        <v>3504</v>
      </c>
      <c r="F1542" s="166" t="s">
        <v>3505</v>
      </c>
      <c r="G1542" s="167" t="s">
        <v>1013</v>
      </c>
      <c r="H1542" s="168">
        <v>200</v>
      </c>
      <c r="I1542" s="169"/>
      <c r="J1542" s="170">
        <f t="shared" si="160"/>
        <v>0</v>
      </c>
      <c r="K1542" s="166" t="s">
        <v>3</v>
      </c>
      <c r="L1542" s="171"/>
      <c r="M1542" s="172" t="s">
        <v>3</v>
      </c>
      <c r="N1542" s="173" t="s">
        <v>44</v>
      </c>
      <c r="P1542" s="138">
        <f t="shared" si="161"/>
        <v>0</v>
      </c>
      <c r="Q1542" s="138">
        <v>0</v>
      </c>
      <c r="R1542" s="138">
        <f t="shared" si="162"/>
        <v>0</v>
      </c>
      <c r="S1542" s="138">
        <v>0</v>
      </c>
      <c r="T1542" s="139">
        <f t="shared" si="163"/>
        <v>0</v>
      </c>
      <c r="AR1542" s="140" t="s">
        <v>209</v>
      </c>
      <c r="AT1542" s="140" t="s">
        <v>1134</v>
      </c>
      <c r="AU1542" s="140" t="s">
        <v>80</v>
      </c>
      <c r="AY1542" s="16" t="s">
        <v>181</v>
      </c>
      <c r="BE1542" s="141">
        <f t="shared" si="164"/>
        <v>0</v>
      </c>
      <c r="BF1542" s="141">
        <f t="shared" si="165"/>
        <v>0</v>
      </c>
      <c r="BG1542" s="141">
        <f t="shared" si="166"/>
        <v>0</v>
      </c>
      <c r="BH1542" s="141">
        <f t="shared" si="167"/>
        <v>0</v>
      </c>
      <c r="BI1542" s="141">
        <f t="shared" si="168"/>
        <v>0</v>
      </c>
      <c r="BJ1542" s="16" t="s">
        <v>78</v>
      </c>
      <c r="BK1542" s="141">
        <f t="shared" si="169"/>
        <v>0</v>
      </c>
      <c r="BL1542" s="16" t="s">
        <v>186</v>
      </c>
      <c r="BM1542" s="140" t="s">
        <v>3506</v>
      </c>
    </row>
    <row r="1543" spans="2:65" s="1" customFormat="1" ht="16.5" customHeight="1" x14ac:dyDescent="0.2">
      <c r="B1543" s="128"/>
      <c r="C1543" s="164" t="s">
        <v>3507</v>
      </c>
      <c r="D1543" s="164" t="s">
        <v>1134</v>
      </c>
      <c r="E1543" s="165" t="s">
        <v>3508</v>
      </c>
      <c r="F1543" s="166" t="s">
        <v>3509</v>
      </c>
      <c r="G1543" s="167" t="s">
        <v>185</v>
      </c>
      <c r="H1543" s="168">
        <v>100</v>
      </c>
      <c r="I1543" s="169"/>
      <c r="J1543" s="170">
        <f t="shared" si="160"/>
        <v>0</v>
      </c>
      <c r="K1543" s="166" t="s">
        <v>3</v>
      </c>
      <c r="L1543" s="171"/>
      <c r="M1543" s="172" t="s">
        <v>3</v>
      </c>
      <c r="N1543" s="173" t="s">
        <v>44</v>
      </c>
      <c r="P1543" s="138">
        <f t="shared" si="161"/>
        <v>0</v>
      </c>
      <c r="Q1543" s="138">
        <v>0</v>
      </c>
      <c r="R1543" s="138">
        <f t="shared" si="162"/>
        <v>0</v>
      </c>
      <c r="S1543" s="138">
        <v>0</v>
      </c>
      <c r="T1543" s="139">
        <f t="shared" si="163"/>
        <v>0</v>
      </c>
      <c r="AR1543" s="140" t="s">
        <v>209</v>
      </c>
      <c r="AT1543" s="140" t="s">
        <v>1134</v>
      </c>
      <c r="AU1543" s="140" t="s">
        <v>80</v>
      </c>
      <c r="AY1543" s="16" t="s">
        <v>181</v>
      </c>
      <c r="BE1543" s="141">
        <f t="shared" si="164"/>
        <v>0</v>
      </c>
      <c r="BF1543" s="141">
        <f t="shared" si="165"/>
        <v>0</v>
      </c>
      <c r="BG1543" s="141">
        <f t="shared" si="166"/>
        <v>0</v>
      </c>
      <c r="BH1543" s="141">
        <f t="shared" si="167"/>
        <v>0</v>
      </c>
      <c r="BI1543" s="141">
        <f t="shared" si="168"/>
        <v>0</v>
      </c>
      <c r="BJ1543" s="16" t="s">
        <v>78</v>
      </c>
      <c r="BK1543" s="141">
        <f t="shared" si="169"/>
        <v>0</v>
      </c>
      <c r="BL1543" s="16" t="s">
        <v>186</v>
      </c>
      <c r="BM1543" s="140" t="s">
        <v>3510</v>
      </c>
    </row>
    <row r="1544" spans="2:65" s="1" customFormat="1" ht="16.5" customHeight="1" x14ac:dyDescent="0.2">
      <c r="B1544" s="128"/>
      <c r="C1544" s="164" t="s">
        <v>3511</v>
      </c>
      <c r="D1544" s="164" t="s">
        <v>1134</v>
      </c>
      <c r="E1544" s="165" t="s">
        <v>3504</v>
      </c>
      <c r="F1544" s="166" t="s">
        <v>3505</v>
      </c>
      <c r="G1544" s="167" t="s">
        <v>1013</v>
      </c>
      <c r="H1544" s="168">
        <v>100</v>
      </c>
      <c r="I1544" s="169"/>
      <c r="J1544" s="170">
        <f t="shared" ref="J1544:J1575" si="170">ROUND(I1544*H1544,2)</f>
        <v>0</v>
      </c>
      <c r="K1544" s="166" t="s">
        <v>3</v>
      </c>
      <c r="L1544" s="171"/>
      <c r="M1544" s="172" t="s">
        <v>3</v>
      </c>
      <c r="N1544" s="173" t="s">
        <v>44</v>
      </c>
      <c r="P1544" s="138">
        <f t="shared" ref="P1544:P1575" si="171">O1544*H1544</f>
        <v>0</v>
      </c>
      <c r="Q1544" s="138">
        <v>0</v>
      </c>
      <c r="R1544" s="138">
        <f t="shared" ref="R1544:R1575" si="172">Q1544*H1544</f>
        <v>0</v>
      </c>
      <c r="S1544" s="138">
        <v>0</v>
      </c>
      <c r="T1544" s="139">
        <f t="shared" ref="T1544:T1575" si="173">S1544*H1544</f>
        <v>0</v>
      </c>
      <c r="AR1544" s="140" t="s">
        <v>209</v>
      </c>
      <c r="AT1544" s="140" t="s">
        <v>1134</v>
      </c>
      <c r="AU1544" s="140" t="s">
        <v>80</v>
      </c>
      <c r="AY1544" s="16" t="s">
        <v>181</v>
      </c>
      <c r="BE1544" s="141">
        <f t="shared" ref="BE1544:BE1575" si="174">IF(N1544="základní",J1544,0)</f>
        <v>0</v>
      </c>
      <c r="BF1544" s="141">
        <f t="shared" ref="BF1544:BF1575" si="175">IF(N1544="snížená",J1544,0)</f>
        <v>0</v>
      </c>
      <c r="BG1544" s="141">
        <f t="shared" ref="BG1544:BG1575" si="176">IF(N1544="zákl. přenesená",J1544,0)</f>
        <v>0</v>
      </c>
      <c r="BH1544" s="141">
        <f t="shared" ref="BH1544:BH1575" si="177">IF(N1544="sníž. přenesená",J1544,0)</f>
        <v>0</v>
      </c>
      <c r="BI1544" s="141">
        <f t="shared" ref="BI1544:BI1575" si="178">IF(N1544="nulová",J1544,0)</f>
        <v>0</v>
      </c>
      <c r="BJ1544" s="16" t="s">
        <v>78</v>
      </c>
      <c r="BK1544" s="141">
        <f t="shared" ref="BK1544:BK1575" si="179">ROUND(I1544*H1544,2)</f>
        <v>0</v>
      </c>
      <c r="BL1544" s="16" t="s">
        <v>186</v>
      </c>
      <c r="BM1544" s="140" t="s">
        <v>3512</v>
      </c>
    </row>
    <row r="1545" spans="2:65" s="1" customFormat="1" ht="16.5" customHeight="1" x14ac:dyDescent="0.2">
      <c r="B1545" s="128"/>
      <c r="C1545" s="164" t="s">
        <v>3513</v>
      </c>
      <c r="D1545" s="164" t="s">
        <v>1134</v>
      </c>
      <c r="E1545" s="165" t="s">
        <v>3514</v>
      </c>
      <c r="F1545" s="166" t="s">
        <v>3515</v>
      </c>
      <c r="G1545" s="167" t="s">
        <v>499</v>
      </c>
      <c r="H1545" s="168">
        <v>25</v>
      </c>
      <c r="I1545" s="169"/>
      <c r="J1545" s="170">
        <f t="shared" si="170"/>
        <v>0</v>
      </c>
      <c r="K1545" s="166" t="s">
        <v>3</v>
      </c>
      <c r="L1545" s="171"/>
      <c r="M1545" s="172" t="s">
        <v>3</v>
      </c>
      <c r="N1545" s="173" t="s">
        <v>44</v>
      </c>
      <c r="P1545" s="138">
        <f t="shared" si="171"/>
        <v>0</v>
      </c>
      <c r="Q1545" s="138">
        <v>0</v>
      </c>
      <c r="R1545" s="138">
        <f t="shared" si="172"/>
        <v>0</v>
      </c>
      <c r="S1545" s="138">
        <v>0</v>
      </c>
      <c r="T1545" s="139">
        <f t="shared" si="173"/>
        <v>0</v>
      </c>
      <c r="AR1545" s="140" t="s">
        <v>209</v>
      </c>
      <c r="AT1545" s="140" t="s">
        <v>1134</v>
      </c>
      <c r="AU1545" s="140" t="s">
        <v>80</v>
      </c>
      <c r="AY1545" s="16" t="s">
        <v>181</v>
      </c>
      <c r="BE1545" s="141">
        <f t="shared" si="174"/>
        <v>0</v>
      </c>
      <c r="BF1545" s="141">
        <f t="shared" si="175"/>
        <v>0</v>
      </c>
      <c r="BG1545" s="141">
        <f t="shared" si="176"/>
        <v>0</v>
      </c>
      <c r="BH1545" s="141">
        <f t="shared" si="177"/>
        <v>0</v>
      </c>
      <c r="BI1545" s="141">
        <f t="shared" si="178"/>
        <v>0</v>
      </c>
      <c r="BJ1545" s="16" t="s">
        <v>78</v>
      </c>
      <c r="BK1545" s="141">
        <f t="shared" si="179"/>
        <v>0</v>
      </c>
      <c r="BL1545" s="16" t="s">
        <v>186</v>
      </c>
      <c r="BM1545" s="140" t="s">
        <v>3516</v>
      </c>
    </row>
    <row r="1546" spans="2:65" s="1" customFormat="1" ht="21.75" customHeight="1" x14ac:dyDescent="0.2">
      <c r="B1546" s="128"/>
      <c r="C1546" s="164" t="s">
        <v>3517</v>
      </c>
      <c r="D1546" s="164" t="s">
        <v>1134</v>
      </c>
      <c r="E1546" s="165" t="s">
        <v>3518</v>
      </c>
      <c r="F1546" s="166" t="s">
        <v>3519</v>
      </c>
      <c r="G1546" s="167" t="s">
        <v>185</v>
      </c>
      <c r="H1546" s="168">
        <v>500</v>
      </c>
      <c r="I1546" s="169"/>
      <c r="J1546" s="170">
        <f t="shared" si="170"/>
        <v>0</v>
      </c>
      <c r="K1546" s="166" t="s">
        <v>3</v>
      </c>
      <c r="L1546" s="171"/>
      <c r="M1546" s="172" t="s">
        <v>3</v>
      </c>
      <c r="N1546" s="173" t="s">
        <v>44</v>
      </c>
      <c r="P1546" s="138">
        <f t="shared" si="171"/>
        <v>0</v>
      </c>
      <c r="Q1546" s="138">
        <v>0</v>
      </c>
      <c r="R1546" s="138">
        <f t="shared" si="172"/>
        <v>0</v>
      </c>
      <c r="S1546" s="138">
        <v>0</v>
      </c>
      <c r="T1546" s="139">
        <f t="shared" si="173"/>
        <v>0</v>
      </c>
      <c r="AR1546" s="140" t="s">
        <v>209</v>
      </c>
      <c r="AT1546" s="140" t="s">
        <v>1134</v>
      </c>
      <c r="AU1546" s="140" t="s">
        <v>80</v>
      </c>
      <c r="AY1546" s="16" t="s">
        <v>181</v>
      </c>
      <c r="BE1546" s="141">
        <f t="shared" si="174"/>
        <v>0</v>
      </c>
      <c r="BF1546" s="141">
        <f t="shared" si="175"/>
        <v>0</v>
      </c>
      <c r="BG1546" s="141">
        <f t="shared" si="176"/>
        <v>0</v>
      </c>
      <c r="BH1546" s="141">
        <f t="shared" si="177"/>
        <v>0</v>
      </c>
      <c r="BI1546" s="141">
        <f t="shared" si="178"/>
        <v>0</v>
      </c>
      <c r="BJ1546" s="16" t="s">
        <v>78</v>
      </c>
      <c r="BK1546" s="141">
        <f t="shared" si="179"/>
        <v>0</v>
      </c>
      <c r="BL1546" s="16" t="s">
        <v>186</v>
      </c>
      <c r="BM1546" s="140" t="s">
        <v>3520</v>
      </c>
    </row>
    <row r="1547" spans="2:65" s="1" customFormat="1" ht="16.5" customHeight="1" x14ac:dyDescent="0.2">
      <c r="B1547" s="128"/>
      <c r="C1547" s="164" t="s">
        <v>3521</v>
      </c>
      <c r="D1547" s="164" t="s">
        <v>1134</v>
      </c>
      <c r="E1547" s="165" t="s">
        <v>3522</v>
      </c>
      <c r="F1547" s="166" t="s">
        <v>3523</v>
      </c>
      <c r="G1547" s="167" t="s">
        <v>499</v>
      </c>
      <c r="H1547" s="168">
        <v>24</v>
      </c>
      <c r="I1547" s="169"/>
      <c r="J1547" s="170">
        <f t="shared" si="170"/>
        <v>0</v>
      </c>
      <c r="K1547" s="166" t="s">
        <v>3</v>
      </c>
      <c r="L1547" s="171"/>
      <c r="M1547" s="172" t="s">
        <v>3</v>
      </c>
      <c r="N1547" s="173" t="s">
        <v>44</v>
      </c>
      <c r="P1547" s="138">
        <f t="shared" si="171"/>
        <v>0</v>
      </c>
      <c r="Q1547" s="138">
        <v>0</v>
      </c>
      <c r="R1547" s="138">
        <f t="shared" si="172"/>
        <v>0</v>
      </c>
      <c r="S1547" s="138">
        <v>0</v>
      </c>
      <c r="T1547" s="139">
        <f t="shared" si="173"/>
        <v>0</v>
      </c>
      <c r="AR1547" s="140" t="s">
        <v>209</v>
      </c>
      <c r="AT1547" s="140" t="s">
        <v>1134</v>
      </c>
      <c r="AU1547" s="140" t="s">
        <v>80</v>
      </c>
      <c r="AY1547" s="16" t="s">
        <v>181</v>
      </c>
      <c r="BE1547" s="141">
        <f t="shared" si="174"/>
        <v>0</v>
      </c>
      <c r="BF1547" s="141">
        <f t="shared" si="175"/>
        <v>0</v>
      </c>
      <c r="BG1547" s="141">
        <f t="shared" si="176"/>
        <v>0</v>
      </c>
      <c r="BH1547" s="141">
        <f t="shared" si="177"/>
        <v>0</v>
      </c>
      <c r="BI1547" s="141">
        <f t="shared" si="178"/>
        <v>0</v>
      </c>
      <c r="BJ1547" s="16" t="s">
        <v>78</v>
      </c>
      <c r="BK1547" s="141">
        <f t="shared" si="179"/>
        <v>0</v>
      </c>
      <c r="BL1547" s="16" t="s">
        <v>186</v>
      </c>
      <c r="BM1547" s="140" t="s">
        <v>3524</v>
      </c>
    </row>
    <row r="1548" spans="2:65" s="1" customFormat="1" ht="16.5" customHeight="1" x14ac:dyDescent="0.2">
      <c r="B1548" s="128"/>
      <c r="C1548" s="164" t="s">
        <v>3525</v>
      </c>
      <c r="D1548" s="164" t="s">
        <v>1134</v>
      </c>
      <c r="E1548" s="165" t="s">
        <v>3526</v>
      </c>
      <c r="F1548" s="166" t="s">
        <v>3527</v>
      </c>
      <c r="G1548" s="167" t="s">
        <v>499</v>
      </c>
      <c r="H1548" s="168">
        <v>6</v>
      </c>
      <c r="I1548" s="169"/>
      <c r="J1548" s="170">
        <f t="shared" si="170"/>
        <v>0</v>
      </c>
      <c r="K1548" s="166" t="s">
        <v>3</v>
      </c>
      <c r="L1548" s="171"/>
      <c r="M1548" s="172" t="s">
        <v>3</v>
      </c>
      <c r="N1548" s="173" t="s">
        <v>44</v>
      </c>
      <c r="P1548" s="138">
        <f t="shared" si="171"/>
        <v>0</v>
      </c>
      <c r="Q1548" s="138">
        <v>0</v>
      </c>
      <c r="R1548" s="138">
        <f t="shared" si="172"/>
        <v>0</v>
      </c>
      <c r="S1548" s="138">
        <v>0</v>
      </c>
      <c r="T1548" s="139">
        <f t="shared" si="173"/>
        <v>0</v>
      </c>
      <c r="AR1548" s="140" t="s">
        <v>209</v>
      </c>
      <c r="AT1548" s="140" t="s">
        <v>1134</v>
      </c>
      <c r="AU1548" s="140" t="s">
        <v>80</v>
      </c>
      <c r="AY1548" s="16" t="s">
        <v>181</v>
      </c>
      <c r="BE1548" s="141">
        <f t="shared" si="174"/>
        <v>0</v>
      </c>
      <c r="BF1548" s="141">
        <f t="shared" si="175"/>
        <v>0</v>
      </c>
      <c r="BG1548" s="141">
        <f t="shared" si="176"/>
        <v>0</v>
      </c>
      <c r="BH1548" s="141">
        <f t="shared" si="177"/>
        <v>0</v>
      </c>
      <c r="BI1548" s="141">
        <f t="shared" si="178"/>
        <v>0</v>
      </c>
      <c r="BJ1548" s="16" t="s">
        <v>78</v>
      </c>
      <c r="BK1548" s="141">
        <f t="shared" si="179"/>
        <v>0</v>
      </c>
      <c r="BL1548" s="16" t="s">
        <v>186</v>
      </c>
      <c r="BM1548" s="140" t="s">
        <v>3528</v>
      </c>
    </row>
    <row r="1549" spans="2:65" s="1" customFormat="1" ht="21.75" customHeight="1" x14ac:dyDescent="0.2">
      <c r="B1549" s="128"/>
      <c r="C1549" s="164" t="s">
        <v>3529</v>
      </c>
      <c r="D1549" s="164" t="s">
        <v>1134</v>
      </c>
      <c r="E1549" s="165" t="s">
        <v>3530</v>
      </c>
      <c r="F1549" s="166" t="s">
        <v>3531</v>
      </c>
      <c r="G1549" s="167" t="s">
        <v>499</v>
      </c>
      <c r="H1549" s="168">
        <v>170</v>
      </c>
      <c r="I1549" s="169"/>
      <c r="J1549" s="170">
        <f t="shared" si="170"/>
        <v>0</v>
      </c>
      <c r="K1549" s="166" t="s">
        <v>3</v>
      </c>
      <c r="L1549" s="171"/>
      <c r="M1549" s="172" t="s">
        <v>3</v>
      </c>
      <c r="N1549" s="173" t="s">
        <v>44</v>
      </c>
      <c r="P1549" s="138">
        <f t="shared" si="171"/>
        <v>0</v>
      </c>
      <c r="Q1549" s="138">
        <v>0</v>
      </c>
      <c r="R1549" s="138">
        <f t="shared" si="172"/>
        <v>0</v>
      </c>
      <c r="S1549" s="138">
        <v>0</v>
      </c>
      <c r="T1549" s="139">
        <f t="shared" si="173"/>
        <v>0</v>
      </c>
      <c r="AR1549" s="140" t="s">
        <v>209</v>
      </c>
      <c r="AT1549" s="140" t="s">
        <v>1134</v>
      </c>
      <c r="AU1549" s="140" t="s">
        <v>80</v>
      </c>
      <c r="AY1549" s="16" t="s">
        <v>181</v>
      </c>
      <c r="BE1549" s="141">
        <f t="shared" si="174"/>
        <v>0</v>
      </c>
      <c r="BF1549" s="141">
        <f t="shared" si="175"/>
        <v>0</v>
      </c>
      <c r="BG1549" s="141">
        <f t="shared" si="176"/>
        <v>0</v>
      </c>
      <c r="BH1549" s="141">
        <f t="shared" si="177"/>
        <v>0</v>
      </c>
      <c r="BI1549" s="141">
        <f t="shared" si="178"/>
        <v>0</v>
      </c>
      <c r="BJ1549" s="16" t="s">
        <v>78</v>
      </c>
      <c r="BK1549" s="141">
        <f t="shared" si="179"/>
        <v>0</v>
      </c>
      <c r="BL1549" s="16" t="s">
        <v>186</v>
      </c>
      <c r="BM1549" s="140" t="s">
        <v>3532</v>
      </c>
    </row>
    <row r="1550" spans="2:65" s="1" customFormat="1" ht="21.75" customHeight="1" x14ac:dyDescent="0.2">
      <c r="B1550" s="128"/>
      <c r="C1550" s="164" t="s">
        <v>3533</v>
      </c>
      <c r="D1550" s="164" t="s">
        <v>1134</v>
      </c>
      <c r="E1550" s="165" t="s">
        <v>3534</v>
      </c>
      <c r="F1550" s="166" t="s">
        <v>3535</v>
      </c>
      <c r="G1550" s="167" t="s">
        <v>499</v>
      </c>
      <c r="H1550" s="168">
        <v>50</v>
      </c>
      <c r="I1550" s="169"/>
      <c r="J1550" s="170">
        <f t="shared" si="170"/>
        <v>0</v>
      </c>
      <c r="K1550" s="166" t="s">
        <v>3</v>
      </c>
      <c r="L1550" s="171"/>
      <c r="M1550" s="172" t="s">
        <v>3</v>
      </c>
      <c r="N1550" s="173" t="s">
        <v>44</v>
      </c>
      <c r="P1550" s="138">
        <f t="shared" si="171"/>
        <v>0</v>
      </c>
      <c r="Q1550" s="138">
        <v>0</v>
      </c>
      <c r="R1550" s="138">
        <f t="shared" si="172"/>
        <v>0</v>
      </c>
      <c r="S1550" s="138">
        <v>0</v>
      </c>
      <c r="T1550" s="139">
        <f t="shared" si="173"/>
        <v>0</v>
      </c>
      <c r="AR1550" s="140" t="s">
        <v>209</v>
      </c>
      <c r="AT1550" s="140" t="s">
        <v>1134</v>
      </c>
      <c r="AU1550" s="140" t="s">
        <v>80</v>
      </c>
      <c r="AY1550" s="16" t="s">
        <v>181</v>
      </c>
      <c r="BE1550" s="141">
        <f t="shared" si="174"/>
        <v>0</v>
      </c>
      <c r="BF1550" s="141">
        <f t="shared" si="175"/>
        <v>0</v>
      </c>
      <c r="BG1550" s="141">
        <f t="shared" si="176"/>
        <v>0</v>
      </c>
      <c r="BH1550" s="141">
        <f t="shared" si="177"/>
        <v>0</v>
      </c>
      <c r="BI1550" s="141">
        <f t="shared" si="178"/>
        <v>0</v>
      </c>
      <c r="BJ1550" s="16" t="s">
        <v>78</v>
      </c>
      <c r="BK1550" s="141">
        <f t="shared" si="179"/>
        <v>0</v>
      </c>
      <c r="BL1550" s="16" t="s">
        <v>186</v>
      </c>
      <c r="BM1550" s="140" t="s">
        <v>3536</v>
      </c>
    </row>
    <row r="1551" spans="2:65" s="1" customFormat="1" ht="16.5" customHeight="1" x14ac:dyDescent="0.2">
      <c r="B1551" s="128"/>
      <c r="C1551" s="164" t="s">
        <v>2259</v>
      </c>
      <c r="D1551" s="164" t="s">
        <v>1134</v>
      </c>
      <c r="E1551" s="165" t="s">
        <v>3537</v>
      </c>
      <c r="F1551" s="166" t="s">
        <v>3538</v>
      </c>
      <c r="G1551" s="167" t="s">
        <v>499</v>
      </c>
      <c r="H1551" s="168">
        <v>100</v>
      </c>
      <c r="I1551" s="169"/>
      <c r="J1551" s="170">
        <f t="shared" si="170"/>
        <v>0</v>
      </c>
      <c r="K1551" s="166" t="s">
        <v>3</v>
      </c>
      <c r="L1551" s="171"/>
      <c r="M1551" s="172" t="s">
        <v>3</v>
      </c>
      <c r="N1551" s="173" t="s">
        <v>44</v>
      </c>
      <c r="P1551" s="138">
        <f t="shared" si="171"/>
        <v>0</v>
      </c>
      <c r="Q1551" s="138">
        <v>0</v>
      </c>
      <c r="R1551" s="138">
        <f t="shared" si="172"/>
        <v>0</v>
      </c>
      <c r="S1551" s="138">
        <v>0</v>
      </c>
      <c r="T1551" s="139">
        <f t="shared" si="173"/>
        <v>0</v>
      </c>
      <c r="AR1551" s="140" t="s">
        <v>209</v>
      </c>
      <c r="AT1551" s="140" t="s">
        <v>1134</v>
      </c>
      <c r="AU1551" s="140" t="s">
        <v>80</v>
      </c>
      <c r="AY1551" s="16" t="s">
        <v>181</v>
      </c>
      <c r="BE1551" s="141">
        <f t="shared" si="174"/>
        <v>0</v>
      </c>
      <c r="BF1551" s="141">
        <f t="shared" si="175"/>
        <v>0</v>
      </c>
      <c r="BG1551" s="141">
        <f t="shared" si="176"/>
        <v>0</v>
      </c>
      <c r="BH1551" s="141">
        <f t="shared" si="177"/>
        <v>0</v>
      </c>
      <c r="BI1551" s="141">
        <f t="shared" si="178"/>
        <v>0</v>
      </c>
      <c r="BJ1551" s="16" t="s">
        <v>78</v>
      </c>
      <c r="BK1551" s="141">
        <f t="shared" si="179"/>
        <v>0</v>
      </c>
      <c r="BL1551" s="16" t="s">
        <v>186</v>
      </c>
      <c r="BM1551" s="140" t="s">
        <v>3539</v>
      </c>
    </row>
    <row r="1552" spans="2:65" s="1" customFormat="1" ht="16.5" customHeight="1" x14ac:dyDescent="0.2">
      <c r="B1552" s="128"/>
      <c r="C1552" s="164" t="s">
        <v>2339</v>
      </c>
      <c r="D1552" s="164" t="s">
        <v>1134</v>
      </c>
      <c r="E1552" s="165" t="s">
        <v>3540</v>
      </c>
      <c r="F1552" s="166" t="s">
        <v>3541</v>
      </c>
      <c r="G1552" s="167" t="s">
        <v>499</v>
      </c>
      <c r="H1552" s="168">
        <v>600</v>
      </c>
      <c r="I1552" s="169"/>
      <c r="J1552" s="170">
        <f t="shared" si="170"/>
        <v>0</v>
      </c>
      <c r="K1552" s="166" t="s">
        <v>3</v>
      </c>
      <c r="L1552" s="171"/>
      <c r="M1552" s="172" t="s">
        <v>3</v>
      </c>
      <c r="N1552" s="173" t="s">
        <v>44</v>
      </c>
      <c r="P1552" s="138">
        <f t="shared" si="171"/>
        <v>0</v>
      </c>
      <c r="Q1552" s="138">
        <v>0</v>
      </c>
      <c r="R1552" s="138">
        <f t="shared" si="172"/>
        <v>0</v>
      </c>
      <c r="S1552" s="138">
        <v>0</v>
      </c>
      <c r="T1552" s="139">
        <f t="shared" si="173"/>
        <v>0</v>
      </c>
      <c r="AR1552" s="140" t="s">
        <v>209</v>
      </c>
      <c r="AT1552" s="140" t="s">
        <v>1134</v>
      </c>
      <c r="AU1552" s="140" t="s">
        <v>80</v>
      </c>
      <c r="AY1552" s="16" t="s">
        <v>181</v>
      </c>
      <c r="BE1552" s="141">
        <f t="shared" si="174"/>
        <v>0</v>
      </c>
      <c r="BF1552" s="141">
        <f t="shared" si="175"/>
        <v>0</v>
      </c>
      <c r="BG1552" s="141">
        <f t="shared" si="176"/>
        <v>0</v>
      </c>
      <c r="BH1552" s="141">
        <f t="shared" si="177"/>
        <v>0</v>
      </c>
      <c r="BI1552" s="141">
        <f t="shared" si="178"/>
        <v>0</v>
      </c>
      <c r="BJ1552" s="16" t="s">
        <v>78</v>
      </c>
      <c r="BK1552" s="141">
        <f t="shared" si="179"/>
        <v>0</v>
      </c>
      <c r="BL1552" s="16" t="s">
        <v>186</v>
      </c>
      <c r="BM1552" s="140" t="s">
        <v>3542</v>
      </c>
    </row>
    <row r="1553" spans="2:65" s="1" customFormat="1" ht="16.5" customHeight="1" x14ac:dyDescent="0.2">
      <c r="B1553" s="128"/>
      <c r="C1553" s="164" t="s">
        <v>2346</v>
      </c>
      <c r="D1553" s="164" t="s">
        <v>1134</v>
      </c>
      <c r="E1553" s="165" t="s">
        <v>3543</v>
      </c>
      <c r="F1553" s="166" t="s">
        <v>3544</v>
      </c>
      <c r="G1553" s="167" t="s">
        <v>499</v>
      </c>
      <c r="H1553" s="168">
        <v>300</v>
      </c>
      <c r="I1553" s="169"/>
      <c r="J1553" s="170">
        <f t="shared" si="170"/>
        <v>0</v>
      </c>
      <c r="K1553" s="166" t="s">
        <v>3</v>
      </c>
      <c r="L1553" s="171"/>
      <c r="M1553" s="172" t="s">
        <v>3</v>
      </c>
      <c r="N1553" s="173" t="s">
        <v>44</v>
      </c>
      <c r="P1553" s="138">
        <f t="shared" si="171"/>
        <v>0</v>
      </c>
      <c r="Q1553" s="138">
        <v>0</v>
      </c>
      <c r="R1553" s="138">
        <f t="shared" si="172"/>
        <v>0</v>
      </c>
      <c r="S1553" s="138">
        <v>0</v>
      </c>
      <c r="T1553" s="139">
        <f t="shared" si="173"/>
        <v>0</v>
      </c>
      <c r="AR1553" s="140" t="s">
        <v>209</v>
      </c>
      <c r="AT1553" s="140" t="s">
        <v>1134</v>
      </c>
      <c r="AU1553" s="140" t="s">
        <v>80</v>
      </c>
      <c r="AY1553" s="16" t="s">
        <v>181</v>
      </c>
      <c r="BE1553" s="141">
        <f t="shared" si="174"/>
        <v>0</v>
      </c>
      <c r="BF1553" s="141">
        <f t="shared" si="175"/>
        <v>0</v>
      </c>
      <c r="BG1553" s="141">
        <f t="shared" si="176"/>
        <v>0</v>
      </c>
      <c r="BH1553" s="141">
        <f t="shared" si="177"/>
        <v>0</v>
      </c>
      <c r="BI1553" s="141">
        <f t="shared" si="178"/>
        <v>0</v>
      </c>
      <c r="BJ1553" s="16" t="s">
        <v>78</v>
      </c>
      <c r="BK1553" s="141">
        <f t="shared" si="179"/>
        <v>0</v>
      </c>
      <c r="BL1553" s="16" t="s">
        <v>186</v>
      </c>
      <c r="BM1553" s="140" t="s">
        <v>3545</v>
      </c>
    </row>
    <row r="1554" spans="2:65" s="1" customFormat="1" ht="16.5" customHeight="1" x14ac:dyDescent="0.2">
      <c r="B1554" s="128"/>
      <c r="C1554" s="164" t="s">
        <v>2514</v>
      </c>
      <c r="D1554" s="164" t="s">
        <v>1134</v>
      </c>
      <c r="E1554" s="165" t="s">
        <v>3546</v>
      </c>
      <c r="F1554" s="166" t="s">
        <v>3547</v>
      </c>
      <c r="G1554" s="167" t="s">
        <v>499</v>
      </c>
      <c r="H1554" s="168">
        <v>500</v>
      </c>
      <c r="I1554" s="169"/>
      <c r="J1554" s="170">
        <f t="shared" si="170"/>
        <v>0</v>
      </c>
      <c r="K1554" s="166" t="s">
        <v>3</v>
      </c>
      <c r="L1554" s="171"/>
      <c r="M1554" s="172" t="s">
        <v>3</v>
      </c>
      <c r="N1554" s="173" t="s">
        <v>44</v>
      </c>
      <c r="P1554" s="138">
        <f t="shared" si="171"/>
        <v>0</v>
      </c>
      <c r="Q1554" s="138">
        <v>0</v>
      </c>
      <c r="R1554" s="138">
        <f t="shared" si="172"/>
        <v>0</v>
      </c>
      <c r="S1554" s="138">
        <v>0</v>
      </c>
      <c r="T1554" s="139">
        <f t="shared" si="173"/>
        <v>0</v>
      </c>
      <c r="AR1554" s="140" t="s">
        <v>209</v>
      </c>
      <c r="AT1554" s="140" t="s">
        <v>1134</v>
      </c>
      <c r="AU1554" s="140" t="s">
        <v>80</v>
      </c>
      <c r="AY1554" s="16" t="s">
        <v>181</v>
      </c>
      <c r="BE1554" s="141">
        <f t="shared" si="174"/>
        <v>0</v>
      </c>
      <c r="BF1554" s="141">
        <f t="shared" si="175"/>
        <v>0</v>
      </c>
      <c r="BG1554" s="141">
        <f t="shared" si="176"/>
        <v>0</v>
      </c>
      <c r="BH1554" s="141">
        <f t="shared" si="177"/>
        <v>0</v>
      </c>
      <c r="BI1554" s="141">
        <f t="shared" si="178"/>
        <v>0</v>
      </c>
      <c r="BJ1554" s="16" t="s">
        <v>78</v>
      </c>
      <c r="BK1554" s="141">
        <f t="shared" si="179"/>
        <v>0</v>
      </c>
      <c r="BL1554" s="16" t="s">
        <v>186</v>
      </c>
      <c r="BM1554" s="140" t="s">
        <v>3548</v>
      </c>
    </row>
    <row r="1555" spans="2:65" s="1" customFormat="1" ht="16.5" customHeight="1" x14ac:dyDescent="0.2">
      <c r="B1555" s="128"/>
      <c r="C1555" s="164" t="s">
        <v>3549</v>
      </c>
      <c r="D1555" s="164" t="s">
        <v>1134</v>
      </c>
      <c r="E1555" s="165" t="s">
        <v>3550</v>
      </c>
      <c r="F1555" s="166" t="s">
        <v>3551</v>
      </c>
      <c r="G1555" s="167" t="s">
        <v>499</v>
      </c>
      <c r="H1555" s="168">
        <v>200</v>
      </c>
      <c r="I1555" s="169"/>
      <c r="J1555" s="170">
        <f t="shared" si="170"/>
        <v>0</v>
      </c>
      <c r="K1555" s="166" t="s">
        <v>3</v>
      </c>
      <c r="L1555" s="171"/>
      <c r="M1555" s="172" t="s">
        <v>3</v>
      </c>
      <c r="N1555" s="173" t="s">
        <v>44</v>
      </c>
      <c r="P1555" s="138">
        <f t="shared" si="171"/>
        <v>0</v>
      </c>
      <c r="Q1555" s="138">
        <v>0</v>
      </c>
      <c r="R1555" s="138">
        <f t="shared" si="172"/>
        <v>0</v>
      </c>
      <c r="S1555" s="138">
        <v>0</v>
      </c>
      <c r="T1555" s="139">
        <f t="shared" si="173"/>
        <v>0</v>
      </c>
      <c r="AR1555" s="140" t="s">
        <v>209</v>
      </c>
      <c r="AT1555" s="140" t="s">
        <v>1134</v>
      </c>
      <c r="AU1555" s="140" t="s">
        <v>80</v>
      </c>
      <c r="AY1555" s="16" t="s">
        <v>181</v>
      </c>
      <c r="BE1555" s="141">
        <f t="shared" si="174"/>
        <v>0</v>
      </c>
      <c r="BF1555" s="141">
        <f t="shared" si="175"/>
        <v>0</v>
      </c>
      <c r="BG1555" s="141">
        <f t="shared" si="176"/>
        <v>0</v>
      </c>
      <c r="BH1555" s="141">
        <f t="shared" si="177"/>
        <v>0</v>
      </c>
      <c r="BI1555" s="141">
        <f t="shared" si="178"/>
        <v>0</v>
      </c>
      <c r="BJ1555" s="16" t="s">
        <v>78</v>
      </c>
      <c r="BK1555" s="141">
        <f t="shared" si="179"/>
        <v>0</v>
      </c>
      <c r="BL1555" s="16" t="s">
        <v>186</v>
      </c>
      <c r="BM1555" s="140" t="s">
        <v>3552</v>
      </c>
    </row>
    <row r="1556" spans="2:65" s="1" customFormat="1" ht="24.2" customHeight="1" x14ac:dyDescent="0.2">
      <c r="B1556" s="128"/>
      <c r="C1556" s="164" t="s">
        <v>3553</v>
      </c>
      <c r="D1556" s="164" t="s">
        <v>1134</v>
      </c>
      <c r="E1556" s="165" t="s">
        <v>3554</v>
      </c>
      <c r="F1556" s="166" t="s">
        <v>3555</v>
      </c>
      <c r="G1556" s="167" t="s">
        <v>499</v>
      </c>
      <c r="H1556" s="168">
        <v>200</v>
      </c>
      <c r="I1556" s="169"/>
      <c r="J1556" s="170">
        <f t="shared" si="170"/>
        <v>0</v>
      </c>
      <c r="K1556" s="166" t="s">
        <v>3</v>
      </c>
      <c r="L1556" s="171"/>
      <c r="M1556" s="172" t="s">
        <v>3</v>
      </c>
      <c r="N1556" s="173" t="s">
        <v>44</v>
      </c>
      <c r="P1556" s="138">
        <f t="shared" si="171"/>
        <v>0</v>
      </c>
      <c r="Q1556" s="138">
        <v>0</v>
      </c>
      <c r="R1556" s="138">
        <f t="shared" si="172"/>
        <v>0</v>
      </c>
      <c r="S1556" s="138">
        <v>0</v>
      </c>
      <c r="T1556" s="139">
        <f t="shared" si="173"/>
        <v>0</v>
      </c>
      <c r="AR1556" s="140" t="s">
        <v>209</v>
      </c>
      <c r="AT1556" s="140" t="s">
        <v>1134</v>
      </c>
      <c r="AU1556" s="140" t="s">
        <v>80</v>
      </c>
      <c r="AY1556" s="16" t="s">
        <v>181</v>
      </c>
      <c r="BE1556" s="141">
        <f t="shared" si="174"/>
        <v>0</v>
      </c>
      <c r="BF1556" s="141">
        <f t="shared" si="175"/>
        <v>0</v>
      </c>
      <c r="BG1556" s="141">
        <f t="shared" si="176"/>
        <v>0</v>
      </c>
      <c r="BH1556" s="141">
        <f t="shared" si="177"/>
        <v>0</v>
      </c>
      <c r="BI1556" s="141">
        <f t="shared" si="178"/>
        <v>0</v>
      </c>
      <c r="BJ1556" s="16" t="s">
        <v>78</v>
      </c>
      <c r="BK1556" s="141">
        <f t="shared" si="179"/>
        <v>0</v>
      </c>
      <c r="BL1556" s="16" t="s">
        <v>186</v>
      </c>
      <c r="BM1556" s="140" t="s">
        <v>3556</v>
      </c>
    </row>
    <row r="1557" spans="2:65" s="1" customFormat="1" ht="16.5" customHeight="1" x14ac:dyDescent="0.2">
      <c r="B1557" s="128"/>
      <c r="C1557" s="164" t="s">
        <v>3557</v>
      </c>
      <c r="D1557" s="164" t="s">
        <v>1134</v>
      </c>
      <c r="E1557" s="165" t="s">
        <v>3558</v>
      </c>
      <c r="F1557" s="166" t="s">
        <v>3318</v>
      </c>
      <c r="G1557" s="167" t="s">
        <v>499</v>
      </c>
      <c r="H1557" s="168">
        <v>10</v>
      </c>
      <c r="I1557" s="169"/>
      <c r="J1557" s="170">
        <f t="shared" si="170"/>
        <v>0</v>
      </c>
      <c r="K1557" s="166" t="s">
        <v>3</v>
      </c>
      <c r="L1557" s="171"/>
      <c r="M1557" s="172" t="s">
        <v>3</v>
      </c>
      <c r="N1557" s="173" t="s">
        <v>44</v>
      </c>
      <c r="P1557" s="138">
        <f t="shared" si="171"/>
        <v>0</v>
      </c>
      <c r="Q1557" s="138">
        <v>0</v>
      </c>
      <c r="R1557" s="138">
        <f t="shared" si="172"/>
        <v>0</v>
      </c>
      <c r="S1557" s="138">
        <v>0</v>
      </c>
      <c r="T1557" s="139">
        <f t="shared" si="173"/>
        <v>0</v>
      </c>
      <c r="AR1557" s="140" t="s">
        <v>209</v>
      </c>
      <c r="AT1557" s="140" t="s">
        <v>1134</v>
      </c>
      <c r="AU1557" s="140" t="s">
        <v>80</v>
      </c>
      <c r="AY1557" s="16" t="s">
        <v>181</v>
      </c>
      <c r="BE1557" s="141">
        <f t="shared" si="174"/>
        <v>0</v>
      </c>
      <c r="BF1557" s="141">
        <f t="shared" si="175"/>
        <v>0</v>
      </c>
      <c r="BG1557" s="141">
        <f t="shared" si="176"/>
        <v>0</v>
      </c>
      <c r="BH1557" s="141">
        <f t="shared" si="177"/>
        <v>0</v>
      </c>
      <c r="BI1557" s="141">
        <f t="shared" si="178"/>
        <v>0</v>
      </c>
      <c r="BJ1557" s="16" t="s">
        <v>78</v>
      </c>
      <c r="BK1557" s="141">
        <f t="shared" si="179"/>
        <v>0</v>
      </c>
      <c r="BL1557" s="16" t="s">
        <v>186</v>
      </c>
      <c r="BM1557" s="140" t="s">
        <v>3559</v>
      </c>
    </row>
    <row r="1558" spans="2:65" s="1" customFormat="1" ht="16.5" customHeight="1" x14ac:dyDescent="0.2">
      <c r="B1558" s="128"/>
      <c r="C1558" s="164" t="s">
        <v>3560</v>
      </c>
      <c r="D1558" s="164" t="s">
        <v>1134</v>
      </c>
      <c r="E1558" s="165" t="s">
        <v>3561</v>
      </c>
      <c r="F1558" s="166" t="s">
        <v>3562</v>
      </c>
      <c r="G1558" s="167" t="s">
        <v>499</v>
      </c>
      <c r="H1558" s="168">
        <v>45</v>
      </c>
      <c r="I1558" s="169"/>
      <c r="J1558" s="170">
        <f t="shared" si="170"/>
        <v>0</v>
      </c>
      <c r="K1558" s="166" t="s">
        <v>3</v>
      </c>
      <c r="L1558" s="171"/>
      <c r="M1558" s="172" t="s">
        <v>3</v>
      </c>
      <c r="N1558" s="173" t="s">
        <v>44</v>
      </c>
      <c r="P1558" s="138">
        <f t="shared" si="171"/>
        <v>0</v>
      </c>
      <c r="Q1558" s="138">
        <v>0</v>
      </c>
      <c r="R1558" s="138">
        <f t="shared" si="172"/>
        <v>0</v>
      </c>
      <c r="S1558" s="138">
        <v>0</v>
      </c>
      <c r="T1558" s="139">
        <f t="shared" si="173"/>
        <v>0</v>
      </c>
      <c r="AR1558" s="140" t="s">
        <v>209</v>
      </c>
      <c r="AT1558" s="140" t="s">
        <v>1134</v>
      </c>
      <c r="AU1558" s="140" t="s">
        <v>80</v>
      </c>
      <c r="AY1558" s="16" t="s">
        <v>181</v>
      </c>
      <c r="BE1558" s="141">
        <f t="shared" si="174"/>
        <v>0</v>
      </c>
      <c r="BF1558" s="141">
        <f t="shared" si="175"/>
        <v>0</v>
      </c>
      <c r="BG1558" s="141">
        <f t="shared" si="176"/>
        <v>0</v>
      </c>
      <c r="BH1558" s="141">
        <f t="shared" si="177"/>
        <v>0</v>
      </c>
      <c r="BI1558" s="141">
        <f t="shared" si="178"/>
        <v>0</v>
      </c>
      <c r="BJ1558" s="16" t="s">
        <v>78</v>
      </c>
      <c r="BK1558" s="141">
        <f t="shared" si="179"/>
        <v>0</v>
      </c>
      <c r="BL1558" s="16" t="s">
        <v>186</v>
      </c>
      <c r="BM1558" s="140" t="s">
        <v>3563</v>
      </c>
    </row>
    <row r="1559" spans="2:65" s="1" customFormat="1" ht="16.5" customHeight="1" x14ac:dyDescent="0.2">
      <c r="B1559" s="128"/>
      <c r="C1559" s="164" t="s">
        <v>3564</v>
      </c>
      <c r="D1559" s="164" t="s">
        <v>1134</v>
      </c>
      <c r="E1559" s="165" t="s">
        <v>3565</v>
      </c>
      <c r="F1559" s="166" t="s">
        <v>3566</v>
      </c>
      <c r="G1559" s="167" t="s">
        <v>185</v>
      </c>
      <c r="H1559" s="168">
        <v>6</v>
      </c>
      <c r="I1559" s="169"/>
      <c r="J1559" s="170">
        <f t="shared" si="170"/>
        <v>0</v>
      </c>
      <c r="K1559" s="166" t="s">
        <v>3</v>
      </c>
      <c r="L1559" s="171"/>
      <c r="M1559" s="172" t="s">
        <v>3</v>
      </c>
      <c r="N1559" s="173" t="s">
        <v>44</v>
      </c>
      <c r="P1559" s="138">
        <f t="shared" si="171"/>
        <v>0</v>
      </c>
      <c r="Q1559" s="138">
        <v>0</v>
      </c>
      <c r="R1559" s="138">
        <f t="shared" si="172"/>
        <v>0</v>
      </c>
      <c r="S1559" s="138">
        <v>0</v>
      </c>
      <c r="T1559" s="139">
        <f t="shared" si="173"/>
        <v>0</v>
      </c>
      <c r="AR1559" s="140" t="s">
        <v>209</v>
      </c>
      <c r="AT1559" s="140" t="s">
        <v>1134</v>
      </c>
      <c r="AU1559" s="140" t="s">
        <v>80</v>
      </c>
      <c r="AY1559" s="16" t="s">
        <v>181</v>
      </c>
      <c r="BE1559" s="141">
        <f t="shared" si="174"/>
        <v>0</v>
      </c>
      <c r="BF1559" s="141">
        <f t="shared" si="175"/>
        <v>0</v>
      </c>
      <c r="BG1559" s="141">
        <f t="shared" si="176"/>
        <v>0</v>
      </c>
      <c r="BH1559" s="141">
        <f t="shared" si="177"/>
        <v>0</v>
      </c>
      <c r="BI1559" s="141">
        <f t="shared" si="178"/>
        <v>0</v>
      </c>
      <c r="BJ1559" s="16" t="s">
        <v>78</v>
      </c>
      <c r="BK1559" s="141">
        <f t="shared" si="179"/>
        <v>0</v>
      </c>
      <c r="BL1559" s="16" t="s">
        <v>186</v>
      </c>
      <c r="BM1559" s="140" t="s">
        <v>3567</v>
      </c>
    </row>
    <row r="1560" spans="2:65" s="1" customFormat="1" ht="16.5" customHeight="1" x14ac:dyDescent="0.2">
      <c r="B1560" s="128"/>
      <c r="C1560" s="164" t="s">
        <v>3568</v>
      </c>
      <c r="D1560" s="164" t="s">
        <v>1134</v>
      </c>
      <c r="E1560" s="165" t="s">
        <v>3569</v>
      </c>
      <c r="F1560" s="166" t="s">
        <v>3570</v>
      </c>
      <c r="G1560" s="167" t="s">
        <v>185</v>
      </c>
      <c r="H1560" s="168">
        <v>5</v>
      </c>
      <c r="I1560" s="169"/>
      <c r="J1560" s="170">
        <f t="shared" si="170"/>
        <v>0</v>
      </c>
      <c r="K1560" s="166" t="s">
        <v>3</v>
      </c>
      <c r="L1560" s="171"/>
      <c r="M1560" s="172" t="s">
        <v>3</v>
      </c>
      <c r="N1560" s="173" t="s">
        <v>44</v>
      </c>
      <c r="P1560" s="138">
        <f t="shared" si="171"/>
        <v>0</v>
      </c>
      <c r="Q1560" s="138">
        <v>0</v>
      </c>
      <c r="R1560" s="138">
        <f t="shared" si="172"/>
        <v>0</v>
      </c>
      <c r="S1560" s="138">
        <v>0</v>
      </c>
      <c r="T1560" s="139">
        <f t="shared" si="173"/>
        <v>0</v>
      </c>
      <c r="AR1560" s="140" t="s">
        <v>209</v>
      </c>
      <c r="AT1560" s="140" t="s">
        <v>1134</v>
      </c>
      <c r="AU1560" s="140" t="s">
        <v>80</v>
      </c>
      <c r="AY1560" s="16" t="s">
        <v>181</v>
      </c>
      <c r="BE1560" s="141">
        <f t="shared" si="174"/>
        <v>0</v>
      </c>
      <c r="BF1560" s="141">
        <f t="shared" si="175"/>
        <v>0</v>
      </c>
      <c r="BG1560" s="141">
        <f t="shared" si="176"/>
        <v>0</v>
      </c>
      <c r="BH1560" s="141">
        <f t="shared" si="177"/>
        <v>0</v>
      </c>
      <c r="BI1560" s="141">
        <f t="shared" si="178"/>
        <v>0</v>
      </c>
      <c r="BJ1560" s="16" t="s">
        <v>78</v>
      </c>
      <c r="BK1560" s="141">
        <f t="shared" si="179"/>
        <v>0</v>
      </c>
      <c r="BL1560" s="16" t="s">
        <v>186</v>
      </c>
      <c r="BM1560" s="140" t="s">
        <v>3571</v>
      </c>
    </row>
    <row r="1561" spans="2:65" s="1" customFormat="1" ht="16.5" customHeight="1" x14ac:dyDescent="0.2">
      <c r="B1561" s="128"/>
      <c r="C1561" s="164" t="s">
        <v>2566</v>
      </c>
      <c r="D1561" s="164" t="s">
        <v>1134</v>
      </c>
      <c r="E1561" s="165" t="s">
        <v>3572</v>
      </c>
      <c r="F1561" s="166" t="s">
        <v>3573</v>
      </c>
      <c r="G1561" s="167" t="s">
        <v>185</v>
      </c>
      <c r="H1561" s="168">
        <v>5</v>
      </c>
      <c r="I1561" s="169"/>
      <c r="J1561" s="170">
        <f t="shared" si="170"/>
        <v>0</v>
      </c>
      <c r="K1561" s="166" t="s">
        <v>3</v>
      </c>
      <c r="L1561" s="171"/>
      <c r="M1561" s="172" t="s">
        <v>3</v>
      </c>
      <c r="N1561" s="173" t="s">
        <v>44</v>
      </c>
      <c r="P1561" s="138">
        <f t="shared" si="171"/>
        <v>0</v>
      </c>
      <c r="Q1561" s="138">
        <v>0</v>
      </c>
      <c r="R1561" s="138">
        <f t="shared" si="172"/>
        <v>0</v>
      </c>
      <c r="S1561" s="138">
        <v>0</v>
      </c>
      <c r="T1561" s="139">
        <f t="shared" si="173"/>
        <v>0</v>
      </c>
      <c r="AR1561" s="140" t="s">
        <v>209</v>
      </c>
      <c r="AT1561" s="140" t="s">
        <v>1134</v>
      </c>
      <c r="AU1561" s="140" t="s">
        <v>80</v>
      </c>
      <c r="AY1561" s="16" t="s">
        <v>181</v>
      </c>
      <c r="BE1561" s="141">
        <f t="shared" si="174"/>
        <v>0</v>
      </c>
      <c r="BF1561" s="141">
        <f t="shared" si="175"/>
        <v>0</v>
      </c>
      <c r="BG1561" s="141">
        <f t="shared" si="176"/>
        <v>0</v>
      </c>
      <c r="BH1561" s="141">
        <f t="shared" si="177"/>
        <v>0</v>
      </c>
      <c r="BI1561" s="141">
        <f t="shared" si="178"/>
        <v>0</v>
      </c>
      <c r="BJ1561" s="16" t="s">
        <v>78</v>
      </c>
      <c r="BK1561" s="141">
        <f t="shared" si="179"/>
        <v>0</v>
      </c>
      <c r="BL1561" s="16" t="s">
        <v>186</v>
      </c>
      <c r="BM1561" s="140" t="s">
        <v>3574</v>
      </c>
    </row>
    <row r="1562" spans="2:65" s="1" customFormat="1" ht="16.5" customHeight="1" x14ac:dyDescent="0.2">
      <c r="B1562" s="128"/>
      <c r="C1562" s="164" t="s">
        <v>2895</v>
      </c>
      <c r="D1562" s="164" t="s">
        <v>1134</v>
      </c>
      <c r="E1562" s="165" t="s">
        <v>3575</v>
      </c>
      <c r="F1562" s="166" t="s">
        <v>3576</v>
      </c>
      <c r="G1562" s="167" t="s">
        <v>185</v>
      </c>
      <c r="H1562" s="168">
        <v>5</v>
      </c>
      <c r="I1562" s="169"/>
      <c r="J1562" s="170">
        <f t="shared" si="170"/>
        <v>0</v>
      </c>
      <c r="K1562" s="166" t="s">
        <v>3</v>
      </c>
      <c r="L1562" s="171"/>
      <c r="M1562" s="172" t="s">
        <v>3</v>
      </c>
      <c r="N1562" s="173" t="s">
        <v>44</v>
      </c>
      <c r="P1562" s="138">
        <f t="shared" si="171"/>
        <v>0</v>
      </c>
      <c r="Q1562" s="138">
        <v>0</v>
      </c>
      <c r="R1562" s="138">
        <f t="shared" si="172"/>
        <v>0</v>
      </c>
      <c r="S1562" s="138">
        <v>0</v>
      </c>
      <c r="T1562" s="139">
        <f t="shared" si="173"/>
        <v>0</v>
      </c>
      <c r="AR1562" s="140" t="s">
        <v>209</v>
      </c>
      <c r="AT1562" s="140" t="s">
        <v>1134</v>
      </c>
      <c r="AU1562" s="140" t="s">
        <v>80</v>
      </c>
      <c r="AY1562" s="16" t="s">
        <v>181</v>
      </c>
      <c r="BE1562" s="141">
        <f t="shared" si="174"/>
        <v>0</v>
      </c>
      <c r="BF1562" s="141">
        <f t="shared" si="175"/>
        <v>0</v>
      </c>
      <c r="BG1562" s="141">
        <f t="shared" si="176"/>
        <v>0</v>
      </c>
      <c r="BH1562" s="141">
        <f t="shared" si="177"/>
        <v>0</v>
      </c>
      <c r="BI1562" s="141">
        <f t="shared" si="178"/>
        <v>0</v>
      </c>
      <c r="BJ1562" s="16" t="s">
        <v>78</v>
      </c>
      <c r="BK1562" s="141">
        <f t="shared" si="179"/>
        <v>0</v>
      </c>
      <c r="BL1562" s="16" t="s">
        <v>186</v>
      </c>
      <c r="BM1562" s="140" t="s">
        <v>3577</v>
      </c>
    </row>
    <row r="1563" spans="2:65" s="1" customFormat="1" ht="21.75" customHeight="1" x14ac:dyDescent="0.2">
      <c r="B1563" s="128"/>
      <c r="C1563" s="164" t="s">
        <v>2998</v>
      </c>
      <c r="D1563" s="164" t="s">
        <v>1134</v>
      </c>
      <c r="E1563" s="165" t="s">
        <v>3578</v>
      </c>
      <c r="F1563" s="166" t="s">
        <v>3579</v>
      </c>
      <c r="G1563" s="167" t="s">
        <v>185</v>
      </c>
      <c r="H1563" s="168">
        <v>20</v>
      </c>
      <c r="I1563" s="169"/>
      <c r="J1563" s="170">
        <f t="shared" si="170"/>
        <v>0</v>
      </c>
      <c r="K1563" s="166" t="s">
        <v>3</v>
      </c>
      <c r="L1563" s="171"/>
      <c r="M1563" s="172" t="s">
        <v>3</v>
      </c>
      <c r="N1563" s="173" t="s">
        <v>44</v>
      </c>
      <c r="P1563" s="138">
        <f t="shared" si="171"/>
        <v>0</v>
      </c>
      <c r="Q1563" s="138">
        <v>0</v>
      </c>
      <c r="R1563" s="138">
        <f t="shared" si="172"/>
        <v>0</v>
      </c>
      <c r="S1563" s="138">
        <v>0</v>
      </c>
      <c r="T1563" s="139">
        <f t="shared" si="173"/>
        <v>0</v>
      </c>
      <c r="AR1563" s="140" t="s">
        <v>209</v>
      </c>
      <c r="AT1563" s="140" t="s">
        <v>1134</v>
      </c>
      <c r="AU1563" s="140" t="s">
        <v>80</v>
      </c>
      <c r="AY1563" s="16" t="s">
        <v>181</v>
      </c>
      <c r="BE1563" s="141">
        <f t="shared" si="174"/>
        <v>0</v>
      </c>
      <c r="BF1563" s="141">
        <f t="shared" si="175"/>
        <v>0</v>
      </c>
      <c r="BG1563" s="141">
        <f t="shared" si="176"/>
        <v>0</v>
      </c>
      <c r="BH1563" s="141">
        <f t="shared" si="177"/>
        <v>0</v>
      </c>
      <c r="BI1563" s="141">
        <f t="shared" si="178"/>
        <v>0</v>
      </c>
      <c r="BJ1563" s="16" t="s">
        <v>78</v>
      </c>
      <c r="BK1563" s="141">
        <f t="shared" si="179"/>
        <v>0</v>
      </c>
      <c r="BL1563" s="16" t="s">
        <v>186</v>
      </c>
      <c r="BM1563" s="140" t="s">
        <v>3580</v>
      </c>
    </row>
    <row r="1564" spans="2:65" s="1" customFormat="1" ht="16.5" customHeight="1" x14ac:dyDescent="0.2">
      <c r="B1564" s="128"/>
      <c r="C1564" s="164" t="s">
        <v>3581</v>
      </c>
      <c r="D1564" s="164" t="s">
        <v>1134</v>
      </c>
      <c r="E1564" s="165" t="s">
        <v>3572</v>
      </c>
      <c r="F1564" s="166" t="s">
        <v>3573</v>
      </c>
      <c r="G1564" s="167" t="s">
        <v>185</v>
      </c>
      <c r="H1564" s="168">
        <v>20</v>
      </c>
      <c r="I1564" s="169"/>
      <c r="J1564" s="170">
        <f t="shared" si="170"/>
        <v>0</v>
      </c>
      <c r="K1564" s="166" t="s">
        <v>3</v>
      </c>
      <c r="L1564" s="171"/>
      <c r="M1564" s="172" t="s">
        <v>3</v>
      </c>
      <c r="N1564" s="173" t="s">
        <v>44</v>
      </c>
      <c r="P1564" s="138">
        <f t="shared" si="171"/>
        <v>0</v>
      </c>
      <c r="Q1564" s="138">
        <v>0</v>
      </c>
      <c r="R1564" s="138">
        <f t="shared" si="172"/>
        <v>0</v>
      </c>
      <c r="S1564" s="138">
        <v>0</v>
      </c>
      <c r="T1564" s="139">
        <f t="shared" si="173"/>
        <v>0</v>
      </c>
      <c r="AR1564" s="140" t="s">
        <v>209</v>
      </c>
      <c r="AT1564" s="140" t="s">
        <v>1134</v>
      </c>
      <c r="AU1564" s="140" t="s">
        <v>80</v>
      </c>
      <c r="AY1564" s="16" t="s">
        <v>181</v>
      </c>
      <c r="BE1564" s="141">
        <f t="shared" si="174"/>
        <v>0</v>
      </c>
      <c r="BF1564" s="141">
        <f t="shared" si="175"/>
        <v>0</v>
      </c>
      <c r="BG1564" s="141">
        <f t="shared" si="176"/>
        <v>0</v>
      </c>
      <c r="BH1564" s="141">
        <f t="shared" si="177"/>
        <v>0</v>
      </c>
      <c r="BI1564" s="141">
        <f t="shared" si="178"/>
        <v>0</v>
      </c>
      <c r="BJ1564" s="16" t="s">
        <v>78</v>
      </c>
      <c r="BK1564" s="141">
        <f t="shared" si="179"/>
        <v>0</v>
      </c>
      <c r="BL1564" s="16" t="s">
        <v>186</v>
      </c>
      <c r="BM1564" s="140" t="s">
        <v>3582</v>
      </c>
    </row>
    <row r="1565" spans="2:65" s="1" customFormat="1" ht="16.5" customHeight="1" x14ac:dyDescent="0.2">
      <c r="B1565" s="128"/>
      <c r="C1565" s="164" t="s">
        <v>3045</v>
      </c>
      <c r="D1565" s="164" t="s">
        <v>1134</v>
      </c>
      <c r="E1565" s="165" t="s">
        <v>3575</v>
      </c>
      <c r="F1565" s="166" t="s">
        <v>3576</v>
      </c>
      <c r="G1565" s="167" t="s">
        <v>185</v>
      </c>
      <c r="H1565" s="168">
        <v>20</v>
      </c>
      <c r="I1565" s="169"/>
      <c r="J1565" s="170">
        <f t="shared" si="170"/>
        <v>0</v>
      </c>
      <c r="K1565" s="166" t="s">
        <v>3</v>
      </c>
      <c r="L1565" s="171"/>
      <c r="M1565" s="172" t="s">
        <v>3</v>
      </c>
      <c r="N1565" s="173" t="s">
        <v>44</v>
      </c>
      <c r="P1565" s="138">
        <f t="shared" si="171"/>
        <v>0</v>
      </c>
      <c r="Q1565" s="138">
        <v>0</v>
      </c>
      <c r="R1565" s="138">
        <f t="shared" si="172"/>
        <v>0</v>
      </c>
      <c r="S1565" s="138">
        <v>0</v>
      </c>
      <c r="T1565" s="139">
        <f t="shared" si="173"/>
        <v>0</v>
      </c>
      <c r="AR1565" s="140" t="s">
        <v>209</v>
      </c>
      <c r="AT1565" s="140" t="s">
        <v>1134</v>
      </c>
      <c r="AU1565" s="140" t="s">
        <v>80</v>
      </c>
      <c r="AY1565" s="16" t="s">
        <v>181</v>
      </c>
      <c r="BE1565" s="141">
        <f t="shared" si="174"/>
        <v>0</v>
      </c>
      <c r="BF1565" s="141">
        <f t="shared" si="175"/>
        <v>0</v>
      </c>
      <c r="BG1565" s="141">
        <f t="shared" si="176"/>
        <v>0</v>
      </c>
      <c r="BH1565" s="141">
        <f t="shared" si="177"/>
        <v>0</v>
      </c>
      <c r="BI1565" s="141">
        <f t="shared" si="178"/>
        <v>0</v>
      </c>
      <c r="BJ1565" s="16" t="s">
        <v>78</v>
      </c>
      <c r="BK1565" s="141">
        <f t="shared" si="179"/>
        <v>0</v>
      </c>
      <c r="BL1565" s="16" t="s">
        <v>186</v>
      </c>
      <c r="BM1565" s="140" t="s">
        <v>3583</v>
      </c>
    </row>
    <row r="1566" spans="2:65" s="1" customFormat="1" ht="16.5" customHeight="1" x14ac:dyDescent="0.2">
      <c r="B1566" s="128"/>
      <c r="C1566" s="164" t="s">
        <v>3584</v>
      </c>
      <c r="D1566" s="164" t="s">
        <v>1134</v>
      </c>
      <c r="E1566" s="165" t="s">
        <v>3585</v>
      </c>
      <c r="F1566" s="166" t="s">
        <v>3586</v>
      </c>
      <c r="G1566" s="167" t="s">
        <v>185</v>
      </c>
      <c r="H1566" s="168">
        <v>7</v>
      </c>
      <c r="I1566" s="169"/>
      <c r="J1566" s="170">
        <f t="shared" si="170"/>
        <v>0</v>
      </c>
      <c r="K1566" s="166" t="s">
        <v>3</v>
      </c>
      <c r="L1566" s="171"/>
      <c r="M1566" s="172" t="s">
        <v>3</v>
      </c>
      <c r="N1566" s="173" t="s">
        <v>44</v>
      </c>
      <c r="P1566" s="138">
        <f t="shared" si="171"/>
        <v>0</v>
      </c>
      <c r="Q1566" s="138">
        <v>0</v>
      </c>
      <c r="R1566" s="138">
        <f t="shared" si="172"/>
        <v>0</v>
      </c>
      <c r="S1566" s="138">
        <v>0</v>
      </c>
      <c r="T1566" s="139">
        <f t="shared" si="173"/>
        <v>0</v>
      </c>
      <c r="AR1566" s="140" t="s">
        <v>209</v>
      </c>
      <c r="AT1566" s="140" t="s">
        <v>1134</v>
      </c>
      <c r="AU1566" s="140" t="s">
        <v>80</v>
      </c>
      <c r="AY1566" s="16" t="s">
        <v>181</v>
      </c>
      <c r="BE1566" s="141">
        <f t="shared" si="174"/>
        <v>0</v>
      </c>
      <c r="BF1566" s="141">
        <f t="shared" si="175"/>
        <v>0</v>
      </c>
      <c r="BG1566" s="141">
        <f t="shared" si="176"/>
        <v>0</v>
      </c>
      <c r="BH1566" s="141">
        <f t="shared" si="177"/>
        <v>0</v>
      </c>
      <c r="BI1566" s="141">
        <f t="shared" si="178"/>
        <v>0</v>
      </c>
      <c r="BJ1566" s="16" t="s">
        <v>78</v>
      </c>
      <c r="BK1566" s="141">
        <f t="shared" si="179"/>
        <v>0</v>
      </c>
      <c r="BL1566" s="16" t="s">
        <v>186</v>
      </c>
      <c r="BM1566" s="140" t="s">
        <v>3587</v>
      </c>
    </row>
    <row r="1567" spans="2:65" s="1" customFormat="1" ht="16.5" customHeight="1" x14ac:dyDescent="0.2">
      <c r="B1567" s="128"/>
      <c r="C1567" s="164" t="s">
        <v>3074</v>
      </c>
      <c r="D1567" s="164" t="s">
        <v>1134</v>
      </c>
      <c r="E1567" s="165" t="s">
        <v>3588</v>
      </c>
      <c r="F1567" s="166" t="s">
        <v>3589</v>
      </c>
      <c r="G1567" s="167" t="s">
        <v>185</v>
      </c>
      <c r="H1567" s="168">
        <v>7</v>
      </c>
      <c r="I1567" s="169"/>
      <c r="J1567" s="170">
        <f t="shared" si="170"/>
        <v>0</v>
      </c>
      <c r="K1567" s="166" t="s">
        <v>3</v>
      </c>
      <c r="L1567" s="171"/>
      <c r="M1567" s="172" t="s">
        <v>3</v>
      </c>
      <c r="N1567" s="173" t="s">
        <v>44</v>
      </c>
      <c r="P1567" s="138">
        <f t="shared" si="171"/>
        <v>0</v>
      </c>
      <c r="Q1567" s="138">
        <v>0</v>
      </c>
      <c r="R1567" s="138">
        <f t="shared" si="172"/>
        <v>0</v>
      </c>
      <c r="S1567" s="138">
        <v>0</v>
      </c>
      <c r="T1567" s="139">
        <f t="shared" si="173"/>
        <v>0</v>
      </c>
      <c r="AR1567" s="140" t="s">
        <v>209</v>
      </c>
      <c r="AT1567" s="140" t="s">
        <v>1134</v>
      </c>
      <c r="AU1567" s="140" t="s">
        <v>80</v>
      </c>
      <c r="AY1567" s="16" t="s">
        <v>181</v>
      </c>
      <c r="BE1567" s="141">
        <f t="shared" si="174"/>
        <v>0</v>
      </c>
      <c r="BF1567" s="141">
        <f t="shared" si="175"/>
        <v>0</v>
      </c>
      <c r="BG1567" s="141">
        <f t="shared" si="176"/>
        <v>0</v>
      </c>
      <c r="BH1567" s="141">
        <f t="shared" si="177"/>
        <v>0</v>
      </c>
      <c r="BI1567" s="141">
        <f t="shared" si="178"/>
        <v>0</v>
      </c>
      <c r="BJ1567" s="16" t="s">
        <v>78</v>
      </c>
      <c r="BK1567" s="141">
        <f t="shared" si="179"/>
        <v>0</v>
      </c>
      <c r="BL1567" s="16" t="s">
        <v>186</v>
      </c>
      <c r="BM1567" s="140" t="s">
        <v>3590</v>
      </c>
    </row>
    <row r="1568" spans="2:65" s="1" customFormat="1" ht="16.5" customHeight="1" x14ac:dyDescent="0.2">
      <c r="B1568" s="128"/>
      <c r="C1568" s="164" t="s">
        <v>3591</v>
      </c>
      <c r="D1568" s="164" t="s">
        <v>1134</v>
      </c>
      <c r="E1568" s="165" t="s">
        <v>3575</v>
      </c>
      <c r="F1568" s="166" t="s">
        <v>3576</v>
      </c>
      <c r="G1568" s="167" t="s">
        <v>185</v>
      </c>
      <c r="H1568" s="168">
        <v>7</v>
      </c>
      <c r="I1568" s="169"/>
      <c r="J1568" s="170">
        <f t="shared" si="170"/>
        <v>0</v>
      </c>
      <c r="K1568" s="166" t="s">
        <v>3</v>
      </c>
      <c r="L1568" s="171"/>
      <c r="M1568" s="172" t="s">
        <v>3</v>
      </c>
      <c r="N1568" s="173" t="s">
        <v>44</v>
      </c>
      <c r="P1568" s="138">
        <f t="shared" si="171"/>
        <v>0</v>
      </c>
      <c r="Q1568" s="138">
        <v>0</v>
      </c>
      <c r="R1568" s="138">
        <f t="shared" si="172"/>
        <v>0</v>
      </c>
      <c r="S1568" s="138">
        <v>0</v>
      </c>
      <c r="T1568" s="139">
        <f t="shared" si="173"/>
        <v>0</v>
      </c>
      <c r="AR1568" s="140" t="s">
        <v>209</v>
      </c>
      <c r="AT1568" s="140" t="s">
        <v>1134</v>
      </c>
      <c r="AU1568" s="140" t="s">
        <v>80</v>
      </c>
      <c r="AY1568" s="16" t="s">
        <v>181</v>
      </c>
      <c r="BE1568" s="141">
        <f t="shared" si="174"/>
        <v>0</v>
      </c>
      <c r="BF1568" s="141">
        <f t="shared" si="175"/>
        <v>0</v>
      </c>
      <c r="BG1568" s="141">
        <f t="shared" si="176"/>
        <v>0</v>
      </c>
      <c r="BH1568" s="141">
        <f t="shared" si="177"/>
        <v>0</v>
      </c>
      <c r="BI1568" s="141">
        <f t="shared" si="178"/>
        <v>0</v>
      </c>
      <c r="BJ1568" s="16" t="s">
        <v>78</v>
      </c>
      <c r="BK1568" s="141">
        <f t="shared" si="179"/>
        <v>0</v>
      </c>
      <c r="BL1568" s="16" t="s">
        <v>186</v>
      </c>
      <c r="BM1568" s="140" t="s">
        <v>3592</v>
      </c>
    </row>
    <row r="1569" spans="2:65" s="1" customFormat="1" ht="16.5" customHeight="1" x14ac:dyDescent="0.2">
      <c r="B1569" s="128"/>
      <c r="C1569" s="164" t="s">
        <v>3593</v>
      </c>
      <c r="D1569" s="164" t="s">
        <v>1134</v>
      </c>
      <c r="E1569" s="165" t="s">
        <v>3594</v>
      </c>
      <c r="F1569" s="166" t="s">
        <v>3595</v>
      </c>
      <c r="G1569" s="167" t="s">
        <v>185</v>
      </c>
      <c r="H1569" s="168">
        <v>20</v>
      </c>
      <c r="I1569" s="169"/>
      <c r="J1569" s="170">
        <f t="shared" si="170"/>
        <v>0</v>
      </c>
      <c r="K1569" s="166" t="s">
        <v>3</v>
      </c>
      <c r="L1569" s="171"/>
      <c r="M1569" s="172" t="s">
        <v>3</v>
      </c>
      <c r="N1569" s="173" t="s">
        <v>44</v>
      </c>
      <c r="P1569" s="138">
        <f t="shared" si="171"/>
        <v>0</v>
      </c>
      <c r="Q1569" s="138">
        <v>0</v>
      </c>
      <c r="R1569" s="138">
        <f t="shared" si="172"/>
        <v>0</v>
      </c>
      <c r="S1569" s="138">
        <v>0</v>
      </c>
      <c r="T1569" s="139">
        <f t="shared" si="173"/>
        <v>0</v>
      </c>
      <c r="AR1569" s="140" t="s">
        <v>209</v>
      </c>
      <c r="AT1569" s="140" t="s">
        <v>1134</v>
      </c>
      <c r="AU1569" s="140" t="s">
        <v>80</v>
      </c>
      <c r="AY1569" s="16" t="s">
        <v>181</v>
      </c>
      <c r="BE1569" s="141">
        <f t="shared" si="174"/>
        <v>0</v>
      </c>
      <c r="BF1569" s="141">
        <f t="shared" si="175"/>
        <v>0</v>
      </c>
      <c r="BG1569" s="141">
        <f t="shared" si="176"/>
        <v>0</v>
      </c>
      <c r="BH1569" s="141">
        <f t="shared" si="177"/>
        <v>0</v>
      </c>
      <c r="BI1569" s="141">
        <f t="shared" si="178"/>
        <v>0</v>
      </c>
      <c r="BJ1569" s="16" t="s">
        <v>78</v>
      </c>
      <c r="BK1569" s="141">
        <f t="shared" si="179"/>
        <v>0</v>
      </c>
      <c r="BL1569" s="16" t="s">
        <v>186</v>
      </c>
      <c r="BM1569" s="140" t="s">
        <v>3596</v>
      </c>
    </row>
    <row r="1570" spans="2:65" s="1" customFormat="1" ht="16.5" customHeight="1" x14ac:dyDescent="0.2">
      <c r="B1570" s="128"/>
      <c r="C1570" s="164" t="s">
        <v>3597</v>
      </c>
      <c r="D1570" s="164" t="s">
        <v>1134</v>
      </c>
      <c r="E1570" s="165" t="s">
        <v>3572</v>
      </c>
      <c r="F1570" s="166" t="s">
        <v>3573</v>
      </c>
      <c r="G1570" s="167" t="s">
        <v>185</v>
      </c>
      <c r="H1570" s="168">
        <v>20</v>
      </c>
      <c r="I1570" s="169"/>
      <c r="J1570" s="170">
        <f t="shared" si="170"/>
        <v>0</v>
      </c>
      <c r="K1570" s="166" t="s">
        <v>3</v>
      </c>
      <c r="L1570" s="171"/>
      <c r="M1570" s="172" t="s">
        <v>3</v>
      </c>
      <c r="N1570" s="173" t="s">
        <v>44</v>
      </c>
      <c r="P1570" s="138">
        <f t="shared" si="171"/>
        <v>0</v>
      </c>
      <c r="Q1570" s="138">
        <v>0</v>
      </c>
      <c r="R1570" s="138">
        <f t="shared" si="172"/>
        <v>0</v>
      </c>
      <c r="S1570" s="138">
        <v>0</v>
      </c>
      <c r="T1570" s="139">
        <f t="shared" si="173"/>
        <v>0</v>
      </c>
      <c r="AR1570" s="140" t="s">
        <v>209</v>
      </c>
      <c r="AT1570" s="140" t="s">
        <v>1134</v>
      </c>
      <c r="AU1570" s="140" t="s">
        <v>80</v>
      </c>
      <c r="AY1570" s="16" t="s">
        <v>181</v>
      </c>
      <c r="BE1570" s="141">
        <f t="shared" si="174"/>
        <v>0</v>
      </c>
      <c r="BF1570" s="141">
        <f t="shared" si="175"/>
        <v>0</v>
      </c>
      <c r="BG1570" s="141">
        <f t="shared" si="176"/>
        <v>0</v>
      </c>
      <c r="BH1570" s="141">
        <f t="shared" si="177"/>
        <v>0</v>
      </c>
      <c r="BI1570" s="141">
        <f t="shared" si="178"/>
        <v>0</v>
      </c>
      <c r="BJ1570" s="16" t="s">
        <v>78</v>
      </c>
      <c r="BK1570" s="141">
        <f t="shared" si="179"/>
        <v>0</v>
      </c>
      <c r="BL1570" s="16" t="s">
        <v>186</v>
      </c>
      <c r="BM1570" s="140" t="s">
        <v>3598</v>
      </c>
    </row>
    <row r="1571" spans="2:65" s="1" customFormat="1" ht="16.5" customHeight="1" x14ac:dyDescent="0.2">
      <c r="B1571" s="128"/>
      <c r="C1571" s="164" t="s">
        <v>3599</v>
      </c>
      <c r="D1571" s="164" t="s">
        <v>1134</v>
      </c>
      <c r="E1571" s="165" t="s">
        <v>3575</v>
      </c>
      <c r="F1571" s="166" t="s">
        <v>3576</v>
      </c>
      <c r="G1571" s="167" t="s">
        <v>185</v>
      </c>
      <c r="H1571" s="168">
        <v>20</v>
      </c>
      <c r="I1571" s="169"/>
      <c r="J1571" s="170">
        <f t="shared" si="170"/>
        <v>0</v>
      </c>
      <c r="K1571" s="166" t="s">
        <v>3</v>
      </c>
      <c r="L1571" s="171"/>
      <c r="M1571" s="172" t="s">
        <v>3</v>
      </c>
      <c r="N1571" s="173" t="s">
        <v>44</v>
      </c>
      <c r="P1571" s="138">
        <f t="shared" si="171"/>
        <v>0</v>
      </c>
      <c r="Q1571" s="138">
        <v>0</v>
      </c>
      <c r="R1571" s="138">
        <f t="shared" si="172"/>
        <v>0</v>
      </c>
      <c r="S1571" s="138">
        <v>0</v>
      </c>
      <c r="T1571" s="139">
        <f t="shared" si="173"/>
        <v>0</v>
      </c>
      <c r="AR1571" s="140" t="s">
        <v>209</v>
      </c>
      <c r="AT1571" s="140" t="s">
        <v>1134</v>
      </c>
      <c r="AU1571" s="140" t="s">
        <v>80</v>
      </c>
      <c r="AY1571" s="16" t="s">
        <v>181</v>
      </c>
      <c r="BE1571" s="141">
        <f t="shared" si="174"/>
        <v>0</v>
      </c>
      <c r="BF1571" s="141">
        <f t="shared" si="175"/>
        <v>0</v>
      </c>
      <c r="BG1571" s="141">
        <f t="shared" si="176"/>
        <v>0</v>
      </c>
      <c r="BH1571" s="141">
        <f t="shared" si="177"/>
        <v>0</v>
      </c>
      <c r="BI1571" s="141">
        <f t="shared" si="178"/>
        <v>0</v>
      </c>
      <c r="BJ1571" s="16" t="s">
        <v>78</v>
      </c>
      <c r="BK1571" s="141">
        <f t="shared" si="179"/>
        <v>0</v>
      </c>
      <c r="BL1571" s="16" t="s">
        <v>186</v>
      </c>
      <c r="BM1571" s="140" t="s">
        <v>3600</v>
      </c>
    </row>
    <row r="1572" spans="2:65" s="1" customFormat="1" ht="16.5" customHeight="1" x14ac:dyDescent="0.2">
      <c r="B1572" s="128"/>
      <c r="C1572" s="164" t="s">
        <v>3601</v>
      </c>
      <c r="D1572" s="164" t="s">
        <v>1134</v>
      </c>
      <c r="E1572" s="165" t="s">
        <v>3602</v>
      </c>
      <c r="F1572" s="166" t="s">
        <v>3603</v>
      </c>
      <c r="G1572" s="167" t="s">
        <v>185</v>
      </c>
      <c r="H1572" s="168">
        <v>4</v>
      </c>
      <c r="I1572" s="169"/>
      <c r="J1572" s="170">
        <f t="shared" si="170"/>
        <v>0</v>
      </c>
      <c r="K1572" s="166" t="s">
        <v>3</v>
      </c>
      <c r="L1572" s="171"/>
      <c r="M1572" s="172" t="s">
        <v>3</v>
      </c>
      <c r="N1572" s="173" t="s">
        <v>44</v>
      </c>
      <c r="P1572" s="138">
        <f t="shared" si="171"/>
        <v>0</v>
      </c>
      <c r="Q1572" s="138">
        <v>0</v>
      </c>
      <c r="R1572" s="138">
        <f t="shared" si="172"/>
        <v>0</v>
      </c>
      <c r="S1572" s="138">
        <v>0</v>
      </c>
      <c r="T1572" s="139">
        <f t="shared" si="173"/>
        <v>0</v>
      </c>
      <c r="AR1572" s="140" t="s">
        <v>209</v>
      </c>
      <c r="AT1572" s="140" t="s">
        <v>1134</v>
      </c>
      <c r="AU1572" s="140" t="s">
        <v>80</v>
      </c>
      <c r="AY1572" s="16" t="s">
        <v>181</v>
      </c>
      <c r="BE1572" s="141">
        <f t="shared" si="174"/>
        <v>0</v>
      </c>
      <c r="BF1572" s="141">
        <f t="shared" si="175"/>
        <v>0</v>
      </c>
      <c r="BG1572" s="141">
        <f t="shared" si="176"/>
        <v>0</v>
      </c>
      <c r="BH1572" s="141">
        <f t="shared" si="177"/>
        <v>0</v>
      </c>
      <c r="BI1572" s="141">
        <f t="shared" si="178"/>
        <v>0</v>
      </c>
      <c r="BJ1572" s="16" t="s">
        <v>78</v>
      </c>
      <c r="BK1572" s="141">
        <f t="shared" si="179"/>
        <v>0</v>
      </c>
      <c r="BL1572" s="16" t="s">
        <v>186</v>
      </c>
      <c r="BM1572" s="140" t="s">
        <v>3604</v>
      </c>
    </row>
    <row r="1573" spans="2:65" s="1" customFormat="1" ht="16.5" customHeight="1" x14ac:dyDescent="0.2">
      <c r="B1573" s="128"/>
      <c r="C1573" s="164" t="s">
        <v>3605</v>
      </c>
      <c r="D1573" s="164" t="s">
        <v>1134</v>
      </c>
      <c r="E1573" s="165" t="s">
        <v>3572</v>
      </c>
      <c r="F1573" s="166" t="s">
        <v>3573</v>
      </c>
      <c r="G1573" s="167" t="s">
        <v>185</v>
      </c>
      <c r="H1573" s="168">
        <v>4</v>
      </c>
      <c r="I1573" s="169"/>
      <c r="J1573" s="170">
        <f t="shared" si="170"/>
        <v>0</v>
      </c>
      <c r="K1573" s="166" t="s">
        <v>3</v>
      </c>
      <c r="L1573" s="171"/>
      <c r="M1573" s="172" t="s">
        <v>3</v>
      </c>
      <c r="N1573" s="173" t="s">
        <v>44</v>
      </c>
      <c r="P1573" s="138">
        <f t="shared" si="171"/>
        <v>0</v>
      </c>
      <c r="Q1573" s="138">
        <v>0</v>
      </c>
      <c r="R1573" s="138">
        <f t="shared" si="172"/>
        <v>0</v>
      </c>
      <c r="S1573" s="138">
        <v>0</v>
      </c>
      <c r="T1573" s="139">
        <f t="shared" si="173"/>
        <v>0</v>
      </c>
      <c r="AR1573" s="140" t="s">
        <v>209</v>
      </c>
      <c r="AT1573" s="140" t="s">
        <v>1134</v>
      </c>
      <c r="AU1573" s="140" t="s">
        <v>80</v>
      </c>
      <c r="AY1573" s="16" t="s">
        <v>181</v>
      </c>
      <c r="BE1573" s="141">
        <f t="shared" si="174"/>
        <v>0</v>
      </c>
      <c r="BF1573" s="141">
        <f t="shared" si="175"/>
        <v>0</v>
      </c>
      <c r="BG1573" s="141">
        <f t="shared" si="176"/>
        <v>0</v>
      </c>
      <c r="BH1573" s="141">
        <f t="shared" si="177"/>
        <v>0</v>
      </c>
      <c r="BI1573" s="141">
        <f t="shared" si="178"/>
        <v>0</v>
      </c>
      <c r="BJ1573" s="16" t="s">
        <v>78</v>
      </c>
      <c r="BK1573" s="141">
        <f t="shared" si="179"/>
        <v>0</v>
      </c>
      <c r="BL1573" s="16" t="s">
        <v>186</v>
      </c>
      <c r="BM1573" s="140" t="s">
        <v>3606</v>
      </c>
    </row>
    <row r="1574" spans="2:65" s="1" customFormat="1" ht="16.5" customHeight="1" x14ac:dyDescent="0.2">
      <c r="B1574" s="128"/>
      <c r="C1574" s="164" t="s">
        <v>3607</v>
      </c>
      <c r="D1574" s="164" t="s">
        <v>1134</v>
      </c>
      <c r="E1574" s="165" t="s">
        <v>3575</v>
      </c>
      <c r="F1574" s="166" t="s">
        <v>3576</v>
      </c>
      <c r="G1574" s="167" t="s">
        <v>185</v>
      </c>
      <c r="H1574" s="168">
        <v>4</v>
      </c>
      <c r="I1574" s="169"/>
      <c r="J1574" s="170">
        <f t="shared" si="170"/>
        <v>0</v>
      </c>
      <c r="K1574" s="166" t="s">
        <v>3</v>
      </c>
      <c r="L1574" s="171"/>
      <c r="M1574" s="172" t="s">
        <v>3</v>
      </c>
      <c r="N1574" s="173" t="s">
        <v>44</v>
      </c>
      <c r="P1574" s="138">
        <f t="shared" si="171"/>
        <v>0</v>
      </c>
      <c r="Q1574" s="138">
        <v>0</v>
      </c>
      <c r="R1574" s="138">
        <f t="shared" si="172"/>
        <v>0</v>
      </c>
      <c r="S1574" s="138">
        <v>0</v>
      </c>
      <c r="T1574" s="139">
        <f t="shared" si="173"/>
        <v>0</v>
      </c>
      <c r="AR1574" s="140" t="s">
        <v>209</v>
      </c>
      <c r="AT1574" s="140" t="s">
        <v>1134</v>
      </c>
      <c r="AU1574" s="140" t="s">
        <v>80</v>
      </c>
      <c r="AY1574" s="16" t="s">
        <v>181</v>
      </c>
      <c r="BE1574" s="141">
        <f t="shared" si="174"/>
        <v>0</v>
      </c>
      <c r="BF1574" s="141">
        <f t="shared" si="175"/>
        <v>0</v>
      </c>
      <c r="BG1574" s="141">
        <f t="shared" si="176"/>
        <v>0</v>
      </c>
      <c r="BH1574" s="141">
        <f t="shared" si="177"/>
        <v>0</v>
      </c>
      <c r="BI1574" s="141">
        <f t="shared" si="178"/>
        <v>0</v>
      </c>
      <c r="BJ1574" s="16" t="s">
        <v>78</v>
      </c>
      <c r="BK1574" s="141">
        <f t="shared" si="179"/>
        <v>0</v>
      </c>
      <c r="BL1574" s="16" t="s">
        <v>186</v>
      </c>
      <c r="BM1574" s="140" t="s">
        <v>3608</v>
      </c>
    </row>
    <row r="1575" spans="2:65" s="1" customFormat="1" ht="24.2" customHeight="1" x14ac:dyDescent="0.2">
      <c r="B1575" s="128"/>
      <c r="C1575" s="164" t="s">
        <v>3084</v>
      </c>
      <c r="D1575" s="164" t="s">
        <v>1134</v>
      </c>
      <c r="E1575" s="165" t="s">
        <v>3609</v>
      </c>
      <c r="F1575" s="166" t="s">
        <v>3610</v>
      </c>
      <c r="G1575" s="167" t="s">
        <v>185</v>
      </c>
      <c r="H1575" s="168">
        <v>7</v>
      </c>
      <c r="I1575" s="169"/>
      <c r="J1575" s="170">
        <f t="shared" si="170"/>
        <v>0</v>
      </c>
      <c r="K1575" s="166" t="s">
        <v>3</v>
      </c>
      <c r="L1575" s="171"/>
      <c r="M1575" s="172" t="s">
        <v>3</v>
      </c>
      <c r="N1575" s="173" t="s">
        <v>44</v>
      </c>
      <c r="P1575" s="138">
        <f t="shared" si="171"/>
        <v>0</v>
      </c>
      <c r="Q1575" s="138">
        <v>0</v>
      </c>
      <c r="R1575" s="138">
        <f t="shared" si="172"/>
        <v>0</v>
      </c>
      <c r="S1575" s="138">
        <v>0</v>
      </c>
      <c r="T1575" s="139">
        <f t="shared" si="173"/>
        <v>0</v>
      </c>
      <c r="AR1575" s="140" t="s">
        <v>209</v>
      </c>
      <c r="AT1575" s="140" t="s">
        <v>1134</v>
      </c>
      <c r="AU1575" s="140" t="s">
        <v>80</v>
      </c>
      <c r="AY1575" s="16" t="s">
        <v>181</v>
      </c>
      <c r="BE1575" s="141">
        <f t="shared" si="174"/>
        <v>0</v>
      </c>
      <c r="BF1575" s="141">
        <f t="shared" si="175"/>
        <v>0</v>
      </c>
      <c r="BG1575" s="141">
        <f t="shared" si="176"/>
        <v>0</v>
      </c>
      <c r="BH1575" s="141">
        <f t="shared" si="177"/>
        <v>0</v>
      </c>
      <c r="BI1575" s="141">
        <f t="shared" si="178"/>
        <v>0</v>
      </c>
      <c r="BJ1575" s="16" t="s">
        <v>78</v>
      </c>
      <c r="BK1575" s="141">
        <f t="shared" si="179"/>
        <v>0</v>
      </c>
      <c r="BL1575" s="16" t="s">
        <v>186</v>
      </c>
      <c r="BM1575" s="140" t="s">
        <v>3611</v>
      </c>
    </row>
    <row r="1576" spans="2:65" s="1" customFormat="1" ht="24.2" customHeight="1" x14ac:dyDescent="0.2">
      <c r="B1576" s="128"/>
      <c r="C1576" s="164" t="s">
        <v>3612</v>
      </c>
      <c r="D1576" s="164" t="s">
        <v>1134</v>
      </c>
      <c r="E1576" s="165" t="s">
        <v>3613</v>
      </c>
      <c r="F1576" s="166" t="s">
        <v>3614</v>
      </c>
      <c r="G1576" s="167" t="s">
        <v>185</v>
      </c>
      <c r="H1576" s="168">
        <v>8</v>
      </c>
      <c r="I1576" s="169"/>
      <c r="J1576" s="170">
        <f t="shared" ref="J1576:J1607" si="180">ROUND(I1576*H1576,2)</f>
        <v>0</v>
      </c>
      <c r="K1576" s="166" t="s">
        <v>3</v>
      </c>
      <c r="L1576" s="171"/>
      <c r="M1576" s="172" t="s">
        <v>3</v>
      </c>
      <c r="N1576" s="173" t="s">
        <v>44</v>
      </c>
      <c r="P1576" s="138">
        <f t="shared" ref="P1576:P1607" si="181">O1576*H1576</f>
        <v>0</v>
      </c>
      <c r="Q1576" s="138">
        <v>0</v>
      </c>
      <c r="R1576" s="138">
        <f t="shared" ref="R1576:R1607" si="182">Q1576*H1576</f>
        <v>0</v>
      </c>
      <c r="S1576" s="138">
        <v>0</v>
      </c>
      <c r="T1576" s="139">
        <f t="shared" ref="T1576:T1607" si="183">S1576*H1576</f>
        <v>0</v>
      </c>
      <c r="AR1576" s="140" t="s">
        <v>209</v>
      </c>
      <c r="AT1576" s="140" t="s">
        <v>1134</v>
      </c>
      <c r="AU1576" s="140" t="s">
        <v>80</v>
      </c>
      <c r="AY1576" s="16" t="s">
        <v>181</v>
      </c>
      <c r="BE1576" s="141">
        <f t="shared" ref="BE1576:BE1607" si="184">IF(N1576="základní",J1576,0)</f>
        <v>0</v>
      </c>
      <c r="BF1576" s="141">
        <f t="shared" ref="BF1576:BF1607" si="185">IF(N1576="snížená",J1576,0)</f>
        <v>0</v>
      </c>
      <c r="BG1576" s="141">
        <f t="shared" ref="BG1576:BG1607" si="186">IF(N1576="zákl. přenesená",J1576,0)</f>
        <v>0</v>
      </c>
      <c r="BH1576" s="141">
        <f t="shared" ref="BH1576:BH1607" si="187">IF(N1576="sníž. přenesená",J1576,0)</f>
        <v>0</v>
      </c>
      <c r="BI1576" s="141">
        <f t="shared" ref="BI1576:BI1607" si="188">IF(N1576="nulová",J1576,0)</f>
        <v>0</v>
      </c>
      <c r="BJ1576" s="16" t="s">
        <v>78</v>
      </c>
      <c r="BK1576" s="141">
        <f t="shared" ref="BK1576:BK1607" si="189">ROUND(I1576*H1576,2)</f>
        <v>0</v>
      </c>
      <c r="BL1576" s="16" t="s">
        <v>186</v>
      </c>
      <c r="BM1576" s="140" t="s">
        <v>3615</v>
      </c>
    </row>
    <row r="1577" spans="2:65" s="1" customFormat="1" ht="24.2" customHeight="1" x14ac:dyDescent="0.2">
      <c r="B1577" s="128"/>
      <c r="C1577" s="164" t="s">
        <v>3616</v>
      </c>
      <c r="D1577" s="164" t="s">
        <v>1134</v>
      </c>
      <c r="E1577" s="165" t="s">
        <v>3617</v>
      </c>
      <c r="F1577" s="166" t="s">
        <v>3618</v>
      </c>
      <c r="G1577" s="167" t="s">
        <v>185</v>
      </c>
      <c r="H1577" s="168">
        <v>7</v>
      </c>
      <c r="I1577" s="169"/>
      <c r="J1577" s="170">
        <f t="shared" si="180"/>
        <v>0</v>
      </c>
      <c r="K1577" s="166" t="s">
        <v>3</v>
      </c>
      <c r="L1577" s="171"/>
      <c r="M1577" s="172" t="s">
        <v>3</v>
      </c>
      <c r="N1577" s="173" t="s">
        <v>44</v>
      </c>
      <c r="P1577" s="138">
        <f t="shared" si="181"/>
        <v>0</v>
      </c>
      <c r="Q1577" s="138">
        <v>0</v>
      </c>
      <c r="R1577" s="138">
        <f t="shared" si="182"/>
        <v>0</v>
      </c>
      <c r="S1577" s="138">
        <v>0</v>
      </c>
      <c r="T1577" s="139">
        <f t="shared" si="183"/>
        <v>0</v>
      </c>
      <c r="AR1577" s="140" t="s">
        <v>209</v>
      </c>
      <c r="AT1577" s="140" t="s">
        <v>1134</v>
      </c>
      <c r="AU1577" s="140" t="s">
        <v>80</v>
      </c>
      <c r="AY1577" s="16" t="s">
        <v>181</v>
      </c>
      <c r="BE1577" s="141">
        <f t="shared" si="184"/>
        <v>0</v>
      </c>
      <c r="BF1577" s="141">
        <f t="shared" si="185"/>
        <v>0</v>
      </c>
      <c r="BG1577" s="141">
        <f t="shared" si="186"/>
        <v>0</v>
      </c>
      <c r="BH1577" s="141">
        <f t="shared" si="187"/>
        <v>0</v>
      </c>
      <c r="BI1577" s="141">
        <f t="shared" si="188"/>
        <v>0</v>
      </c>
      <c r="BJ1577" s="16" t="s">
        <v>78</v>
      </c>
      <c r="BK1577" s="141">
        <f t="shared" si="189"/>
        <v>0</v>
      </c>
      <c r="BL1577" s="16" t="s">
        <v>186</v>
      </c>
      <c r="BM1577" s="140" t="s">
        <v>3619</v>
      </c>
    </row>
    <row r="1578" spans="2:65" s="1" customFormat="1" ht="21.75" customHeight="1" x14ac:dyDescent="0.2">
      <c r="B1578" s="128"/>
      <c r="C1578" s="164" t="s">
        <v>3620</v>
      </c>
      <c r="D1578" s="164" t="s">
        <v>1134</v>
      </c>
      <c r="E1578" s="165" t="s">
        <v>3621</v>
      </c>
      <c r="F1578" s="166" t="s">
        <v>3386</v>
      </c>
      <c r="G1578" s="167" t="s">
        <v>185</v>
      </c>
      <c r="H1578" s="168">
        <v>1</v>
      </c>
      <c r="I1578" s="169"/>
      <c r="J1578" s="170">
        <f t="shared" si="180"/>
        <v>0</v>
      </c>
      <c r="K1578" s="166" t="s">
        <v>3</v>
      </c>
      <c r="L1578" s="171"/>
      <c r="M1578" s="172" t="s">
        <v>3</v>
      </c>
      <c r="N1578" s="173" t="s">
        <v>44</v>
      </c>
      <c r="P1578" s="138">
        <f t="shared" si="181"/>
        <v>0</v>
      </c>
      <c r="Q1578" s="138">
        <v>0</v>
      </c>
      <c r="R1578" s="138">
        <f t="shared" si="182"/>
        <v>0</v>
      </c>
      <c r="S1578" s="138">
        <v>0</v>
      </c>
      <c r="T1578" s="139">
        <f t="shared" si="183"/>
        <v>0</v>
      </c>
      <c r="AR1578" s="140" t="s">
        <v>209</v>
      </c>
      <c r="AT1578" s="140" t="s">
        <v>1134</v>
      </c>
      <c r="AU1578" s="140" t="s">
        <v>80</v>
      </c>
      <c r="AY1578" s="16" t="s">
        <v>181</v>
      </c>
      <c r="BE1578" s="141">
        <f t="shared" si="184"/>
        <v>0</v>
      </c>
      <c r="BF1578" s="141">
        <f t="shared" si="185"/>
        <v>0</v>
      </c>
      <c r="BG1578" s="141">
        <f t="shared" si="186"/>
        <v>0</v>
      </c>
      <c r="BH1578" s="141">
        <f t="shared" si="187"/>
        <v>0</v>
      </c>
      <c r="BI1578" s="141">
        <f t="shared" si="188"/>
        <v>0</v>
      </c>
      <c r="BJ1578" s="16" t="s">
        <v>78</v>
      </c>
      <c r="BK1578" s="141">
        <f t="shared" si="189"/>
        <v>0</v>
      </c>
      <c r="BL1578" s="16" t="s">
        <v>186</v>
      </c>
      <c r="BM1578" s="140" t="s">
        <v>3622</v>
      </c>
    </row>
    <row r="1579" spans="2:65" s="1" customFormat="1" ht="16.5" customHeight="1" x14ac:dyDescent="0.2">
      <c r="B1579" s="128"/>
      <c r="C1579" s="164" t="s">
        <v>3623</v>
      </c>
      <c r="D1579" s="164" t="s">
        <v>1134</v>
      </c>
      <c r="E1579" s="165" t="s">
        <v>3504</v>
      </c>
      <c r="F1579" s="166" t="s">
        <v>3505</v>
      </c>
      <c r="G1579" s="167" t="s">
        <v>1013</v>
      </c>
      <c r="H1579" s="168">
        <v>2.5</v>
      </c>
      <c r="I1579" s="169"/>
      <c r="J1579" s="170">
        <f t="shared" si="180"/>
        <v>0</v>
      </c>
      <c r="K1579" s="166" t="s">
        <v>3</v>
      </c>
      <c r="L1579" s="171"/>
      <c r="M1579" s="172" t="s">
        <v>3</v>
      </c>
      <c r="N1579" s="173" t="s">
        <v>44</v>
      </c>
      <c r="P1579" s="138">
        <f t="shared" si="181"/>
        <v>0</v>
      </c>
      <c r="Q1579" s="138">
        <v>0</v>
      </c>
      <c r="R1579" s="138">
        <f t="shared" si="182"/>
        <v>0</v>
      </c>
      <c r="S1579" s="138">
        <v>0</v>
      </c>
      <c r="T1579" s="139">
        <f t="shared" si="183"/>
        <v>0</v>
      </c>
      <c r="AR1579" s="140" t="s">
        <v>209</v>
      </c>
      <c r="AT1579" s="140" t="s">
        <v>1134</v>
      </c>
      <c r="AU1579" s="140" t="s">
        <v>80</v>
      </c>
      <c r="AY1579" s="16" t="s">
        <v>181</v>
      </c>
      <c r="BE1579" s="141">
        <f t="shared" si="184"/>
        <v>0</v>
      </c>
      <c r="BF1579" s="141">
        <f t="shared" si="185"/>
        <v>0</v>
      </c>
      <c r="BG1579" s="141">
        <f t="shared" si="186"/>
        <v>0</v>
      </c>
      <c r="BH1579" s="141">
        <f t="shared" si="187"/>
        <v>0</v>
      </c>
      <c r="BI1579" s="141">
        <f t="shared" si="188"/>
        <v>0</v>
      </c>
      <c r="BJ1579" s="16" t="s">
        <v>78</v>
      </c>
      <c r="BK1579" s="141">
        <f t="shared" si="189"/>
        <v>0</v>
      </c>
      <c r="BL1579" s="16" t="s">
        <v>186</v>
      </c>
      <c r="BM1579" s="140" t="s">
        <v>3624</v>
      </c>
    </row>
    <row r="1580" spans="2:65" s="1" customFormat="1" ht="16.5" customHeight="1" x14ac:dyDescent="0.2">
      <c r="B1580" s="128"/>
      <c r="C1580" s="164" t="s">
        <v>3625</v>
      </c>
      <c r="D1580" s="164" t="s">
        <v>1134</v>
      </c>
      <c r="E1580" s="165" t="s">
        <v>3626</v>
      </c>
      <c r="F1580" s="166" t="s">
        <v>3627</v>
      </c>
      <c r="G1580" s="167" t="s">
        <v>185</v>
      </c>
      <c r="H1580" s="168">
        <v>32</v>
      </c>
      <c r="I1580" s="169"/>
      <c r="J1580" s="170">
        <f t="shared" si="180"/>
        <v>0</v>
      </c>
      <c r="K1580" s="166" t="s">
        <v>3</v>
      </c>
      <c r="L1580" s="171"/>
      <c r="M1580" s="172" t="s">
        <v>3</v>
      </c>
      <c r="N1580" s="173" t="s">
        <v>44</v>
      </c>
      <c r="P1580" s="138">
        <f t="shared" si="181"/>
        <v>0</v>
      </c>
      <c r="Q1580" s="138">
        <v>0</v>
      </c>
      <c r="R1580" s="138">
        <f t="shared" si="182"/>
        <v>0</v>
      </c>
      <c r="S1580" s="138">
        <v>0</v>
      </c>
      <c r="T1580" s="139">
        <f t="shared" si="183"/>
        <v>0</v>
      </c>
      <c r="AR1580" s="140" t="s">
        <v>209</v>
      </c>
      <c r="AT1580" s="140" t="s">
        <v>1134</v>
      </c>
      <c r="AU1580" s="140" t="s">
        <v>80</v>
      </c>
      <c r="AY1580" s="16" t="s">
        <v>181</v>
      </c>
      <c r="BE1580" s="141">
        <f t="shared" si="184"/>
        <v>0</v>
      </c>
      <c r="BF1580" s="141">
        <f t="shared" si="185"/>
        <v>0</v>
      </c>
      <c r="BG1580" s="141">
        <f t="shared" si="186"/>
        <v>0</v>
      </c>
      <c r="BH1580" s="141">
        <f t="shared" si="187"/>
        <v>0</v>
      </c>
      <c r="BI1580" s="141">
        <f t="shared" si="188"/>
        <v>0</v>
      </c>
      <c r="BJ1580" s="16" t="s">
        <v>78</v>
      </c>
      <c r="BK1580" s="141">
        <f t="shared" si="189"/>
        <v>0</v>
      </c>
      <c r="BL1580" s="16" t="s">
        <v>186</v>
      </c>
      <c r="BM1580" s="140" t="s">
        <v>3628</v>
      </c>
    </row>
    <row r="1581" spans="2:65" s="1" customFormat="1" ht="21.75" customHeight="1" x14ac:dyDescent="0.2">
      <c r="B1581" s="128"/>
      <c r="C1581" s="164" t="s">
        <v>3254</v>
      </c>
      <c r="D1581" s="164" t="s">
        <v>1134</v>
      </c>
      <c r="E1581" s="165" t="s">
        <v>3629</v>
      </c>
      <c r="F1581" s="166" t="s">
        <v>3630</v>
      </c>
      <c r="G1581" s="167" t="s">
        <v>185</v>
      </c>
      <c r="H1581" s="168">
        <v>9</v>
      </c>
      <c r="I1581" s="169"/>
      <c r="J1581" s="170">
        <f t="shared" si="180"/>
        <v>0</v>
      </c>
      <c r="K1581" s="166" t="s">
        <v>3</v>
      </c>
      <c r="L1581" s="171"/>
      <c r="M1581" s="172" t="s">
        <v>3</v>
      </c>
      <c r="N1581" s="173" t="s">
        <v>44</v>
      </c>
      <c r="P1581" s="138">
        <f t="shared" si="181"/>
        <v>0</v>
      </c>
      <c r="Q1581" s="138">
        <v>0</v>
      </c>
      <c r="R1581" s="138">
        <f t="shared" si="182"/>
        <v>0</v>
      </c>
      <c r="S1581" s="138">
        <v>0</v>
      </c>
      <c r="T1581" s="139">
        <f t="shared" si="183"/>
        <v>0</v>
      </c>
      <c r="AR1581" s="140" t="s">
        <v>209</v>
      </c>
      <c r="AT1581" s="140" t="s">
        <v>1134</v>
      </c>
      <c r="AU1581" s="140" t="s">
        <v>80</v>
      </c>
      <c r="AY1581" s="16" t="s">
        <v>181</v>
      </c>
      <c r="BE1581" s="141">
        <f t="shared" si="184"/>
        <v>0</v>
      </c>
      <c r="BF1581" s="141">
        <f t="shared" si="185"/>
        <v>0</v>
      </c>
      <c r="BG1581" s="141">
        <f t="shared" si="186"/>
        <v>0</v>
      </c>
      <c r="BH1581" s="141">
        <f t="shared" si="187"/>
        <v>0</v>
      </c>
      <c r="BI1581" s="141">
        <f t="shared" si="188"/>
        <v>0</v>
      </c>
      <c r="BJ1581" s="16" t="s">
        <v>78</v>
      </c>
      <c r="BK1581" s="141">
        <f t="shared" si="189"/>
        <v>0</v>
      </c>
      <c r="BL1581" s="16" t="s">
        <v>186</v>
      </c>
      <c r="BM1581" s="140" t="s">
        <v>3631</v>
      </c>
    </row>
    <row r="1582" spans="2:65" s="1" customFormat="1" ht="24.2" customHeight="1" x14ac:dyDescent="0.2">
      <c r="B1582" s="128"/>
      <c r="C1582" s="164" t="s">
        <v>3632</v>
      </c>
      <c r="D1582" s="164" t="s">
        <v>1134</v>
      </c>
      <c r="E1582" s="165" t="s">
        <v>3633</v>
      </c>
      <c r="F1582" s="166" t="s">
        <v>3634</v>
      </c>
      <c r="G1582" s="167" t="s">
        <v>185</v>
      </c>
      <c r="H1582" s="168">
        <v>12</v>
      </c>
      <c r="I1582" s="169"/>
      <c r="J1582" s="170">
        <f t="shared" si="180"/>
        <v>0</v>
      </c>
      <c r="K1582" s="166" t="s">
        <v>3</v>
      </c>
      <c r="L1582" s="171"/>
      <c r="M1582" s="172" t="s">
        <v>3</v>
      </c>
      <c r="N1582" s="173" t="s">
        <v>44</v>
      </c>
      <c r="P1582" s="138">
        <f t="shared" si="181"/>
        <v>0</v>
      </c>
      <c r="Q1582" s="138">
        <v>0</v>
      </c>
      <c r="R1582" s="138">
        <f t="shared" si="182"/>
        <v>0</v>
      </c>
      <c r="S1582" s="138">
        <v>0</v>
      </c>
      <c r="T1582" s="139">
        <f t="shared" si="183"/>
        <v>0</v>
      </c>
      <c r="AR1582" s="140" t="s">
        <v>209</v>
      </c>
      <c r="AT1582" s="140" t="s">
        <v>1134</v>
      </c>
      <c r="AU1582" s="140" t="s">
        <v>80</v>
      </c>
      <c r="AY1582" s="16" t="s">
        <v>181</v>
      </c>
      <c r="BE1582" s="141">
        <f t="shared" si="184"/>
        <v>0</v>
      </c>
      <c r="BF1582" s="141">
        <f t="shared" si="185"/>
        <v>0</v>
      </c>
      <c r="BG1582" s="141">
        <f t="shared" si="186"/>
        <v>0</v>
      </c>
      <c r="BH1582" s="141">
        <f t="shared" si="187"/>
        <v>0</v>
      </c>
      <c r="BI1582" s="141">
        <f t="shared" si="188"/>
        <v>0</v>
      </c>
      <c r="BJ1582" s="16" t="s">
        <v>78</v>
      </c>
      <c r="BK1582" s="141">
        <f t="shared" si="189"/>
        <v>0</v>
      </c>
      <c r="BL1582" s="16" t="s">
        <v>186</v>
      </c>
      <c r="BM1582" s="140" t="s">
        <v>3635</v>
      </c>
    </row>
    <row r="1583" spans="2:65" s="1" customFormat="1" ht="21.75" customHeight="1" x14ac:dyDescent="0.2">
      <c r="B1583" s="128"/>
      <c r="C1583" s="164" t="s">
        <v>3636</v>
      </c>
      <c r="D1583" s="164" t="s">
        <v>1134</v>
      </c>
      <c r="E1583" s="165" t="s">
        <v>3637</v>
      </c>
      <c r="F1583" s="166" t="s">
        <v>3638</v>
      </c>
      <c r="G1583" s="167" t="s">
        <v>185</v>
      </c>
      <c r="H1583" s="168">
        <v>8</v>
      </c>
      <c r="I1583" s="169"/>
      <c r="J1583" s="170">
        <f t="shared" si="180"/>
        <v>0</v>
      </c>
      <c r="K1583" s="166" t="s">
        <v>3</v>
      </c>
      <c r="L1583" s="171"/>
      <c r="M1583" s="172" t="s">
        <v>3</v>
      </c>
      <c r="N1583" s="173" t="s">
        <v>44</v>
      </c>
      <c r="P1583" s="138">
        <f t="shared" si="181"/>
        <v>0</v>
      </c>
      <c r="Q1583" s="138">
        <v>0</v>
      </c>
      <c r="R1583" s="138">
        <f t="shared" si="182"/>
        <v>0</v>
      </c>
      <c r="S1583" s="138">
        <v>0</v>
      </c>
      <c r="T1583" s="139">
        <f t="shared" si="183"/>
        <v>0</v>
      </c>
      <c r="AR1583" s="140" t="s">
        <v>209</v>
      </c>
      <c r="AT1583" s="140" t="s">
        <v>1134</v>
      </c>
      <c r="AU1583" s="140" t="s">
        <v>80</v>
      </c>
      <c r="AY1583" s="16" t="s">
        <v>181</v>
      </c>
      <c r="BE1583" s="141">
        <f t="shared" si="184"/>
        <v>0</v>
      </c>
      <c r="BF1583" s="141">
        <f t="shared" si="185"/>
        <v>0</v>
      </c>
      <c r="BG1583" s="141">
        <f t="shared" si="186"/>
        <v>0</v>
      </c>
      <c r="BH1583" s="141">
        <f t="shared" si="187"/>
        <v>0</v>
      </c>
      <c r="BI1583" s="141">
        <f t="shared" si="188"/>
        <v>0</v>
      </c>
      <c r="BJ1583" s="16" t="s">
        <v>78</v>
      </c>
      <c r="BK1583" s="141">
        <f t="shared" si="189"/>
        <v>0</v>
      </c>
      <c r="BL1583" s="16" t="s">
        <v>186</v>
      </c>
      <c r="BM1583" s="140" t="s">
        <v>3639</v>
      </c>
    </row>
    <row r="1584" spans="2:65" s="1" customFormat="1" ht="16.5" customHeight="1" x14ac:dyDescent="0.2">
      <c r="B1584" s="128"/>
      <c r="C1584" s="164" t="s">
        <v>3640</v>
      </c>
      <c r="D1584" s="164" t="s">
        <v>1134</v>
      </c>
      <c r="E1584" s="165" t="s">
        <v>3641</v>
      </c>
      <c r="F1584" s="166" t="s">
        <v>3398</v>
      </c>
      <c r="G1584" s="167" t="s">
        <v>185</v>
      </c>
      <c r="H1584" s="168">
        <v>17</v>
      </c>
      <c r="I1584" s="169"/>
      <c r="J1584" s="170">
        <f t="shared" si="180"/>
        <v>0</v>
      </c>
      <c r="K1584" s="166" t="s">
        <v>3</v>
      </c>
      <c r="L1584" s="171"/>
      <c r="M1584" s="172" t="s">
        <v>3</v>
      </c>
      <c r="N1584" s="173" t="s">
        <v>44</v>
      </c>
      <c r="P1584" s="138">
        <f t="shared" si="181"/>
        <v>0</v>
      </c>
      <c r="Q1584" s="138">
        <v>0</v>
      </c>
      <c r="R1584" s="138">
        <f t="shared" si="182"/>
        <v>0</v>
      </c>
      <c r="S1584" s="138">
        <v>0</v>
      </c>
      <c r="T1584" s="139">
        <f t="shared" si="183"/>
        <v>0</v>
      </c>
      <c r="AR1584" s="140" t="s">
        <v>209</v>
      </c>
      <c r="AT1584" s="140" t="s">
        <v>1134</v>
      </c>
      <c r="AU1584" s="140" t="s">
        <v>80</v>
      </c>
      <c r="AY1584" s="16" t="s">
        <v>181</v>
      </c>
      <c r="BE1584" s="141">
        <f t="shared" si="184"/>
        <v>0</v>
      </c>
      <c r="BF1584" s="141">
        <f t="shared" si="185"/>
        <v>0</v>
      </c>
      <c r="BG1584" s="141">
        <f t="shared" si="186"/>
        <v>0</v>
      </c>
      <c r="BH1584" s="141">
        <f t="shared" si="187"/>
        <v>0</v>
      </c>
      <c r="BI1584" s="141">
        <f t="shared" si="188"/>
        <v>0</v>
      </c>
      <c r="BJ1584" s="16" t="s">
        <v>78</v>
      </c>
      <c r="BK1584" s="141">
        <f t="shared" si="189"/>
        <v>0</v>
      </c>
      <c r="BL1584" s="16" t="s">
        <v>186</v>
      </c>
      <c r="BM1584" s="140" t="s">
        <v>3642</v>
      </c>
    </row>
    <row r="1585" spans="2:65" s="1" customFormat="1" ht="16.5" customHeight="1" x14ac:dyDescent="0.2">
      <c r="B1585" s="128"/>
      <c r="C1585" s="164" t="s">
        <v>3643</v>
      </c>
      <c r="D1585" s="164" t="s">
        <v>1134</v>
      </c>
      <c r="E1585" s="165" t="s">
        <v>3644</v>
      </c>
      <c r="F1585" s="166" t="s">
        <v>3402</v>
      </c>
      <c r="G1585" s="167" t="s">
        <v>185</v>
      </c>
      <c r="H1585" s="168">
        <v>21</v>
      </c>
      <c r="I1585" s="169"/>
      <c r="J1585" s="170">
        <f t="shared" si="180"/>
        <v>0</v>
      </c>
      <c r="K1585" s="166" t="s">
        <v>3</v>
      </c>
      <c r="L1585" s="171"/>
      <c r="M1585" s="172" t="s">
        <v>3</v>
      </c>
      <c r="N1585" s="173" t="s">
        <v>44</v>
      </c>
      <c r="P1585" s="138">
        <f t="shared" si="181"/>
        <v>0</v>
      </c>
      <c r="Q1585" s="138">
        <v>0</v>
      </c>
      <c r="R1585" s="138">
        <f t="shared" si="182"/>
        <v>0</v>
      </c>
      <c r="S1585" s="138">
        <v>0</v>
      </c>
      <c r="T1585" s="139">
        <f t="shared" si="183"/>
        <v>0</v>
      </c>
      <c r="AR1585" s="140" t="s">
        <v>209</v>
      </c>
      <c r="AT1585" s="140" t="s">
        <v>1134</v>
      </c>
      <c r="AU1585" s="140" t="s">
        <v>80</v>
      </c>
      <c r="AY1585" s="16" t="s">
        <v>181</v>
      </c>
      <c r="BE1585" s="141">
        <f t="shared" si="184"/>
        <v>0</v>
      </c>
      <c r="BF1585" s="141">
        <f t="shared" si="185"/>
        <v>0</v>
      </c>
      <c r="BG1585" s="141">
        <f t="shared" si="186"/>
        <v>0</v>
      </c>
      <c r="BH1585" s="141">
        <f t="shared" si="187"/>
        <v>0</v>
      </c>
      <c r="BI1585" s="141">
        <f t="shared" si="188"/>
        <v>0</v>
      </c>
      <c r="BJ1585" s="16" t="s">
        <v>78</v>
      </c>
      <c r="BK1585" s="141">
        <f t="shared" si="189"/>
        <v>0</v>
      </c>
      <c r="BL1585" s="16" t="s">
        <v>186</v>
      </c>
      <c r="BM1585" s="140" t="s">
        <v>3645</v>
      </c>
    </row>
    <row r="1586" spans="2:65" s="1" customFormat="1" ht="16.5" customHeight="1" x14ac:dyDescent="0.2">
      <c r="B1586" s="128"/>
      <c r="C1586" s="164" t="s">
        <v>3646</v>
      </c>
      <c r="D1586" s="164" t="s">
        <v>1134</v>
      </c>
      <c r="E1586" s="165" t="s">
        <v>3647</v>
      </c>
      <c r="F1586" s="166" t="s">
        <v>3406</v>
      </c>
      <c r="G1586" s="167" t="s">
        <v>185</v>
      </c>
      <c r="H1586" s="168">
        <v>7</v>
      </c>
      <c r="I1586" s="169"/>
      <c r="J1586" s="170">
        <f t="shared" si="180"/>
        <v>0</v>
      </c>
      <c r="K1586" s="166" t="s">
        <v>3</v>
      </c>
      <c r="L1586" s="171"/>
      <c r="M1586" s="172" t="s">
        <v>3</v>
      </c>
      <c r="N1586" s="173" t="s">
        <v>44</v>
      </c>
      <c r="P1586" s="138">
        <f t="shared" si="181"/>
        <v>0</v>
      </c>
      <c r="Q1586" s="138">
        <v>0</v>
      </c>
      <c r="R1586" s="138">
        <f t="shared" si="182"/>
        <v>0</v>
      </c>
      <c r="S1586" s="138">
        <v>0</v>
      </c>
      <c r="T1586" s="139">
        <f t="shared" si="183"/>
        <v>0</v>
      </c>
      <c r="AR1586" s="140" t="s">
        <v>209</v>
      </c>
      <c r="AT1586" s="140" t="s">
        <v>1134</v>
      </c>
      <c r="AU1586" s="140" t="s">
        <v>80</v>
      </c>
      <c r="AY1586" s="16" t="s">
        <v>181</v>
      </c>
      <c r="BE1586" s="141">
        <f t="shared" si="184"/>
        <v>0</v>
      </c>
      <c r="BF1586" s="141">
        <f t="shared" si="185"/>
        <v>0</v>
      </c>
      <c r="BG1586" s="141">
        <f t="shared" si="186"/>
        <v>0</v>
      </c>
      <c r="BH1586" s="141">
        <f t="shared" si="187"/>
        <v>0</v>
      </c>
      <c r="BI1586" s="141">
        <f t="shared" si="188"/>
        <v>0</v>
      </c>
      <c r="BJ1586" s="16" t="s">
        <v>78</v>
      </c>
      <c r="BK1586" s="141">
        <f t="shared" si="189"/>
        <v>0</v>
      </c>
      <c r="BL1586" s="16" t="s">
        <v>186</v>
      </c>
      <c r="BM1586" s="140" t="s">
        <v>3648</v>
      </c>
    </row>
    <row r="1587" spans="2:65" s="1" customFormat="1" ht="16.5" customHeight="1" x14ac:dyDescent="0.2">
      <c r="B1587" s="128"/>
      <c r="C1587" s="164" t="s">
        <v>3649</v>
      </c>
      <c r="D1587" s="164" t="s">
        <v>1134</v>
      </c>
      <c r="E1587" s="165" t="s">
        <v>3650</v>
      </c>
      <c r="F1587" s="166" t="s">
        <v>3651</v>
      </c>
      <c r="G1587" s="167" t="s">
        <v>185</v>
      </c>
      <c r="H1587" s="168">
        <v>14</v>
      </c>
      <c r="I1587" s="169"/>
      <c r="J1587" s="170">
        <f t="shared" si="180"/>
        <v>0</v>
      </c>
      <c r="K1587" s="166" t="s">
        <v>3</v>
      </c>
      <c r="L1587" s="171"/>
      <c r="M1587" s="172" t="s">
        <v>3</v>
      </c>
      <c r="N1587" s="173" t="s">
        <v>44</v>
      </c>
      <c r="P1587" s="138">
        <f t="shared" si="181"/>
        <v>0</v>
      </c>
      <c r="Q1587" s="138">
        <v>0</v>
      </c>
      <c r="R1587" s="138">
        <f t="shared" si="182"/>
        <v>0</v>
      </c>
      <c r="S1587" s="138">
        <v>0</v>
      </c>
      <c r="T1587" s="139">
        <f t="shared" si="183"/>
        <v>0</v>
      </c>
      <c r="AR1587" s="140" t="s">
        <v>209</v>
      </c>
      <c r="AT1587" s="140" t="s">
        <v>1134</v>
      </c>
      <c r="AU1587" s="140" t="s">
        <v>80</v>
      </c>
      <c r="AY1587" s="16" t="s">
        <v>181</v>
      </c>
      <c r="BE1587" s="141">
        <f t="shared" si="184"/>
        <v>0</v>
      </c>
      <c r="BF1587" s="141">
        <f t="shared" si="185"/>
        <v>0</v>
      </c>
      <c r="BG1587" s="141">
        <f t="shared" si="186"/>
        <v>0</v>
      </c>
      <c r="BH1587" s="141">
        <f t="shared" si="187"/>
        <v>0</v>
      </c>
      <c r="BI1587" s="141">
        <f t="shared" si="188"/>
        <v>0</v>
      </c>
      <c r="BJ1587" s="16" t="s">
        <v>78</v>
      </c>
      <c r="BK1587" s="141">
        <f t="shared" si="189"/>
        <v>0</v>
      </c>
      <c r="BL1587" s="16" t="s">
        <v>186</v>
      </c>
      <c r="BM1587" s="140" t="s">
        <v>3652</v>
      </c>
    </row>
    <row r="1588" spans="2:65" s="1" customFormat="1" ht="16.5" customHeight="1" x14ac:dyDescent="0.2">
      <c r="B1588" s="128"/>
      <c r="C1588" s="164" t="s">
        <v>3653</v>
      </c>
      <c r="D1588" s="164" t="s">
        <v>1134</v>
      </c>
      <c r="E1588" s="165" t="s">
        <v>3654</v>
      </c>
      <c r="F1588" s="166" t="s">
        <v>3655</v>
      </c>
      <c r="G1588" s="167" t="s">
        <v>185</v>
      </c>
      <c r="H1588" s="168">
        <v>24</v>
      </c>
      <c r="I1588" s="169"/>
      <c r="J1588" s="170">
        <f t="shared" si="180"/>
        <v>0</v>
      </c>
      <c r="K1588" s="166" t="s">
        <v>3</v>
      </c>
      <c r="L1588" s="171"/>
      <c r="M1588" s="172" t="s">
        <v>3</v>
      </c>
      <c r="N1588" s="173" t="s">
        <v>44</v>
      </c>
      <c r="P1588" s="138">
        <f t="shared" si="181"/>
        <v>0</v>
      </c>
      <c r="Q1588" s="138">
        <v>0</v>
      </c>
      <c r="R1588" s="138">
        <f t="shared" si="182"/>
        <v>0</v>
      </c>
      <c r="S1588" s="138">
        <v>0</v>
      </c>
      <c r="T1588" s="139">
        <f t="shared" si="183"/>
        <v>0</v>
      </c>
      <c r="AR1588" s="140" t="s">
        <v>209</v>
      </c>
      <c r="AT1588" s="140" t="s">
        <v>1134</v>
      </c>
      <c r="AU1588" s="140" t="s">
        <v>80</v>
      </c>
      <c r="AY1588" s="16" t="s">
        <v>181</v>
      </c>
      <c r="BE1588" s="141">
        <f t="shared" si="184"/>
        <v>0</v>
      </c>
      <c r="BF1588" s="141">
        <f t="shared" si="185"/>
        <v>0</v>
      </c>
      <c r="BG1588" s="141">
        <f t="shared" si="186"/>
        <v>0</v>
      </c>
      <c r="BH1588" s="141">
        <f t="shared" si="187"/>
        <v>0</v>
      </c>
      <c r="BI1588" s="141">
        <f t="shared" si="188"/>
        <v>0</v>
      </c>
      <c r="BJ1588" s="16" t="s">
        <v>78</v>
      </c>
      <c r="BK1588" s="141">
        <f t="shared" si="189"/>
        <v>0</v>
      </c>
      <c r="BL1588" s="16" t="s">
        <v>186</v>
      </c>
      <c r="BM1588" s="140" t="s">
        <v>3656</v>
      </c>
    </row>
    <row r="1589" spans="2:65" s="1" customFormat="1" ht="21.75" customHeight="1" x14ac:dyDescent="0.2">
      <c r="B1589" s="128"/>
      <c r="C1589" s="164" t="s">
        <v>3657</v>
      </c>
      <c r="D1589" s="164" t="s">
        <v>1134</v>
      </c>
      <c r="E1589" s="165" t="s">
        <v>3658</v>
      </c>
      <c r="F1589" s="166" t="s">
        <v>3426</v>
      </c>
      <c r="G1589" s="167" t="s">
        <v>185</v>
      </c>
      <c r="H1589" s="168">
        <v>3</v>
      </c>
      <c r="I1589" s="169"/>
      <c r="J1589" s="170">
        <f t="shared" si="180"/>
        <v>0</v>
      </c>
      <c r="K1589" s="166" t="s">
        <v>3</v>
      </c>
      <c r="L1589" s="171"/>
      <c r="M1589" s="172" t="s">
        <v>3</v>
      </c>
      <c r="N1589" s="173" t="s">
        <v>44</v>
      </c>
      <c r="P1589" s="138">
        <f t="shared" si="181"/>
        <v>0</v>
      </c>
      <c r="Q1589" s="138">
        <v>0</v>
      </c>
      <c r="R1589" s="138">
        <f t="shared" si="182"/>
        <v>0</v>
      </c>
      <c r="S1589" s="138">
        <v>0</v>
      </c>
      <c r="T1589" s="139">
        <f t="shared" si="183"/>
        <v>0</v>
      </c>
      <c r="AR1589" s="140" t="s">
        <v>209</v>
      </c>
      <c r="AT1589" s="140" t="s">
        <v>1134</v>
      </c>
      <c r="AU1589" s="140" t="s">
        <v>80</v>
      </c>
      <c r="AY1589" s="16" t="s">
        <v>181</v>
      </c>
      <c r="BE1589" s="141">
        <f t="shared" si="184"/>
        <v>0</v>
      </c>
      <c r="BF1589" s="141">
        <f t="shared" si="185"/>
        <v>0</v>
      </c>
      <c r="BG1589" s="141">
        <f t="shared" si="186"/>
        <v>0</v>
      </c>
      <c r="BH1589" s="141">
        <f t="shared" si="187"/>
        <v>0</v>
      </c>
      <c r="BI1589" s="141">
        <f t="shared" si="188"/>
        <v>0</v>
      </c>
      <c r="BJ1589" s="16" t="s">
        <v>78</v>
      </c>
      <c r="BK1589" s="141">
        <f t="shared" si="189"/>
        <v>0</v>
      </c>
      <c r="BL1589" s="16" t="s">
        <v>186</v>
      </c>
      <c r="BM1589" s="140" t="s">
        <v>3659</v>
      </c>
    </row>
    <row r="1590" spans="2:65" s="1" customFormat="1" ht="16.5" customHeight="1" x14ac:dyDescent="0.2">
      <c r="B1590" s="128"/>
      <c r="C1590" s="164" t="s">
        <v>3660</v>
      </c>
      <c r="D1590" s="164" t="s">
        <v>1134</v>
      </c>
      <c r="E1590" s="165" t="s">
        <v>3661</v>
      </c>
      <c r="F1590" s="166" t="s">
        <v>3662</v>
      </c>
      <c r="G1590" s="167" t="s">
        <v>185</v>
      </c>
      <c r="H1590" s="168">
        <v>6</v>
      </c>
      <c r="I1590" s="169"/>
      <c r="J1590" s="170">
        <f t="shared" si="180"/>
        <v>0</v>
      </c>
      <c r="K1590" s="166" t="s">
        <v>3</v>
      </c>
      <c r="L1590" s="171"/>
      <c r="M1590" s="172" t="s">
        <v>3</v>
      </c>
      <c r="N1590" s="173" t="s">
        <v>44</v>
      </c>
      <c r="P1590" s="138">
        <f t="shared" si="181"/>
        <v>0</v>
      </c>
      <c r="Q1590" s="138">
        <v>0</v>
      </c>
      <c r="R1590" s="138">
        <f t="shared" si="182"/>
        <v>0</v>
      </c>
      <c r="S1590" s="138">
        <v>0</v>
      </c>
      <c r="T1590" s="139">
        <f t="shared" si="183"/>
        <v>0</v>
      </c>
      <c r="AR1590" s="140" t="s">
        <v>209</v>
      </c>
      <c r="AT1590" s="140" t="s">
        <v>1134</v>
      </c>
      <c r="AU1590" s="140" t="s">
        <v>80</v>
      </c>
      <c r="AY1590" s="16" t="s">
        <v>181</v>
      </c>
      <c r="BE1590" s="141">
        <f t="shared" si="184"/>
        <v>0</v>
      </c>
      <c r="BF1590" s="141">
        <f t="shared" si="185"/>
        <v>0</v>
      </c>
      <c r="BG1590" s="141">
        <f t="shared" si="186"/>
        <v>0</v>
      </c>
      <c r="BH1590" s="141">
        <f t="shared" si="187"/>
        <v>0</v>
      </c>
      <c r="BI1590" s="141">
        <f t="shared" si="188"/>
        <v>0</v>
      </c>
      <c r="BJ1590" s="16" t="s">
        <v>78</v>
      </c>
      <c r="BK1590" s="141">
        <f t="shared" si="189"/>
        <v>0</v>
      </c>
      <c r="BL1590" s="16" t="s">
        <v>186</v>
      </c>
      <c r="BM1590" s="140" t="s">
        <v>3663</v>
      </c>
    </row>
    <row r="1591" spans="2:65" s="1" customFormat="1" ht="16.5" customHeight="1" x14ac:dyDescent="0.2">
      <c r="B1591" s="128"/>
      <c r="C1591" s="164" t="s">
        <v>3664</v>
      </c>
      <c r="D1591" s="164" t="s">
        <v>1134</v>
      </c>
      <c r="E1591" s="165" t="s">
        <v>3665</v>
      </c>
      <c r="F1591" s="166" t="s">
        <v>3666</v>
      </c>
      <c r="G1591" s="167" t="s">
        <v>185</v>
      </c>
      <c r="H1591" s="168">
        <v>32</v>
      </c>
      <c r="I1591" s="169"/>
      <c r="J1591" s="170">
        <f t="shared" si="180"/>
        <v>0</v>
      </c>
      <c r="K1591" s="166" t="s">
        <v>3</v>
      </c>
      <c r="L1591" s="171"/>
      <c r="M1591" s="172" t="s">
        <v>3</v>
      </c>
      <c r="N1591" s="173" t="s">
        <v>44</v>
      </c>
      <c r="P1591" s="138">
        <f t="shared" si="181"/>
        <v>0</v>
      </c>
      <c r="Q1591" s="138">
        <v>0</v>
      </c>
      <c r="R1591" s="138">
        <f t="shared" si="182"/>
        <v>0</v>
      </c>
      <c r="S1591" s="138">
        <v>0</v>
      </c>
      <c r="T1591" s="139">
        <f t="shared" si="183"/>
        <v>0</v>
      </c>
      <c r="AR1591" s="140" t="s">
        <v>209</v>
      </c>
      <c r="AT1591" s="140" t="s">
        <v>1134</v>
      </c>
      <c r="AU1591" s="140" t="s">
        <v>80</v>
      </c>
      <c r="AY1591" s="16" t="s">
        <v>181</v>
      </c>
      <c r="BE1591" s="141">
        <f t="shared" si="184"/>
        <v>0</v>
      </c>
      <c r="BF1591" s="141">
        <f t="shared" si="185"/>
        <v>0</v>
      </c>
      <c r="BG1591" s="141">
        <f t="shared" si="186"/>
        <v>0</v>
      </c>
      <c r="BH1591" s="141">
        <f t="shared" si="187"/>
        <v>0</v>
      </c>
      <c r="BI1591" s="141">
        <f t="shared" si="188"/>
        <v>0</v>
      </c>
      <c r="BJ1591" s="16" t="s">
        <v>78</v>
      </c>
      <c r="BK1591" s="141">
        <f t="shared" si="189"/>
        <v>0</v>
      </c>
      <c r="BL1591" s="16" t="s">
        <v>186</v>
      </c>
      <c r="BM1591" s="140" t="s">
        <v>3667</v>
      </c>
    </row>
    <row r="1592" spans="2:65" s="1" customFormat="1" ht="16.5" customHeight="1" x14ac:dyDescent="0.2">
      <c r="B1592" s="128"/>
      <c r="C1592" s="164" t="s">
        <v>3668</v>
      </c>
      <c r="D1592" s="164" t="s">
        <v>1134</v>
      </c>
      <c r="E1592" s="165" t="s">
        <v>3669</v>
      </c>
      <c r="F1592" s="166" t="s">
        <v>3414</v>
      </c>
      <c r="G1592" s="167" t="s">
        <v>185</v>
      </c>
      <c r="H1592" s="168">
        <v>36</v>
      </c>
      <c r="I1592" s="169"/>
      <c r="J1592" s="170">
        <f t="shared" si="180"/>
        <v>0</v>
      </c>
      <c r="K1592" s="166" t="s">
        <v>3</v>
      </c>
      <c r="L1592" s="171"/>
      <c r="M1592" s="172" t="s">
        <v>3</v>
      </c>
      <c r="N1592" s="173" t="s">
        <v>44</v>
      </c>
      <c r="P1592" s="138">
        <f t="shared" si="181"/>
        <v>0</v>
      </c>
      <c r="Q1592" s="138">
        <v>0</v>
      </c>
      <c r="R1592" s="138">
        <f t="shared" si="182"/>
        <v>0</v>
      </c>
      <c r="S1592" s="138">
        <v>0</v>
      </c>
      <c r="T1592" s="139">
        <f t="shared" si="183"/>
        <v>0</v>
      </c>
      <c r="AR1592" s="140" t="s">
        <v>209</v>
      </c>
      <c r="AT1592" s="140" t="s">
        <v>1134</v>
      </c>
      <c r="AU1592" s="140" t="s">
        <v>80</v>
      </c>
      <c r="AY1592" s="16" t="s">
        <v>181</v>
      </c>
      <c r="BE1592" s="141">
        <f t="shared" si="184"/>
        <v>0</v>
      </c>
      <c r="BF1592" s="141">
        <f t="shared" si="185"/>
        <v>0</v>
      </c>
      <c r="BG1592" s="141">
        <f t="shared" si="186"/>
        <v>0</v>
      </c>
      <c r="BH1592" s="141">
        <f t="shared" si="187"/>
        <v>0</v>
      </c>
      <c r="BI1592" s="141">
        <f t="shared" si="188"/>
        <v>0</v>
      </c>
      <c r="BJ1592" s="16" t="s">
        <v>78</v>
      </c>
      <c r="BK1592" s="141">
        <f t="shared" si="189"/>
        <v>0</v>
      </c>
      <c r="BL1592" s="16" t="s">
        <v>186</v>
      </c>
      <c r="BM1592" s="140" t="s">
        <v>3670</v>
      </c>
    </row>
    <row r="1593" spans="2:65" s="1" customFormat="1" ht="21.75" customHeight="1" x14ac:dyDescent="0.2">
      <c r="B1593" s="128"/>
      <c r="C1593" s="164" t="s">
        <v>3671</v>
      </c>
      <c r="D1593" s="164" t="s">
        <v>1134</v>
      </c>
      <c r="E1593" s="165" t="s">
        <v>3672</v>
      </c>
      <c r="F1593" s="166" t="s">
        <v>3430</v>
      </c>
      <c r="G1593" s="167" t="s">
        <v>185</v>
      </c>
      <c r="H1593" s="168">
        <v>3</v>
      </c>
      <c r="I1593" s="169"/>
      <c r="J1593" s="170">
        <f t="shared" si="180"/>
        <v>0</v>
      </c>
      <c r="K1593" s="166" t="s">
        <v>3</v>
      </c>
      <c r="L1593" s="171"/>
      <c r="M1593" s="172" t="s">
        <v>3</v>
      </c>
      <c r="N1593" s="173" t="s">
        <v>44</v>
      </c>
      <c r="P1593" s="138">
        <f t="shared" si="181"/>
        <v>0</v>
      </c>
      <c r="Q1593" s="138">
        <v>0</v>
      </c>
      <c r="R1593" s="138">
        <f t="shared" si="182"/>
        <v>0</v>
      </c>
      <c r="S1593" s="138">
        <v>0</v>
      </c>
      <c r="T1593" s="139">
        <f t="shared" si="183"/>
        <v>0</v>
      </c>
      <c r="AR1593" s="140" t="s">
        <v>209</v>
      </c>
      <c r="AT1593" s="140" t="s">
        <v>1134</v>
      </c>
      <c r="AU1593" s="140" t="s">
        <v>80</v>
      </c>
      <c r="AY1593" s="16" t="s">
        <v>181</v>
      </c>
      <c r="BE1593" s="141">
        <f t="shared" si="184"/>
        <v>0</v>
      </c>
      <c r="BF1593" s="141">
        <f t="shared" si="185"/>
        <v>0</v>
      </c>
      <c r="BG1593" s="141">
        <f t="shared" si="186"/>
        <v>0</v>
      </c>
      <c r="BH1593" s="141">
        <f t="shared" si="187"/>
        <v>0</v>
      </c>
      <c r="BI1593" s="141">
        <f t="shared" si="188"/>
        <v>0</v>
      </c>
      <c r="BJ1593" s="16" t="s">
        <v>78</v>
      </c>
      <c r="BK1593" s="141">
        <f t="shared" si="189"/>
        <v>0</v>
      </c>
      <c r="BL1593" s="16" t="s">
        <v>186</v>
      </c>
      <c r="BM1593" s="140" t="s">
        <v>3673</v>
      </c>
    </row>
    <row r="1594" spans="2:65" s="1" customFormat="1" ht="16.5" customHeight="1" x14ac:dyDescent="0.2">
      <c r="B1594" s="128"/>
      <c r="C1594" s="164" t="s">
        <v>3674</v>
      </c>
      <c r="D1594" s="164" t="s">
        <v>1134</v>
      </c>
      <c r="E1594" s="165" t="s">
        <v>3675</v>
      </c>
      <c r="F1594" s="166" t="s">
        <v>3490</v>
      </c>
      <c r="G1594" s="167" t="s">
        <v>185</v>
      </c>
      <c r="H1594" s="168">
        <v>5</v>
      </c>
      <c r="I1594" s="169"/>
      <c r="J1594" s="170">
        <f t="shared" si="180"/>
        <v>0</v>
      </c>
      <c r="K1594" s="166" t="s">
        <v>3</v>
      </c>
      <c r="L1594" s="171"/>
      <c r="M1594" s="172" t="s">
        <v>3</v>
      </c>
      <c r="N1594" s="173" t="s">
        <v>44</v>
      </c>
      <c r="P1594" s="138">
        <f t="shared" si="181"/>
        <v>0</v>
      </c>
      <c r="Q1594" s="138">
        <v>0</v>
      </c>
      <c r="R1594" s="138">
        <f t="shared" si="182"/>
        <v>0</v>
      </c>
      <c r="S1594" s="138">
        <v>0</v>
      </c>
      <c r="T1594" s="139">
        <f t="shared" si="183"/>
        <v>0</v>
      </c>
      <c r="AR1594" s="140" t="s">
        <v>209</v>
      </c>
      <c r="AT1594" s="140" t="s">
        <v>1134</v>
      </c>
      <c r="AU1594" s="140" t="s">
        <v>80</v>
      </c>
      <c r="AY1594" s="16" t="s">
        <v>181</v>
      </c>
      <c r="BE1594" s="141">
        <f t="shared" si="184"/>
        <v>0</v>
      </c>
      <c r="BF1594" s="141">
        <f t="shared" si="185"/>
        <v>0</v>
      </c>
      <c r="BG1594" s="141">
        <f t="shared" si="186"/>
        <v>0</v>
      </c>
      <c r="BH1594" s="141">
        <f t="shared" si="187"/>
        <v>0</v>
      </c>
      <c r="BI1594" s="141">
        <f t="shared" si="188"/>
        <v>0</v>
      </c>
      <c r="BJ1594" s="16" t="s">
        <v>78</v>
      </c>
      <c r="BK1594" s="141">
        <f t="shared" si="189"/>
        <v>0</v>
      </c>
      <c r="BL1594" s="16" t="s">
        <v>186</v>
      </c>
      <c r="BM1594" s="140" t="s">
        <v>3676</v>
      </c>
    </row>
    <row r="1595" spans="2:65" s="1" customFormat="1" ht="21.75" customHeight="1" x14ac:dyDescent="0.2">
      <c r="B1595" s="128"/>
      <c r="C1595" s="164" t="s">
        <v>3677</v>
      </c>
      <c r="D1595" s="164" t="s">
        <v>1134</v>
      </c>
      <c r="E1595" s="165" t="s">
        <v>3678</v>
      </c>
      <c r="F1595" s="166" t="s">
        <v>3486</v>
      </c>
      <c r="G1595" s="167" t="s">
        <v>185</v>
      </c>
      <c r="H1595" s="168">
        <v>1</v>
      </c>
      <c r="I1595" s="169"/>
      <c r="J1595" s="170">
        <f t="shared" si="180"/>
        <v>0</v>
      </c>
      <c r="K1595" s="166" t="s">
        <v>3</v>
      </c>
      <c r="L1595" s="171"/>
      <c r="M1595" s="172" t="s">
        <v>3</v>
      </c>
      <c r="N1595" s="173" t="s">
        <v>44</v>
      </c>
      <c r="P1595" s="138">
        <f t="shared" si="181"/>
        <v>0</v>
      </c>
      <c r="Q1595" s="138">
        <v>0</v>
      </c>
      <c r="R1595" s="138">
        <f t="shared" si="182"/>
        <v>0</v>
      </c>
      <c r="S1595" s="138">
        <v>0</v>
      </c>
      <c r="T1595" s="139">
        <f t="shared" si="183"/>
        <v>0</v>
      </c>
      <c r="AR1595" s="140" t="s">
        <v>209</v>
      </c>
      <c r="AT1595" s="140" t="s">
        <v>1134</v>
      </c>
      <c r="AU1595" s="140" t="s">
        <v>80</v>
      </c>
      <c r="AY1595" s="16" t="s">
        <v>181</v>
      </c>
      <c r="BE1595" s="141">
        <f t="shared" si="184"/>
        <v>0</v>
      </c>
      <c r="BF1595" s="141">
        <f t="shared" si="185"/>
        <v>0</v>
      </c>
      <c r="BG1595" s="141">
        <f t="shared" si="186"/>
        <v>0</v>
      </c>
      <c r="BH1595" s="141">
        <f t="shared" si="187"/>
        <v>0</v>
      </c>
      <c r="BI1595" s="141">
        <f t="shared" si="188"/>
        <v>0</v>
      </c>
      <c r="BJ1595" s="16" t="s">
        <v>78</v>
      </c>
      <c r="BK1595" s="141">
        <f t="shared" si="189"/>
        <v>0</v>
      </c>
      <c r="BL1595" s="16" t="s">
        <v>186</v>
      </c>
      <c r="BM1595" s="140" t="s">
        <v>3679</v>
      </c>
    </row>
    <row r="1596" spans="2:65" s="1" customFormat="1" ht="16.5" customHeight="1" x14ac:dyDescent="0.2">
      <c r="B1596" s="128"/>
      <c r="C1596" s="164" t="s">
        <v>3680</v>
      </c>
      <c r="D1596" s="164" t="s">
        <v>1134</v>
      </c>
      <c r="E1596" s="165" t="s">
        <v>3681</v>
      </c>
      <c r="F1596" s="166" t="s">
        <v>3682</v>
      </c>
      <c r="G1596" s="167" t="s">
        <v>1013</v>
      </c>
      <c r="H1596" s="168">
        <v>4.5</v>
      </c>
      <c r="I1596" s="169"/>
      <c r="J1596" s="170">
        <f t="shared" si="180"/>
        <v>0</v>
      </c>
      <c r="K1596" s="166" t="s">
        <v>3</v>
      </c>
      <c r="L1596" s="171"/>
      <c r="M1596" s="172" t="s">
        <v>3</v>
      </c>
      <c r="N1596" s="173" t="s">
        <v>44</v>
      </c>
      <c r="P1596" s="138">
        <f t="shared" si="181"/>
        <v>0</v>
      </c>
      <c r="Q1596" s="138">
        <v>0</v>
      </c>
      <c r="R1596" s="138">
        <f t="shared" si="182"/>
        <v>0</v>
      </c>
      <c r="S1596" s="138">
        <v>0</v>
      </c>
      <c r="T1596" s="139">
        <f t="shared" si="183"/>
        <v>0</v>
      </c>
      <c r="AR1596" s="140" t="s">
        <v>209</v>
      </c>
      <c r="AT1596" s="140" t="s">
        <v>1134</v>
      </c>
      <c r="AU1596" s="140" t="s">
        <v>80</v>
      </c>
      <c r="AY1596" s="16" t="s">
        <v>181</v>
      </c>
      <c r="BE1596" s="141">
        <f t="shared" si="184"/>
        <v>0</v>
      </c>
      <c r="BF1596" s="141">
        <f t="shared" si="185"/>
        <v>0</v>
      </c>
      <c r="BG1596" s="141">
        <f t="shared" si="186"/>
        <v>0</v>
      </c>
      <c r="BH1596" s="141">
        <f t="shared" si="187"/>
        <v>0</v>
      </c>
      <c r="BI1596" s="141">
        <f t="shared" si="188"/>
        <v>0</v>
      </c>
      <c r="BJ1596" s="16" t="s">
        <v>78</v>
      </c>
      <c r="BK1596" s="141">
        <f t="shared" si="189"/>
        <v>0</v>
      </c>
      <c r="BL1596" s="16" t="s">
        <v>186</v>
      </c>
      <c r="BM1596" s="140" t="s">
        <v>3683</v>
      </c>
    </row>
    <row r="1597" spans="2:65" s="1" customFormat="1" ht="16.5" customHeight="1" x14ac:dyDescent="0.2">
      <c r="B1597" s="128"/>
      <c r="C1597" s="164" t="s">
        <v>3684</v>
      </c>
      <c r="D1597" s="164" t="s">
        <v>1134</v>
      </c>
      <c r="E1597" s="165" t="s">
        <v>3685</v>
      </c>
      <c r="F1597" s="166" t="s">
        <v>3686</v>
      </c>
      <c r="G1597" s="167" t="s">
        <v>185</v>
      </c>
      <c r="H1597" s="168">
        <v>22</v>
      </c>
      <c r="I1597" s="169"/>
      <c r="J1597" s="170">
        <f t="shared" si="180"/>
        <v>0</v>
      </c>
      <c r="K1597" s="166" t="s">
        <v>3</v>
      </c>
      <c r="L1597" s="171"/>
      <c r="M1597" s="172" t="s">
        <v>3</v>
      </c>
      <c r="N1597" s="173" t="s">
        <v>44</v>
      </c>
      <c r="P1597" s="138">
        <f t="shared" si="181"/>
        <v>0</v>
      </c>
      <c r="Q1597" s="138">
        <v>0</v>
      </c>
      <c r="R1597" s="138">
        <f t="shared" si="182"/>
        <v>0</v>
      </c>
      <c r="S1597" s="138">
        <v>0</v>
      </c>
      <c r="T1597" s="139">
        <f t="shared" si="183"/>
        <v>0</v>
      </c>
      <c r="AR1597" s="140" t="s">
        <v>209</v>
      </c>
      <c r="AT1597" s="140" t="s">
        <v>1134</v>
      </c>
      <c r="AU1597" s="140" t="s">
        <v>80</v>
      </c>
      <c r="AY1597" s="16" t="s">
        <v>181</v>
      </c>
      <c r="BE1597" s="141">
        <f t="shared" si="184"/>
        <v>0</v>
      </c>
      <c r="BF1597" s="141">
        <f t="shared" si="185"/>
        <v>0</v>
      </c>
      <c r="BG1597" s="141">
        <f t="shared" si="186"/>
        <v>0</v>
      </c>
      <c r="BH1597" s="141">
        <f t="shared" si="187"/>
        <v>0</v>
      </c>
      <c r="BI1597" s="141">
        <f t="shared" si="188"/>
        <v>0</v>
      </c>
      <c r="BJ1597" s="16" t="s">
        <v>78</v>
      </c>
      <c r="BK1597" s="141">
        <f t="shared" si="189"/>
        <v>0</v>
      </c>
      <c r="BL1597" s="16" t="s">
        <v>186</v>
      </c>
      <c r="BM1597" s="140" t="s">
        <v>3687</v>
      </c>
    </row>
    <row r="1598" spans="2:65" s="1" customFormat="1" ht="16.5" customHeight="1" x14ac:dyDescent="0.2">
      <c r="B1598" s="128"/>
      <c r="C1598" s="164" t="s">
        <v>3688</v>
      </c>
      <c r="D1598" s="164" t="s">
        <v>1134</v>
      </c>
      <c r="E1598" s="165" t="s">
        <v>3689</v>
      </c>
      <c r="F1598" s="166" t="s">
        <v>3690</v>
      </c>
      <c r="G1598" s="167" t="s">
        <v>185</v>
      </c>
      <c r="H1598" s="168">
        <v>11</v>
      </c>
      <c r="I1598" s="169"/>
      <c r="J1598" s="170">
        <f t="shared" si="180"/>
        <v>0</v>
      </c>
      <c r="K1598" s="166" t="s">
        <v>3</v>
      </c>
      <c r="L1598" s="171"/>
      <c r="M1598" s="172" t="s">
        <v>3</v>
      </c>
      <c r="N1598" s="173" t="s">
        <v>44</v>
      </c>
      <c r="P1598" s="138">
        <f t="shared" si="181"/>
        <v>0</v>
      </c>
      <c r="Q1598" s="138">
        <v>0</v>
      </c>
      <c r="R1598" s="138">
        <f t="shared" si="182"/>
        <v>0</v>
      </c>
      <c r="S1598" s="138">
        <v>0</v>
      </c>
      <c r="T1598" s="139">
        <f t="shared" si="183"/>
        <v>0</v>
      </c>
      <c r="AR1598" s="140" t="s">
        <v>209</v>
      </c>
      <c r="AT1598" s="140" t="s">
        <v>1134</v>
      </c>
      <c r="AU1598" s="140" t="s">
        <v>80</v>
      </c>
      <c r="AY1598" s="16" t="s">
        <v>181</v>
      </c>
      <c r="BE1598" s="141">
        <f t="shared" si="184"/>
        <v>0</v>
      </c>
      <c r="BF1598" s="141">
        <f t="shared" si="185"/>
        <v>0</v>
      </c>
      <c r="BG1598" s="141">
        <f t="shared" si="186"/>
        <v>0</v>
      </c>
      <c r="BH1598" s="141">
        <f t="shared" si="187"/>
        <v>0</v>
      </c>
      <c r="BI1598" s="141">
        <f t="shared" si="188"/>
        <v>0</v>
      </c>
      <c r="BJ1598" s="16" t="s">
        <v>78</v>
      </c>
      <c r="BK1598" s="141">
        <f t="shared" si="189"/>
        <v>0</v>
      </c>
      <c r="BL1598" s="16" t="s">
        <v>186</v>
      </c>
      <c r="BM1598" s="140" t="s">
        <v>3691</v>
      </c>
    </row>
    <row r="1599" spans="2:65" s="1" customFormat="1" ht="16.5" customHeight="1" x14ac:dyDescent="0.2">
      <c r="B1599" s="128"/>
      <c r="C1599" s="164" t="s">
        <v>3692</v>
      </c>
      <c r="D1599" s="164" t="s">
        <v>1134</v>
      </c>
      <c r="E1599" s="165" t="s">
        <v>3693</v>
      </c>
      <c r="F1599" s="166" t="s">
        <v>3326</v>
      </c>
      <c r="G1599" s="167" t="s">
        <v>499</v>
      </c>
      <c r="H1599" s="168">
        <v>200</v>
      </c>
      <c r="I1599" s="169"/>
      <c r="J1599" s="170">
        <f t="shared" si="180"/>
        <v>0</v>
      </c>
      <c r="K1599" s="166" t="s">
        <v>3</v>
      </c>
      <c r="L1599" s="171"/>
      <c r="M1599" s="172" t="s">
        <v>3</v>
      </c>
      <c r="N1599" s="173" t="s">
        <v>44</v>
      </c>
      <c r="P1599" s="138">
        <f t="shared" si="181"/>
        <v>0</v>
      </c>
      <c r="Q1599" s="138">
        <v>0</v>
      </c>
      <c r="R1599" s="138">
        <f t="shared" si="182"/>
        <v>0</v>
      </c>
      <c r="S1599" s="138">
        <v>0</v>
      </c>
      <c r="T1599" s="139">
        <f t="shared" si="183"/>
        <v>0</v>
      </c>
      <c r="AR1599" s="140" t="s">
        <v>209</v>
      </c>
      <c r="AT1599" s="140" t="s">
        <v>1134</v>
      </c>
      <c r="AU1599" s="140" t="s">
        <v>80</v>
      </c>
      <c r="AY1599" s="16" t="s">
        <v>181</v>
      </c>
      <c r="BE1599" s="141">
        <f t="shared" si="184"/>
        <v>0</v>
      </c>
      <c r="BF1599" s="141">
        <f t="shared" si="185"/>
        <v>0</v>
      </c>
      <c r="BG1599" s="141">
        <f t="shared" si="186"/>
        <v>0</v>
      </c>
      <c r="BH1599" s="141">
        <f t="shared" si="187"/>
        <v>0</v>
      </c>
      <c r="BI1599" s="141">
        <f t="shared" si="188"/>
        <v>0</v>
      </c>
      <c r="BJ1599" s="16" t="s">
        <v>78</v>
      </c>
      <c r="BK1599" s="141">
        <f t="shared" si="189"/>
        <v>0</v>
      </c>
      <c r="BL1599" s="16" t="s">
        <v>186</v>
      </c>
      <c r="BM1599" s="140" t="s">
        <v>3694</v>
      </c>
    </row>
    <row r="1600" spans="2:65" s="1" customFormat="1" ht="16.5" customHeight="1" x14ac:dyDescent="0.2">
      <c r="B1600" s="128"/>
      <c r="C1600" s="164" t="s">
        <v>3695</v>
      </c>
      <c r="D1600" s="164" t="s">
        <v>1134</v>
      </c>
      <c r="E1600" s="165" t="s">
        <v>3696</v>
      </c>
      <c r="F1600" s="166" t="s">
        <v>3697</v>
      </c>
      <c r="G1600" s="167" t="s">
        <v>499</v>
      </c>
      <c r="H1600" s="168">
        <v>100</v>
      </c>
      <c r="I1600" s="169"/>
      <c r="J1600" s="170">
        <f t="shared" si="180"/>
        <v>0</v>
      </c>
      <c r="K1600" s="166" t="s">
        <v>3</v>
      </c>
      <c r="L1600" s="171"/>
      <c r="M1600" s="172" t="s">
        <v>3</v>
      </c>
      <c r="N1600" s="173" t="s">
        <v>44</v>
      </c>
      <c r="P1600" s="138">
        <f t="shared" si="181"/>
        <v>0</v>
      </c>
      <c r="Q1600" s="138">
        <v>0</v>
      </c>
      <c r="R1600" s="138">
        <f t="shared" si="182"/>
        <v>0</v>
      </c>
      <c r="S1600" s="138">
        <v>0</v>
      </c>
      <c r="T1600" s="139">
        <f t="shared" si="183"/>
        <v>0</v>
      </c>
      <c r="AR1600" s="140" t="s">
        <v>209</v>
      </c>
      <c r="AT1600" s="140" t="s">
        <v>1134</v>
      </c>
      <c r="AU1600" s="140" t="s">
        <v>80</v>
      </c>
      <c r="AY1600" s="16" t="s">
        <v>181</v>
      </c>
      <c r="BE1600" s="141">
        <f t="shared" si="184"/>
        <v>0</v>
      </c>
      <c r="BF1600" s="141">
        <f t="shared" si="185"/>
        <v>0</v>
      </c>
      <c r="BG1600" s="141">
        <f t="shared" si="186"/>
        <v>0</v>
      </c>
      <c r="BH1600" s="141">
        <f t="shared" si="187"/>
        <v>0</v>
      </c>
      <c r="BI1600" s="141">
        <f t="shared" si="188"/>
        <v>0</v>
      </c>
      <c r="BJ1600" s="16" t="s">
        <v>78</v>
      </c>
      <c r="BK1600" s="141">
        <f t="shared" si="189"/>
        <v>0</v>
      </c>
      <c r="BL1600" s="16" t="s">
        <v>186</v>
      </c>
      <c r="BM1600" s="140" t="s">
        <v>3698</v>
      </c>
    </row>
    <row r="1601" spans="2:65" s="1" customFormat="1" ht="21.75" customHeight="1" x14ac:dyDescent="0.2">
      <c r="B1601" s="128"/>
      <c r="C1601" s="164" t="s">
        <v>3699</v>
      </c>
      <c r="D1601" s="164" t="s">
        <v>1134</v>
      </c>
      <c r="E1601" s="165" t="s">
        <v>3700</v>
      </c>
      <c r="F1601" s="166" t="s">
        <v>3466</v>
      </c>
      <c r="G1601" s="167" t="s">
        <v>185</v>
      </c>
      <c r="H1601" s="168">
        <v>1</v>
      </c>
      <c r="I1601" s="169"/>
      <c r="J1601" s="170">
        <f t="shared" si="180"/>
        <v>0</v>
      </c>
      <c r="K1601" s="166" t="s">
        <v>3</v>
      </c>
      <c r="L1601" s="171"/>
      <c r="M1601" s="172" t="s">
        <v>3</v>
      </c>
      <c r="N1601" s="173" t="s">
        <v>44</v>
      </c>
      <c r="P1601" s="138">
        <f t="shared" si="181"/>
        <v>0</v>
      </c>
      <c r="Q1601" s="138">
        <v>0</v>
      </c>
      <c r="R1601" s="138">
        <f t="shared" si="182"/>
        <v>0</v>
      </c>
      <c r="S1601" s="138">
        <v>0</v>
      </c>
      <c r="T1601" s="139">
        <f t="shared" si="183"/>
        <v>0</v>
      </c>
      <c r="AR1601" s="140" t="s">
        <v>209</v>
      </c>
      <c r="AT1601" s="140" t="s">
        <v>1134</v>
      </c>
      <c r="AU1601" s="140" t="s">
        <v>80</v>
      </c>
      <c r="AY1601" s="16" t="s">
        <v>181</v>
      </c>
      <c r="BE1601" s="141">
        <f t="shared" si="184"/>
        <v>0</v>
      </c>
      <c r="BF1601" s="141">
        <f t="shared" si="185"/>
        <v>0</v>
      </c>
      <c r="BG1601" s="141">
        <f t="shared" si="186"/>
        <v>0</v>
      </c>
      <c r="BH1601" s="141">
        <f t="shared" si="187"/>
        <v>0</v>
      </c>
      <c r="BI1601" s="141">
        <f t="shared" si="188"/>
        <v>0</v>
      </c>
      <c r="BJ1601" s="16" t="s">
        <v>78</v>
      </c>
      <c r="BK1601" s="141">
        <f t="shared" si="189"/>
        <v>0</v>
      </c>
      <c r="BL1601" s="16" t="s">
        <v>186</v>
      </c>
      <c r="BM1601" s="140" t="s">
        <v>3701</v>
      </c>
    </row>
    <row r="1602" spans="2:65" s="1" customFormat="1" ht="16.5" customHeight="1" x14ac:dyDescent="0.2">
      <c r="B1602" s="128"/>
      <c r="C1602" s="164" t="s">
        <v>3702</v>
      </c>
      <c r="D1602" s="164" t="s">
        <v>1134</v>
      </c>
      <c r="E1602" s="165" t="s">
        <v>3703</v>
      </c>
      <c r="F1602" s="166" t="s">
        <v>3704</v>
      </c>
      <c r="G1602" s="167" t="s">
        <v>185</v>
      </c>
      <c r="H1602" s="168">
        <v>1</v>
      </c>
      <c r="I1602" s="169"/>
      <c r="J1602" s="170">
        <f t="shared" si="180"/>
        <v>0</v>
      </c>
      <c r="K1602" s="166" t="s">
        <v>3</v>
      </c>
      <c r="L1602" s="171"/>
      <c r="M1602" s="172" t="s">
        <v>3</v>
      </c>
      <c r="N1602" s="173" t="s">
        <v>44</v>
      </c>
      <c r="P1602" s="138">
        <f t="shared" si="181"/>
        <v>0</v>
      </c>
      <c r="Q1602" s="138">
        <v>0</v>
      </c>
      <c r="R1602" s="138">
        <f t="shared" si="182"/>
        <v>0</v>
      </c>
      <c r="S1602" s="138">
        <v>0</v>
      </c>
      <c r="T1602" s="139">
        <f t="shared" si="183"/>
        <v>0</v>
      </c>
      <c r="AR1602" s="140" t="s">
        <v>209</v>
      </c>
      <c r="AT1602" s="140" t="s">
        <v>1134</v>
      </c>
      <c r="AU1602" s="140" t="s">
        <v>80</v>
      </c>
      <c r="AY1602" s="16" t="s">
        <v>181</v>
      </c>
      <c r="BE1602" s="141">
        <f t="shared" si="184"/>
        <v>0</v>
      </c>
      <c r="BF1602" s="141">
        <f t="shared" si="185"/>
        <v>0</v>
      </c>
      <c r="BG1602" s="141">
        <f t="shared" si="186"/>
        <v>0</v>
      </c>
      <c r="BH1602" s="141">
        <f t="shared" si="187"/>
        <v>0</v>
      </c>
      <c r="BI1602" s="141">
        <f t="shared" si="188"/>
        <v>0</v>
      </c>
      <c r="BJ1602" s="16" t="s">
        <v>78</v>
      </c>
      <c r="BK1602" s="141">
        <f t="shared" si="189"/>
        <v>0</v>
      </c>
      <c r="BL1602" s="16" t="s">
        <v>186</v>
      </c>
      <c r="BM1602" s="140" t="s">
        <v>3705</v>
      </c>
    </row>
    <row r="1603" spans="2:65" s="1" customFormat="1" ht="16.5" customHeight="1" x14ac:dyDescent="0.2">
      <c r="B1603" s="128"/>
      <c r="C1603" s="164" t="s">
        <v>3706</v>
      </c>
      <c r="D1603" s="164" t="s">
        <v>1134</v>
      </c>
      <c r="E1603" s="165" t="s">
        <v>3707</v>
      </c>
      <c r="F1603" s="166" t="s">
        <v>3708</v>
      </c>
      <c r="G1603" s="167" t="s">
        <v>185</v>
      </c>
      <c r="H1603" s="168">
        <v>1</v>
      </c>
      <c r="I1603" s="169"/>
      <c r="J1603" s="170">
        <f t="shared" si="180"/>
        <v>0</v>
      </c>
      <c r="K1603" s="166" t="s">
        <v>3</v>
      </c>
      <c r="L1603" s="171"/>
      <c r="M1603" s="172" t="s">
        <v>3</v>
      </c>
      <c r="N1603" s="173" t="s">
        <v>44</v>
      </c>
      <c r="P1603" s="138">
        <f t="shared" si="181"/>
        <v>0</v>
      </c>
      <c r="Q1603" s="138">
        <v>0</v>
      </c>
      <c r="R1603" s="138">
        <f t="shared" si="182"/>
        <v>0</v>
      </c>
      <c r="S1603" s="138">
        <v>0</v>
      </c>
      <c r="T1603" s="139">
        <f t="shared" si="183"/>
        <v>0</v>
      </c>
      <c r="AR1603" s="140" t="s">
        <v>209</v>
      </c>
      <c r="AT1603" s="140" t="s">
        <v>1134</v>
      </c>
      <c r="AU1603" s="140" t="s">
        <v>80</v>
      </c>
      <c r="AY1603" s="16" t="s">
        <v>181</v>
      </c>
      <c r="BE1603" s="141">
        <f t="shared" si="184"/>
        <v>0</v>
      </c>
      <c r="BF1603" s="141">
        <f t="shared" si="185"/>
        <v>0</v>
      </c>
      <c r="BG1603" s="141">
        <f t="shared" si="186"/>
        <v>0</v>
      </c>
      <c r="BH1603" s="141">
        <f t="shared" si="187"/>
        <v>0</v>
      </c>
      <c r="BI1603" s="141">
        <f t="shared" si="188"/>
        <v>0</v>
      </c>
      <c r="BJ1603" s="16" t="s">
        <v>78</v>
      </c>
      <c r="BK1603" s="141">
        <f t="shared" si="189"/>
        <v>0</v>
      </c>
      <c r="BL1603" s="16" t="s">
        <v>186</v>
      </c>
      <c r="BM1603" s="140" t="s">
        <v>3709</v>
      </c>
    </row>
    <row r="1604" spans="2:65" s="1" customFormat="1" ht="16.5" customHeight="1" x14ac:dyDescent="0.2">
      <c r="B1604" s="128"/>
      <c r="C1604" s="164" t="s">
        <v>3710</v>
      </c>
      <c r="D1604" s="164" t="s">
        <v>1134</v>
      </c>
      <c r="E1604" s="165" t="s">
        <v>3711</v>
      </c>
      <c r="F1604" s="166" t="s">
        <v>3712</v>
      </c>
      <c r="G1604" s="167" t="s">
        <v>185</v>
      </c>
      <c r="H1604" s="168">
        <v>3</v>
      </c>
      <c r="I1604" s="169"/>
      <c r="J1604" s="170">
        <f t="shared" si="180"/>
        <v>0</v>
      </c>
      <c r="K1604" s="166" t="s">
        <v>3</v>
      </c>
      <c r="L1604" s="171"/>
      <c r="M1604" s="172" t="s">
        <v>3</v>
      </c>
      <c r="N1604" s="173" t="s">
        <v>44</v>
      </c>
      <c r="P1604" s="138">
        <f t="shared" si="181"/>
        <v>0</v>
      </c>
      <c r="Q1604" s="138">
        <v>0</v>
      </c>
      <c r="R1604" s="138">
        <f t="shared" si="182"/>
        <v>0</v>
      </c>
      <c r="S1604" s="138">
        <v>0</v>
      </c>
      <c r="T1604" s="139">
        <f t="shared" si="183"/>
        <v>0</v>
      </c>
      <c r="AR1604" s="140" t="s">
        <v>209</v>
      </c>
      <c r="AT1604" s="140" t="s">
        <v>1134</v>
      </c>
      <c r="AU1604" s="140" t="s">
        <v>80</v>
      </c>
      <c r="AY1604" s="16" t="s">
        <v>181</v>
      </c>
      <c r="BE1604" s="141">
        <f t="shared" si="184"/>
        <v>0</v>
      </c>
      <c r="BF1604" s="141">
        <f t="shared" si="185"/>
        <v>0</v>
      </c>
      <c r="BG1604" s="141">
        <f t="shared" si="186"/>
        <v>0</v>
      </c>
      <c r="BH1604" s="141">
        <f t="shared" si="187"/>
        <v>0</v>
      </c>
      <c r="BI1604" s="141">
        <f t="shared" si="188"/>
        <v>0</v>
      </c>
      <c r="BJ1604" s="16" t="s">
        <v>78</v>
      </c>
      <c r="BK1604" s="141">
        <f t="shared" si="189"/>
        <v>0</v>
      </c>
      <c r="BL1604" s="16" t="s">
        <v>186</v>
      </c>
      <c r="BM1604" s="140" t="s">
        <v>3713</v>
      </c>
    </row>
    <row r="1605" spans="2:65" s="1" customFormat="1" ht="16.5" customHeight="1" x14ac:dyDescent="0.2">
      <c r="B1605" s="128"/>
      <c r="C1605" s="164" t="s">
        <v>3714</v>
      </c>
      <c r="D1605" s="164" t="s">
        <v>1134</v>
      </c>
      <c r="E1605" s="165" t="s">
        <v>3715</v>
      </c>
      <c r="F1605" s="166" t="s">
        <v>3716</v>
      </c>
      <c r="G1605" s="167" t="s">
        <v>185</v>
      </c>
      <c r="H1605" s="168">
        <v>1</v>
      </c>
      <c r="I1605" s="169"/>
      <c r="J1605" s="170">
        <f t="shared" si="180"/>
        <v>0</v>
      </c>
      <c r="K1605" s="166" t="s">
        <v>3</v>
      </c>
      <c r="L1605" s="171"/>
      <c r="M1605" s="172" t="s">
        <v>3</v>
      </c>
      <c r="N1605" s="173" t="s">
        <v>44</v>
      </c>
      <c r="P1605" s="138">
        <f t="shared" si="181"/>
        <v>0</v>
      </c>
      <c r="Q1605" s="138">
        <v>0</v>
      </c>
      <c r="R1605" s="138">
        <f t="shared" si="182"/>
        <v>0</v>
      </c>
      <c r="S1605" s="138">
        <v>0</v>
      </c>
      <c r="T1605" s="139">
        <f t="shared" si="183"/>
        <v>0</v>
      </c>
      <c r="AR1605" s="140" t="s">
        <v>209</v>
      </c>
      <c r="AT1605" s="140" t="s">
        <v>1134</v>
      </c>
      <c r="AU1605" s="140" t="s">
        <v>80</v>
      </c>
      <c r="AY1605" s="16" t="s">
        <v>181</v>
      </c>
      <c r="BE1605" s="141">
        <f t="shared" si="184"/>
        <v>0</v>
      </c>
      <c r="BF1605" s="141">
        <f t="shared" si="185"/>
        <v>0</v>
      </c>
      <c r="BG1605" s="141">
        <f t="shared" si="186"/>
        <v>0</v>
      </c>
      <c r="BH1605" s="141">
        <f t="shared" si="187"/>
        <v>0</v>
      </c>
      <c r="BI1605" s="141">
        <f t="shared" si="188"/>
        <v>0</v>
      </c>
      <c r="BJ1605" s="16" t="s">
        <v>78</v>
      </c>
      <c r="BK1605" s="141">
        <f t="shared" si="189"/>
        <v>0</v>
      </c>
      <c r="BL1605" s="16" t="s">
        <v>186</v>
      </c>
      <c r="BM1605" s="140" t="s">
        <v>3717</v>
      </c>
    </row>
    <row r="1606" spans="2:65" s="1" customFormat="1" ht="16.5" customHeight="1" x14ac:dyDescent="0.2">
      <c r="B1606" s="128"/>
      <c r="C1606" s="164" t="s">
        <v>3718</v>
      </c>
      <c r="D1606" s="164" t="s">
        <v>1134</v>
      </c>
      <c r="E1606" s="165" t="s">
        <v>3719</v>
      </c>
      <c r="F1606" s="166" t="s">
        <v>3720</v>
      </c>
      <c r="G1606" s="167" t="s">
        <v>185</v>
      </c>
      <c r="H1606" s="168">
        <v>1</v>
      </c>
      <c r="I1606" s="169"/>
      <c r="J1606" s="170">
        <f t="shared" si="180"/>
        <v>0</v>
      </c>
      <c r="K1606" s="166" t="s">
        <v>3</v>
      </c>
      <c r="L1606" s="171"/>
      <c r="M1606" s="172" t="s">
        <v>3</v>
      </c>
      <c r="N1606" s="173" t="s">
        <v>44</v>
      </c>
      <c r="P1606" s="138">
        <f t="shared" si="181"/>
        <v>0</v>
      </c>
      <c r="Q1606" s="138">
        <v>0</v>
      </c>
      <c r="R1606" s="138">
        <f t="shared" si="182"/>
        <v>0</v>
      </c>
      <c r="S1606" s="138">
        <v>0</v>
      </c>
      <c r="T1606" s="139">
        <f t="shared" si="183"/>
        <v>0</v>
      </c>
      <c r="AR1606" s="140" t="s">
        <v>209</v>
      </c>
      <c r="AT1606" s="140" t="s">
        <v>1134</v>
      </c>
      <c r="AU1606" s="140" t="s">
        <v>80</v>
      </c>
      <c r="AY1606" s="16" t="s">
        <v>181</v>
      </c>
      <c r="BE1606" s="141">
        <f t="shared" si="184"/>
        <v>0</v>
      </c>
      <c r="BF1606" s="141">
        <f t="shared" si="185"/>
        <v>0</v>
      </c>
      <c r="BG1606" s="141">
        <f t="shared" si="186"/>
        <v>0</v>
      </c>
      <c r="BH1606" s="141">
        <f t="shared" si="187"/>
        <v>0</v>
      </c>
      <c r="BI1606" s="141">
        <f t="shared" si="188"/>
        <v>0</v>
      </c>
      <c r="BJ1606" s="16" t="s">
        <v>78</v>
      </c>
      <c r="BK1606" s="141">
        <f t="shared" si="189"/>
        <v>0</v>
      </c>
      <c r="BL1606" s="16" t="s">
        <v>186</v>
      </c>
      <c r="BM1606" s="140" t="s">
        <v>3721</v>
      </c>
    </row>
    <row r="1607" spans="2:65" s="1" customFormat="1" ht="21.75" customHeight="1" x14ac:dyDescent="0.2">
      <c r="B1607" s="128"/>
      <c r="C1607" s="164" t="s">
        <v>3722</v>
      </c>
      <c r="D1607" s="164" t="s">
        <v>1134</v>
      </c>
      <c r="E1607" s="165" t="s">
        <v>3723</v>
      </c>
      <c r="F1607" s="166" t="s">
        <v>3724</v>
      </c>
      <c r="G1607" s="167" t="s">
        <v>185</v>
      </c>
      <c r="H1607" s="168">
        <v>1</v>
      </c>
      <c r="I1607" s="169"/>
      <c r="J1607" s="170">
        <f t="shared" si="180"/>
        <v>0</v>
      </c>
      <c r="K1607" s="166" t="s">
        <v>3</v>
      </c>
      <c r="L1607" s="171"/>
      <c r="M1607" s="172" t="s">
        <v>3</v>
      </c>
      <c r="N1607" s="173" t="s">
        <v>44</v>
      </c>
      <c r="P1607" s="138">
        <f t="shared" si="181"/>
        <v>0</v>
      </c>
      <c r="Q1607" s="138">
        <v>0</v>
      </c>
      <c r="R1607" s="138">
        <f t="shared" si="182"/>
        <v>0</v>
      </c>
      <c r="S1607" s="138">
        <v>0</v>
      </c>
      <c r="T1607" s="139">
        <f t="shared" si="183"/>
        <v>0</v>
      </c>
      <c r="AR1607" s="140" t="s">
        <v>209</v>
      </c>
      <c r="AT1607" s="140" t="s">
        <v>1134</v>
      </c>
      <c r="AU1607" s="140" t="s">
        <v>80</v>
      </c>
      <c r="AY1607" s="16" t="s">
        <v>181</v>
      </c>
      <c r="BE1607" s="141">
        <f t="shared" si="184"/>
        <v>0</v>
      </c>
      <c r="BF1607" s="141">
        <f t="shared" si="185"/>
        <v>0</v>
      </c>
      <c r="BG1607" s="141">
        <f t="shared" si="186"/>
        <v>0</v>
      </c>
      <c r="BH1607" s="141">
        <f t="shared" si="187"/>
        <v>0</v>
      </c>
      <c r="BI1607" s="141">
        <f t="shared" si="188"/>
        <v>0</v>
      </c>
      <c r="BJ1607" s="16" t="s">
        <v>78</v>
      </c>
      <c r="BK1607" s="141">
        <f t="shared" si="189"/>
        <v>0</v>
      </c>
      <c r="BL1607" s="16" t="s">
        <v>186</v>
      </c>
      <c r="BM1607" s="140" t="s">
        <v>3725</v>
      </c>
    </row>
    <row r="1608" spans="2:65" s="1" customFormat="1" ht="16.5" customHeight="1" x14ac:dyDescent="0.2">
      <c r="B1608" s="128"/>
      <c r="C1608" s="164" t="s">
        <v>3726</v>
      </c>
      <c r="D1608" s="164" t="s">
        <v>1134</v>
      </c>
      <c r="E1608" s="165" t="s">
        <v>3727</v>
      </c>
      <c r="F1608" s="166" t="s">
        <v>3728</v>
      </c>
      <c r="G1608" s="167" t="s">
        <v>185</v>
      </c>
      <c r="H1608" s="168">
        <v>1</v>
      </c>
      <c r="I1608" s="169"/>
      <c r="J1608" s="170">
        <f t="shared" ref="J1608:J1633" si="190">ROUND(I1608*H1608,2)</f>
        <v>0</v>
      </c>
      <c r="K1608" s="166" t="s">
        <v>3</v>
      </c>
      <c r="L1608" s="171"/>
      <c r="M1608" s="172" t="s">
        <v>3</v>
      </c>
      <c r="N1608" s="173" t="s">
        <v>44</v>
      </c>
      <c r="P1608" s="138">
        <f t="shared" ref="P1608:P1633" si="191">O1608*H1608</f>
        <v>0</v>
      </c>
      <c r="Q1608" s="138">
        <v>0</v>
      </c>
      <c r="R1608" s="138">
        <f t="shared" ref="R1608:R1633" si="192">Q1608*H1608</f>
        <v>0</v>
      </c>
      <c r="S1608" s="138">
        <v>0</v>
      </c>
      <c r="T1608" s="139">
        <f t="shared" ref="T1608:T1633" si="193">S1608*H1608</f>
        <v>0</v>
      </c>
      <c r="AR1608" s="140" t="s">
        <v>209</v>
      </c>
      <c r="AT1608" s="140" t="s">
        <v>1134</v>
      </c>
      <c r="AU1608" s="140" t="s">
        <v>80</v>
      </c>
      <c r="AY1608" s="16" t="s">
        <v>181</v>
      </c>
      <c r="BE1608" s="141">
        <f t="shared" ref="BE1608:BE1633" si="194">IF(N1608="základní",J1608,0)</f>
        <v>0</v>
      </c>
      <c r="BF1608" s="141">
        <f t="shared" ref="BF1608:BF1633" si="195">IF(N1608="snížená",J1608,0)</f>
        <v>0</v>
      </c>
      <c r="BG1608" s="141">
        <f t="shared" ref="BG1608:BG1633" si="196">IF(N1608="zákl. přenesená",J1608,0)</f>
        <v>0</v>
      </c>
      <c r="BH1608" s="141">
        <f t="shared" ref="BH1608:BH1633" si="197">IF(N1608="sníž. přenesená",J1608,0)</f>
        <v>0</v>
      </c>
      <c r="BI1608" s="141">
        <f t="shared" ref="BI1608:BI1633" si="198">IF(N1608="nulová",J1608,0)</f>
        <v>0</v>
      </c>
      <c r="BJ1608" s="16" t="s">
        <v>78</v>
      </c>
      <c r="BK1608" s="141">
        <f t="shared" ref="BK1608:BK1633" si="199">ROUND(I1608*H1608,2)</f>
        <v>0</v>
      </c>
      <c r="BL1608" s="16" t="s">
        <v>186</v>
      </c>
      <c r="BM1608" s="140" t="s">
        <v>3729</v>
      </c>
    </row>
    <row r="1609" spans="2:65" s="1" customFormat="1" ht="16.5" customHeight="1" x14ac:dyDescent="0.2">
      <c r="B1609" s="128"/>
      <c r="C1609" s="164" t="s">
        <v>3730</v>
      </c>
      <c r="D1609" s="164" t="s">
        <v>1134</v>
      </c>
      <c r="E1609" s="165" t="s">
        <v>3731</v>
      </c>
      <c r="F1609" s="166" t="s">
        <v>3482</v>
      </c>
      <c r="G1609" s="167" t="s">
        <v>185</v>
      </c>
      <c r="H1609" s="168">
        <v>4</v>
      </c>
      <c r="I1609" s="169"/>
      <c r="J1609" s="170">
        <f t="shared" si="190"/>
        <v>0</v>
      </c>
      <c r="K1609" s="166" t="s">
        <v>3</v>
      </c>
      <c r="L1609" s="171"/>
      <c r="M1609" s="172" t="s">
        <v>3</v>
      </c>
      <c r="N1609" s="173" t="s">
        <v>44</v>
      </c>
      <c r="P1609" s="138">
        <f t="shared" si="191"/>
        <v>0</v>
      </c>
      <c r="Q1609" s="138">
        <v>0</v>
      </c>
      <c r="R1609" s="138">
        <f t="shared" si="192"/>
        <v>0</v>
      </c>
      <c r="S1609" s="138">
        <v>0</v>
      </c>
      <c r="T1609" s="139">
        <f t="shared" si="193"/>
        <v>0</v>
      </c>
      <c r="AR1609" s="140" t="s">
        <v>209</v>
      </c>
      <c r="AT1609" s="140" t="s">
        <v>1134</v>
      </c>
      <c r="AU1609" s="140" t="s">
        <v>80</v>
      </c>
      <c r="AY1609" s="16" t="s">
        <v>181</v>
      </c>
      <c r="BE1609" s="141">
        <f t="shared" si="194"/>
        <v>0</v>
      </c>
      <c r="BF1609" s="141">
        <f t="shared" si="195"/>
        <v>0</v>
      </c>
      <c r="BG1609" s="141">
        <f t="shared" si="196"/>
        <v>0</v>
      </c>
      <c r="BH1609" s="141">
        <f t="shared" si="197"/>
        <v>0</v>
      </c>
      <c r="BI1609" s="141">
        <f t="shared" si="198"/>
        <v>0</v>
      </c>
      <c r="BJ1609" s="16" t="s">
        <v>78</v>
      </c>
      <c r="BK1609" s="141">
        <f t="shared" si="199"/>
        <v>0</v>
      </c>
      <c r="BL1609" s="16" t="s">
        <v>186</v>
      </c>
      <c r="BM1609" s="140" t="s">
        <v>3732</v>
      </c>
    </row>
    <row r="1610" spans="2:65" s="1" customFormat="1" ht="16.5" customHeight="1" x14ac:dyDescent="0.2">
      <c r="B1610" s="128"/>
      <c r="C1610" s="164" t="s">
        <v>3733</v>
      </c>
      <c r="D1610" s="164" t="s">
        <v>1134</v>
      </c>
      <c r="E1610" s="165" t="s">
        <v>3734</v>
      </c>
      <c r="F1610" s="166" t="s">
        <v>3478</v>
      </c>
      <c r="G1610" s="167" t="s">
        <v>185</v>
      </c>
      <c r="H1610" s="168">
        <v>4</v>
      </c>
      <c r="I1610" s="169"/>
      <c r="J1610" s="170">
        <f t="shared" si="190"/>
        <v>0</v>
      </c>
      <c r="K1610" s="166" t="s">
        <v>3</v>
      </c>
      <c r="L1610" s="171"/>
      <c r="M1610" s="172" t="s">
        <v>3</v>
      </c>
      <c r="N1610" s="173" t="s">
        <v>44</v>
      </c>
      <c r="P1610" s="138">
        <f t="shared" si="191"/>
        <v>0</v>
      </c>
      <c r="Q1610" s="138">
        <v>0</v>
      </c>
      <c r="R1610" s="138">
        <f t="shared" si="192"/>
        <v>0</v>
      </c>
      <c r="S1610" s="138">
        <v>0</v>
      </c>
      <c r="T1610" s="139">
        <f t="shared" si="193"/>
        <v>0</v>
      </c>
      <c r="AR1610" s="140" t="s">
        <v>209</v>
      </c>
      <c r="AT1610" s="140" t="s">
        <v>1134</v>
      </c>
      <c r="AU1610" s="140" t="s">
        <v>80</v>
      </c>
      <c r="AY1610" s="16" t="s">
        <v>181</v>
      </c>
      <c r="BE1610" s="141">
        <f t="shared" si="194"/>
        <v>0</v>
      </c>
      <c r="BF1610" s="141">
        <f t="shared" si="195"/>
        <v>0</v>
      </c>
      <c r="BG1610" s="141">
        <f t="shared" si="196"/>
        <v>0</v>
      </c>
      <c r="BH1610" s="141">
        <f t="shared" si="197"/>
        <v>0</v>
      </c>
      <c r="BI1610" s="141">
        <f t="shared" si="198"/>
        <v>0</v>
      </c>
      <c r="BJ1610" s="16" t="s">
        <v>78</v>
      </c>
      <c r="BK1610" s="141">
        <f t="shared" si="199"/>
        <v>0</v>
      </c>
      <c r="BL1610" s="16" t="s">
        <v>186</v>
      </c>
      <c r="BM1610" s="140" t="s">
        <v>3735</v>
      </c>
    </row>
    <row r="1611" spans="2:65" s="1" customFormat="1" ht="16.5" customHeight="1" x14ac:dyDescent="0.2">
      <c r="B1611" s="128"/>
      <c r="C1611" s="164" t="s">
        <v>3736</v>
      </c>
      <c r="D1611" s="164" t="s">
        <v>1134</v>
      </c>
      <c r="E1611" s="165" t="s">
        <v>3737</v>
      </c>
      <c r="F1611" s="166" t="s">
        <v>3738</v>
      </c>
      <c r="G1611" s="167" t="s">
        <v>185</v>
      </c>
      <c r="H1611" s="168">
        <v>1</v>
      </c>
      <c r="I1611" s="169"/>
      <c r="J1611" s="170">
        <f t="shared" si="190"/>
        <v>0</v>
      </c>
      <c r="K1611" s="166" t="s">
        <v>3</v>
      </c>
      <c r="L1611" s="171"/>
      <c r="M1611" s="172" t="s">
        <v>3</v>
      </c>
      <c r="N1611" s="173" t="s">
        <v>44</v>
      </c>
      <c r="P1611" s="138">
        <f t="shared" si="191"/>
        <v>0</v>
      </c>
      <c r="Q1611" s="138">
        <v>0</v>
      </c>
      <c r="R1611" s="138">
        <f t="shared" si="192"/>
        <v>0</v>
      </c>
      <c r="S1611" s="138">
        <v>0</v>
      </c>
      <c r="T1611" s="139">
        <f t="shared" si="193"/>
        <v>0</v>
      </c>
      <c r="AR1611" s="140" t="s">
        <v>209</v>
      </c>
      <c r="AT1611" s="140" t="s">
        <v>1134</v>
      </c>
      <c r="AU1611" s="140" t="s">
        <v>80</v>
      </c>
      <c r="AY1611" s="16" t="s">
        <v>181</v>
      </c>
      <c r="BE1611" s="141">
        <f t="shared" si="194"/>
        <v>0</v>
      </c>
      <c r="BF1611" s="141">
        <f t="shared" si="195"/>
        <v>0</v>
      </c>
      <c r="BG1611" s="141">
        <f t="shared" si="196"/>
        <v>0</v>
      </c>
      <c r="BH1611" s="141">
        <f t="shared" si="197"/>
        <v>0</v>
      </c>
      <c r="BI1611" s="141">
        <f t="shared" si="198"/>
        <v>0</v>
      </c>
      <c r="BJ1611" s="16" t="s">
        <v>78</v>
      </c>
      <c r="BK1611" s="141">
        <f t="shared" si="199"/>
        <v>0</v>
      </c>
      <c r="BL1611" s="16" t="s">
        <v>186</v>
      </c>
      <c r="BM1611" s="140" t="s">
        <v>3739</v>
      </c>
    </row>
    <row r="1612" spans="2:65" s="1" customFormat="1" ht="16.5" customHeight="1" x14ac:dyDescent="0.2">
      <c r="B1612" s="128"/>
      <c r="C1612" s="164" t="s">
        <v>3740</v>
      </c>
      <c r="D1612" s="164" t="s">
        <v>1134</v>
      </c>
      <c r="E1612" s="165" t="s">
        <v>318</v>
      </c>
      <c r="F1612" s="166" t="s">
        <v>3741</v>
      </c>
      <c r="G1612" s="167" t="s">
        <v>185</v>
      </c>
      <c r="H1612" s="168">
        <v>1</v>
      </c>
      <c r="I1612" s="169"/>
      <c r="J1612" s="170">
        <f t="shared" si="190"/>
        <v>0</v>
      </c>
      <c r="K1612" s="166" t="s">
        <v>3</v>
      </c>
      <c r="L1612" s="171"/>
      <c r="M1612" s="172" t="s">
        <v>3</v>
      </c>
      <c r="N1612" s="173" t="s">
        <v>44</v>
      </c>
      <c r="P1612" s="138">
        <f t="shared" si="191"/>
        <v>0</v>
      </c>
      <c r="Q1612" s="138">
        <v>0</v>
      </c>
      <c r="R1612" s="138">
        <f t="shared" si="192"/>
        <v>0</v>
      </c>
      <c r="S1612" s="138">
        <v>0</v>
      </c>
      <c r="T1612" s="139">
        <f t="shared" si="193"/>
        <v>0</v>
      </c>
      <c r="AR1612" s="140" t="s">
        <v>209</v>
      </c>
      <c r="AT1612" s="140" t="s">
        <v>1134</v>
      </c>
      <c r="AU1612" s="140" t="s">
        <v>80</v>
      </c>
      <c r="AY1612" s="16" t="s">
        <v>181</v>
      </c>
      <c r="BE1612" s="141">
        <f t="shared" si="194"/>
        <v>0</v>
      </c>
      <c r="BF1612" s="141">
        <f t="shared" si="195"/>
        <v>0</v>
      </c>
      <c r="BG1612" s="141">
        <f t="shared" si="196"/>
        <v>0</v>
      </c>
      <c r="BH1612" s="141">
        <f t="shared" si="197"/>
        <v>0</v>
      </c>
      <c r="BI1612" s="141">
        <f t="shared" si="198"/>
        <v>0</v>
      </c>
      <c r="BJ1612" s="16" t="s">
        <v>78</v>
      </c>
      <c r="BK1612" s="141">
        <f t="shared" si="199"/>
        <v>0</v>
      </c>
      <c r="BL1612" s="16" t="s">
        <v>186</v>
      </c>
      <c r="BM1612" s="140" t="s">
        <v>3742</v>
      </c>
    </row>
    <row r="1613" spans="2:65" s="1" customFormat="1" ht="16.5" customHeight="1" x14ac:dyDescent="0.2">
      <c r="B1613" s="128"/>
      <c r="C1613" s="164" t="s">
        <v>3743</v>
      </c>
      <c r="D1613" s="164" t="s">
        <v>1134</v>
      </c>
      <c r="E1613" s="165" t="s">
        <v>3744</v>
      </c>
      <c r="F1613" s="166" t="s">
        <v>3745</v>
      </c>
      <c r="G1613" s="167" t="s">
        <v>185</v>
      </c>
      <c r="H1613" s="168">
        <v>1</v>
      </c>
      <c r="I1613" s="169"/>
      <c r="J1613" s="170">
        <f t="shared" si="190"/>
        <v>0</v>
      </c>
      <c r="K1613" s="166" t="s">
        <v>3</v>
      </c>
      <c r="L1613" s="171"/>
      <c r="M1613" s="172" t="s">
        <v>3</v>
      </c>
      <c r="N1613" s="173" t="s">
        <v>44</v>
      </c>
      <c r="P1613" s="138">
        <f t="shared" si="191"/>
        <v>0</v>
      </c>
      <c r="Q1613" s="138">
        <v>0</v>
      </c>
      <c r="R1613" s="138">
        <f t="shared" si="192"/>
        <v>0</v>
      </c>
      <c r="S1613" s="138">
        <v>0</v>
      </c>
      <c r="T1613" s="139">
        <f t="shared" si="193"/>
        <v>0</v>
      </c>
      <c r="AR1613" s="140" t="s">
        <v>209</v>
      </c>
      <c r="AT1613" s="140" t="s">
        <v>1134</v>
      </c>
      <c r="AU1613" s="140" t="s">
        <v>80</v>
      </c>
      <c r="AY1613" s="16" t="s">
        <v>181</v>
      </c>
      <c r="BE1613" s="141">
        <f t="shared" si="194"/>
        <v>0</v>
      </c>
      <c r="BF1613" s="141">
        <f t="shared" si="195"/>
        <v>0</v>
      </c>
      <c r="BG1613" s="141">
        <f t="shared" si="196"/>
        <v>0</v>
      </c>
      <c r="BH1613" s="141">
        <f t="shared" si="197"/>
        <v>0</v>
      </c>
      <c r="BI1613" s="141">
        <f t="shared" si="198"/>
        <v>0</v>
      </c>
      <c r="BJ1613" s="16" t="s">
        <v>78</v>
      </c>
      <c r="BK1613" s="141">
        <f t="shared" si="199"/>
        <v>0</v>
      </c>
      <c r="BL1613" s="16" t="s">
        <v>186</v>
      </c>
      <c r="BM1613" s="140" t="s">
        <v>3746</v>
      </c>
    </row>
    <row r="1614" spans="2:65" s="1" customFormat="1" ht="16.5" customHeight="1" x14ac:dyDescent="0.2">
      <c r="B1614" s="128"/>
      <c r="C1614" s="164" t="s">
        <v>3747</v>
      </c>
      <c r="D1614" s="164" t="s">
        <v>1134</v>
      </c>
      <c r="E1614" s="165" t="s">
        <v>3748</v>
      </c>
      <c r="F1614" s="166" t="s">
        <v>3749</v>
      </c>
      <c r="G1614" s="167" t="s">
        <v>185</v>
      </c>
      <c r="H1614" s="168">
        <v>18</v>
      </c>
      <c r="I1614" s="169"/>
      <c r="J1614" s="170">
        <f t="shared" si="190"/>
        <v>0</v>
      </c>
      <c r="K1614" s="166" t="s">
        <v>3</v>
      </c>
      <c r="L1614" s="171"/>
      <c r="M1614" s="172" t="s">
        <v>3</v>
      </c>
      <c r="N1614" s="173" t="s">
        <v>44</v>
      </c>
      <c r="P1614" s="138">
        <f t="shared" si="191"/>
        <v>0</v>
      </c>
      <c r="Q1614" s="138">
        <v>0</v>
      </c>
      <c r="R1614" s="138">
        <f t="shared" si="192"/>
        <v>0</v>
      </c>
      <c r="S1614" s="138">
        <v>0</v>
      </c>
      <c r="T1614" s="139">
        <f t="shared" si="193"/>
        <v>0</v>
      </c>
      <c r="AR1614" s="140" t="s">
        <v>209</v>
      </c>
      <c r="AT1614" s="140" t="s">
        <v>1134</v>
      </c>
      <c r="AU1614" s="140" t="s">
        <v>80</v>
      </c>
      <c r="AY1614" s="16" t="s">
        <v>181</v>
      </c>
      <c r="BE1614" s="141">
        <f t="shared" si="194"/>
        <v>0</v>
      </c>
      <c r="BF1614" s="141">
        <f t="shared" si="195"/>
        <v>0</v>
      </c>
      <c r="BG1614" s="141">
        <f t="shared" si="196"/>
        <v>0</v>
      </c>
      <c r="BH1614" s="141">
        <f t="shared" si="197"/>
        <v>0</v>
      </c>
      <c r="BI1614" s="141">
        <f t="shared" si="198"/>
        <v>0</v>
      </c>
      <c r="BJ1614" s="16" t="s">
        <v>78</v>
      </c>
      <c r="BK1614" s="141">
        <f t="shared" si="199"/>
        <v>0</v>
      </c>
      <c r="BL1614" s="16" t="s">
        <v>186</v>
      </c>
      <c r="BM1614" s="140" t="s">
        <v>3750</v>
      </c>
    </row>
    <row r="1615" spans="2:65" s="1" customFormat="1" ht="16.5" customHeight="1" x14ac:dyDescent="0.2">
      <c r="B1615" s="128"/>
      <c r="C1615" s="164" t="s">
        <v>3751</v>
      </c>
      <c r="D1615" s="164" t="s">
        <v>1134</v>
      </c>
      <c r="E1615" s="165" t="s">
        <v>3752</v>
      </c>
      <c r="F1615" s="166" t="s">
        <v>3753</v>
      </c>
      <c r="G1615" s="167" t="s">
        <v>185</v>
      </c>
      <c r="H1615" s="168">
        <v>1</v>
      </c>
      <c r="I1615" s="169"/>
      <c r="J1615" s="170">
        <f t="shared" si="190"/>
        <v>0</v>
      </c>
      <c r="K1615" s="166" t="s">
        <v>3</v>
      </c>
      <c r="L1615" s="171"/>
      <c r="M1615" s="172" t="s">
        <v>3</v>
      </c>
      <c r="N1615" s="173" t="s">
        <v>44</v>
      </c>
      <c r="P1615" s="138">
        <f t="shared" si="191"/>
        <v>0</v>
      </c>
      <c r="Q1615" s="138">
        <v>0</v>
      </c>
      <c r="R1615" s="138">
        <f t="shared" si="192"/>
        <v>0</v>
      </c>
      <c r="S1615" s="138">
        <v>0</v>
      </c>
      <c r="T1615" s="139">
        <f t="shared" si="193"/>
        <v>0</v>
      </c>
      <c r="AR1615" s="140" t="s">
        <v>209</v>
      </c>
      <c r="AT1615" s="140" t="s">
        <v>1134</v>
      </c>
      <c r="AU1615" s="140" t="s">
        <v>80</v>
      </c>
      <c r="AY1615" s="16" t="s">
        <v>181</v>
      </c>
      <c r="BE1615" s="141">
        <f t="shared" si="194"/>
        <v>0</v>
      </c>
      <c r="BF1615" s="141">
        <f t="shared" si="195"/>
        <v>0</v>
      </c>
      <c r="BG1615" s="141">
        <f t="shared" si="196"/>
        <v>0</v>
      </c>
      <c r="BH1615" s="141">
        <f t="shared" si="197"/>
        <v>0</v>
      </c>
      <c r="BI1615" s="141">
        <f t="shared" si="198"/>
        <v>0</v>
      </c>
      <c r="BJ1615" s="16" t="s">
        <v>78</v>
      </c>
      <c r="BK1615" s="141">
        <f t="shared" si="199"/>
        <v>0</v>
      </c>
      <c r="BL1615" s="16" t="s">
        <v>186</v>
      </c>
      <c r="BM1615" s="140" t="s">
        <v>3754</v>
      </c>
    </row>
    <row r="1616" spans="2:65" s="1" customFormat="1" ht="16.5" customHeight="1" x14ac:dyDescent="0.2">
      <c r="B1616" s="128"/>
      <c r="C1616" s="164" t="s">
        <v>3755</v>
      </c>
      <c r="D1616" s="164" t="s">
        <v>1134</v>
      </c>
      <c r="E1616" s="165" t="s">
        <v>3756</v>
      </c>
      <c r="F1616" s="166" t="s">
        <v>3757</v>
      </c>
      <c r="G1616" s="167" t="s">
        <v>185</v>
      </c>
      <c r="H1616" s="168">
        <v>1</v>
      </c>
      <c r="I1616" s="169"/>
      <c r="J1616" s="170">
        <f t="shared" si="190"/>
        <v>0</v>
      </c>
      <c r="K1616" s="166" t="s">
        <v>3</v>
      </c>
      <c r="L1616" s="171"/>
      <c r="M1616" s="172" t="s">
        <v>3</v>
      </c>
      <c r="N1616" s="173" t="s">
        <v>44</v>
      </c>
      <c r="P1616" s="138">
        <f t="shared" si="191"/>
        <v>0</v>
      </c>
      <c r="Q1616" s="138">
        <v>0</v>
      </c>
      <c r="R1616" s="138">
        <f t="shared" si="192"/>
        <v>0</v>
      </c>
      <c r="S1616" s="138">
        <v>0</v>
      </c>
      <c r="T1616" s="139">
        <f t="shared" si="193"/>
        <v>0</v>
      </c>
      <c r="AR1616" s="140" t="s">
        <v>209</v>
      </c>
      <c r="AT1616" s="140" t="s">
        <v>1134</v>
      </c>
      <c r="AU1616" s="140" t="s">
        <v>80</v>
      </c>
      <c r="AY1616" s="16" t="s">
        <v>181</v>
      </c>
      <c r="BE1616" s="141">
        <f t="shared" si="194"/>
        <v>0</v>
      </c>
      <c r="BF1616" s="141">
        <f t="shared" si="195"/>
        <v>0</v>
      </c>
      <c r="BG1616" s="141">
        <f t="shared" si="196"/>
        <v>0</v>
      </c>
      <c r="BH1616" s="141">
        <f t="shared" si="197"/>
        <v>0</v>
      </c>
      <c r="BI1616" s="141">
        <f t="shared" si="198"/>
        <v>0</v>
      </c>
      <c r="BJ1616" s="16" t="s">
        <v>78</v>
      </c>
      <c r="BK1616" s="141">
        <f t="shared" si="199"/>
        <v>0</v>
      </c>
      <c r="BL1616" s="16" t="s">
        <v>186</v>
      </c>
      <c r="BM1616" s="140" t="s">
        <v>3758</v>
      </c>
    </row>
    <row r="1617" spans="2:65" s="1" customFormat="1" ht="16.5" customHeight="1" x14ac:dyDescent="0.2">
      <c r="B1617" s="128"/>
      <c r="C1617" s="164" t="s">
        <v>3759</v>
      </c>
      <c r="D1617" s="164" t="s">
        <v>1134</v>
      </c>
      <c r="E1617" s="165" t="s">
        <v>3760</v>
      </c>
      <c r="F1617" s="166" t="s">
        <v>3761</v>
      </c>
      <c r="G1617" s="167" t="s">
        <v>185</v>
      </c>
      <c r="H1617" s="168">
        <v>1</v>
      </c>
      <c r="I1617" s="169"/>
      <c r="J1617" s="170">
        <f t="shared" si="190"/>
        <v>0</v>
      </c>
      <c r="K1617" s="166" t="s">
        <v>3</v>
      </c>
      <c r="L1617" s="171"/>
      <c r="M1617" s="172" t="s">
        <v>3</v>
      </c>
      <c r="N1617" s="173" t="s">
        <v>44</v>
      </c>
      <c r="P1617" s="138">
        <f t="shared" si="191"/>
        <v>0</v>
      </c>
      <c r="Q1617" s="138">
        <v>0</v>
      </c>
      <c r="R1617" s="138">
        <f t="shared" si="192"/>
        <v>0</v>
      </c>
      <c r="S1617" s="138">
        <v>0</v>
      </c>
      <c r="T1617" s="139">
        <f t="shared" si="193"/>
        <v>0</v>
      </c>
      <c r="AR1617" s="140" t="s">
        <v>209</v>
      </c>
      <c r="AT1617" s="140" t="s">
        <v>1134</v>
      </c>
      <c r="AU1617" s="140" t="s">
        <v>80</v>
      </c>
      <c r="AY1617" s="16" t="s">
        <v>181</v>
      </c>
      <c r="BE1617" s="141">
        <f t="shared" si="194"/>
        <v>0</v>
      </c>
      <c r="BF1617" s="141">
        <f t="shared" si="195"/>
        <v>0</v>
      </c>
      <c r="BG1617" s="141">
        <f t="shared" si="196"/>
        <v>0</v>
      </c>
      <c r="BH1617" s="141">
        <f t="shared" si="197"/>
        <v>0</v>
      </c>
      <c r="BI1617" s="141">
        <f t="shared" si="198"/>
        <v>0</v>
      </c>
      <c r="BJ1617" s="16" t="s">
        <v>78</v>
      </c>
      <c r="BK1617" s="141">
        <f t="shared" si="199"/>
        <v>0</v>
      </c>
      <c r="BL1617" s="16" t="s">
        <v>186</v>
      </c>
      <c r="BM1617" s="140" t="s">
        <v>3762</v>
      </c>
    </row>
    <row r="1618" spans="2:65" s="1" customFormat="1" ht="16.5" customHeight="1" x14ac:dyDescent="0.2">
      <c r="B1618" s="128"/>
      <c r="C1618" s="164" t="s">
        <v>3763</v>
      </c>
      <c r="D1618" s="164" t="s">
        <v>1134</v>
      </c>
      <c r="E1618" s="165" t="s">
        <v>3764</v>
      </c>
      <c r="F1618" s="166" t="s">
        <v>3765</v>
      </c>
      <c r="G1618" s="167" t="s">
        <v>185</v>
      </c>
      <c r="H1618" s="168">
        <v>1</v>
      </c>
      <c r="I1618" s="169"/>
      <c r="J1618" s="170">
        <f t="shared" si="190"/>
        <v>0</v>
      </c>
      <c r="K1618" s="166" t="s">
        <v>3</v>
      </c>
      <c r="L1618" s="171"/>
      <c r="M1618" s="172" t="s">
        <v>3</v>
      </c>
      <c r="N1618" s="173" t="s">
        <v>44</v>
      </c>
      <c r="P1618" s="138">
        <f t="shared" si="191"/>
        <v>0</v>
      </c>
      <c r="Q1618" s="138">
        <v>0</v>
      </c>
      <c r="R1618" s="138">
        <f t="shared" si="192"/>
        <v>0</v>
      </c>
      <c r="S1618" s="138">
        <v>0</v>
      </c>
      <c r="T1618" s="139">
        <f t="shared" si="193"/>
        <v>0</v>
      </c>
      <c r="AR1618" s="140" t="s">
        <v>209</v>
      </c>
      <c r="AT1618" s="140" t="s">
        <v>1134</v>
      </c>
      <c r="AU1618" s="140" t="s">
        <v>80</v>
      </c>
      <c r="AY1618" s="16" t="s">
        <v>181</v>
      </c>
      <c r="BE1618" s="141">
        <f t="shared" si="194"/>
        <v>0</v>
      </c>
      <c r="BF1618" s="141">
        <f t="shared" si="195"/>
        <v>0</v>
      </c>
      <c r="BG1618" s="141">
        <f t="shared" si="196"/>
        <v>0</v>
      </c>
      <c r="BH1618" s="141">
        <f t="shared" si="197"/>
        <v>0</v>
      </c>
      <c r="BI1618" s="141">
        <f t="shared" si="198"/>
        <v>0</v>
      </c>
      <c r="BJ1618" s="16" t="s">
        <v>78</v>
      </c>
      <c r="BK1618" s="141">
        <f t="shared" si="199"/>
        <v>0</v>
      </c>
      <c r="BL1618" s="16" t="s">
        <v>186</v>
      </c>
      <c r="BM1618" s="140" t="s">
        <v>3766</v>
      </c>
    </row>
    <row r="1619" spans="2:65" s="1" customFormat="1" ht="16.5" customHeight="1" x14ac:dyDescent="0.2">
      <c r="B1619" s="128"/>
      <c r="C1619" s="164" t="s">
        <v>3767</v>
      </c>
      <c r="D1619" s="164" t="s">
        <v>1134</v>
      </c>
      <c r="E1619" s="165" t="s">
        <v>3768</v>
      </c>
      <c r="F1619" s="166" t="s">
        <v>3769</v>
      </c>
      <c r="G1619" s="167" t="s">
        <v>185</v>
      </c>
      <c r="H1619" s="168">
        <v>1</v>
      </c>
      <c r="I1619" s="169"/>
      <c r="J1619" s="170">
        <f t="shared" si="190"/>
        <v>0</v>
      </c>
      <c r="K1619" s="166" t="s">
        <v>3</v>
      </c>
      <c r="L1619" s="171"/>
      <c r="M1619" s="172" t="s">
        <v>3</v>
      </c>
      <c r="N1619" s="173" t="s">
        <v>44</v>
      </c>
      <c r="P1619" s="138">
        <f t="shared" si="191"/>
        <v>0</v>
      </c>
      <c r="Q1619" s="138">
        <v>0</v>
      </c>
      <c r="R1619" s="138">
        <f t="shared" si="192"/>
        <v>0</v>
      </c>
      <c r="S1619" s="138">
        <v>0</v>
      </c>
      <c r="T1619" s="139">
        <f t="shared" si="193"/>
        <v>0</v>
      </c>
      <c r="AR1619" s="140" t="s">
        <v>209</v>
      </c>
      <c r="AT1619" s="140" t="s">
        <v>1134</v>
      </c>
      <c r="AU1619" s="140" t="s">
        <v>80</v>
      </c>
      <c r="AY1619" s="16" t="s">
        <v>181</v>
      </c>
      <c r="BE1619" s="141">
        <f t="shared" si="194"/>
        <v>0</v>
      </c>
      <c r="BF1619" s="141">
        <f t="shared" si="195"/>
        <v>0</v>
      </c>
      <c r="BG1619" s="141">
        <f t="shared" si="196"/>
        <v>0</v>
      </c>
      <c r="BH1619" s="141">
        <f t="shared" si="197"/>
        <v>0</v>
      </c>
      <c r="BI1619" s="141">
        <f t="shared" si="198"/>
        <v>0</v>
      </c>
      <c r="BJ1619" s="16" t="s">
        <v>78</v>
      </c>
      <c r="BK1619" s="141">
        <f t="shared" si="199"/>
        <v>0</v>
      </c>
      <c r="BL1619" s="16" t="s">
        <v>186</v>
      </c>
      <c r="BM1619" s="140" t="s">
        <v>3770</v>
      </c>
    </row>
    <row r="1620" spans="2:65" s="1" customFormat="1" ht="16.5" customHeight="1" x14ac:dyDescent="0.2">
      <c r="B1620" s="128"/>
      <c r="C1620" s="164" t="s">
        <v>3771</v>
      </c>
      <c r="D1620" s="164" t="s">
        <v>1134</v>
      </c>
      <c r="E1620" s="165" t="s">
        <v>3772</v>
      </c>
      <c r="F1620" s="166" t="s">
        <v>3773</v>
      </c>
      <c r="G1620" s="167" t="s">
        <v>185</v>
      </c>
      <c r="H1620" s="168">
        <v>1</v>
      </c>
      <c r="I1620" s="169"/>
      <c r="J1620" s="170">
        <f t="shared" si="190"/>
        <v>0</v>
      </c>
      <c r="K1620" s="166" t="s">
        <v>3</v>
      </c>
      <c r="L1620" s="171"/>
      <c r="M1620" s="172" t="s">
        <v>3</v>
      </c>
      <c r="N1620" s="173" t="s">
        <v>44</v>
      </c>
      <c r="P1620" s="138">
        <f t="shared" si="191"/>
        <v>0</v>
      </c>
      <c r="Q1620" s="138">
        <v>0</v>
      </c>
      <c r="R1620" s="138">
        <f t="shared" si="192"/>
        <v>0</v>
      </c>
      <c r="S1620" s="138">
        <v>0</v>
      </c>
      <c r="T1620" s="139">
        <f t="shared" si="193"/>
        <v>0</v>
      </c>
      <c r="AR1620" s="140" t="s">
        <v>209</v>
      </c>
      <c r="AT1620" s="140" t="s">
        <v>1134</v>
      </c>
      <c r="AU1620" s="140" t="s">
        <v>80</v>
      </c>
      <c r="AY1620" s="16" t="s">
        <v>181</v>
      </c>
      <c r="BE1620" s="141">
        <f t="shared" si="194"/>
        <v>0</v>
      </c>
      <c r="BF1620" s="141">
        <f t="shared" si="195"/>
        <v>0</v>
      </c>
      <c r="BG1620" s="141">
        <f t="shared" si="196"/>
        <v>0</v>
      </c>
      <c r="BH1620" s="141">
        <f t="shared" si="197"/>
        <v>0</v>
      </c>
      <c r="BI1620" s="141">
        <f t="shared" si="198"/>
        <v>0</v>
      </c>
      <c r="BJ1620" s="16" t="s">
        <v>78</v>
      </c>
      <c r="BK1620" s="141">
        <f t="shared" si="199"/>
        <v>0</v>
      </c>
      <c r="BL1620" s="16" t="s">
        <v>186</v>
      </c>
      <c r="BM1620" s="140" t="s">
        <v>3774</v>
      </c>
    </row>
    <row r="1621" spans="2:65" s="1" customFormat="1" ht="21.75" customHeight="1" x14ac:dyDescent="0.2">
      <c r="B1621" s="128"/>
      <c r="C1621" s="164" t="s">
        <v>3775</v>
      </c>
      <c r="D1621" s="164" t="s">
        <v>1134</v>
      </c>
      <c r="E1621" s="165" t="s">
        <v>3776</v>
      </c>
      <c r="F1621" s="166" t="s">
        <v>3777</v>
      </c>
      <c r="G1621" s="167" t="s">
        <v>185</v>
      </c>
      <c r="H1621" s="168">
        <v>1</v>
      </c>
      <c r="I1621" s="169"/>
      <c r="J1621" s="170">
        <f t="shared" si="190"/>
        <v>0</v>
      </c>
      <c r="K1621" s="166" t="s">
        <v>3</v>
      </c>
      <c r="L1621" s="171"/>
      <c r="M1621" s="172" t="s">
        <v>3</v>
      </c>
      <c r="N1621" s="173" t="s">
        <v>44</v>
      </c>
      <c r="P1621" s="138">
        <f t="shared" si="191"/>
        <v>0</v>
      </c>
      <c r="Q1621" s="138">
        <v>0</v>
      </c>
      <c r="R1621" s="138">
        <f t="shared" si="192"/>
        <v>0</v>
      </c>
      <c r="S1621" s="138">
        <v>0</v>
      </c>
      <c r="T1621" s="139">
        <f t="shared" si="193"/>
        <v>0</v>
      </c>
      <c r="AR1621" s="140" t="s">
        <v>209</v>
      </c>
      <c r="AT1621" s="140" t="s">
        <v>1134</v>
      </c>
      <c r="AU1621" s="140" t="s">
        <v>80</v>
      </c>
      <c r="AY1621" s="16" t="s">
        <v>181</v>
      </c>
      <c r="BE1621" s="141">
        <f t="shared" si="194"/>
        <v>0</v>
      </c>
      <c r="BF1621" s="141">
        <f t="shared" si="195"/>
        <v>0</v>
      </c>
      <c r="BG1621" s="141">
        <f t="shared" si="196"/>
        <v>0</v>
      </c>
      <c r="BH1621" s="141">
        <f t="shared" si="197"/>
        <v>0</v>
      </c>
      <c r="BI1621" s="141">
        <f t="shared" si="198"/>
        <v>0</v>
      </c>
      <c r="BJ1621" s="16" t="s">
        <v>78</v>
      </c>
      <c r="BK1621" s="141">
        <f t="shared" si="199"/>
        <v>0</v>
      </c>
      <c r="BL1621" s="16" t="s">
        <v>186</v>
      </c>
      <c r="BM1621" s="140" t="s">
        <v>3778</v>
      </c>
    </row>
    <row r="1622" spans="2:65" s="1" customFormat="1" ht="21.75" customHeight="1" x14ac:dyDescent="0.2">
      <c r="B1622" s="128"/>
      <c r="C1622" s="164" t="s">
        <v>3779</v>
      </c>
      <c r="D1622" s="164" t="s">
        <v>1134</v>
      </c>
      <c r="E1622" s="165" t="s">
        <v>3780</v>
      </c>
      <c r="F1622" s="166" t="s">
        <v>3781</v>
      </c>
      <c r="G1622" s="167" t="s">
        <v>185</v>
      </c>
      <c r="H1622" s="168">
        <v>1</v>
      </c>
      <c r="I1622" s="169"/>
      <c r="J1622" s="170">
        <f t="shared" si="190"/>
        <v>0</v>
      </c>
      <c r="K1622" s="166" t="s">
        <v>3</v>
      </c>
      <c r="L1622" s="171"/>
      <c r="M1622" s="172" t="s">
        <v>3</v>
      </c>
      <c r="N1622" s="173" t="s">
        <v>44</v>
      </c>
      <c r="P1622" s="138">
        <f t="shared" si="191"/>
        <v>0</v>
      </c>
      <c r="Q1622" s="138">
        <v>0</v>
      </c>
      <c r="R1622" s="138">
        <f t="shared" si="192"/>
        <v>0</v>
      </c>
      <c r="S1622" s="138">
        <v>0</v>
      </c>
      <c r="T1622" s="139">
        <f t="shared" si="193"/>
        <v>0</v>
      </c>
      <c r="AR1622" s="140" t="s">
        <v>209</v>
      </c>
      <c r="AT1622" s="140" t="s">
        <v>1134</v>
      </c>
      <c r="AU1622" s="140" t="s">
        <v>80</v>
      </c>
      <c r="AY1622" s="16" t="s">
        <v>181</v>
      </c>
      <c r="BE1622" s="141">
        <f t="shared" si="194"/>
        <v>0</v>
      </c>
      <c r="BF1622" s="141">
        <f t="shared" si="195"/>
        <v>0</v>
      </c>
      <c r="BG1622" s="141">
        <f t="shared" si="196"/>
        <v>0</v>
      </c>
      <c r="BH1622" s="141">
        <f t="shared" si="197"/>
        <v>0</v>
      </c>
      <c r="BI1622" s="141">
        <f t="shared" si="198"/>
        <v>0</v>
      </c>
      <c r="BJ1622" s="16" t="s">
        <v>78</v>
      </c>
      <c r="BK1622" s="141">
        <f t="shared" si="199"/>
        <v>0</v>
      </c>
      <c r="BL1622" s="16" t="s">
        <v>186</v>
      </c>
      <c r="BM1622" s="140" t="s">
        <v>3782</v>
      </c>
    </row>
    <row r="1623" spans="2:65" s="1" customFormat="1" ht="21.75" customHeight="1" x14ac:dyDescent="0.2">
      <c r="B1623" s="128"/>
      <c r="C1623" s="164" t="s">
        <v>3783</v>
      </c>
      <c r="D1623" s="164" t="s">
        <v>1134</v>
      </c>
      <c r="E1623" s="165" t="s">
        <v>3784</v>
      </c>
      <c r="F1623" s="166" t="s">
        <v>3785</v>
      </c>
      <c r="G1623" s="167" t="s">
        <v>185</v>
      </c>
      <c r="H1623" s="168">
        <v>1</v>
      </c>
      <c r="I1623" s="169"/>
      <c r="J1623" s="170">
        <f t="shared" si="190"/>
        <v>0</v>
      </c>
      <c r="K1623" s="166" t="s">
        <v>3</v>
      </c>
      <c r="L1623" s="171"/>
      <c r="M1623" s="172" t="s">
        <v>3</v>
      </c>
      <c r="N1623" s="173" t="s">
        <v>44</v>
      </c>
      <c r="P1623" s="138">
        <f t="shared" si="191"/>
        <v>0</v>
      </c>
      <c r="Q1623" s="138">
        <v>0</v>
      </c>
      <c r="R1623" s="138">
        <f t="shared" si="192"/>
        <v>0</v>
      </c>
      <c r="S1623" s="138">
        <v>0</v>
      </c>
      <c r="T1623" s="139">
        <f t="shared" si="193"/>
        <v>0</v>
      </c>
      <c r="AR1623" s="140" t="s">
        <v>209</v>
      </c>
      <c r="AT1623" s="140" t="s">
        <v>1134</v>
      </c>
      <c r="AU1623" s="140" t="s">
        <v>80</v>
      </c>
      <c r="AY1623" s="16" t="s">
        <v>181</v>
      </c>
      <c r="BE1623" s="141">
        <f t="shared" si="194"/>
        <v>0</v>
      </c>
      <c r="BF1623" s="141">
        <f t="shared" si="195"/>
        <v>0</v>
      </c>
      <c r="BG1623" s="141">
        <f t="shared" si="196"/>
        <v>0</v>
      </c>
      <c r="BH1623" s="141">
        <f t="shared" si="197"/>
        <v>0</v>
      </c>
      <c r="BI1623" s="141">
        <f t="shared" si="198"/>
        <v>0</v>
      </c>
      <c r="BJ1623" s="16" t="s">
        <v>78</v>
      </c>
      <c r="BK1623" s="141">
        <f t="shared" si="199"/>
        <v>0</v>
      </c>
      <c r="BL1623" s="16" t="s">
        <v>186</v>
      </c>
      <c r="BM1623" s="140" t="s">
        <v>3786</v>
      </c>
    </row>
    <row r="1624" spans="2:65" s="1" customFormat="1" ht="21.75" customHeight="1" x14ac:dyDescent="0.2">
      <c r="B1624" s="128"/>
      <c r="C1624" s="164" t="s">
        <v>3787</v>
      </c>
      <c r="D1624" s="164" t="s">
        <v>1134</v>
      </c>
      <c r="E1624" s="165" t="s">
        <v>3788</v>
      </c>
      <c r="F1624" s="166" t="s">
        <v>3789</v>
      </c>
      <c r="G1624" s="167" t="s">
        <v>185</v>
      </c>
      <c r="H1624" s="168">
        <v>1</v>
      </c>
      <c r="I1624" s="169"/>
      <c r="J1624" s="170">
        <f t="shared" si="190"/>
        <v>0</v>
      </c>
      <c r="K1624" s="166" t="s">
        <v>3</v>
      </c>
      <c r="L1624" s="171"/>
      <c r="M1624" s="172" t="s">
        <v>3</v>
      </c>
      <c r="N1624" s="173" t="s">
        <v>44</v>
      </c>
      <c r="P1624" s="138">
        <f t="shared" si="191"/>
        <v>0</v>
      </c>
      <c r="Q1624" s="138">
        <v>0</v>
      </c>
      <c r="R1624" s="138">
        <f t="shared" si="192"/>
        <v>0</v>
      </c>
      <c r="S1624" s="138">
        <v>0</v>
      </c>
      <c r="T1624" s="139">
        <f t="shared" si="193"/>
        <v>0</v>
      </c>
      <c r="AR1624" s="140" t="s">
        <v>209</v>
      </c>
      <c r="AT1624" s="140" t="s">
        <v>1134</v>
      </c>
      <c r="AU1624" s="140" t="s">
        <v>80</v>
      </c>
      <c r="AY1624" s="16" t="s">
        <v>181</v>
      </c>
      <c r="BE1624" s="141">
        <f t="shared" si="194"/>
        <v>0</v>
      </c>
      <c r="BF1624" s="141">
        <f t="shared" si="195"/>
        <v>0</v>
      </c>
      <c r="BG1624" s="141">
        <f t="shared" si="196"/>
        <v>0</v>
      </c>
      <c r="BH1624" s="141">
        <f t="shared" si="197"/>
        <v>0</v>
      </c>
      <c r="BI1624" s="141">
        <f t="shared" si="198"/>
        <v>0</v>
      </c>
      <c r="BJ1624" s="16" t="s">
        <v>78</v>
      </c>
      <c r="BK1624" s="141">
        <f t="shared" si="199"/>
        <v>0</v>
      </c>
      <c r="BL1624" s="16" t="s">
        <v>186</v>
      </c>
      <c r="BM1624" s="140" t="s">
        <v>3790</v>
      </c>
    </row>
    <row r="1625" spans="2:65" s="1" customFormat="1" ht="16.5" customHeight="1" x14ac:dyDescent="0.2">
      <c r="B1625" s="128"/>
      <c r="C1625" s="164" t="s">
        <v>3791</v>
      </c>
      <c r="D1625" s="164" t="s">
        <v>1134</v>
      </c>
      <c r="E1625" s="165" t="s">
        <v>3792</v>
      </c>
      <c r="F1625" s="166" t="s">
        <v>3793</v>
      </c>
      <c r="G1625" s="167" t="s">
        <v>185</v>
      </c>
      <c r="H1625" s="168">
        <v>1</v>
      </c>
      <c r="I1625" s="169"/>
      <c r="J1625" s="170">
        <f t="shared" si="190"/>
        <v>0</v>
      </c>
      <c r="K1625" s="166" t="s">
        <v>3</v>
      </c>
      <c r="L1625" s="171"/>
      <c r="M1625" s="172" t="s">
        <v>3</v>
      </c>
      <c r="N1625" s="173" t="s">
        <v>44</v>
      </c>
      <c r="P1625" s="138">
        <f t="shared" si="191"/>
        <v>0</v>
      </c>
      <c r="Q1625" s="138">
        <v>0</v>
      </c>
      <c r="R1625" s="138">
        <f t="shared" si="192"/>
        <v>0</v>
      </c>
      <c r="S1625" s="138">
        <v>0</v>
      </c>
      <c r="T1625" s="139">
        <f t="shared" si="193"/>
        <v>0</v>
      </c>
      <c r="AR1625" s="140" t="s">
        <v>209</v>
      </c>
      <c r="AT1625" s="140" t="s">
        <v>1134</v>
      </c>
      <c r="AU1625" s="140" t="s">
        <v>80</v>
      </c>
      <c r="AY1625" s="16" t="s">
        <v>181</v>
      </c>
      <c r="BE1625" s="141">
        <f t="shared" si="194"/>
        <v>0</v>
      </c>
      <c r="BF1625" s="141">
        <f t="shared" si="195"/>
        <v>0</v>
      </c>
      <c r="BG1625" s="141">
        <f t="shared" si="196"/>
        <v>0</v>
      </c>
      <c r="BH1625" s="141">
        <f t="shared" si="197"/>
        <v>0</v>
      </c>
      <c r="BI1625" s="141">
        <f t="shared" si="198"/>
        <v>0</v>
      </c>
      <c r="BJ1625" s="16" t="s">
        <v>78</v>
      </c>
      <c r="BK1625" s="141">
        <f t="shared" si="199"/>
        <v>0</v>
      </c>
      <c r="BL1625" s="16" t="s">
        <v>186</v>
      </c>
      <c r="BM1625" s="140" t="s">
        <v>3794</v>
      </c>
    </row>
    <row r="1626" spans="2:65" s="1" customFormat="1" ht="16.5" customHeight="1" x14ac:dyDescent="0.2">
      <c r="B1626" s="128"/>
      <c r="C1626" s="164" t="s">
        <v>3795</v>
      </c>
      <c r="D1626" s="164" t="s">
        <v>1134</v>
      </c>
      <c r="E1626" s="165" t="s">
        <v>3796</v>
      </c>
      <c r="F1626" s="166" t="s">
        <v>3797</v>
      </c>
      <c r="G1626" s="167" t="s">
        <v>185</v>
      </c>
      <c r="H1626" s="168">
        <v>1</v>
      </c>
      <c r="I1626" s="169"/>
      <c r="J1626" s="170">
        <f t="shared" si="190"/>
        <v>0</v>
      </c>
      <c r="K1626" s="166" t="s">
        <v>3</v>
      </c>
      <c r="L1626" s="171"/>
      <c r="M1626" s="172" t="s">
        <v>3</v>
      </c>
      <c r="N1626" s="173" t="s">
        <v>44</v>
      </c>
      <c r="P1626" s="138">
        <f t="shared" si="191"/>
        <v>0</v>
      </c>
      <c r="Q1626" s="138">
        <v>0</v>
      </c>
      <c r="R1626" s="138">
        <f t="shared" si="192"/>
        <v>0</v>
      </c>
      <c r="S1626" s="138">
        <v>0</v>
      </c>
      <c r="T1626" s="139">
        <f t="shared" si="193"/>
        <v>0</v>
      </c>
      <c r="AR1626" s="140" t="s">
        <v>209</v>
      </c>
      <c r="AT1626" s="140" t="s">
        <v>1134</v>
      </c>
      <c r="AU1626" s="140" t="s">
        <v>80</v>
      </c>
      <c r="AY1626" s="16" t="s">
        <v>181</v>
      </c>
      <c r="BE1626" s="141">
        <f t="shared" si="194"/>
        <v>0</v>
      </c>
      <c r="BF1626" s="141">
        <f t="shared" si="195"/>
        <v>0</v>
      </c>
      <c r="BG1626" s="141">
        <f t="shared" si="196"/>
        <v>0</v>
      </c>
      <c r="BH1626" s="141">
        <f t="shared" si="197"/>
        <v>0</v>
      </c>
      <c r="BI1626" s="141">
        <f t="shared" si="198"/>
        <v>0</v>
      </c>
      <c r="BJ1626" s="16" t="s">
        <v>78</v>
      </c>
      <c r="BK1626" s="141">
        <f t="shared" si="199"/>
        <v>0</v>
      </c>
      <c r="BL1626" s="16" t="s">
        <v>186</v>
      </c>
      <c r="BM1626" s="140" t="s">
        <v>3798</v>
      </c>
    </row>
    <row r="1627" spans="2:65" s="1" customFormat="1" ht="16.5" customHeight="1" x14ac:dyDescent="0.2">
      <c r="B1627" s="128"/>
      <c r="C1627" s="164" t="s">
        <v>3799</v>
      </c>
      <c r="D1627" s="164" t="s">
        <v>1134</v>
      </c>
      <c r="E1627" s="165" t="s">
        <v>3800</v>
      </c>
      <c r="F1627" s="166" t="s">
        <v>3801</v>
      </c>
      <c r="G1627" s="167" t="s">
        <v>185</v>
      </c>
      <c r="H1627" s="168">
        <v>1</v>
      </c>
      <c r="I1627" s="169"/>
      <c r="J1627" s="170">
        <f t="shared" si="190"/>
        <v>0</v>
      </c>
      <c r="K1627" s="166" t="s">
        <v>3</v>
      </c>
      <c r="L1627" s="171"/>
      <c r="M1627" s="172" t="s">
        <v>3</v>
      </c>
      <c r="N1627" s="173" t="s">
        <v>44</v>
      </c>
      <c r="P1627" s="138">
        <f t="shared" si="191"/>
        <v>0</v>
      </c>
      <c r="Q1627" s="138">
        <v>0</v>
      </c>
      <c r="R1627" s="138">
        <f t="shared" si="192"/>
        <v>0</v>
      </c>
      <c r="S1627" s="138">
        <v>0</v>
      </c>
      <c r="T1627" s="139">
        <f t="shared" si="193"/>
        <v>0</v>
      </c>
      <c r="AR1627" s="140" t="s">
        <v>209</v>
      </c>
      <c r="AT1627" s="140" t="s">
        <v>1134</v>
      </c>
      <c r="AU1627" s="140" t="s">
        <v>80</v>
      </c>
      <c r="AY1627" s="16" t="s">
        <v>181</v>
      </c>
      <c r="BE1627" s="141">
        <f t="shared" si="194"/>
        <v>0</v>
      </c>
      <c r="BF1627" s="141">
        <f t="shared" si="195"/>
        <v>0</v>
      </c>
      <c r="BG1627" s="141">
        <f t="shared" si="196"/>
        <v>0</v>
      </c>
      <c r="BH1627" s="141">
        <f t="shared" si="197"/>
        <v>0</v>
      </c>
      <c r="BI1627" s="141">
        <f t="shared" si="198"/>
        <v>0</v>
      </c>
      <c r="BJ1627" s="16" t="s">
        <v>78</v>
      </c>
      <c r="BK1627" s="141">
        <f t="shared" si="199"/>
        <v>0</v>
      </c>
      <c r="BL1627" s="16" t="s">
        <v>186</v>
      </c>
      <c r="BM1627" s="140" t="s">
        <v>3802</v>
      </c>
    </row>
    <row r="1628" spans="2:65" s="1" customFormat="1" ht="16.5" customHeight="1" x14ac:dyDescent="0.2">
      <c r="B1628" s="128"/>
      <c r="C1628" s="164" t="s">
        <v>3803</v>
      </c>
      <c r="D1628" s="164" t="s">
        <v>1134</v>
      </c>
      <c r="E1628" s="165" t="s">
        <v>3804</v>
      </c>
      <c r="F1628" s="166" t="s">
        <v>3805</v>
      </c>
      <c r="G1628" s="167" t="s">
        <v>185</v>
      </c>
      <c r="H1628" s="168">
        <v>1</v>
      </c>
      <c r="I1628" s="169"/>
      <c r="J1628" s="170">
        <f t="shared" si="190"/>
        <v>0</v>
      </c>
      <c r="K1628" s="166" t="s">
        <v>3</v>
      </c>
      <c r="L1628" s="171"/>
      <c r="M1628" s="172" t="s">
        <v>3</v>
      </c>
      <c r="N1628" s="173" t="s">
        <v>44</v>
      </c>
      <c r="P1628" s="138">
        <f t="shared" si="191"/>
        <v>0</v>
      </c>
      <c r="Q1628" s="138">
        <v>0</v>
      </c>
      <c r="R1628" s="138">
        <f t="shared" si="192"/>
        <v>0</v>
      </c>
      <c r="S1628" s="138">
        <v>0</v>
      </c>
      <c r="T1628" s="139">
        <f t="shared" si="193"/>
        <v>0</v>
      </c>
      <c r="AR1628" s="140" t="s">
        <v>209</v>
      </c>
      <c r="AT1628" s="140" t="s">
        <v>1134</v>
      </c>
      <c r="AU1628" s="140" t="s">
        <v>80</v>
      </c>
      <c r="AY1628" s="16" t="s">
        <v>181</v>
      </c>
      <c r="BE1628" s="141">
        <f t="shared" si="194"/>
        <v>0</v>
      </c>
      <c r="BF1628" s="141">
        <f t="shared" si="195"/>
        <v>0</v>
      </c>
      <c r="BG1628" s="141">
        <f t="shared" si="196"/>
        <v>0</v>
      </c>
      <c r="BH1628" s="141">
        <f t="shared" si="197"/>
        <v>0</v>
      </c>
      <c r="BI1628" s="141">
        <f t="shared" si="198"/>
        <v>0</v>
      </c>
      <c r="BJ1628" s="16" t="s">
        <v>78</v>
      </c>
      <c r="BK1628" s="141">
        <f t="shared" si="199"/>
        <v>0</v>
      </c>
      <c r="BL1628" s="16" t="s">
        <v>186</v>
      </c>
      <c r="BM1628" s="140" t="s">
        <v>3806</v>
      </c>
    </row>
    <row r="1629" spans="2:65" s="1" customFormat="1" ht="16.5" customHeight="1" x14ac:dyDescent="0.2">
      <c r="B1629" s="128"/>
      <c r="C1629" s="164" t="s">
        <v>3807</v>
      </c>
      <c r="D1629" s="164" t="s">
        <v>1134</v>
      </c>
      <c r="E1629" s="165" t="s">
        <v>183</v>
      </c>
      <c r="F1629" s="166" t="s">
        <v>3808</v>
      </c>
      <c r="G1629" s="167" t="s">
        <v>3809</v>
      </c>
      <c r="H1629" s="168">
        <v>40</v>
      </c>
      <c r="I1629" s="169"/>
      <c r="J1629" s="170">
        <f t="shared" si="190"/>
        <v>0</v>
      </c>
      <c r="K1629" s="166" t="s">
        <v>3</v>
      </c>
      <c r="L1629" s="171"/>
      <c r="M1629" s="172" t="s">
        <v>3</v>
      </c>
      <c r="N1629" s="173" t="s">
        <v>44</v>
      </c>
      <c r="P1629" s="138">
        <f t="shared" si="191"/>
        <v>0</v>
      </c>
      <c r="Q1629" s="138">
        <v>0</v>
      </c>
      <c r="R1629" s="138">
        <f t="shared" si="192"/>
        <v>0</v>
      </c>
      <c r="S1629" s="138">
        <v>0</v>
      </c>
      <c r="T1629" s="139">
        <f t="shared" si="193"/>
        <v>0</v>
      </c>
      <c r="AR1629" s="140" t="s">
        <v>209</v>
      </c>
      <c r="AT1629" s="140" t="s">
        <v>1134</v>
      </c>
      <c r="AU1629" s="140" t="s">
        <v>80</v>
      </c>
      <c r="AY1629" s="16" t="s">
        <v>181</v>
      </c>
      <c r="BE1629" s="141">
        <f t="shared" si="194"/>
        <v>0</v>
      </c>
      <c r="BF1629" s="141">
        <f t="shared" si="195"/>
        <v>0</v>
      </c>
      <c r="BG1629" s="141">
        <f t="shared" si="196"/>
        <v>0</v>
      </c>
      <c r="BH1629" s="141">
        <f t="shared" si="197"/>
        <v>0</v>
      </c>
      <c r="BI1629" s="141">
        <f t="shared" si="198"/>
        <v>0</v>
      </c>
      <c r="BJ1629" s="16" t="s">
        <v>78</v>
      </c>
      <c r="BK1629" s="141">
        <f t="shared" si="199"/>
        <v>0</v>
      </c>
      <c r="BL1629" s="16" t="s">
        <v>186</v>
      </c>
      <c r="BM1629" s="140" t="s">
        <v>3810</v>
      </c>
    </row>
    <row r="1630" spans="2:65" s="1" customFormat="1" ht="16.5" customHeight="1" x14ac:dyDescent="0.2">
      <c r="B1630" s="128"/>
      <c r="C1630" s="164" t="s">
        <v>3811</v>
      </c>
      <c r="D1630" s="164" t="s">
        <v>1134</v>
      </c>
      <c r="E1630" s="165" t="s">
        <v>287</v>
      </c>
      <c r="F1630" s="166" t="s">
        <v>3812</v>
      </c>
      <c r="G1630" s="167" t="s">
        <v>3809</v>
      </c>
      <c r="H1630" s="168">
        <v>10</v>
      </c>
      <c r="I1630" s="169"/>
      <c r="J1630" s="170">
        <f t="shared" si="190"/>
        <v>0</v>
      </c>
      <c r="K1630" s="166" t="s">
        <v>3</v>
      </c>
      <c r="L1630" s="171"/>
      <c r="M1630" s="172" t="s">
        <v>3</v>
      </c>
      <c r="N1630" s="173" t="s">
        <v>44</v>
      </c>
      <c r="P1630" s="138">
        <f t="shared" si="191"/>
        <v>0</v>
      </c>
      <c r="Q1630" s="138">
        <v>0</v>
      </c>
      <c r="R1630" s="138">
        <f t="shared" si="192"/>
        <v>0</v>
      </c>
      <c r="S1630" s="138">
        <v>0</v>
      </c>
      <c r="T1630" s="139">
        <f t="shared" si="193"/>
        <v>0</v>
      </c>
      <c r="AR1630" s="140" t="s">
        <v>209</v>
      </c>
      <c r="AT1630" s="140" t="s">
        <v>1134</v>
      </c>
      <c r="AU1630" s="140" t="s">
        <v>80</v>
      </c>
      <c r="AY1630" s="16" t="s">
        <v>181</v>
      </c>
      <c r="BE1630" s="141">
        <f t="shared" si="194"/>
        <v>0</v>
      </c>
      <c r="BF1630" s="141">
        <f t="shared" si="195"/>
        <v>0</v>
      </c>
      <c r="BG1630" s="141">
        <f t="shared" si="196"/>
        <v>0</v>
      </c>
      <c r="BH1630" s="141">
        <f t="shared" si="197"/>
        <v>0</v>
      </c>
      <c r="BI1630" s="141">
        <f t="shared" si="198"/>
        <v>0</v>
      </c>
      <c r="BJ1630" s="16" t="s">
        <v>78</v>
      </c>
      <c r="BK1630" s="141">
        <f t="shared" si="199"/>
        <v>0</v>
      </c>
      <c r="BL1630" s="16" t="s">
        <v>186</v>
      </c>
      <c r="BM1630" s="140" t="s">
        <v>3813</v>
      </c>
    </row>
    <row r="1631" spans="2:65" s="1" customFormat="1" ht="16.5" customHeight="1" x14ac:dyDescent="0.2">
      <c r="B1631" s="128"/>
      <c r="C1631" s="164" t="s">
        <v>3814</v>
      </c>
      <c r="D1631" s="164" t="s">
        <v>1134</v>
      </c>
      <c r="E1631" s="165" t="s">
        <v>393</v>
      </c>
      <c r="F1631" s="166" t="s">
        <v>3815</v>
      </c>
      <c r="G1631" s="167" t="s">
        <v>3809</v>
      </c>
      <c r="H1631" s="168">
        <v>120</v>
      </c>
      <c r="I1631" s="169"/>
      <c r="J1631" s="170">
        <f t="shared" si="190"/>
        <v>0</v>
      </c>
      <c r="K1631" s="166" t="s">
        <v>3</v>
      </c>
      <c r="L1631" s="171"/>
      <c r="M1631" s="172" t="s">
        <v>3</v>
      </c>
      <c r="N1631" s="173" t="s">
        <v>44</v>
      </c>
      <c r="P1631" s="138">
        <f t="shared" si="191"/>
        <v>0</v>
      </c>
      <c r="Q1631" s="138">
        <v>0</v>
      </c>
      <c r="R1631" s="138">
        <f t="shared" si="192"/>
        <v>0</v>
      </c>
      <c r="S1631" s="138">
        <v>0</v>
      </c>
      <c r="T1631" s="139">
        <f t="shared" si="193"/>
        <v>0</v>
      </c>
      <c r="AR1631" s="140" t="s">
        <v>209</v>
      </c>
      <c r="AT1631" s="140" t="s">
        <v>1134</v>
      </c>
      <c r="AU1631" s="140" t="s">
        <v>80</v>
      </c>
      <c r="AY1631" s="16" t="s">
        <v>181</v>
      </c>
      <c r="BE1631" s="141">
        <f t="shared" si="194"/>
        <v>0</v>
      </c>
      <c r="BF1631" s="141">
        <f t="shared" si="195"/>
        <v>0</v>
      </c>
      <c r="BG1631" s="141">
        <f t="shared" si="196"/>
        <v>0</v>
      </c>
      <c r="BH1631" s="141">
        <f t="shared" si="197"/>
        <v>0</v>
      </c>
      <c r="BI1631" s="141">
        <f t="shared" si="198"/>
        <v>0</v>
      </c>
      <c r="BJ1631" s="16" t="s">
        <v>78</v>
      </c>
      <c r="BK1631" s="141">
        <f t="shared" si="199"/>
        <v>0</v>
      </c>
      <c r="BL1631" s="16" t="s">
        <v>186</v>
      </c>
      <c r="BM1631" s="140" t="s">
        <v>3816</v>
      </c>
    </row>
    <row r="1632" spans="2:65" s="1" customFormat="1" ht="16.5" customHeight="1" x14ac:dyDescent="0.2">
      <c r="B1632" s="128"/>
      <c r="C1632" s="164" t="s">
        <v>3817</v>
      </c>
      <c r="D1632" s="164" t="s">
        <v>1134</v>
      </c>
      <c r="E1632" s="165" t="s">
        <v>509</v>
      </c>
      <c r="F1632" s="166" t="s">
        <v>3818</v>
      </c>
      <c r="G1632" s="167" t="s">
        <v>3809</v>
      </c>
      <c r="H1632" s="168">
        <v>12</v>
      </c>
      <c r="I1632" s="169"/>
      <c r="J1632" s="170">
        <f t="shared" si="190"/>
        <v>0</v>
      </c>
      <c r="K1632" s="166" t="s">
        <v>3</v>
      </c>
      <c r="L1632" s="171"/>
      <c r="M1632" s="172" t="s">
        <v>3</v>
      </c>
      <c r="N1632" s="173" t="s">
        <v>44</v>
      </c>
      <c r="P1632" s="138">
        <f t="shared" si="191"/>
        <v>0</v>
      </c>
      <c r="Q1632" s="138">
        <v>0</v>
      </c>
      <c r="R1632" s="138">
        <f t="shared" si="192"/>
        <v>0</v>
      </c>
      <c r="S1632" s="138">
        <v>0</v>
      </c>
      <c r="T1632" s="139">
        <f t="shared" si="193"/>
        <v>0</v>
      </c>
      <c r="AR1632" s="140" t="s">
        <v>209</v>
      </c>
      <c r="AT1632" s="140" t="s">
        <v>1134</v>
      </c>
      <c r="AU1632" s="140" t="s">
        <v>80</v>
      </c>
      <c r="AY1632" s="16" t="s">
        <v>181</v>
      </c>
      <c r="BE1632" s="141">
        <f t="shared" si="194"/>
        <v>0</v>
      </c>
      <c r="BF1632" s="141">
        <f t="shared" si="195"/>
        <v>0</v>
      </c>
      <c r="BG1632" s="141">
        <f t="shared" si="196"/>
        <v>0</v>
      </c>
      <c r="BH1632" s="141">
        <f t="shared" si="197"/>
        <v>0</v>
      </c>
      <c r="BI1632" s="141">
        <f t="shared" si="198"/>
        <v>0</v>
      </c>
      <c r="BJ1632" s="16" t="s">
        <v>78</v>
      </c>
      <c r="BK1632" s="141">
        <f t="shared" si="199"/>
        <v>0</v>
      </c>
      <c r="BL1632" s="16" t="s">
        <v>186</v>
      </c>
      <c r="BM1632" s="140" t="s">
        <v>3819</v>
      </c>
    </row>
    <row r="1633" spans="2:65" s="1" customFormat="1" ht="16.5" customHeight="1" x14ac:dyDescent="0.2">
      <c r="B1633" s="128"/>
      <c r="C1633" s="164" t="s">
        <v>3820</v>
      </c>
      <c r="D1633" s="164" t="s">
        <v>1134</v>
      </c>
      <c r="E1633" s="165" t="s">
        <v>621</v>
      </c>
      <c r="F1633" s="166" t="s">
        <v>3821</v>
      </c>
      <c r="G1633" s="167" t="s">
        <v>3809</v>
      </c>
      <c r="H1633" s="168">
        <v>30</v>
      </c>
      <c r="I1633" s="169"/>
      <c r="J1633" s="170">
        <f t="shared" si="190"/>
        <v>0</v>
      </c>
      <c r="K1633" s="166" t="s">
        <v>3</v>
      </c>
      <c r="L1633" s="171"/>
      <c r="M1633" s="172" t="s">
        <v>3</v>
      </c>
      <c r="N1633" s="173" t="s">
        <v>44</v>
      </c>
      <c r="P1633" s="138">
        <f t="shared" si="191"/>
        <v>0</v>
      </c>
      <c r="Q1633" s="138">
        <v>0</v>
      </c>
      <c r="R1633" s="138">
        <f t="shared" si="192"/>
        <v>0</v>
      </c>
      <c r="S1633" s="138">
        <v>0</v>
      </c>
      <c r="T1633" s="139">
        <f t="shared" si="193"/>
        <v>0</v>
      </c>
      <c r="AR1633" s="140" t="s">
        <v>209</v>
      </c>
      <c r="AT1633" s="140" t="s">
        <v>1134</v>
      </c>
      <c r="AU1633" s="140" t="s">
        <v>80</v>
      </c>
      <c r="AY1633" s="16" t="s">
        <v>181</v>
      </c>
      <c r="BE1633" s="141">
        <f t="shared" si="194"/>
        <v>0</v>
      </c>
      <c r="BF1633" s="141">
        <f t="shared" si="195"/>
        <v>0</v>
      </c>
      <c r="BG1633" s="141">
        <f t="shared" si="196"/>
        <v>0</v>
      </c>
      <c r="BH1633" s="141">
        <f t="shared" si="197"/>
        <v>0</v>
      </c>
      <c r="BI1633" s="141">
        <f t="shared" si="198"/>
        <v>0</v>
      </c>
      <c r="BJ1633" s="16" t="s">
        <v>78</v>
      </c>
      <c r="BK1633" s="141">
        <f t="shared" si="199"/>
        <v>0</v>
      </c>
      <c r="BL1633" s="16" t="s">
        <v>186</v>
      </c>
      <c r="BM1633" s="140" t="s">
        <v>3822</v>
      </c>
    </row>
    <row r="1634" spans="2:65" s="11" customFormat="1" ht="22.9" customHeight="1" x14ac:dyDescent="0.2">
      <c r="B1634" s="118"/>
      <c r="D1634" s="119" t="s">
        <v>72</v>
      </c>
      <c r="E1634" s="146" t="s">
        <v>3632</v>
      </c>
      <c r="F1634" s="146" t="s">
        <v>3823</v>
      </c>
      <c r="I1634" s="121"/>
      <c r="J1634" s="147">
        <f>BK1634</f>
        <v>0</v>
      </c>
      <c r="L1634" s="118"/>
      <c r="M1634" s="123"/>
      <c r="P1634" s="124">
        <f>SUM(P1635:P1639)</f>
        <v>0</v>
      </c>
      <c r="R1634" s="124">
        <f>SUM(R1635:R1639)</f>
        <v>1E-3</v>
      </c>
      <c r="T1634" s="125">
        <f>SUM(T1635:T1639)</f>
        <v>0</v>
      </c>
      <c r="AR1634" s="119" t="s">
        <v>80</v>
      </c>
      <c r="AT1634" s="126" t="s">
        <v>72</v>
      </c>
      <c r="AU1634" s="126" t="s">
        <v>78</v>
      </c>
      <c r="AY1634" s="119" t="s">
        <v>181</v>
      </c>
      <c r="BK1634" s="127">
        <f>SUM(BK1635:BK1639)</f>
        <v>0</v>
      </c>
    </row>
    <row r="1635" spans="2:65" s="1" customFormat="1" ht="24.2" customHeight="1" x14ac:dyDescent="0.2">
      <c r="B1635" s="128"/>
      <c r="C1635" s="129" t="s">
        <v>3824</v>
      </c>
      <c r="D1635" s="129" t="s">
        <v>182</v>
      </c>
      <c r="E1635" s="130" t="s">
        <v>3825</v>
      </c>
      <c r="F1635" s="131" t="s">
        <v>3826</v>
      </c>
      <c r="G1635" s="132" t="s">
        <v>1288</v>
      </c>
      <c r="H1635" s="133">
        <v>1</v>
      </c>
      <c r="I1635" s="134"/>
      <c r="J1635" s="135">
        <f>ROUND(I1635*H1635,2)</f>
        <v>0</v>
      </c>
      <c r="K1635" s="131" t="s">
        <v>1205</v>
      </c>
      <c r="L1635" s="31"/>
      <c r="M1635" s="136" t="s">
        <v>3</v>
      </c>
      <c r="N1635" s="137" t="s">
        <v>44</v>
      </c>
      <c r="P1635" s="138">
        <f>O1635*H1635</f>
        <v>0</v>
      </c>
      <c r="Q1635" s="138">
        <v>0</v>
      </c>
      <c r="R1635" s="138">
        <f>Q1635*H1635</f>
        <v>0</v>
      </c>
      <c r="S1635" s="138">
        <v>0</v>
      </c>
      <c r="T1635" s="139">
        <f>S1635*H1635</f>
        <v>0</v>
      </c>
      <c r="AR1635" s="140" t="s">
        <v>237</v>
      </c>
      <c r="AT1635" s="140" t="s">
        <v>182</v>
      </c>
      <c r="AU1635" s="140" t="s">
        <v>80</v>
      </c>
      <c r="AY1635" s="16" t="s">
        <v>181</v>
      </c>
      <c r="BE1635" s="141">
        <f>IF(N1635="základní",J1635,0)</f>
        <v>0</v>
      </c>
      <c r="BF1635" s="141">
        <f>IF(N1635="snížená",J1635,0)</f>
        <v>0</v>
      </c>
      <c r="BG1635" s="141">
        <f>IF(N1635="zákl. přenesená",J1635,0)</f>
        <v>0</v>
      </c>
      <c r="BH1635" s="141">
        <f>IF(N1635="sníž. přenesená",J1635,0)</f>
        <v>0</v>
      </c>
      <c r="BI1635" s="141">
        <f>IF(N1635="nulová",J1635,0)</f>
        <v>0</v>
      </c>
      <c r="BJ1635" s="16" t="s">
        <v>78</v>
      </c>
      <c r="BK1635" s="141">
        <f>ROUND(I1635*H1635,2)</f>
        <v>0</v>
      </c>
      <c r="BL1635" s="16" t="s">
        <v>237</v>
      </c>
      <c r="BM1635" s="140" t="s">
        <v>3827</v>
      </c>
    </row>
    <row r="1636" spans="2:65" s="1" customFormat="1" x14ac:dyDescent="0.2">
      <c r="B1636" s="31"/>
      <c r="D1636" s="148" t="s">
        <v>1052</v>
      </c>
      <c r="F1636" s="149" t="s">
        <v>3828</v>
      </c>
      <c r="I1636" s="144"/>
      <c r="L1636" s="31"/>
      <c r="M1636" s="145"/>
      <c r="T1636" s="52"/>
      <c r="AT1636" s="16" t="s">
        <v>1052</v>
      </c>
      <c r="AU1636" s="16" t="s">
        <v>80</v>
      </c>
    </row>
    <row r="1637" spans="2:65" s="1" customFormat="1" ht="24.2" customHeight="1" x14ac:dyDescent="0.2">
      <c r="B1637" s="128"/>
      <c r="C1637" s="164" t="s">
        <v>3829</v>
      </c>
      <c r="D1637" s="164" t="s">
        <v>1134</v>
      </c>
      <c r="E1637" s="165" t="s">
        <v>3830</v>
      </c>
      <c r="F1637" s="166" t="s">
        <v>3831</v>
      </c>
      <c r="G1637" s="167" t="s">
        <v>1288</v>
      </c>
      <c r="H1637" s="168">
        <v>1</v>
      </c>
      <c r="I1637" s="169"/>
      <c r="J1637" s="170">
        <f>ROUND(I1637*H1637,2)</f>
        <v>0</v>
      </c>
      <c r="K1637" s="166" t="s">
        <v>1205</v>
      </c>
      <c r="L1637" s="171"/>
      <c r="M1637" s="172" t="s">
        <v>3</v>
      </c>
      <c r="N1637" s="173" t="s">
        <v>44</v>
      </c>
      <c r="P1637" s="138">
        <f>O1637*H1637</f>
        <v>0</v>
      </c>
      <c r="Q1637" s="138">
        <v>1E-3</v>
      </c>
      <c r="R1637" s="138">
        <f>Q1637*H1637</f>
        <v>1E-3</v>
      </c>
      <c r="S1637" s="138">
        <v>0</v>
      </c>
      <c r="T1637" s="139">
        <f>S1637*H1637</f>
        <v>0</v>
      </c>
      <c r="AR1637" s="140" t="s">
        <v>297</v>
      </c>
      <c r="AT1637" s="140" t="s">
        <v>1134</v>
      </c>
      <c r="AU1637" s="140" t="s">
        <v>80</v>
      </c>
      <c r="AY1637" s="16" t="s">
        <v>181</v>
      </c>
      <c r="BE1637" s="141">
        <f>IF(N1637="základní",J1637,0)</f>
        <v>0</v>
      </c>
      <c r="BF1637" s="141">
        <f>IF(N1637="snížená",J1637,0)</f>
        <v>0</v>
      </c>
      <c r="BG1637" s="141">
        <f>IF(N1637="zákl. přenesená",J1637,0)</f>
        <v>0</v>
      </c>
      <c r="BH1637" s="141">
        <f>IF(N1637="sníž. přenesená",J1637,0)</f>
        <v>0</v>
      </c>
      <c r="BI1637" s="141">
        <f>IF(N1637="nulová",J1637,0)</f>
        <v>0</v>
      </c>
      <c r="BJ1637" s="16" t="s">
        <v>78</v>
      </c>
      <c r="BK1637" s="141">
        <f>ROUND(I1637*H1637,2)</f>
        <v>0</v>
      </c>
      <c r="BL1637" s="16" t="s">
        <v>237</v>
      </c>
      <c r="BM1637" s="140" t="s">
        <v>3832</v>
      </c>
    </row>
    <row r="1638" spans="2:65" s="1" customFormat="1" ht="55.5" customHeight="1" x14ac:dyDescent="0.2">
      <c r="B1638" s="128"/>
      <c r="C1638" s="129" t="s">
        <v>3833</v>
      </c>
      <c r="D1638" s="129" t="s">
        <v>182</v>
      </c>
      <c r="E1638" s="130" t="s">
        <v>3834</v>
      </c>
      <c r="F1638" s="131" t="s">
        <v>3835</v>
      </c>
      <c r="G1638" s="132" t="s">
        <v>1114</v>
      </c>
      <c r="H1638" s="133">
        <v>1E-3</v>
      </c>
      <c r="I1638" s="134"/>
      <c r="J1638" s="135">
        <f>ROUND(I1638*H1638,2)</f>
        <v>0</v>
      </c>
      <c r="K1638" s="131" t="s">
        <v>1050</v>
      </c>
      <c r="L1638" s="31"/>
      <c r="M1638" s="136" t="s">
        <v>3</v>
      </c>
      <c r="N1638" s="137" t="s">
        <v>44</v>
      </c>
      <c r="P1638" s="138">
        <f>O1638*H1638</f>
        <v>0</v>
      </c>
      <c r="Q1638" s="138">
        <v>0</v>
      </c>
      <c r="R1638" s="138">
        <f>Q1638*H1638</f>
        <v>0</v>
      </c>
      <c r="S1638" s="138">
        <v>0</v>
      </c>
      <c r="T1638" s="139">
        <f>S1638*H1638</f>
        <v>0</v>
      </c>
      <c r="AR1638" s="140" t="s">
        <v>237</v>
      </c>
      <c r="AT1638" s="140" t="s">
        <v>182</v>
      </c>
      <c r="AU1638" s="140" t="s">
        <v>80</v>
      </c>
      <c r="AY1638" s="16" t="s">
        <v>181</v>
      </c>
      <c r="BE1638" s="141">
        <f>IF(N1638="základní",J1638,0)</f>
        <v>0</v>
      </c>
      <c r="BF1638" s="141">
        <f>IF(N1638="snížená",J1638,0)</f>
        <v>0</v>
      </c>
      <c r="BG1638" s="141">
        <f>IF(N1638="zákl. přenesená",J1638,0)</f>
        <v>0</v>
      </c>
      <c r="BH1638" s="141">
        <f>IF(N1638="sníž. přenesená",J1638,0)</f>
        <v>0</v>
      </c>
      <c r="BI1638" s="141">
        <f>IF(N1638="nulová",J1638,0)</f>
        <v>0</v>
      </c>
      <c r="BJ1638" s="16" t="s">
        <v>78</v>
      </c>
      <c r="BK1638" s="141">
        <f>ROUND(I1638*H1638,2)</f>
        <v>0</v>
      </c>
      <c r="BL1638" s="16" t="s">
        <v>237</v>
      </c>
      <c r="BM1638" s="140" t="s">
        <v>3836</v>
      </c>
    </row>
    <row r="1639" spans="2:65" s="1" customFormat="1" x14ac:dyDescent="0.2">
      <c r="B1639" s="31"/>
      <c r="D1639" s="148" t="s">
        <v>1052</v>
      </c>
      <c r="F1639" s="149" t="s">
        <v>3837</v>
      </c>
      <c r="I1639" s="144"/>
      <c r="L1639" s="31"/>
      <c r="M1639" s="145"/>
      <c r="T1639" s="52"/>
      <c r="AT1639" s="16" t="s">
        <v>1052</v>
      </c>
      <c r="AU1639" s="16" t="s">
        <v>80</v>
      </c>
    </row>
    <row r="1640" spans="2:65" s="11" customFormat="1" ht="22.9" customHeight="1" x14ac:dyDescent="0.2">
      <c r="B1640" s="118"/>
      <c r="D1640" s="119" t="s">
        <v>72</v>
      </c>
      <c r="E1640" s="146" t="s">
        <v>3702</v>
      </c>
      <c r="F1640" s="146" t="s">
        <v>3838</v>
      </c>
      <c r="I1640" s="121"/>
      <c r="J1640" s="147">
        <f>BK1640</f>
        <v>0</v>
      </c>
      <c r="L1640" s="118"/>
      <c r="M1640" s="123"/>
      <c r="P1640" s="124">
        <f>SUM(P1641:P1718)</f>
        <v>0</v>
      </c>
      <c r="R1640" s="124">
        <f>SUM(R1641:R1718)</f>
        <v>15.577224360000002</v>
      </c>
      <c r="T1640" s="125">
        <f>SUM(T1641:T1718)</f>
        <v>40.564425</v>
      </c>
      <c r="AR1640" s="119" t="s">
        <v>80</v>
      </c>
      <c r="AT1640" s="126" t="s">
        <v>72</v>
      </c>
      <c r="AU1640" s="126" t="s">
        <v>78</v>
      </c>
      <c r="AY1640" s="119" t="s">
        <v>181</v>
      </c>
      <c r="BK1640" s="127">
        <f>SUM(BK1641:BK1718)</f>
        <v>0</v>
      </c>
    </row>
    <row r="1641" spans="2:65" s="1" customFormat="1" ht="37.9" customHeight="1" x14ac:dyDescent="0.2">
      <c r="B1641" s="128"/>
      <c r="C1641" s="129" t="s">
        <v>3839</v>
      </c>
      <c r="D1641" s="129" t="s">
        <v>182</v>
      </c>
      <c r="E1641" s="130" t="s">
        <v>3840</v>
      </c>
      <c r="F1641" s="131" t="s">
        <v>3841</v>
      </c>
      <c r="G1641" s="132" t="s">
        <v>1059</v>
      </c>
      <c r="H1641" s="133">
        <v>18.954000000000001</v>
      </c>
      <c r="I1641" s="134"/>
      <c r="J1641" s="135">
        <f>ROUND(I1641*H1641,2)</f>
        <v>0</v>
      </c>
      <c r="K1641" s="131" t="s">
        <v>1050</v>
      </c>
      <c r="L1641" s="31"/>
      <c r="M1641" s="136" t="s">
        <v>3</v>
      </c>
      <c r="N1641" s="137" t="s">
        <v>44</v>
      </c>
      <c r="P1641" s="138">
        <f>O1641*H1641</f>
        <v>0</v>
      </c>
      <c r="Q1641" s="138">
        <v>1.2199999999999999E-3</v>
      </c>
      <c r="R1641" s="138">
        <f>Q1641*H1641</f>
        <v>2.3123879999999999E-2</v>
      </c>
      <c r="S1641" s="138">
        <v>0</v>
      </c>
      <c r="T1641" s="139">
        <f>S1641*H1641</f>
        <v>0</v>
      </c>
      <c r="AR1641" s="140" t="s">
        <v>237</v>
      </c>
      <c r="AT1641" s="140" t="s">
        <v>182</v>
      </c>
      <c r="AU1641" s="140" t="s">
        <v>80</v>
      </c>
      <c r="AY1641" s="16" t="s">
        <v>181</v>
      </c>
      <c r="BE1641" s="141">
        <f>IF(N1641="základní",J1641,0)</f>
        <v>0</v>
      </c>
      <c r="BF1641" s="141">
        <f>IF(N1641="snížená",J1641,0)</f>
        <v>0</v>
      </c>
      <c r="BG1641" s="141">
        <f>IF(N1641="zákl. přenesená",J1641,0)</f>
        <v>0</v>
      </c>
      <c r="BH1641" s="141">
        <f>IF(N1641="sníž. přenesená",J1641,0)</f>
        <v>0</v>
      </c>
      <c r="BI1641" s="141">
        <f>IF(N1641="nulová",J1641,0)</f>
        <v>0</v>
      </c>
      <c r="BJ1641" s="16" t="s">
        <v>78</v>
      </c>
      <c r="BK1641" s="141">
        <f>ROUND(I1641*H1641,2)</f>
        <v>0</v>
      </c>
      <c r="BL1641" s="16" t="s">
        <v>237</v>
      </c>
      <c r="BM1641" s="140" t="s">
        <v>3842</v>
      </c>
    </row>
    <row r="1642" spans="2:65" s="1" customFormat="1" x14ac:dyDescent="0.2">
      <c r="B1642" s="31"/>
      <c r="D1642" s="148" t="s">
        <v>1052</v>
      </c>
      <c r="F1642" s="149" t="s">
        <v>3843</v>
      </c>
      <c r="I1642" s="144"/>
      <c r="L1642" s="31"/>
      <c r="M1642" s="145"/>
      <c r="T1642" s="52"/>
      <c r="AT1642" s="16" t="s">
        <v>1052</v>
      </c>
      <c r="AU1642" s="16" t="s">
        <v>80</v>
      </c>
    </row>
    <row r="1643" spans="2:65" s="12" customFormat="1" x14ac:dyDescent="0.2">
      <c r="B1643" s="150"/>
      <c r="D1643" s="142" t="s">
        <v>1054</v>
      </c>
      <c r="E1643" s="151" t="s">
        <v>3</v>
      </c>
      <c r="F1643" s="152" t="s">
        <v>3844</v>
      </c>
      <c r="H1643" s="153">
        <v>18.954000000000001</v>
      </c>
      <c r="I1643" s="154"/>
      <c r="L1643" s="150"/>
      <c r="M1643" s="155"/>
      <c r="T1643" s="156"/>
      <c r="AT1643" s="151" t="s">
        <v>1054</v>
      </c>
      <c r="AU1643" s="151" t="s">
        <v>80</v>
      </c>
      <c r="AV1643" s="12" t="s">
        <v>80</v>
      </c>
      <c r="AW1643" s="12" t="s">
        <v>35</v>
      </c>
      <c r="AX1643" s="12" t="s">
        <v>78</v>
      </c>
      <c r="AY1643" s="151" t="s">
        <v>181</v>
      </c>
    </row>
    <row r="1644" spans="2:65" s="1" customFormat="1" ht="33" customHeight="1" x14ac:dyDescent="0.2">
      <c r="B1644" s="128"/>
      <c r="C1644" s="129" t="s">
        <v>3845</v>
      </c>
      <c r="D1644" s="129" t="s">
        <v>182</v>
      </c>
      <c r="E1644" s="130" t="s">
        <v>3846</v>
      </c>
      <c r="F1644" s="131" t="s">
        <v>3847</v>
      </c>
      <c r="G1644" s="132" t="s">
        <v>499</v>
      </c>
      <c r="H1644" s="133">
        <v>167.56</v>
      </c>
      <c r="I1644" s="134"/>
      <c r="J1644" s="135">
        <f>ROUND(I1644*H1644,2)</f>
        <v>0</v>
      </c>
      <c r="K1644" s="131" t="s">
        <v>1050</v>
      </c>
      <c r="L1644" s="31"/>
      <c r="M1644" s="136" t="s">
        <v>3</v>
      </c>
      <c r="N1644" s="137" t="s">
        <v>44</v>
      </c>
      <c r="P1644" s="138">
        <f>O1644*H1644</f>
        <v>0</v>
      </c>
      <c r="Q1644" s="138">
        <v>0</v>
      </c>
      <c r="R1644" s="138">
        <f>Q1644*H1644</f>
        <v>0</v>
      </c>
      <c r="S1644" s="138">
        <v>8.0000000000000002E-3</v>
      </c>
      <c r="T1644" s="139">
        <f>S1644*H1644</f>
        <v>1.3404800000000001</v>
      </c>
      <c r="AR1644" s="140" t="s">
        <v>237</v>
      </c>
      <c r="AT1644" s="140" t="s">
        <v>182</v>
      </c>
      <c r="AU1644" s="140" t="s">
        <v>80</v>
      </c>
      <c r="AY1644" s="16" t="s">
        <v>181</v>
      </c>
      <c r="BE1644" s="141">
        <f>IF(N1644="základní",J1644,0)</f>
        <v>0</v>
      </c>
      <c r="BF1644" s="141">
        <f>IF(N1644="snížená",J1644,0)</f>
        <v>0</v>
      </c>
      <c r="BG1644" s="141">
        <f>IF(N1644="zákl. přenesená",J1644,0)</f>
        <v>0</v>
      </c>
      <c r="BH1644" s="141">
        <f>IF(N1644="sníž. přenesená",J1644,0)</f>
        <v>0</v>
      </c>
      <c r="BI1644" s="141">
        <f>IF(N1644="nulová",J1644,0)</f>
        <v>0</v>
      </c>
      <c r="BJ1644" s="16" t="s">
        <v>78</v>
      </c>
      <c r="BK1644" s="141">
        <f>ROUND(I1644*H1644,2)</f>
        <v>0</v>
      </c>
      <c r="BL1644" s="16" t="s">
        <v>237</v>
      </c>
      <c r="BM1644" s="140" t="s">
        <v>3848</v>
      </c>
    </row>
    <row r="1645" spans="2:65" s="1" customFormat="1" x14ac:dyDescent="0.2">
      <c r="B1645" s="31"/>
      <c r="D1645" s="148" t="s">
        <v>1052</v>
      </c>
      <c r="F1645" s="149" t="s">
        <v>3849</v>
      </c>
      <c r="I1645" s="144"/>
      <c r="L1645" s="31"/>
      <c r="M1645" s="145"/>
      <c r="T1645" s="52"/>
      <c r="AT1645" s="16" t="s">
        <v>1052</v>
      </c>
      <c r="AU1645" s="16" t="s">
        <v>80</v>
      </c>
    </row>
    <row r="1646" spans="2:65" s="12" customFormat="1" x14ac:dyDescent="0.2">
      <c r="B1646" s="150"/>
      <c r="D1646" s="142" t="s">
        <v>1054</v>
      </c>
      <c r="E1646" s="151" t="s">
        <v>3</v>
      </c>
      <c r="F1646" s="152" t="s">
        <v>3850</v>
      </c>
      <c r="H1646" s="153">
        <v>167.56</v>
      </c>
      <c r="I1646" s="154"/>
      <c r="L1646" s="150"/>
      <c r="M1646" s="155"/>
      <c r="T1646" s="156"/>
      <c r="AT1646" s="151" t="s">
        <v>1054</v>
      </c>
      <c r="AU1646" s="151" t="s">
        <v>80</v>
      </c>
      <c r="AV1646" s="12" t="s">
        <v>80</v>
      </c>
      <c r="AW1646" s="12" t="s">
        <v>35</v>
      </c>
      <c r="AX1646" s="12" t="s">
        <v>78</v>
      </c>
      <c r="AY1646" s="151" t="s">
        <v>181</v>
      </c>
    </row>
    <row r="1647" spans="2:65" s="1" customFormat="1" ht="37.9" customHeight="1" x14ac:dyDescent="0.2">
      <c r="B1647" s="128"/>
      <c r="C1647" s="129" t="s">
        <v>3851</v>
      </c>
      <c r="D1647" s="129" t="s">
        <v>182</v>
      </c>
      <c r="E1647" s="130" t="s">
        <v>3852</v>
      </c>
      <c r="F1647" s="131" t="s">
        <v>3853</v>
      </c>
      <c r="G1647" s="132" t="s">
        <v>499</v>
      </c>
      <c r="H1647" s="133">
        <v>368.65</v>
      </c>
      <c r="I1647" s="134"/>
      <c r="J1647" s="135">
        <f>ROUND(I1647*H1647,2)</f>
        <v>0</v>
      </c>
      <c r="K1647" s="131" t="s">
        <v>1050</v>
      </c>
      <c r="L1647" s="31"/>
      <c r="M1647" s="136" t="s">
        <v>3</v>
      </c>
      <c r="N1647" s="137" t="s">
        <v>44</v>
      </c>
      <c r="P1647" s="138">
        <f>O1647*H1647</f>
        <v>0</v>
      </c>
      <c r="Q1647" s="138">
        <v>0</v>
      </c>
      <c r="R1647" s="138">
        <f>Q1647*H1647</f>
        <v>0</v>
      </c>
      <c r="S1647" s="138">
        <v>1.4E-2</v>
      </c>
      <c r="T1647" s="139">
        <f>S1647*H1647</f>
        <v>5.1610999999999994</v>
      </c>
      <c r="AR1647" s="140" t="s">
        <v>237</v>
      </c>
      <c r="AT1647" s="140" t="s">
        <v>182</v>
      </c>
      <c r="AU1647" s="140" t="s">
        <v>80</v>
      </c>
      <c r="AY1647" s="16" t="s">
        <v>181</v>
      </c>
      <c r="BE1647" s="141">
        <f>IF(N1647="základní",J1647,0)</f>
        <v>0</v>
      </c>
      <c r="BF1647" s="141">
        <f>IF(N1647="snížená",J1647,0)</f>
        <v>0</v>
      </c>
      <c r="BG1647" s="141">
        <f>IF(N1647="zákl. přenesená",J1647,0)</f>
        <v>0</v>
      </c>
      <c r="BH1647" s="141">
        <f>IF(N1647="sníž. přenesená",J1647,0)</f>
        <v>0</v>
      </c>
      <c r="BI1647" s="141">
        <f>IF(N1647="nulová",J1647,0)</f>
        <v>0</v>
      </c>
      <c r="BJ1647" s="16" t="s">
        <v>78</v>
      </c>
      <c r="BK1647" s="141">
        <f>ROUND(I1647*H1647,2)</f>
        <v>0</v>
      </c>
      <c r="BL1647" s="16" t="s">
        <v>237</v>
      </c>
      <c r="BM1647" s="140" t="s">
        <v>3854</v>
      </c>
    </row>
    <row r="1648" spans="2:65" s="1" customFormat="1" x14ac:dyDescent="0.2">
      <c r="B1648" s="31"/>
      <c r="D1648" s="148" t="s">
        <v>1052</v>
      </c>
      <c r="F1648" s="149" t="s">
        <v>3855</v>
      </c>
      <c r="I1648" s="144"/>
      <c r="L1648" s="31"/>
      <c r="M1648" s="145"/>
      <c r="T1648" s="52"/>
      <c r="AT1648" s="16" t="s">
        <v>1052</v>
      </c>
      <c r="AU1648" s="16" t="s">
        <v>80</v>
      </c>
    </row>
    <row r="1649" spans="2:65" s="12" customFormat="1" ht="22.5" x14ac:dyDescent="0.2">
      <c r="B1649" s="150"/>
      <c r="D1649" s="142" t="s">
        <v>1054</v>
      </c>
      <c r="E1649" s="151" t="s">
        <v>3</v>
      </c>
      <c r="F1649" s="152" t="s">
        <v>3856</v>
      </c>
      <c r="H1649" s="153">
        <v>315.45</v>
      </c>
      <c r="I1649" s="154"/>
      <c r="L1649" s="150"/>
      <c r="M1649" s="155"/>
      <c r="T1649" s="156"/>
      <c r="AT1649" s="151" t="s">
        <v>1054</v>
      </c>
      <c r="AU1649" s="151" t="s">
        <v>80</v>
      </c>
      <c r="AV1649" s="12" t="s">
        <v>80</v>
      </c>
      <c r="AW1649" s="12" t="s">
        <v>35</v>
      </c>
      <c r="AX1649" s="12" t="s">
        <v>73</v>
      </c>
      <c r="AY1649" s="151" t="s">
        <v>181</v>
      </c>
    </row>
    <row r="1650" spans="2:65" s="12" customFormat="1" x14ac:dyDescent="0.2">
      <c r="B1650" s="150"/>
      <c r="D1650" s="142" t="s">
        <v>1054</v>
      </c>
      <c r="E1650" s="151" t="s">
        <v>3</v>
      </c>
      <c r="F1650" s="152" t="s">
        <v>3857</v>
      </c>
      <c r="H1650" s="153">
        <v>53.2</v>
      </c>
      <c r="I1650" s="154"/>
      <c r="L1650" s="150"/>
      <c r="M1650" s="155"/>
      <c r="T1650" s="156"/>
      <c r="AT1650" s="151" t="s">
        <v>1054</v>
      </c>
      <c r="AU1650" s="151" t="s">
        <v>80</v>
      </c>
      <c r="AV1650" s="12" t="s">
        <v>80</v>
      </c>
      <c r="AW1650" s="12" t="s">
        <v>35</v>
      </c>
      <c r="AX1650" s="12" t="s">
        <v>73</v>
      </c>
      <c r="AY1650" s="151" t="s">
        <v>181</v>
      </c>
    </row>
    <row r="1651" spans="2:65" s="13" customFormat="1" x14ac:dyDescent="0.2">
      <c r="B1651" s="157"/>
      <c r="D1651" s="142" t="s">
        <v>1054</v>
      </c>
      <c r="E1651" s="158" t="s">
        <v>3</v>
      </c>
      <c r="F1651" s="159" t="s">
        <v>1070</v>
      </c>
      <c r="H1651" s="160">
        <v>368.65</v>
      </c>
      <c r="I1651" s="161"/>
      <c r="L1651" s="157"/>
      <c r="M1651" s="162"/>
      <c r="T1651" s="163"/>
      <c r="AT1651" s="158" t="s">
        <v>1054</v>
      </c>
      <c r="AU1651" s="158" t="s">
        <v>80</v>
      </c>
      <c r="AV1651" s="13" t="s">
        <v>186</v>
      </c>
      <c r="AW1651" s="13" t="s">
        <v>35</v>
      </c>
      <c r="AX1651" s="13" t="s">
        <v>78</v>
      </c>
      <c r="AY1651" s="158" t="s">
        <v>181</v>
      </c>
    </row>
    <row r="1652" spans="2:65" s="1" customFormat="1" ht="37.9" customHeight="1" x14ac:dyDescent="0.2">
      <c r="B1652" s="128"/>
      <c r="C1652" s="129" t="s">
        <v>3858</v>
      </c>
      <c r="D1652" s="129" t="s">
        <v>182</v>
      </c>
      <c r="E1652" s="130" t="s">
        <v>3859</v>
      </c>
      <c r="F1652" s="131" t="s">
        <v>3860</v>
      </c>
      <c r="G1652" s="132" t="s">
        <v>499</v>
      </c>
      <c r="H1652" s="133">
        <v>68</v>
      </c>
      <c r="I1652" s="134"/>
      <c r="J1652" s="135">
        <f>ROUND(I1652*H1652,2)</f>
        <v>0</v>
      </c>
      <c r="K1652" s="131" t="s">
        <v>1050</v>
      </c>
      <c r="L1652" s="31"/>
      <c r="M1652" s="136" t="s">
        <v>3</v>
      </c>
      <c r="N1652" s="137" t="s">
        <v>44</v>
      </c>
      <c r="P1652" s="138">
        <f>O1652*H1652</f>
        <v>0</v>
      </c>
      <c r="Q1652" s="138">
        <v>0</v>
      </c>
      <c r="R1652" s="138">
        <f>Q1652*H1652</f>
        <v>0</v>
      </c>
      <c r="S1652" s="138">
        <v>2.4E-2</v>
      </c>
      <c r="T1652" s="139">
        <f>S1652*H1652</f>
        <v>1.6320000000000001</v>
      </c>
      <c r="AR1652" s="140" t="s">
        <v>237</v>
      </c>
      <c r="AT1652" s="140" t="s">
        <v>182</v>
      </c>
      <c r="AU1652" s="140" t="s">
        <v>80</v>
      </c>
      <c r="AY1652" s="16" t="s">
        <v>181</v>
      </c>
      <c r="BE1652" s="141">
        <f>IF(N1652="základní",J1652,0)</f>
        <v>0</v>
      </c>
      <c r="BF1652" s="141">
        <f>IF(N1652="snížená",J1652,0)</f>
        <v>0</v>
      </c>
      <c r="BG1652" s="141">
        <f>IF(N1652="zákl. přenesená",J1652,0)</f>
        <v>0</v>
      </c>
      <c r="BH1652" s="141">
        <f>IF(N1652="sníž. přenesená",J1652,0)</f>
        <v>0</v>
      </c>
      <c r="BI1652" s="141">
        <f>IF(N1652="nulová",J1652,0)</f>
        <v>0</v>
      </c>
      <c r="BJ1652" s="16" t="s">
        <v>78</v>
      </c>
      <c r="BK1652" s="141">
        <f>ROUND(I1652*H1652,2)</f>
        <v>0</v>
      </c>
      <c r="BL1652" s="16" t="s">
        <v>237</v>
      </c>
      <c r="BM1652" s="140" t="s">
        <v>3861</v>
      </c>
    </row>
    <row r="1653" spans="2:65" s="1" customFormat="1" x14ac:dyDescent="0.2">
      <c r="B1653" s="31"/>
      <c r="D1653" s="148" t="s">
        <v>1052</v>
      </c>
      <c r="F1653" s="149" t="s">
        <v>3862</v>
      </c>
      <c r="I1653" s="144"/>
      <c r="L1653" s="31"/>
      <c r="M1653" s="145"/>
      <c r="T1653" s="52"/>
      <c r="AT1653" s="16" t="s">
        <v>1052</v>
      </c>
      <c r="AU1653" s="16" t="s">
        <v>80</v>
      </c>
    </row>
    <row r="1654" spans="2:65" s="12" customFormat="1" x14ac:dyDescent="0.2">
      <c r="B1654" s="150"/>
      <c r="D1654" s="142" t="s">
        <v>1054</v>
      </c>
      <c r="E1654" s="151" t="s">
        <v>3</v>
      </c>
      <c r="F1654" s="152" t="s">
        <v>3863</v>
      </c>
      <c r="H1654" s="153">
        <v>68</v>
      </c>
      <c r="I1654" s="154"/>
      <c r="L1654" s="150"/>
      <c r="M1654" s="155"/>
      <c r="T1654" s="156"/>
      <c r="AT1654" s="151" t="s">
        <v>1054</v>
      </c>
      <c r="AU1654" s="151" t="s">
        <v>80</v>
      </c>
      <c r="AV1654" s="12" t="s">
        <v>80</v>
      </c>
      <c r="AW1654" s="12" t="s">
        <v>35</v>
      </c>
      <c r="AX1654" s="12" t="s">
        <v>78</v>
      </c>
      <c r="AY1654" s="151" t="s">
        <v>181</v>
      </c>
    </row>
    <row r="1655" spans="2:65" s="1" customFormat="1" ht="66.75" customHeight="1" x14ac:dyDescent="0.2">
      <c r="B1655" s="128"/>
      <c r="C1655" s="129" t="s">
        <v>3864</v>
      </c>
      <c r="D1655" s="129" t="s">
        <v>182</v>
      </c>
      <c r="E1655" s="130" t="s">
        <v>3865</v>
      </c>
      <c r="F1655" s="131" t="s">
        <v>3866</v>
      </c>
      <c r="G1655" s="132" t="s">
        <v>499</v>
      </c>
      <c r="H1655" s="133">
        <v>108</v>
      </c>
      <c r="I1655" s="134"/>
      <c r="J1655" s="135">
        <f>ROUND(I1655*H1655,2)</f>
        <v>0</v>
      </c>
      <c r="K1655" s="131" t="s">
        <v>1050</v>
      </c>
      <c r="L1655" s="31"/>
      <c r="M1655" s="136" t="s">
        <v>3</v>
      </c>
      <c r="N1655" s="137" t="s">
        <v>44</v>
      </c>
      <c r="P1655" s="138">
        <f>O1655*H1655</f>
        <v>0</v>
      </c>
      <c r="Q1655" s="138">
        <v>0</v>
      </c>
      <c r="R1655" s="138">
        <f>Q1655*H1655</f>
        <v>0</v>
      </c>
      <c r="S1655" s="138">
        <v>0</v>
      </c>
      <c r="T1655" s="139">
        <f>S1655*H1655</f>
        <v>0</v>
      </c>
      <c r="AR1655" s="140" t="s">
        <v>237</v>
      </c>
      <c r="AT1655" s="140" t="s">
        <v>182</v>
      </c>
      <c r="AU1655" s="140" t="s">
        <v>80</v>
      </c>
      <c r="AY1655" s="16" t="s">
        <v>181</v>
      </c>
      <c r="BE1655" s="141">
        <f>IF(N1655="základní",J1655,0)</f>
        <v>0</v>
      </c>
      <c r="BF1655" s="141">
        <f>IF(N1655="snížená",J1655,0)</f>
        <v>0</v>
      </c>
      <c r="BG1655" s="141">
        <f>IF(N1655="zákl. přenesená",J1655,0)</f>
        <v>0</v>
      </c>
      <c r="BH1655" s="141">
        <f>IF(N1655="sníž. přenesená",J1655,0)</f>
        <v>0</v>
      </c>
      <c r="BI1655" s="141">
        <f>IF(N1655="nulová",J1655,0)</f>
        <v>0</v>
      </c>
      <c r="BJ1655" s="16" t="s">
        <v>78</v>
      </c>
      <c r="BK1655" s="141">
        <f>ROUND(I1655*H1655,2)</f>
        <v>0</v>
      </c>
      <c r="BL1655" s="16" t="s">
        <v>237</v>
      </c>
      <c r="BM1655" s="140" t="s">
        <v>3867</v>
      </c>
    </row>
    <row r="1656" spans="2:65" s="1" customFormat="1" x14ac:dyDescent="0.2">
      <c r="B1656" s="31"/>
      <c r="D1656" s="148" t="s">
        <v>1052</v>
      </c>
      <c r="F1656" s="149" t="s">
        <v>3868</v>
      </c>
      <c r="I1656" s="144"/>
      <c r="L1656" s="31"/>
      <c r="M1656" s="145"/>
      <c r="T1656" s="52"/>
      <c r="AT1656" s="16" t="s">
        <v>1052</v>
      </c>
      <c r="AU1656" s="16" t="s">
        <v>80</v>
      </c>
    </row>
    <row r="1657" spans="2:65" s="12" customFormat="1" x14ac:dyDescent="0.2">
      <c r="B1657" s="150"/>
      <c r="D1657" s="142" t="s">
        <v>1054</v>
      </c>
      <c r="E1657" s="151" t="s">
        <v>3</v>
      </c>
      <c r="F1657" s="152" t="s">
        <v>3869</v>
      </c>
      <c r="H1657" s="153">
        <v>108</v>
      </c>
      <c r="I1657" s="154"/>
      <c r="L1657" s="150"/>
      <c r="M1657" s="155"/>
      <c r="T1657" s="156"/>
      <c r="AT1657" s="151" t="s">
        <v>1054</v>
      </c>
      <c r="AU1657" s="151" t="s">
        <v>80</v>
      </c>
      <c r="AV1657" s="12" t="s">
        <v>80</v>
      </c>
      <c r="AW1657" s="12" t="s">
        <v>35</v>
      </c>
      <c r="AX1657" s="12" t="s">
        <v>78</v>
      </c>
      <c r="AY1657" s="151" t="s">
        <v>181</v>
      </c>
    </row>
    <row r="1658" spans="2:65" s="1" customFormat="1" ht="21.75" customHeight="1" x14ac:dyDescent="0.2">
      <c r="B1658" s="128"/>
      <c r="C1658" s="164" t="s">
        <v>3870</v>
      </c>
      <c r="D1658" s="164" t="s">
        <v>1134</v>
      </c>
      <c r="E1658" s="165" t="s">
        <v>3871</v>
      </c>
      <c r="F1658" s="166" t="s">
        <v>3872</v>
      </c>
      <c r="G1658" s="167" t="s">
        <v>1059</v>
      </c>
      <c r="H1658" s="168">
        <v>0.28000000000000003</v>
      </c>
      <c r="I1658" s="169"/>
      <c r="J1658" s="170">
        <f>ROUND(I1658*H1658,2)</f>
        <v>0</v>
      </c>
      <c r="K1658" s="166" t="s">
        <v>1050</v>
      </c>
      <c r="L1658" s="171"/>
      <c r="M1658" s="172" t="s">
        <v>3</v>
      </c>
      <c r="N1658" s="173" t="s">
        <v>44</v>
      </c>
      <c r="P1658" s="138">
        <f>O1658*H1658</f>
        <v>0</v>
      </c>
      <c r="Q1658" s="138">
        <v>0.55000000000000004</v>
      </c>
      <c r="R1658" s="138">
        <f>Q1658*H1658</f>
        <v>0.15400000000000003</v>
      </c>
      <c r="S1658" s="138">
        <v>0</v>
      </c>
      <c r="T1658" s="139">
        <f>S1658*H1658</f>
        <v>0</v>
      </c>
      <c r="AR1658" s="140" t="s">
        <v>297</v>
      </c>
      <c r="AT1658" s="140" t="s">
        <v>1134</v>
      </c>
      <c r="AU1658" s="140" t="s">
        <v>80</v>
      </c>
      <c r="AY1658" s="16" t="s">
        <v>181</v>
      </c>
      <c r="BE1658" s="141">
        <f>IF(N1658="základní",J1658,0)</f>
        <v>0</v>
      </c>
      <c r="BF1658" s="141">
        <f>IF(N1658="snížená",J1658,0)</f>
        <v>0</v>
      </c>
      <c r="BG1658" s="141">
        <f>IF(N1658="zákl. přenesená",J1658,0)</f>
        <v>0</v>
      </c>
      <c r="BH1658" s="141">
        <f>IF(N1658="sníž. přenesená",J1658,0)</f>
        <v>0</v>
      </c>
      <c r="BI1658" s="141">
        <f>IF(N1658="nulová",J1658,0)</f>
        <v>0</v>
      </c>
      <c r="BJ1658" s="16" t="s">
        <v>78</v>
      </c>
      <c r="BK1658" s="141">
        <f>ROUND(I1658*H1658,2)</f>
        <v>0</v>
      </c>
      <c r="BL1658" s="16" t="s">
        <v>237</v>
      </c>
      <c r="BM1658" s="140" t="s">
        <v>3873</v>
      </c>
    </row>
    <row r="1659" spans="2:65" s="12" customFormat="1" x14ac:dyDescent="0.2">
      <c r="B1659" s="150"/>
      <c r="D1659" s="142" t="s">
        <v>1054</v>
      </c>
      <c r="E1659" s="151" t="s">
        <v>3</v>
      </c>
      <c r="F1659" s="152" t="s">
        <v>3874</v>
      </c>
      <c r="H1659" s="153">
        <v>0.25900000000000001</v>
      </c>
      <c r="I1659" s="154"/>
      <c r="L1659" s="150"/>
      <c r="M1659" s="155"/>
      <c r="T1659" s="156"/>
      <c r="AT1659" s="151" t="s">
        <v>1054</v>
      </c>
      <c r="AU1659" s="151" t="s">
        <v>80</v>
      </c>
      <c r="AV1659" s="12" t="s">
        <v>80</v>
      </c>
      <c r="AW1659" s="12" t="s">
        <v>35</v>
      </c>
      <c r="AX1659" s="12" t="s">
        <v>78</v>
      </c>
      <c r="AY1659" s="151" t="s">
        <v>181</v>
      </c>
    </row>
    <row r="1660" spans="2:65" s="12" customFormat="1" x14ac:dyDescent="0.2">
      <c r="B1660" s="150"/>
      <c r="D1660" s="142" t="s">
        <v>1054</v>
      </c>
      <c r="F1660" s="152" t="s">
        <v>3875</v>
      </c>
      <c r="H1660" s="153">
        <v>0.28000000000000003</v>
      </c>
      <c r="I1660" s="154"/>
      <c r="L1660" s="150"/>
      <c r="M1660" s="155"/>
      <c r="T1660" s="156"/>
      <c r="AT1660" s="151" t="s">
        <v>1054</v>
      </c>
      <c r="AU1660" s="151" t="s">
        <v>80</v>
      </c>
      <c r="AV1660" s="12" t="s">
        <v>80</v>
      </c>
      <c r="AW1660" s="12" t="s">
        <v>4</v>
      </c>
      <c r="AX1660" s="12" t="s">
        <v>78</v>
      </c>
      <c r="AY1660" s="151" t="s">
        <v>181</v>
      </c>
    </row>
    <row r="1661" spans="2:65" s="1" customFormat="1" ht="66.75" customHeight="1" x14ac:dyDescent="0.2">
      <c r="B1661" s="128"/>
      <c r="C1661" s="129" t="s">
        <v>3876</v>
      </c>
      <c r="D1661" s="129" t="s">
        <v>182</v>
      </c>
      <c r="E1661" s="130" t="s">
        <v>3877</v>
      </c>
      <c r="F1661" s="131" t="s">
        <v>3878</v>
      </c>
      <c r="G1661" s="132" t="s">
        <v>499</v>
      </c>
      <c r="H1661" s="133">
        <v>215.8</v>
      </c>
      <c r="I1661" s="134"/>
      <c r="J1661" s="135">
        <f>ROUND(I1661*H1661,2)</f>
        <v>0</v>
      </c>
      <c r="K1661" s="131" t="s">
        <v>1050</v>
      </c>
      <c r="L1661" s="31"/>
      <c r="M1661" s="136" t="s">
        <v>3</v>
      </c>
      <c r="N1661" s="137" t="s">
        <v>44</v>
      </c>
      <c r="P1661" s="138">
        <f>O1661*H1661</f>
        <v>0</v>
      </c>
      <c r="Q1661" s="138">
        <v>0</v>
      </c>
      <c r="R1661" s="138">
        <f>Q1661*H1661</f>
        <v>0</v>
      </c>
      <c r="S1661" s="138">
        <v>0</v>
      </c>
      <c r="T1661" s="139">
        <f>S1661*H1661</f>
        <v>0</v>
      </c>
      <c r="AR1661" s="140" t="s">
        <v>237</v>
      </c>
      <c r="AT1661" s="140" t="s">
        <v>182</v>
      </c>
      <c r="AU1661" s="140" t="s">
        <v>80</v>
      </c>
      <c r="AY1661" s="16" t="s">
        <v>181</v>
      </c>
      <c r="BE1661" s="141">
        <f>IF(N1661="základní",J1661,0)</f>
        <v>0</v>
      </c>
      <c r="BF1661" s="141">
        <f>IF(N1661="snížená",J1661,0)</f>
        <v>0</v>
      </c>
      <c r="BG1661" s="141">
        <f>IF(N1661="zákl. přenesená",J1661,0)</f>
        <v>0</v>
      </c>
      <c r="BH1661" s="141">
        <f>IF(N1661="sníž. přenesená",J1661,0)</f>
        <v>0</v>
      </c>
      <c r="BI1661" s="141">
        <f>IF(N1661="nulová",J1661,0)</f>
        <v>0</v>
      </c>
      <c r="BJ1661" s="16" t="s">
        <v>78</v>
      </c>
      <c r="BK1661" s="141">
        <f>ROUND(I1661*H1661,2)</f>
        <v>0</v>
      </c>
      <c r="BL1661" s="16" t="s">
        <v>237</v>
      </c>
      <c r="BM1661" s="140" t="s">
        <v>3879</v>
      </c>
    </row>
    <row r="1662" spans="2:65" s="1" customFormat="1" x14ac:dyDescent="0.2">
      <c r="B1662" s="31"/>
      <c r="D1662" s="148" t="s">
        <v>1052</v>
      </c>
      <c r="F1662" s="149" t="s">
        <v>3880</v>
      </c>
      <c r="I1662" s="144"/>
      <c r="L1662" s="31"/>
      <c r="M1662" s="145"/>
      <c r="T1662" s="52"/>
      <c r="AT1662" s="16" t="s">
        <v>1052</v>
      </c>
      <c r="AU1662" s="16" t="s">
        <v>80</v>
      </c>
    </row>
    <row r="1663" spans="2:65" s="12" customFormat="1" ht="22.5" x14ac:dyDescent="0.2">
      <c r="B1663" s="150"/>
      <c r="D1663" s="142" t="s">
        <v>1054</v>
      </c>
      <c r="E1663" s="151" t="s">
        <v>3</v>
      </c>
      <c r="F1663" s="152" t="s">
        <v>3881</v>
      </c>
      <c r="H1663" s="153">
        <v>192</v>
      </c>
      <c r="I1663" s="154"/>
      <c r="L1663" s="150"/>
      <c r="M1663" s="155"/>
      <c r="T1663" s="156"/>
      <c r="AT1663" s="151" t="s">
        <v>1054</v>
      </c>
      <c r="AU1663" s="151" t="s">
        <v>80</v>
      </c>
      <c r="AV1663" s="12" t="s">
        <v>80</v>
      </c>
      <c r="AW1663" s="12" t="s">
        <v>35</v>
      </c>
      <c r="AX1663" s="12" t="s">
        <v>73</v>
      </c>
      <c r="AY1663" s="151" t="s">
        <v>181</v>
      </c>
    </row>
    <row r="1664" spans="2:65" s="12" customFormat="1" x14ac:dyDescent="0.2">
      <c r="B1664" s="150"/>
      <c r="D1664" s="142" t="s">
        <v>1054</v>
      </c>
      <c r="E1664" s="151" t="s">
        <v>3</v>
      </c>
      <c r="F1664" s="152" t="s">
        <v>3882</v>
      </c>
      <c r="H1664" s="153">
        <v>13.8</v>
      </c>
      <c r="I1664" s="154"/>
      <c r="L1664" s="150"/>
      <c r="M1664" s="155"/>
      <c r="T1664" s="156"/>
      <c r="AT1664" s="151" t="s">
        <v>1054</v>
      </c>
      <c r="AU1664" s="151" t="s">
        <v>80</v>
      </c>
      <c r="AV1664" s="12" t="s">
        <v>80</v>
      </c>
      <c r="AW1664" s="12" t="s">
        <v>35</v>
      </c>
      <c r="AX1664" s="12" t="s">
        <v>73</v>
      </c>
      <c r="AY1664" s="151" t="s">
        <v>181</v>
      </c>
    </row>
    <row r="1665" spans="2:65" s="12" customFormat="1" x14ac:dyDescent="0.2">
      <c r="B1665" s="150"/>
      <c r="D1665" s="142" t="s">
        <v>1054</v>
      </c>
      <c r="E1665" s="151" t="s">
        <v>3</v>
      </c>
      <c r="F1665" s="152" t="s">
        <v>3883</v>
      </c>
      <c r="H1665" s="153">
        <v>10</v>
      </c>
      <c r="I1665" s="154"/>
      <c r="L1665" s="150"/>
      <c r="M1665" s="155"/>
      <c r="T1665" s="156"/>
      <c r="AT1665" s="151" t="s">
        <v>1054</v>
      </c>
      <c r="AU1665" s="151" t="s">
        <v>80</v>
      </c>
      <c r="AV1665" s="12" t="s">
        <v>80</v>
      </c>
      <c r="AW1665" s="12" t="s">
        <v>35</v>
      </c>
      <c r="AX1665" s="12" t="s">
        <v>73</v>
      </c>
      <c r="AY1665" s="151" t="s">
        <v>181</v>
      </c>
    </row>
    <row r="1666" spans="2:65" s="13" customFormat="1" x14ac:dyDescent="0.2">
      <c r="B1666" s="157"/>
      <c r="D1666" s="142" t="s">
        <v>1054</v>
      </c>
      <c r="E1666" s="158" t="s">
        <v>3</v>
      </c>
      <c r="F1666" s="159" t="s">
        <v>1070</v>
      </c>
      <c r="H1666" s="160">
        <v>215.8</v>
      </c>
      <c r="I1666" s="161"/>
      <c r="L1666" s="157"/>
      <c r="M1666" s="162"/>
      <c r="T1666" s="163"/>
      <c r="AT1666" s="158" t="s">
        <v>1054</v>
      </c>
      <c r="AU1666" s="158" t="s">
        <v>80</v>
      </c>
      <c r="AV1666" s="13" t="s">
        <v>186</v>
      </c>
      <c r="AW1666" s="13" t="s">
        <v>35</v>
      </c>
      <c r="AX1666" s="13" t="s">
        <v>78</v>
      </c>
      <c r="AY1666" s="158" t="s">
        <v>181</v>
      </c>
    </row>
    <row r="1667" spans="2:65" s="1" customFormat="1" ht="21.75" customHeight="1" x14ac:dyDescent="0.2">
      <c r="B1667" s="128"/>
      <c r="C1667" s="164" t="s">
        <v>3884</v>
      </c>
      <c r="D1667" s="164" t="s">
        <v>1134</v>
      </c>
      <c r="E1667" s="165" t="s">
        <v>3885</v>
      </c>
      <c r="F1667" s="166" t="s">
        <v>3886</v>
      </c>
      <c r="G1667" s="167" t="s">
        <v>1059</v>
      </c>
      <c r="H1667" s="168">
        <v>4.1470000000000002</v>
      </c>
      <c r="I1667" s="169"/>
      <c r="J1667" s="170">
        <f>ROUND(I1667*H1667,2)</f>
        <v>0</v>
      </c>
      <c r="K1667" s="166" t="s">
        <v>1050</v>
      </c>
      <c r="L1667" s="171"/>
      <c r="M1667" s="172" t="s">
        <v>3</v>
      </c>
      <c r="N1667" s="173" t="s">
        <v>44</v>
      </c>
      <c r="P1667" s="138">
        <f>O1667*H1667</f>
        <v>0</v>
      </c>
      <c r="Q1667" s="138">
        <v>0.55000000000000004</v>
      </c>
      <c r="R1667" s="138">
        <f>Q1667*H1667</f>
        <v>2.2808500000000005</v>
      </c>
      <c r="S1667" s="138">
        <v>0</v>
      </c>
      <c r="T1667" s="139">
        <f>S1667*H1667</f>
        <v>0</v>
      </c>
      <c r="AR1667" s="140" t="s">
        <v>297</v>
      </c>
      <c r="AT1667" s="140" t="s">
        <v>1134</v>
      </c>
      <c r="AU1667" s="140" t="s">
        <v>80</v>
      </c>
      <c r="AY1667" s="16" t="s">
        <v>181</v>
      </c>
      <c r="BE1667" s="141">
        <f>IF(N1667="základní",J1667,0)</f>
        <v>0</v>
      </c>
      <c r="BF1667" s="141">
        <f>IF(N1667="snížená",J1667,0)</f>
        <v>0</v>
      </c>
      <c r="BG1667" s="141">
        <f>IF(N1667="zákl. přenesená",J1667,0)</f>
        <v>0</v>
      </c>
      <c r="BH1667" s="141">
        <f>IF(N1667="sníž. přenesená",J1667,0)</f>
        <v>0</v>
      </c>
      <c r="BI1667" s="141">
        <f>IF(N1667="nulová",J1667,0)</f>
        <v>0</v>
      </c>
      <c r="BJ1667" s="16" t="s">
        <v>78</v>
      </c>
      <c r="BK1667" s="141">
        <f>ROUND(I1667*H1667,2)</f>
        <v>0</v>
      </c>
      <c r="BL1667" s="16" t="s">
        <v>237</v>
      </c>
      <c r="BM1667" s="140" t="s">
        <v>3887</v>
      </c>
    </row>
    <row r="1668" spans="2:65" s="12" customFormat="1" x14ac:dyDescent="0.2">
      <c r="B1668" s="150"/>
      <c r="D1668" s="142" t="s">
        <v>1054</v>
      </c>
      <c r="E1668" s="151" t="s">
        <v>3</v>
      </c>
      <c r="F1668" s="152" t="s">
        <v>3888</v>
      </c>
      <c r="H1668" s="153">
        <v>3.84</v>
      </c>
      <c r="I1668" s="154"/>
      <c r="L1668" s="150"/>
      <c r="M1668" s="155"/>
      <c r="T1668" s="156"/>
      <c r="AT1668" s="151" t="s">
        <v>1054</v>
      </c>
      <c r="AU1668" s="151" t="s">
        <v>80</v>
      </c>
      <c r="AV1668" s="12" t="s">
        <v>80</v>
      </c>
      <c r="AW1668" s="12" t="s">
        <v>35</v>
      </c>
      <c r="AX1668" s="12" t="s">
        <v>78</v>
      </c>
      <c r="AY1668" s="151" t="s">
        <v>181</v>
      </c>
    </row>
    <row r="1669" spans="2:65" s="12" customFormat="1" x14ac:dyDescent="0.2">
      <c r="B1669" s="150"/>
      <c r="D1669" s="142" t="s">
        <v>1054</v>
      </c>
      <c r="F1669" s="152" t="s">
        <v>3889</v>
      </c>
      <c r="H1669" s="153">
        <v>4.1470000000000002</v>
      </c>
      <c r="I1669" s="154"/>
      <c r="L1669" s="150"/>
      <c r="M1669" s="155"/>
      <c r="T1669" s="156"/>
      <c r="AT1669" s="151" t="s">
        <v>1054</v>
      </c>
      <c r="AU1669" s="151" t="s">
        <v>80</v>
      </c>
      <c r="AV1669" s="12" t="s">
        <v>80</v>
      </c>
      <c r="AW1669" s="12" t="s">
        <v>4</v>
      </c>
      <c r="AX1669" s="12" t="s">
        <v>78</v>
      </c>
      <c r="AY1669" s="151" t="s">
        <v>181</v>
      </c>
    </row>
    <row r="1670" spans="2:65" s="1" customFormat="1" ht="49.15" customHeight="1" x14ac:dyDescent="0.2">
      <c r="B1670" s="128"/>
      <c r="C1670" s="129" t="s">
        <v>3890</v>
      </c>
      <c r="D1670" s="129" t="s">
        <v>182</v>
      </c>
      <c r="E1670" s="130" t="s">
        <v>3891</v>
      </c>
      <c r="F1670" s="131" t="s">
        <v>3892</v>
      </c>
      <c r="G1670" s="132" t="s">
        <v>597</v>
      </c>
      <c r="H1670" s="133">
        <v>66.67</v>
      </c>
      <c r="I1670" s="134"/>
      <c r="J1670" s="135">
        <f>ROUND(I1670*H1670,2)</f>
        <v>0</v>
      </c>
      <c r="K1670" s="131" t="s">
        <v>1050</v>
      </c>
      <c r="L1670" s="31"/>
      <c r="M1670" s="136" t="s">
        <v>3</v>
      </c>
      <c r="N1670" s="137" t="s">
        <v>44</v>
      </c>
      <c r="P1670" s="138">
        <f>O1670*H1670</f>
        <v>0</v>
      </c>
      <c r="Q1670" s="138">
        <v>4.3900000000000002E-2</v>
      </c>
      <c r="R1670" s="138">
        <f>Q1670*H1670</f>
        <v>2.9268130000000001</v>
      </c>
      <c r="S1670" s="138">
        <v>0</v>
      </c>
      <c r="T1670" s="139">
        <f>S1670*H1670</f>
        <v>0</v>
      </c>
      <c r="AR1670" s="140" t="s">
        <v>237</v>
      </c>
      <c r="AT1670" s="140" t="s">
        <v>182</v>
      </c>
      <c r="AU1670" s="140" t="s">
        <v>80</v>
      </c>
      <c r="AY1670" s="16" t="s">
        <v>181</v>
      </c>
      <c r="BE1670" s="141">
        <f>IF(N1670="základní",J1670,0)</f>
        <v>0</v>
      </c>
      <c r="BF1670" s="141">
        <f>IF(N1670="snížená",J1670,0)</f>
        <v>0</v>
      </c>
      <c r="BG1670" s="141">
        <f>IF(N1670="zákl. přenesená",J1670,0)</f>
        <v>0</v>
      </c>
      <c r="BH1670" s="141">
        <f>IF(N1670="sníž. přenesená",J1670,0)</f>
        <v>0</v>
      </c>
      <c r="BI1670" s="141">
        <f>IF(N1670="nulová",J1670,0)</f>
        <v>0</v>
      </c>
      <c r="BJ1670" s="16" t="s">
        <v>78</v>
      </c>
      <c r="BK1670" s="141">
        <f>ROUND(I1670*H1670,2)</f>
        <v>0</v>
      </c>
      <c r="BL1670" s="16" t="s">
        <v>237</v>
      </c>
      <c r="BM1670" s="140" t="s">
        <v>3893</v>
      </c>
    </row>
    <row r="1671" spans="2:65" s="1" customFormat="1" x14ac:dyDescent="0.2">
      <c r="B1671" s="31"/>
      <c r="D1671" s="148" t="s">
        <v>1052</v>
      </c>
      <c r="F1671" s="149" t="s">
        <v>3894</v>
      </c>
      <c r="I1671" s="144"/>
      <c r="L1671" s="31"/>
      <c r="M1671" s="145"/>
      <c r="T1671" s="52"/>
      <c r="AT1671" s="16" t="s">
        <v>1052</v>
      </c>
      <c r="AU1671" s="16" t="s">
        <v>80</v>
      </c>
    </row>
    <row r="1672" spans="2:65" s="1" customFormat="1" ht="37.9" customHeight="1" x14ac:dyDescent="0.2">
      <c r="B1672" s="128"/>
      <c r="C1672" s="129" t="s">
        <v>3895</v>
      </c>
      <c r="D1672" s="129" t="s">
        <v>182</v>
      </c>
      <c r="E1672" s="130" t="s">
        <v>3896</v>
      </c>
      <c r="F1672" s="131" t="s">
        <v>3897</v>
      </c>
      <c r="G1672" s="132" t="s">
        <v>597</v>
      </c>
      <c r="H1672" s="133">
        <v>284.69400000000002</v>
      </c>
      <c r="I1672" s="134"/>
      <c r="J1672" s="135">
        <f>ROUND(I1672*H1672,2)</f>
        <v>0</v>
      </c>
      <c r="K1672" s="131" t="s">
        <v>1050</v>
      </c>
      <c r="L1672" s="31"/>
      <c r="M1672" s="136" t="s">
        <v>3</v>
      </c>
      <c r="N1672" s="137" t="s">
        <v>44</v>
      </c>
      <c r="P1672" s="138">
        <f>O1672*H1672</f>
        <v>0</v>
      </c>
      <c r="Q1672" s="138">
        <v>0</v>
      </c>
      <c r="R1672" s="138">
        <f>Q1672*H1672</f>
        <v>0</v>
      </c>
      <c r="S1672" s="138">
        <v>0</v>
      </c>
      <c r="T1672" s="139">
        <f>S1672*H1672</f>
        <v>0</v>
      </c>
      <c r="AR1672" s="140" t="s">
        <v>237</v>
      </c>
      <c r="AT1672" s="140" t="s">
        <v>182</v>
      </c>
      <c r="AU1672" s="140" t="s">
        <v>80</v>
      </c>
      <c r="AY1672" s="16" t="s">
        <v>181</v>
      </c>
      <c r="BE1672" s="141">
        <f>IF(N1672="základní",J1672,0)</f>
        <v>0</v>
      </c>
      <c r="BF1672" s="141">
        <f>IF(N1672="snížená",J1672,0)</f>
        <v>0</v>
      </c>
      <c r="BG1672" s="141">
        <f>IF(N1672="zákl. přenesená",J1672,0)</f>
        <v>0</v>
      </c>
      <c r="BH1672" s="141">
        <f>IF(N1672="sníž. přenesená",J1672,0)</f>
        <v>0</v>
      </c>
      <c r="BI1672" s="141">
        <f>IF(N1672="nulová",J1672,0)</f>
        <v>0</v>
      </c>
      <c r="BJ1672" s="16" t="s">
        <v>78</v>
      </c>
      <c r="BK1672" s="141">
        <f>ROUND(I1672*H1672,2)</f>
        <v>0</v>
      </c>
      <c r="BL1672" s="16" t="s">
        <v>237</v>
      </c>
      <c r="BM1672" s="140" t="s">
        <v>3898</v>
      </c>
    </row>
    <row r="1673" spans="2:65" s="1" customFormat="1" x14ac:dyDescent="0.2">
      <c r="B1673" s="31"/>
      <c r="D1673" s="148" t="s">
        <v>1052</v>
      </c>
      <c r="F1673" s="149" t="s">
        <v>3899</v>
      </c>
      <c r="I1673" s="144"/>
      <c r="L1673" s="31"/>
      <c r="M1673" s="145"/>
      <c r="T1673" s="52"/>
      <c r="AT1673" s="16" t="s">
        <v>1052</v>
      </c>
      <c r="AU1673" s="16" t="s">
        <v>80</v>
      </c>
    </row>
    <row r="1674" spans="2:65" s="12" customFormat="1" x14ac:dyDescent="0.2">
      <c r="B1674" s="150"/>
      <c r="D1674" s="142" t="s">
        <v>1054</v>
      </c>
      <c r="E1674" s="151" t="s">
        <v>3</v>
      </c>
      <c r="F1674" s="152" t="s">
        <v>3900</v>
      </c>
      <c r="H1674" s="153">
        <v>284.69400000000002</v>
      </c>
      <c r="I1674" s="154"/>
      <c r="L1674" s="150"/>
      <c r="M1674" s="155"/>
      <c r="T1674" s="156"/>
      <c r="AT1674" s="151" t="s">
        <v>1054</v>
      </c>
      <c r="AU1674" s="151" t="s">
        <v>80</v>
      </c>
      <c r="AV1674" s="12" t="s">
        <v>80</v>
      </c>
      <c r="AW1674" s="12" t="s">
        <v>35</v>
      </c>
      <c r="AX1674" s="12" t="s">
        <v>78</v>
      </c>
      <c r="AY1674" s="151" t="s">
        <v>181</v>
      </c>
    </row>
    <row r="1675" spans="2:65" s="1" customFormat="1" ht="24.2" customHeight="1" x14ac:dyDescent="0.2">
      <c r="B1675" s="128"/>
      <c r="C1675" s="164" t="s">
        <v>3901</v>
      </c>
      <c r="D1675" s="164" t="s">
        <v>1134</v>
      </c>
      <c r="E1675" s="165" t="s">
        <v>3902</v>
      </c>
      <c r="F1675" s="166" t="s">
        <v>3903</v>
      </c>
      <c r="G1675" s="167" t="s">
        <v>1059</v>
      </c>
      <c r="H1675" s="168">
        <v>14.526999999999999</v>
      </c>
      <c r="I1675" s="169"/>
      <c r="J1675" s="170">
        <f>ROUND(I1675*H1675,2)</f>
        <v>0</v>
      </c>
      <c r="K1675" s="166" t="s">
        <v>1050</v>
      </c>
      <c r="L1675" s="171"/>
      <c r="M1675" s="172" t="s">
        <v>3</v>
      </c>
      <c r="N1675" s="173" t="s">
        <v>44</v>
      </c>
      <c r="P1675" s="138">
        <f>O1675*H1675</f>
        <v>0</v>
      </c>
      <c r="Q1675" s="138">
        <v>0.55000000000000004</v>
      </c>
      <c r="R1675" s="138">
        <f>Q1675*H1675</f>
        <v>7.9898500000000006</v>
      </c>
      <c r="S1675" s="138">
        <v>0</v>
      </c>
      <c r="T1675" s="139">
        <f>S1675*H1675</f>
        <v>0</v>
      </c>
      <c r="AR1675" s="140" t="s">
        <v>297</v>
      </c>
      <c r="AT1675" s="140" t="s">
        <v>1134</v>
      </c>
      <c r="AU1675" s="140" t="s">
        <v>80</v>
      </c>
      <c r="AY1675" s="16" t="s">
        <v>181</v>
      </c>
      <c r="BE1675" s="141">
        <f>IF(N1675="základní",J1675,0)</f>
        <v>0</v>
      </c>
      <c r="BF1675" s="141">
        <f>IF(N1675="snížená",J1675,0)</f>
        <v>0</v>
      </c>
      <c r="BG1675" s="141">
        <f>IF(N1675="zákl. přenesená",J1675,0)</f>
        <v>0</v>
      </c>
      <c r="BH1675" s="141">
        <f>IF(N1675="sníž. přenesená",J1675,0)</f>
        <v>0</v>
      </c>
      <c r="BI1675" s="141">
        <f>IF(N1675="nulová",J1675,0)</f>
        <v>0</v>
      </c>
      <c r="BJ1675" s="16" t="s">
        <v>78</v>
      </c>
      <c r="BK1675" s="141">
        <f>ROUND(I1675*H1675,2)</f>
        <v>0</v>
      </c>
      <c r="BL1675" s="16" t="s">
        <v>237</v>
      </c>
      <c r="BM1675" s="140" t="s">
        <v>3904</v>
      </c>
    </row>
    <row r="1676" spans="2:65" s="12" customFormat="1" x14ac:dyDescent="0.2">
      <c r="B1676" s="150"/>
      <c r="D1676" s="142" t="s">
        <v>1054</v>
      </c>
      <c r="E1676" s="151" t="s">
        <v>3</v>
      </c>
      <c r="F1676" s="152" t="s">
        <v>3905</v>
      </c>
      <c r="H1676" s="153">
        <v>13.451000000000001</v>
      </c>
      <c r="I1676" s="154"/>
      <c r="L1676" s="150"/>
      <c r="M1676" s="155"/>
      <c r="T1676" s="156"/>
      <c r="AT1676" s="151" t="s">
        <v>1054</v>
      </c>
      <c r="AU1676" s="151" t="s">
        <v>80</v>
      </c>
      <c r="AV1676" s="12" t="s">
        <v>80</v>
      </c>
      <c r="AW1676" s="12" t="s">
        <v>35</v>
      </c>
      <c r="AX1676" s="12" t="s">
        <v>78</v>
      </c>
      <c r="AY1676" s="151" t="s">
        <v>181</v>
      </c>
    </row>
    <row r="1677" spans="2:65" s="12" customFormat="1" x14ac:dyDescent="0.2">
      <c r="B1677" s="150"/>
      <c r="D1677" s="142" t="s">
        <v>1054</v>
      </c>
      <c r="F1677" s="152" t="s">
        <v>3906</v>
      </c>
      <c r="H1677" s="153">
        <v>14.526999999999999</v>
      </c>
      <c r="I1677" s="154"/>
      <c r="L1677" s="150"/>
      <c r="M1677" s="155"/>
      <c r="T1677" s="156"/>
      <c r="AT1677" s="151" t="s">
        <v>1054</v>
      </c>
      <c r="AU1677" s="151" t="s">
        <v>80</v>
      </c>
      <c r="AV1677" s="12" t="s">
        <v>80</v>
      </c>
      <c r="AW1677" s="12" t="s">
        <v>4</v>
      </c>
      <c r="AX1677" s="12" t="s">
        <v>78</v>
      </c>
      <c r="AY1677" s="151" t="s">
        <v>181</v>
      </c>
    </row>
    <row r="1678" spans="2:65" s="1" customFormat="1" ht="49.15" customHeight="1" x14ac:dyDescent="0.2">
      <c r="B1678" s="128"/>
      <c r="C1678" s="129" t="s">
        <v>3907</v>
      </c>
      <c r="D1678" s="129" t="s">
        <v>182</v>
      </c>
      <c r="E1678" s="130" t="s">
        <v>3908</v>
      </c>
      <c r="F1678" s="131" t="s">
        <v>3909</v>
      </c>
      <c r="G1678" s="132" t="s">
        <v>597</v>
      </c>
      <c r="H1678" s="133">
        <v>224.28299999999999</v>
      </c>
      <c r="I1678" s="134"/>
      <c r="J1678" s="135">
        <f>ROUND(I1678*H1678,2)</f>
        <v>0</v>
      </c>
      <c r="K1678" s="131" t="s">
        <v>1050</v>
      </c>
      <c r="L1678" s="31"/>
      <c r="M1678" s="136" t="s">
        <v>3</v>
      </c>
      <c r="N1678" s="137" t="s">
        <v>44</v>
      </c>
      <c r="P1678" s="138">
        <f>O1678*H1678</f>
        <v>0</v>
      </c>
      <c r="Q1678" s="138">
        <v>0</v>
      </c>
      <c r="R1678" s="138">
        <f>Q1678*H1678</f>
        <v>0</v>
      </c>
      <c r="S1678" s="138">
        <v>1.4999999999999999E-2</v>
      </c>
      <c r="T1678" s="139">
        <f>S1678*H1678</f>
        <v>3.3642449999999995</v>
      </c>
      <c r="AR1678" s="140" t="s">
        <v>237</v>
      </c>
      <c r="AT1678" s="140" t="s">
        <v>182</v>
      </c>
      <c r="AU1678" s="140" t="s">
        <v>80</v>
      </c>
      <c r="AY1678" s="16" t="s">
        <v>181</v>
      </c>
      <c r="BE1678" s="141">
        <f>IF(N1678="základní",J1678,0)</f>
        <v>0</v>
      </c>
      <c r="BF1678" s="141">
        <f>IF(N1678="snížená",J1678,0)</f>
        <v>0</v>
      </c>
      <c r="BG1678" s="141">
        <f>IF(N1678="zákl. přenesená",J1678,0)</f>
        <v>0</v>
      </c>
      <c r="BH1678" s="141">
        <f>IF(N1678="sníž. přenesená",J1678,0)</f>
        <v>0</v>
      </c>
      <c r="BI1678" s="141">
        <f>IF(N1678="nulová",J1678,0)</f>
        <v>0</v>
      </c>
      <c r="BJ1678" s="16" t="s">
        <v>78</v>
      </c>
      <c r="BK1678" s="141">
        <f>ROUND(I1678*H1678,2)</f>
        <v>0</v>
      </c>
      <c r="BL1678" s="16" t="s">
        <v>237</v>
      </c>
      <c r="BM1678" s="140" t="s">
        <v>3910</v>
      </c>
    </row>
    <row r="1679" spans="2:65" s="1" customFormat="1" x14ac:dyDescent="0.2">
      <c r="B1679" s="31"/>
      <c r="D1679" s="148" t="s">
        <v>1052</v>
      </c>
      <c r="F1679" s="149" t="s">
        <v>3911</v>
      </c>
      <c r="I1679" s="144"/>
      <c r="L1679" s="31"/>
      <c r="M1679" s="145"/>
      <c r="T1679" s="52"/>
      <c r="AT1679" s="16" t="s">
        <v>1052</v>
      </c>
      <c r="AU1679" s="16" t="s">
        <v>80</v>
      </c>
    </row>
    <row r="1680" spans="2:65" s="1" customFormat="1" ht="33" customHeight="1" x14ac:dyDescent="0.2">
      <c r="B1680" s="128"/>
      <c r="C1680" s="129" t="s">
        <v>3912</v>
      </c>
      <c r="D1680" s="129" t="s">
        <v>182</v>
      </c>
      <c r="E1680" s="130" t="s">
        <v>3913</v>
      </c>
      <c r="F1680" s="131" t="s">
        <v>3914</v>
      </c>
      <c r="G1680" s="132" t="s">
        <v>597</v>
      </c>
      <c r="H1680" s="133">
        <v>109.012</v>
      </c>
      <c r="I1680" s="134"/>
      <c r="J1680" s="135">
        <f>ROUND(I1680*H1680,2)</f>
        <v>0</v>
      </c>
      <c r="K1680" s="131" t="s">
        <v>1050</v>
      </c>
      <c r="L1680" s="31"/>
      <c r="M1680" s="136" t="s">
        <v>3</v>
      </c>
      <c r="N1680" s="137" t="s">
        <v>44</v>
      </c>
      <c r="P1680" s="138">
        <f>O1680*H1680</f>
        <v>0</v>
      </c>
      <c r="Q1680" s="138">
        <v>0</v>
      </c>
      <c r="R1680" s="138">
        <f>Q1680*H1680</f>
        <v>0</v>
      </c>
      <c r="S1680" s="138">
        <v>0</v>
      </c>
      <c r="T1680" s="139">
        <f>S1680*H1680</f>
        <v>0</v>
      </c>
      <c r="AR1680" s="140" t="s">
        <v>237</v>
      </c>
      <c r="AT1680" s="140" t="s">
        <v>182</v>
      </c>
      <c r="AU1680" s="140" t="s">
        <v>80</v>
      </c>
      <c r="AY1680" s="16" t="s">
        <v>181</v>
      </c>
      <c r="BE1680" s="141">
        <f>IF(N1680="základní",J1680,0)</f>
        <v>0</v>
      </c>
      <c r="BF1680" s="141">
        <f>IF(N1680="snížená",J1680,0)</f>
        <v>0</v>
      </c>
      <c r="BG1680" s="141">
        <f>IF(N1680="zákl. přenesená",J1680,0)</f>
        <v>0</v>
      </c>
      <c r="BH1680" s="141">
        <f>IF(N1680="sníž. přenesená",J1680,0)</f>
        <v>0</v>
      </c>
      <c r="BI1680" s="141">
        <f>IF(N1680="nulová",J1680,0)</f>
        <v>0</v>
      </c>
      <c r="BJ1680" s="16" t="s">
        <v>78</v>
      </c>
      <c r="BK1680" s="141">
        <f>ROUND(I1680*H1680,2)</f>
        <v>0</v>
      </c>
      <c r="BL1680" s="16" t="s">
        <v>237</v>
      </c>
      <c r="BM1680" s="140" t="s">
        <v>3915</v>
      </c>
    </row>
    <row r="1681" spans="2:65" s="1" customFormat="1" x14ac:dyDescent="0.2">
      <c r="B1681" s="31"/>
      <c r="D1681" s="148" t="s">
        <v>1052</v>
      </c>
      <c r="F1681" s="149" t="s">
        <v>3916</v>
      </c>
      <c r="I1681" s="144"/>
      <c r="L1681" s="31"/>
      <c r="M1681" s="145"/>
      <c r="T1681" s="52"/>
      <c r="AT1681" s="16" t="s">
        <v>1052</v>
      </c>
      <c r="AU1681" s="16" t="s">
        <v>80</v>
      </c>
    </row>
    <row r="1682" spans="2:65" s="1" customFormat="1" ht="16.5" customHeight="1" x14ac:dyDescent="0.2">
      <c r="B1682" s="128"/>
      <c r="C1682" s="164" t="s">
        <v>3917</v>
      </c>
      <c r="D1682" s="164" t="s">
        <v>1134</v>
      </c>
      <c r="E1682" s="165" t="s">
        <v>3918</v>
      </c>
      <c r="F1682" s="166" t="s">
        <v>3919</v>
      </c>
      <c r="G1682" s="167" t="s">
        <v>1059</v>
      </c>
      <c r="H1682" s="168">
        <v>0.81</v>
      </c>
      <c r="I1682" s="169"/>
      <c r="J1682" s="170">
        <f>ROUND(I1682*H1682,2)</f>
        <v>0</v>
      </c>
      <c r="K1682" s="166" t="s">
        <v>1050</v>
      </c>
      <c r="L1682" s="171"/>
      <c r="M1682" s="172" t="s">
        <v>3</v>
      </c>
      <c r="N1682" s="173" t="s">
        <v>44</v>
      </c>
      <c r="P1682" s="138">
        <f>O1682*H1682</f>
        <v>0</v>
      </c>
      <c r="Q1682" s="138">
        <v>0.55000000000000004</v>
      </c>
      <c r="R1682" s="138">
        <f>Q1682*H1682</f>
        <v>0.44550000000000006</v>
      </c>
      <c r="S1682" s="138">
        <v>0</v>
      </c>
      <c r="T1682" s="139">
        <f>S1682*H1682</f>
        <v>0</v>
      </c>
      <c r="AR1682" s="140" t="s">
        <v>297</v>
      </c>
      <c r="AT1682" s="140" t="s">
        <v>1134</v>
      </c>
      <c r="AU1682" s="140" t="s">
        <v>80</v>
      </c>
      <c r="AY1682" s="16" t="s">
        <v>181</v>
      </c>
      <c r="BE1682" s="141">
        <f>IF(N1682="základní",J1682,0)</f>
        <v>0</v>
      </c>
      <c r="BF1682" s="141">
        <f>IF(N1682="snížená",J1682,0)</f>
        <v>0</v>
      </c>
      <c r="BG1682" s="141">
        <f>IF(N1682="zákl. přenesená",J1682,0)</f>
        <v>0</v>
      </c>
      <c r="BH1682" s="141">
        <f>IF(N1682="sníž. přenesená",J1682,0)</f>
        <v>0</v>
      </c>
      <c r="BI1682" s="141">
        <f>IF(N1682="nulová",J1682,0)</f>
        <v>0</v>
      </c>
      <c r="BJ1682" s="16" t="s">
        <v>78</v>
      </c>
      <c r="BK1682" s="141">
        <f>ROUND(I1682*H1682,2)</f>
        <v>0</v>
      </c>
      <c r="BL1682" s="16" t="s">
        <v>237</v>
      </c>
      <c r="BM1682" s="140" t="s">
        <v>3920</v>
      </c>
    </row>
    <row r="1683" spans="2:65" s="12" customFormat="1" x14ac:dyDescent="0.2">
      <c r="B1683" s="150"/>
      <c r="D1683" s="142" t="s">
        <v>1054</v>
      </c>
      <c r="E1683" s="151" t="s">
        <v>3</v>
      </c>
      <c r="F1683" s="152" t="s">
        <v>3921</v>
      </c>
      <c r="H1683" s="153">
        <v>0.75</v>
      </c>
      <c r="I1683" s="154"/>
      <c r="L1683" s="150"/>
      <c r="M1683" s="155"/>
      <c r="T1683" s="156"/>
      <c r="AT1683" s="151" t="s">
        <v>1054</v>
      </c>
      <c r="AU1683" s="151" t="s">
        <v>80</v>
      </c>
      <c r="AV1683" s="12" t="s">
        <v>80</v>
      </c>
      <c r="AW1683" s="12" t="s">
        <v>35</v>
      </c>
      <c r="AX1683" s="12" t="s">
        <v>78</v>
      </c>
      <c r="AY1683" s="151" t="s">
        <v>181</v>
      </c>
    </row>
    <row r="1684" spans="2:65" s="12" customFormat="1" x14ac:dyDescent="0.2">
      <c r="B1684" s="150"/>
      <c r="D1684" s="142" t="s">
        <v>1054</v>
      </c>
      <c r="F1684" s="152" t="s">
        <v>3922</v>
      </c>
      <c r="H1684" s="153">
        <v>0.81</v>
      </c>
      <c r="I1684" s="154"/>
      <c r="L1684" s="150"/>
      <c r="M1684" s="155"/>
      <c r="T1684" s="156"/>
      <c r="AT1684" s="151" t="s">
        <v>1054</v>
      </c>
      <c r="AU1684" s="151" t="s">
        <v>80</v>
      </c>
      <c r="AV1684" s="12" t="s">
        <v>80</v>
      </c>
      <c r="AW1684" s="12" t="s">
        <v>4</v>
      </c>
      <c r="AX1684" s="12" t="s">
        <v>78</v>
      </c>
      <c r="AY1684" s="151" t="s">
        <v>181</v>
      </c>
    </row>
    <row r="1685" spans="2:65" s="1" customFormat="1" ht="37.9" customHeight="1" x14ac:dyDescent="0.2">
      <c r="B1685" s="128"/>
      <c r="C1685" s="129" t="s">
        <v>3923</v>
      </c>
      <c r="D1685" s="129" t="s">
        <v>182</v>
      </c>
      <c r="E1685" s="130" t="s">
        <v>3924</v>
      </c>
      <c r="F1685" s="131" t="s">
        <v>3925</v>
      </c>
      <c r="G1685" s="132" t="s">
        <v>1059</v>
      </c>
      <c r="H1685" s="133">
        <v>19.763999999999999</v>
      </c>
      <c r="I1685" s="134"/>
      <c r="J1685" s="135">
        <f>ROUND(I1685*H1685,2)</f>
        <v>0</v>
      </c>
      <c r="K1685" s="131" t="s">
        <v>1050</v>
      </c>
      <c r="L1685" s="31"/>
      <c r="M1685" s="136" t="s">
        <v>3</v>
      </c>
      <c r="N1685" s="137" t="s">
        <v>44</v>
      </c>
      <c r="P1685" s="138">
        <f>O1685*H1685</f>
        <v>0</v>
      </c>
      <c r="Q1685" s="138">
        <v>2.2839999999999999E-2</v>
      </c>
      <c r="R1685" s="138">
        <f>Q1685*H1685</f>
        <v>0.45140975999999999</v>
      </c>
      <c r="S1685" s="138">
        <v>0</v>
      </c>
      <c r="T1685" s="139">
        <f>S1685*H1685</f>
        <v>0</v>
      </c>
      <c r="AR1685" s="140" t="s">
        <v>237</v>
      </c>
      <c r="AT1685" s="140" t="s">
        <v>182</v>
      </c>
      <c r="AU1685" s="140" t="s">
        <v>80</v>
      </c>
      <c r="AY1685" s="16" t="s">
        <v>181</v>
      </c>
      <c r="BE1685" s="141">
        <f>IF(N1685="základní",J1685,0)</f>
        <v>0</v>
      </c>
      <c r="BF1685" s="141">
        <f>IF(N1685="snížená",J1685,0)</f>
        <v>0</v>
      </c>
      <c r="BG1685" s="141">
        <f>IF(N1685="zákl. přenesená",J1685,0)</f>
        <v>0</v>
      </c>
      <c r="BH1685" s="141">
        <f>IF(N1685="sníž. přenesená",J1685,0)</f>
        <v>0</v>
      </c>
      <c r="BI1685" s="141">
        <f>IF(N1685="nulová",J1685,0)</f>
        <v>0</v>
      </c>
      <c r="BJ1685" s="16" t="s">
        <v>78</v>
      </c>
      <c r="BK1685" s="141">
        <f>ROUND(I1685*H1685,2)</f>
        <v>0</v>
      </c>
      <c r="BL1685" s="16" t="s">
        <v>237</v>
      </c>
      <c r="BM1685" s="140" t="s">
        <v>3926</v>
      </c>
    </row>
    <row r="1686" spans="2:65" s="1" customFormat="1" x14ac:dyDescent="0.2">
      <c r="B1686" s="31"/>
      <c r="D1686" s="148" t="s">
        <v>1052</v>
      </c>
      <c r="F1686" s="149" t="s">
        <v>3927</v>
      </c>
      <c r="I1686" s="144"/>
      <c r="L1686" s="31"/>
      <c r="M1686" s="145"/>
      <c r="T1686" s="52"/>
      <c r="AT1686" s="16" t="s">
        <v>1052</v>
      </c>
      <c r="AU1686" s="16" t="s">
        <v>80</v>
      </c>
    </row>
    <row r="1687" spans="2:65" s="12" customFormat="1" x14ac:dyDescent="0.2">
      <c r="B1687" s="150"/>
      <c r="D1687" s="142" t="s">
        <v>1054</v>
      </c>
      <c r="E1687" s="151" t="s">
        <v>3</v>
      </c>
      <c r="F1687" s="152" t="s">
        <v>3928</v>
      </c>
      <c r="H1687" s="153">
        <v>19.763999999999999</v>
      </c>
      <c r="I1687" s="154"/>
      <c r="L1687" s="150"/>
      <c r="M1687" s="155"/>
      <c r="T1687" s="156"/>
      <c r="AT1687" s="151" t="s">
        <v>1054</v>
      </c>
      <c r="AU1687" s="151" t="s">
        <v>80</v>
      </c>
      <c r="AV1687" s="12" t="s">
        <v>80</v>
      </c>
      <c r="AW1687" s="12" t="s">
        <v>35</v>
      </c>
      <c r="AX1687" s="12" t="s">
        <v>78</v>
      </c>
      <c r="AY1687" s="151" t="s">
        <v>181</v>
      </c>
    </row>
    <row r="1688" spans="2:65" s="1" customFormat="1" ht="37.9" customHeight="1" x14ac:dyDescent="0.2">
      <c r="B1688" s="128"/>
      <c r="C1688" s="129" t="s">
        <v>3929</v>
      </c>
      <c r="D1688" s="129" t="s">
        <v>182</v>
      </c>
      <c r="E1688" s="130" t="s">
        <v>3930</v>
      </c>
      <c r="F1688" s="131" t="s">
        <v>3931</v>
      </c>
      <c r="G1688" s="132" t="s">
        <v>597</v>
      </c>
      <c r="H1688" s="133">
        <v>94.069000000000003</v>
      </c>
      <c r="I1688" s="134"/>
      <c r="J1688" s="135">
        <f>ROUND(I1688*H1688,2)</f>
        <v>0</v>
      </c>
      <c r="K1688" s="131" t="s">
        <v>3</v>
      </c>
      <c r="L1688" s="31"/>
      <c r="M1688" s="136" t="s">
        <v>3</v>
      </c>
      <c r="N1688" s="137" t="s">
        <v>44</v>
      </c>
      <c r="P1688" s="138">
        <f>O1688*H1688</f>
        <v>0</v>
      </c>
      <c r="Q1688" s="138">
        <v>1.388E-2</v>
      </c>
      <c r="R1688" s="138">
        <f>Q1688*H1688</f>
        <v>1.30567772</v>
      </c>
      <c r="S1688" s="138">
        <v>0</v>
      </c>
      <c r="T1688" s="139">
        <f>S1688*H1688</f>
        <v>0</v>
      </c>
      <c r="AR1688" s="140" t="s">
        <v>237</v>
      </c>
      <c r="AT1688" s="140" t="s">
        <v>182</v>
      </c>
      <c r="AU1688" s="140" t="s">
        <v>80</v>
      </c>
      <c r="AY1688" s="16" t="s">
        <v>181</v>
      </c>
      <c r="BE1688" s="141">
        <f>IF(N1688="základní",J1688,0)</f>
        <v>0</v>
      </c>
      <c r="BF1688" s="141">
        <f>IF(N1688="snížená",J1688,0)</f>
        <v>0</v>
      </c>
      <c r="BG1688" s="141">
        <f>IF(N1688="zákl. přenesená",J1688,0)</f>
        <v>0</v>
      </c>
      <c r="BH1688" s="141">
        <f>IF(N1688="sníž. přenesená",J1688,0)</f>
        <v>0</v>
      </c>
      <c r="BI1688" s="141">
        <f>IF(N1688="nulová",J1688,0)</f>
        <v>0</v>
      </c>
      <c r="BJ1688" s="16" t="s">
        <v>78</v>
      </c>
      <c r="BK1688" s="141">
        <f>ROUND(I1688*H1688,2)</f>
        <v>0</v>
      </c>
      <c r="BL1688" s="16" t="s">
        <v>237</v>
      </c>
      <c r="BM1688" s="140" t="s">
        <v>3932</v>
      </c>
    </row>
    <row r="1689" spans="2:65" s="12" customFormat="1" x14ac:dyDescent="0.2">
      <c r="B1689" s="150"/>
      <c r="D1689" s="142" t="s">
        <v>1054</v>
      </c>
      <c r="E1689" s="151" t="s">
        <v>3</v>
      </c>
      <c r="F1689" s="152" t="s">
        <v>3933</v>
      </c>
      <c r="H1689" s="153">
        <v>94.069000000000003</v>
      </c>
      <c r="I1689" s="154"/>
      <c r="L1689" s="150"/>
      <c r="M1689" s="155"/>
      <c r="T1689" s="156"/>
      <c r="AT1689" s="151" t="s">
        <v>1054</v>
      </c>
      <c r="AU1689" s="151" t="s">
        <v>80</v>
      </c>
      <c r="AV1689" s="12" t="s">
        <v>80</v>
      </c>
      <c r="AW1689" s="12" t="s">
        <v>35</v>
      </c>
      <c r="AX1689" s="12" t="s">
        <v>78</v>
      </c>
      <c r="AY1689" s="151" t="s">
        <v>181</v>
      </c>
    </row>
    <row r="1690" spans="2:65" s="1" customFormat="1" ht="24.2" customHeight="1" x14ac:dyDescent="0.2">
      <c r="B1690" s="128"/>
      <c r="C1690" s="129" t="s">
        <v>3934</v>
      </c>
      <c r="D1690" s="129" t="s">
        <v>182</v>
      </c>
      <c r="E1690" s="130" t="s">
        <v>3935</v>
      </c>
      <c r="F1690" s="131" t="s">
        <v>3936</v>
      </c>
      <c r="G1690" s="132" t="s">
        <v>597</v>
      </c>
      <c r="H1690" s="133">
        <v>223.1</v>
      </c>
      <c r="I1690" s="134"/>
      <c r="J1690" s="135">
        <f>ROUND(I1690*H1690,2)</f>
        <v>0</v>
      </c>
      <c r="K1690" s="131" t="s">
        <v>1050</v>
      </c>
      <c r="L1690" s="31"/>
      <c r="M1690" s="136" t="s">
        <v>3</v>
      </c>
      <c r="N1690" s="137" t="s">
        <v>44</v>
      </c>
      <c r="P1690" s="138">
        <f>O1690*H1690</f>
        <v>0</v>
      </c>
      <c r="Q1690" s="138">
        <v>0</v>
      </c>
      <c r="R1690" s="138">
        <f>Q1690*H1690</f>
        <v>0</v>
      </c>
      <c r="S1690" s="138">
        <v>0.03</v>
      </c>
      <c r="T1690" s="139">
        <f>S1690*H1690</f>
        <v>6.6929999999999996</v>
      </c>
      <c r="AR1690" s="140" t="s">
        <v>237</v>
      </c>
      <c r="AT1690" s="140" t="s">
        <v>182</v>
      </c>
      <c r="AU1690" s="140" t="s">
        <v>80</v>
      </c>
      <c r="AY1690" s="16" t="s">
        <v>181</v>
      </c>
      <c r="BE1690" s="141">
        <f>IF(N1690="základní",J1690,0)</f>
        <v>0</v>
      </c>
      <c r="BF1690" s="141">
        <f>IF(N1690="snížená",J1690,0)</f>
        <v>0</v>
      </c>
      <c r="BG1690" s="141">
        <f>IF(N1690="zákl. přenesená",J1690,0)</f>
        <v>0</v>
      </c>
      <c r="BH1690" s="141">
        <f>IF(N1690="sníž. přenesená",J1690,0)</f>
        <v>0</v>
      </c>
      <c r="BI1690" s="141">
        <f>IF(N1690="nulová",J1690,0)</f>
        <v>0</v>
      </c>
      <c r="BJ1690" s="16" t="s">
        <v>78</v>
      </c>
      <c r="BK1690" s="141">
        <f>ROUND(I1690*H1690,2)</f>
        <v>0</v>
      </c>
      <c r="BL1690" s="16" t="s">
        <v>237</v>
      </c>
      <c r="BM1690" s="140" t="s">
        <v>3937</v>
      </c>
    </row>
    <row r="1691" spans="2:65" s="1" customFormat="1" x14ac:dyDescent="0.2">
      <c r="B1691" s="31"/>
      <c r="D1691" s="148" t="s">
        <v>1052</v>
      </c>
      <c r="F1691" s="149" t="s">
        <v>3938</v>
      </c>
      <c r="I1691" s="144"/>
      <c r="L1691" s="31"/>
      <c r="M1691" s="145"/>
      <c r="T1691" s="52"/>
      <c r="AT1691" s="16" t="s">
        <v>1052</v>
      </c>
      <c r="AU1691" s="16" t="s">
        <v>80</v>
      </c>
    </row>
    <row r="1692" spans="2:65" s="12" customFormat="1" x14ac:dyDescent="0.2">
      <c r="B1692" s="150"/>
      <c r="D1692" s="142" t="s">
        <v>1054</v>
      </c>
      <c r="E1692" s="151" t="s">
        <v>3</v>
      </c>
      <c r="F1692" s="152" t="s">
        <v>3939</v>
      </c>
      <c r="H1692" s="153">
        <v>113.9</v>
      </c>
      <c r="I1692" s="154"/>
      <c r="L1692" s="150"/>
      <c r="M1692" s="155"/>
      <c r="T1692" s="156"/>
      <c r="AT1692" s="151" t="s">
        <v>1054</v>
      </c>
      <c r="AU1692" s="151" t="s">
        <v>80</v>
      </c>
      <c r="AV1692" s="12" t="s">
        <v>80</v>
      </c>
      <c r="AW1692" s="12" t="s">
        <v>35</v>
      </c>
      <c r="AX1692" s="12" t="s">
        <v>73</v>
      </c>
      <c r="AY1692" s="151" t="s">
        <v>181</v>
      </c>
    </row>
    <row r="1693" spans="2:65" s="12" customFormat="1" x14ac:dyDescent="0.2">
      <c r="B1693" s="150"/>
      <c r="D1693" s="142" t="s">
        <v>1054</v>
      </c>
      <c r="E1693" s="151" t="s">
        <v>3</v>
      </c>
      <c r="F1693" s="152" t="s">
        <v>2289</v>
      </c>
      <c r="H1693" s="153">
        <v>109.2</v>
      </c>
      <c r="I1693" s="154"/>
      <c r="L1693" s="150"/>
      <c r="M1693" s="155"/>
      <c r="T1693" s="156"/>
      <c r="AT1693" s="151" t="s">
        <v>1054</v>
      </c>
      <c r="AU1693" s="151" t="s">
        <v>80</v>
      </c>
      <c r="AV1693" s="12" t="s">
        <v>80</v>
      </c>
      <c r="AW1693" s="12" t="s">
        <v>35</v>
      </c>
      <c r="AX1693" s="12" t="s">
        <v>73</v>
      </c>
      <c r="AY1693" s="151" t="s">
        <v>181</v>
      </c>
    </row>
    <row r="1694" spans="2:65" s="13" customFormat="1" x14ac:dyDescent="0.2">
      <c r="B1694" s="157"/>
      <c r="D1694" s="142" t="s">
        <v>1054</v>
      </c>
      <c r="E1694" s="158" t="s">
        <v>3</v>
      </c>
      <c r="F1694" s="159" t="s">
        <v>1070</v>
      </c>
      <c r="H1694" s="160">
        <v>223.1</v>
      </c>
      <c r="I1694" s="161"/>
      <c r="L1694" s="157"/>
      <c r="M1694" s="162"/>
      <c r="T1694" s="163"/>
      <c r="AT1694" s="158" t="s">
        <v>1054</v>
      </c>
      <c r="AU1694" s="158" t="s">
        <v>80</v>
      </c>
      <c r="AV1694" s="13" t="s">
        <v>186</v>
      </c>
      <c r="AW1694" s="13" t="s">
        <v>35</v>
      </c>
      <c r="AX1694" s="13" t="s">
        <v>78</v>
      </c>
      <c r="AY1694" s="158" t="s">
        <v>181</v>
      </c>
    </row>
    <row r="1695" spans="2:65" s="1" customFormat="1" ht="33" customHeight="1" x14ac:dyDescent="0.2">
      <c r="B1695" s="128"/>
      <c r="C1695" s="129" t="s">
        <v>3940</v>
      </c>
      <c r="D1695" s="129" t="s">
        <v>182</v>
      </c>
      <c r="E1695" s="130" t="s">
        <v>3941</v>
      </c>
      <c r="F1695" s="131" t="s">
        <v>3942</v>
      </c>
      <c r="G1695" s="132" t="s">
        <v>597</v>
      </c>
      <c r="H1695" s="133">
        <v>197.5</v>
      </c>
      <c r="I1695" s="134"/>
      <c r="J1695" s="135">
        <f>ROUND(I1695*H1695,2)</f>
        <v>0</v>
      </c>
      <c r="K1695" s="131" t="s">
        <v>1050</v>
      </c>
      <c r="L1695" s="31"/>
      <c r="M1695" s="136" t="s">
        <v>3</v>
      </c>
      <c r="N1695" s="137" t="s">
        <v>44</v>
      </c>
      <c r="P1695" s="138">
        <f>O1695*H1695</f>
        <v>0</v>
      </c>
      <c r="Q1695" s="138">
        <v>0</v>
      </c>
      <c r="R1695" s="138">
        <f>Q1695*H1695</f>
        <v>0</v>
      </c>
      <c r="S1695" s="138">
        <v>0.03</v>
      </c>
      <c r="T1695" s="139">
        <f>S1695*H1695</f>
        <v>5.9249999999999998</v>
      </c>
      <c r="AR1695" s="140" t="s">
        <v>237</v>
      </c>
      <c r="AT1695" s="140" t="s">
        <v>182</v>
      </c>
      <c r="AU1695" s="140" t="s">
        <v>80</v>
      </c>
      <c r="AY1695" s="16" t="s">
        <v>181</v>
      </c>
      <c r="BE1695" s="141">
        <f>IF(N1695="základní",J1695,0)</f>
        <v>0</v>
      </c>
      <c r="BF1695" s="141">
        <f>IF(N1695="snížená",J1695,0)</f>
        <v>0</v>
      </c>
      <c r="BG1695" s="141">
        <f>IF(N1695="zákl. přenesená",J1695,0)</f>
        <v>0</v>
      </c>
      <c r="BH1695" s="141">
        <f>IF(N1695="sníž. přenesená",J1695,0)</f>
        <v>0</v>
      </c>
      <c r="BI1695" s="141">
        <f>IF(N1695="nulová",J1695,0)</f>
        <v>0</v>
      </c>
      <c r="BJ1695" s="16" t="s">
        <v>78</v>
      </c>
      <c r="BK1695" s="141">
        <f>ROUND(I1695*H1695,2)</f>
        <v>0</v>
      </c>
      <c r="BL1695" s="16" t="s">
        <v>237</v>
      </c>
      <c r="BM1695" s="140" t="s">
        <v>3943</v>
      </c>
    </row>
    <row r="1696" spans="2:65" s="1" customFormat="1" x14ac:dyDescent="0.2">
      <c r="B1696" s="31"/>
      <c r="D1696" s="148" t="s">
        <v>1052</v>
      </c>
      <c r="F1696" s="149" t="s">
        <v>3944</v>
      </c>
      <c r="I1696" s="144"/>
      <c r="L1696" s="31"/>
      <c r="M1696" s="145"/>
      <c r="T1696" s="52"/>
      <c r="AT1696" s="16" t="s">
        <v>1052</v>
      </c>
      <c r="AU1696" s="16" t="s">
        <v>80</v>
      </c>
    </row>
    <row r="1697" spans="2:65" s="12" customFormat="1" x14ac:dyDescent="0.2">
      <c r="B1697" s="150"/>
      <c r="D1697" s="142" t="s">
        <v>1054</v>
      </c>
      <c r="E1697" s="151" t="s">
        <v>3</v>
      </c>
      <c r="F1697" s="152" t="s">
        <v>3945</v>
      </c>
      <c r="H1697" s="153">
        <v>20.399999999999999</v>
      </c>
      <c r="I1697" s="154"/>
      <c r="L1697" s="150"/>
      <c r="M1697" s="155"/>
      <c r="T1697" s="156"/>
      <c r="AT1697" s="151" t="s">
        <v>1054</v>
      </c>
      <c r="AU1697" s="151" t="s">
        <v>80</v>
      </c>
      <c r="AV1697" s="12" t="s">
        <v>80</v>
      </c>
      <c r="AW1697" s="12" t="s">
        <v>35</v>
      </c>
      <c r="AX1697" s="12" t="s">
        <v>73</v>
      </c>
      <c r="AY1697" s="151" t="s">
        <v>181</v>
      </c>
    </row>
    <row r="1698" spans="2:65" s="12" customFormat="1" x14ac:dyDescent="0.2">
      <c r="B1698" s="150"/>
      <c r="D1698" s="142" t="s">
        <v>1054</v>
      </c>
      <c r="E1698" s="151" t="s">
        <v>3</v>
      </c>
      <c r="F1698" s="152" t="s">
        <v>3946</v>
      </c>
      <c r="H1698" s="153">
        <v>85.1</v>
      </c>
      <c r="I1698" s="154"/>
      <c r="L1698" s="150"/>
      <c r="M1698" s="155"/>
      <c r="T1698" s="156"/>
      <c r="AT1698" s="151" t="s">
        <v>1054</v>
      </c>
      <c r="AU1698" s="151" t="s">
        <v>80</v>
      </c>
      <c r="AV1698" s="12" t="s">
        <v>80</v>
      </c>
      <c r="AW1698" s="12" t="s">
        <v>35</v>
      </c>
      <c r="AX1698" s="12" t="s">
        <v>73</v>
      </c>
      <c r="AY1698" s="151" t="s">
        <v>181</v>
      </c>
    </row>
    <row r="1699" spans="2:65" s="12" customFormat="1" x14ac:dyDescent="0.2">
      <c r="B1699" s="150"/>
      <c r="D1699" s="142" t="s">
        <v>1054</v>
      </c>
      <c r="E1699" s="151" t="s">
        <v>3</v>
      </c>
      <c r="F1699" s="152" t="s">
        <v>3947</v>
      </c>
      <c r="H1699" s="153">
        <v>92</v>
      </c>
      <c r="I1699" s="154"/>
      <c r="L1699" s="150"/>
      <c r="M1699" s="155"/>
      <c r="T1699" s="156"/>
      <c r="AT1699" s="151" t="s">
        <v>1054</v>
      </c>
      <c r="AU1699" s="151" t="s">
        <v>80</v>
      </c>
      <c r="AV1699" s="12" t="s">
        <v>80</v>
      </c>
      <c r="AW1699" s="12" t="s">
        <v>35</v>
      </c>
      <c r="AX1699" s="12" t="s">
        <v>73</v>
      </c>
      <c r="AY1699" s="151" t="s">
        <v>181</v>
      </c>
    </row>
    <row r="1700" spans="2:65" s="13" customFormat="1" x14ac:dyDescent="0.2">
      <c r="B1700" s="157"/>
      <c r="D1700" s="142" t="s">
        <v>1054</v>
      </c>
      <c r="E1700" s="158" t="s">
        <v>3</v>
      </c>
      <c r="F1700" s="159" t="s">
        <v>1070</v>
      </c>
      <c r="H1700" s="160">
        <v>197.5</v>
      </c>
      <c r="I1700" s="161"/>
      <c r="L1700" s="157"/>
      <c r="M1700" s="162"/>
      <c r="T1700" s="163"/>
      <c r="AT1700" s="158" t="s">
        <v>1054</v>
      </c>
      <c r="AU1700" s="158" t="s">
        <v>80</v>
      </c>
      <c r="AV1700" s="13" t="s">
        <v>186</v>
      </c>
      <c r="AW1700" s="13" t="s">
        <v>35</v>
      </c>
      <c r="AX1700" s="13" t="s">
        <v>78</v>
      </c>
      <c r="AY1700" s="158" t="s">
        <v>181</v>
      </c>
    </row>
    <row r="1701" spans="2:65" s="1" customFormat="1" ht="24.2" customHeight="1" x14ac:dyDescent="0.2">
      <c r="B1701" s="128"/>
      <c r="C1701" s="129" t="s">
        <v>3948</v>
      </c>
      <c r="D1701" s="129" t="s">
        <v>182</v>
      </c>
      <c r="E1701" s="130" t="s">
        <v>3949</v>
      </c>
      <c r="F1701" s="131" t="s">
        <v>3950</v>
      </c>
      <c r="G1701" s="132" t="s">
        <v>597</v>
      </c>
      <c r="H1701" s="133">
        <v>113.9</v>
      </c>
      <c r="I1701" s="134"/>
      <c r="J1701" s="135">
        <f>ROUND(I1701*H1701,2)</f>
        <v>0</v>
      </c>
      <c r="K1701" s="131" t="s">
        <v>1050</v>
      </c>
      <c r="L1701" s="31"/>
      <c r="M1701" s="136" t="s">
        <v>3</v>
      </c>
      <c r="N1701" s="137" t="s">
        <v>44</v>
      </c>
      <c r="P1701" s="138">
        <f>O1701*H1701</f>
        <v>0</v>
      </c>
      <c r="Q1701" s="138">
        <v>0</v>
      </c>
      <c r="R1701" s="138">
        <f>Q1701*H1701</f>
        <v>0</v>
      </c>
      <c r="S1701" s="138">
        <v>1.4E-2</v>
      </c>
      <c r="T1701" s="139">
        <f>S1701*H1701</f>
        <v>1.5946</v>
      </c>
      <c r="AR1701" s="140" t="s">
        <v>237</v>
      </c>
      <c r="AT1701" s="140" t="s">
        <v>182</v>
      </c>
      <c r="AU1701" s="140" t="s">
        <v>80</v>
      </c>
      <c r="AY1701" s="16" t="s">
        <v>181</v>
      </c>
      <c r="BE1701" s="141">
        <f>IF(N1701="základní",J1701,0)</f>
        <v>0</v>
      </c>
      <c r="BF1701" s="141">
        <f>IF(N1701="snížená",J1701,0)</f>
        <v>0</v>
      </c>
      <c r="BG1701" s="141">
        <f>IF(N1701="zákl. přenesená",J1701,0)</f>
        <v>0</v>
      </c>
      <c r="BH1701" s="141">
        <f>IF(N1701="sníž. přenesená",J1701,0)</f>
        <v>0</v>
      </c>
      <c r="BI1701" s="141">
        <f>IF(N1701="nulová",J1701,0)</f>
        <v>0</v>
      </c>
      <c r="BJ1701" s="16" t="s">
        <v>78</v>
      </c>
      <c r="BK1701" s="141">
        <f>ROUND(I1701*H1701,2)</f>
        <v>0</v>
      </c>
      <c r="BL1701" s="16" t="s">
        <v>237</v>
      </c>
      <c r="BM1701" s="140" t="s">
        <v>3951</v>
      </c>
    </row>
    <row r="1702" spans="2:65" s="1" customFormat="1" x14ac:dyDescent="0.2">
      <c r="B1702" s="31"/>
      <c r="D1702" s="148" t="s">
        <v>1052</v>
      </c>
      <c r="F1702" s="149" t="s">
        <v>3952</v>
      </c>
      <c r="I1702" s="144"/>
      <c r="L1702" s="31"/>
      <c r="M1702" s="145"/>
      <c r="T1702" s="52"/>
      <c r="AT1702" s="16" t="s">
        <v>1052</v>
      </c>
      <c r="AU1702" s="16" t="s">
        <v>80</v>
      </c>
    </row>
    <row r="1703" spans="2:65" s="12" customFormat="1" x14ac:dyDescent="0.2">
      <c r="B1703" s="150"/>
      <c r="D1703" s="142" t="s">
        <v>1054</v>
      </c>
      <c r="E1703" s="151" t="s">
        <v>3</v>
      </c>
      <c r="F1703" s="152" t="s">
        <v>3939</v>
      </c>
      <c r="H1703" s="153">
        <v>113.9</v>
      </c>
      <c r="I1703" s="154"/>
      <c r="L1703" s="150"/>
      <c r="M1703" s="155"/>
      <c r="T1703" s="156"/>
      <c r="AT1703" s="151" t="s">
        <v>1054</v>
      </c>
      <c r="AU1703" s="151" t="s">
        <v>80</v>
      </c>
      <c r="AV1703" s="12" t="s">
        <v>80</v>
      </c>
      <c r="AW1703" s="12" t="s">
        <v>35</v>
      </c>
      <c r="AX1703" s="12" t="s">
        <v>78</v>
      </c>
      <c r="AY1703" s="151" t="s">
        <v>181</v>
      </c>
    </row>
    <row r="1704" spans="2:65" s="1" customFormat="1" ht="24.2" customHeight="1" x14ac:dyDescent="0.2">
      <c r="B1704" s="128"/>
      <c r="C1704" s="129" t="s">
        <v>3953</v>
      </c>
      <c r="D1704" s="129" t="s">
        <v>182</v>
      </c>
      <c r="E1704" s="130" t="s">
        <v>3954</v>
      </c>
      <c r="F1704" s="131" t="s">
        <v>3955</v>
      </c>
      <c r="G1704" s="132" t="s">
        <v>499</v>
      </c>
      <c r="H1704" s="133">
        <v>248</v>
      </c>
      <c r="I1704" s="134"/>
      <c r="J1704" s="135">
        <f>ROUND(I1704*H1704,2)</f>
        <v>0</v>
      </c>
      <c r="K1704" s="131" t="s">
        <v>1050</v>
      </c>
      <c r="L1704" s="31"/>
      <c r="M1704" s="136" t="s">
        <v>3</v>
      </c>
      <c r="N1704" s="137" t="s">
        <v>44</v>
      </c>
      <c r="P1704" s="138">
        <f>O1704*H1704</f>
        <v>0</v>
      </c>
      <c r="Q1704" s="138">
        <v>0</v>
      </c>
      <c r="R1704" s="138">
        <f>Q1704*H1704</f>
        <v>0</v>
      </c>
      <c r="S1704" s="138">
        <v>1.7000000000000001E-2</v>
      </c>
      <c r="T1704" s="139">
        <f>S1704*H1704</f>
        <v>4.2160000000000002</v>
      </c>
      <c r="AR1704" s="140" t="s">
        <v>237</v>
      </c>
      <c r="AT1704" s="140" t="s">
        <v>182</v>
      </c>
      <c r="AU1704" s="140" t="s">
        <v>80</v>
      </c>
      <c r="AY1704" s="16" t="s">
        <v>181</v>
      </c>
      <c r="BE1704" s="141">
        <f>IF(N1704="základní",J1704,0)</f>
        <v>0</v>
      </c>
      <c r="BF1704" s="141">
        <f>IF(N1704="snížená",J1704,0)</f>
        <v>0</v>
      </c>
      <c r="BG1704" s="141">
        <f>IF(N1704="zákl. přenesená",J1704,0)</f>
        <v>0</v>
      </c>
      <c r="BH1704" s="141">
        <f>IF(N1704="sníž. přenesená",J1704,0)</f>
        <v>0</v>
      </c>
      <c r="BI1704" s="141">
        <f>IF(N1704="nulová",J1704,0)</f>
        <v>0</v>
      </c>
      <c r="BJ1704" s="16" t="s">
        <v>78</v>
      </c>
      <c r="BK1704" s="141">
        <f>ROUND(I1704*H1704,2)</f>
        <v>0</v>
      </c>
      <c r="BL1704" s="16" t="s">
        <v>237</v>
      </c>
      <c r="BM1704" s="140" t="s">
        <v>3956</v>
      </c>
    </row>
    <row r="1705" spans="2:65" s="1" customFormat="1" x14ac:dyDescent="0.2">
      <c r="B1705" s="31"/>
      <c r="D1705" s="148" t="s">
        <v>1052</v>
      </c>
      <c r="F1705" s="149" t="s">
        <v>3957</v>
      </c>
      <c r="I1705" s="144"/>
      <c r="L1705" s="31"/>
      <c r="M1705" s="145"/>
      <c r="T1705" s="52"/>
      <c r="AT1705" s="16" t="s">
        <v>1052</v>
      </c>
      <c r="AU1705" s="16" t="s">
        <v>80</v>
      </c>
    </row>
    <row r="1706" spans="2:65" s="12" customFormat="1" x14ac:dyDescent="0.2">
      <c r="B1706" s="150"/>
      <c r="D1706" s="142" t="s">
        <v>1054</v>
      </c>
      <c r="E1706" s="151" t="s">
        <v>3</v>
      </c>
      <c r="F1706" s="152" t="s">
        <v>3958</v>
      </c>
      <c r="H1706" s="153">
        <v>114.1</v>
      </c>
      <c r="I1706" s="154"/>
      <c r="L1706" s="150"/>
      <c r="M1706" s="155"/>
      <c r="T1706" s="156"/>
      <c r="AT1706" s="151" t="s">
        <v>1054</v>
      </c>
      <c r="AU1706" s="151" t="s">
        <v>80</v>
      </c>
      <c r="AV1706" s="12" t="s">
        <v>80</v>
      </c>
      <c r="AW1706" s="12" t="s">
        <v>35</v>
      </c>
      <c r="AX1706" s="12" t="s">
        <v>73</v>
      </c>
      <c r="AY1706" s="151" t="s">
        <v>181</v>
      </c>
    </row>
    <row r="1707" spans="2:65" s="12" customFormat="1" x14ac:dyDescent="0.2">
      <c r="B1707" s="150"/>
      <c r="D1707" s="142" t="s">
        <v>1054</v>
      </c>
      <c r="E1707" s="151" t="s">
        <v>3</v>
      </c>
      <c r="F1707" s="152" t="s">
        <v>3959</v>
      </c>
      <c r="H1707" s="153">
        <v>133.9</v>
      </c>
      <c r="I1707" s="154"/>
      <c r="L1707" s="150"/>
      <c r="M1707" s="155"/>
      <c r="T1707" s="156"/>
      <c r="AT1707" s="151" t="s">
        <v>1054</v>
      </c>
      <c r="AU1707" s="151" t="s">
        <v>80</v>
      </c>
      <c r="AV1707" s="12" t="s">
        <v>80</v>
      </c>
      <c r="AW1707" s="12" t="s">
        <v>35</v>
      </c>
      <c r="AX1707" s="12" t="s">
        <v>73</v>
      </c>
      <c r="AY1707" s="151" t="s">
        <v>181</v>
      </c>
    </row>
    <row r="1708" spans="2:65" s="13" customFormat="1" x14ac:dyDescent="0.2">
      <c r="B1708" s="157"/>
      <c r="D1708" s="142" t="s">
        <v>1054</v>
      </c>
      <c r="E1708" s="158" t="s">
        <v>3</v>
      </c>
      <c r="F1708" s="159" t="s">
        <v>1070</v>
      </c>
      <c r="H1708" s="160">
        <v>248</v>
      </c>
      <c r="I1708" s="161"/>
      <c r="L1708" s="157"/>
      <c r="M1708" s="162"/>
      <c r="T1708" s="163"/>
      <c r="AT1708" s="158" t="s">
        <v>1054</v>
      </c>
      <c r="AU1708" s="158" t="s">
        <v>80</v>
      </c>
      <c r="AV1708" s="13" t="s">
        <v>186</v>
      </c>
      <c r="AW1708" s="13" t="s">
        <v>35</v>
      </c>
      <c r="AX1708" s="13" t="s">
        <v>78</v>
      </c>
      <c r="AY1708" s="158" t="s">
        <v>181</v>
      </c>
    </row>
    <row r="1709" spans="2:65" s="1" customFormat="1" ht="24.2" customHeight="1" x14ac:dyDescent="0.2">
      <c r="B1709" s="128"/>
      <c r="C1709" s="129" t="s">
        <v>3960</v>
      </c>
      <c r="D1709" s="129" t="s">
        <v>182</v>
      </c>
      <c r="E1709" s="130" t="s">
        <v>3961</v>
      </c>
      <c r="F1709" s="131" t="s">
        <v>3962</v>
      </c>
      <c r="G1709" s="132" t="s">
        <v>499</v>
      </c>
      <c r="H1709" s="133">
        <v>267</v>
      </c>
      <c r="I1709" s="134"/>
      <c r="J1709" s="135">
        <f>ROUND(I1709*H1709,2)</f>
        <v>0</v>
      </c>
      <c r="K1709" s="131" t="s">
        <v>1050</v>
      </c>
      <c r="L1709" s="31"/>
      <c r="M1709" s="136" t="s">
        <v>3</v>
      </c>
      <c r="N1709" s="137" t="s">
        <v>44</v>
      </c>
      <c r="P1709" s="138">
        <f>O1709*H1709</f>
        <v>0</v>
      </c>
      <c r="Q1709" s="138">
        <v>0</v>
      </c>
      <c r="R1709" s="138">
        <f>Q1709*H1709</f>
        <v>0</v>
      </c>
      <c r="S1709" s="138">
        <v>3.3000000000000002E-2</v>
      </c>
      <c r="T1709" s="139">
        <f>S1709*H1709</f>
        <v>8.8109999999999999</v>
      </c>
      <c r="AR1709" s="140" t="s">
        <v>237</v>
      </c>
      <c r="AT1709" s="140" t="s">
        <v>182</v>
      </c>
      <c r="AU1709" s="140" t="s">
        <v>80</v>
      </c>
      <c r="AY1709" s="16" t="s">
        <v>181</v>
      </c>
      <c r="BE1709" s="141">
        <f>IF(N1709="základní",J1709,0)</f>
        <v>0</v>
      </c>
      <c r="BF1709" s="141">
        <f>IF(N1709="snížená",J1709,0)</f>
        <v>0</v>
      </c>
      <c r="BG1709" s="141">
        <f>IF(N1709="zákl. přenesená",J1709,0)</f>
        <v>0</v>
      </c>
      <c r="BH1709" s="141">
        <f>IF(N1709="sníž. přenesená",J1709,0)</f>
        <v>0</v>
      </c>
      <c r="BI1709" s="141">
        <f>IF(N1709="nulová",J1709,0)</f>
        <v>0</v>
      </c>
      <c r="BJ1709" s="16" t="s">
        <v>78</v>
      </c>
      <c r="BK1709" s="141">
        <f>ROUND(I1709*H1709,2)</f>
        <v>0</v>
      </c>
      <c r="BL1709" s="16" t="s">
        <v>237</v>
      </c>
      <c r="BM1709" s="140" t="s">
        <v>3963</v>
      </c>
    </row>
    <row r="1710" spans="2:65" s="1" customFormat="1" x14ac:dyDescent="0.2">
      <c r="B1710" s="31"/>
      <c r="D1710" s="148" t="s">
        <v>1052</v>
      </c>
      <c r="F1710" s="149" t="s">
        <v>3964</v>
      </c>
      <c r="I1710" s="144"/>
      <c r="L1710" s="31"/>
      <c r="M1710" s="145"/>
      <c r="T1710" s="52"/>
      <c r="AT1710" s="16" t="s">
        <v>1052</v>
      </c>
      <c r="AU1710" s="16" t="s">
        <v>80</v>
      </c>
    </row>
    <row r="1711" spans="2:65" s="12" customFormat="1" x14ac:dyDescent="0.2">
      <c r="B1711" s="150"/>
      <c r="D1711" s="142" t="s">
        <v>1054</v>
      </c>
      <c r="E1711" s="151" t="s">
        <v>3</v>
      </c>
      <c r="F1711" s="152" t="s">
        <v>3965</v>
      </c>
      <c r="H1711" s="153">
        <v>133.1</v>
      </c>
      <c r="I1711" s="154"/>
      <c r="L1711" s="150"/>
      <c r="M1711" s="155"/>
      <c r="T1711" s="156"/>
      <c r="AT1711" s="151" t="s">
        <v>1054</v>
      </c>
      <c r="AU1711" s="151" t="s">
        <v>80</v>
      </c>
      <c r="AV1711" s="12" t="s">
        <v>80</v>
      </c>
      <c r="AW1711" s="12" t="s">
        <v>35</v>
      </c>
      <c r="AX1711" s="12" t="s">
        <v>73</v>
      </c>
      <c r="AY1711" s="151" t="s">
        <v>181</v>
      </c>
    </row>
    <row r="1712" spans="2:65" s="12" customFormat="1" x14ac:dyDescent="0.2">
      <c r="B1712" s="150"/>
      <c r="D1712" s="142" t="s">
        <v>1054</v>
      </c>
      <c r="E1712" s="151" t="s">
        <v>3</v>
      </c>
      <c r="F1712" s="152" t="s">
        <v>3966</v>
      </c>
      <c r="H1712" s="153">
        <v>133.9</v>
      </c>
      <c r="I1712" s="154"/>
      <c r="L1712" s="150"/>
      <c r="M1712" s="155"/>
      <c r="T1712" s="156"/>
      <c r="AT1712" s="151" t="s">
        <v>1054</v>
      </c>
      <c r="AU1712" s="151" t="s">
        <v>80</v>
      </c>
      <c r="AV1712" s="12" t="s">
        <v>80</v>
      </c>
      <c r="AW1712" s="12" t="s">
        <v>35</v>
      </c>
      <c r="AX1712" s="12" t="s">
        <v>73</v>
      </c>
      <c r="AY1712" s="151" t="s">
        <v>181</v>
      </c>
    </row>
    <row r="1713" spans="2:65" s="13" customFormat="1" x14ac:dyDescent="0.2">
      <c r="B1713" s="157"/>
      <c r="D1713" s="142" t="s">
        <v>1054</v>
      </c>
      <c r="E1713" s="158" t="s">
        <v>3</v>
      </c>
      <c r="F1713" s="159" t="s">
        <v>1070</v>
      </c>
      <c r="H1713" s="160">
        <v>267</v>
      </c>
      <c r="I1713" s="161"/>
      <c r="L1713" s="157"/>
      <c r="M1713" s="162"/>
      <c r="T1713" s="163"/>
      <c r="AT1713" s="158" t="s">
        <v>1054</v>
      </c>
      <c r="AU1713" s="158" t="s">
        <v>80</v>
      </c>
      <c r="AV1713" s="13" t="s">
        <v>186</v>
      </c>
      <c r="AW1713" s="13" t="s">
        <v>35</v>
      </c>
      <c r="AX1713" s="13" t="s">
        <v>78</v>
      </c>
      <c r="AY1713" s="158" t="s">
        <v>181</v>
      </c>
    </row>
    <row r="1714" spans="2:65" s="1" customFormat="1" ht="33" customHeight="1" x14ac:dyDescent="0.2">
      <c r="B1714" s="128"/>
      <c r="C1714" s="129" t="s">
        <v>3967</v>
      </c>
      <c r="D1714" s="129" t="s">
        <v>182</v>
      </c>
      <c r="E1714" s="130" t="s">
        <v>3968</v>
      </c>
      <c r="F1714" s="131" t="s">
        <v>3969</v>
      </c>
      <c r="G1714" s="132" t="s">
        <v>597</v>
      </c>
      <c r="H1714" s="133">
        <v>130.5</v>
      </c>
      <c r="I1714" s="134"/>
      <c r="J1714" s="135">
        <f>ROUND(I1714*H1714,2)</f>
        <v>0</v>
      </c>
      <c r="K1714" s="131" t="s">
        <v>1050</v>
      </c>
      <c r="L1714" s="31"/>
      <c r="M1714" s="136" t="s">
        <v>3</v>
      </c>
      <c r="N1714" s="137" t="s">
        <v>44</v>
      </c>
      <c r="P1714" s="138">
        <f>O1714*H1714</f>
        <v>0</v>
      </c>
      <c r="Q1714" s="138">
        <v>0</v>
      </c>
      <c r="R1714" s="138">
        <f>Q1714*H1714</f>
        <v>0</v>
      </c>
      <c r="S1714" s="138">
        <v>1.4E-2</v>
      </c>
      <c r="T1714" s="139">
        <f>S1714*H1714</f>
        <v>1.827</v>
      </c>
      <c r="AR1714" s="140" t="s">
        <v>237</v>
      </c>
      <c r="AT1714" s="140" t="s">
        <v>182</v>
      </c>
      <c r="AU1714" s="140" t="s">
        <v>80</v>
      </c>
      <c r="AY1714" s="16" t="s">
        <v>181</v>
      </c>
      <c r="BE1714" s="141">
        <f>IF(N1714="základní",J1714,0)</f>
        <v>0</v>
      </c>
      <c r="BF1714" s="141">
        <f>IF(N1714="snížená",J1714,0)</f>
        <v>0</v>
      </c>
      <c r="BG1714" s="141">
        <f>IF(N1714="zákl. přenesená",J1714,0)</f>
        <v>0</v>
      </c>
      <c r="BH1714" s="141">
        <f>IF(N1714="sníž. přenesená",J1714,0)</f>
        <v>0</v>
      </c>
      <c r="BI1714" s="141">
        <f>IF(N1714="nulová",J1714,0)</f>
        <v>0</v>
      </c>
      <c r="BJ1714" s="16" t="s">
        <v>78</v>
      </c>
      <c r="BK1714" s="141">
        <f>ROUND(I1714*H1714,2)</f>
        <v>0</v>
      </c>
      <c r="BL1714" s="16" t="s">
        <v>237</v>
      </c>
      <c r="BM1714" s="140" t="s">
        <v>3970</v>
      </c>
    </row>
    <row r="1715" spans="2:65" s="1" customFormat="1" x14ac:dyDescent="0.2">
      <c r="B1715" s="31"/>
      <c r="D1715" s="148" t="s">
        <v>1052</v>
      </c>
      <c r="F1715" s="149" t="s">
        <v>3971</v>
      </c>
      <c r="I1715" s="144"/>
      <c r="L1715" s="31"/>
      <c r="M1715" s="145"/>
      <c r="T1715" s="52"/>
      <c r="AT1715" s="16" t="s">
        <v>1052</v>
      </c>
      <c r="AU1715" s="16" t="s">
        <v>80</v>
      </c>
    </row>
    <row r="1716" spans="2:65" s="12" customFormat="1" x14ac:dyDescent="0.2">
      <c r="B1716" s="150"/>
      <c r="D1716" s="142" t="s">
        <v>1054</v>
      </c>
      <c r="E1716" s="151" t="s">
        <v>3</v>
      </c>
      <c r="F1716" s="152" t="s">
        <v>3972</v>
      </c>
      <c r="H1716" s="153">
        <v>130.5</v>
      </c>
      <c r="I1716" s="154"/>
      <c r="L1716" s="150"/>
      <c r="M1716" s="155"/>
      <c r="T1716" s="156"/>
      <c r="AT1716" s="151" t="s">
        <v>1054</v>
      </c>
      <c r="AU1716" s="151" t="s">
        <v>80</v>
      </c>
      <c r="AV1716" s="12" t="s">
        <v>80</v>
      </c>
      <c r="AW1716" s="12" t="s">
        <v>35</v>
      </c>
      <c r="AX1716" s="12" t="s">
        <v>78</v>
      </c>
      <c r="AY1716" s="151" t="s">
        <v>181</v>
      </c>
    </row>
    <row r="1717" spans="2:65" s="1" customFormat="1" ht="55.5" customHeight="1" x14ac:dyDescent="0.2">
      <c r="B1717" s="128"/>
      <c r="C1717" s="129" t="s">
        <v>3973</v>
      </c>
      <c r="D1717" s="129" t="s">
        <v>182</v>
      </c>
      <c r="E1717" s="130" t="s">
        <v>3974</v>
      </c>
      <c r="F1717" s="131" t="s">
        <v>3975</v>
      </c>
      <c r="G1717" s="132" t="s">
        <v>1114</v>
      </c>
      <c r="H1717" s="133">
        <v>15.577</v>
      </c>
      <c r="I1717" s="134"/>
      <c r="J1717" s="135">
        <f>ROUND(I1717*H1717,2)</f>
        <v>0</v>
      </c>
      <c r="K1717" s="131" t="s">
        <v>1050</v>
      </c>
      <c r="L1717" s="31"/>
      <c r="M1717" s="136" t="s">
        <v>3</v>
      </c>
      <c r="N1717" s="137" t="s">
        <v>44</v>
      </c>
      <c r="P1717" s="138">
        <f>O1717*H1717</f>
        <v>0</v>
      </c>
      <c r="Q1717" s="138">
        <v>0</v>
      </c>
      <c r="R1717" s="138">
        <f>Q1717*H1717</f>
        <v>0</v>
      </c>
      <c r="S1717" s="138">
        <v>0</v>
      </c>
      <c r="T1717" s="139">
        <f>S1717*H1717</f>
        <v>0</v>
      </c>
      <c r="AR1717" s="140" t="s">
        <v>237</v>
      </c>
      <c r="AT1717" s="140" t="s">
        <v>182</v>
      </c>
      <c r="AU1717" s="140" t="s">
        <v>80</v>
      </c>
      <c r="AY1717" s="16" t="s">
        <v>181</v>
      </c>
      <c r="BE1717" s="141">
        <f>IF(N1717="základní",J1717,0)</f>
        <v>0</v>
      </c>
      <c r="BF1717" s="141">
        <f>IF(N1717="snížená",J1717,0)</f>
        <v>0</v>
      </c>
      <c r="BG1717" s="141">
        <f>IF(N1717="zákl. přenesená",J1717,0)</f>
        <v>0</v>
      </c>
      <c r="BH1717" s="141">
        <f>IF(N1717="sníž. přenesená",J1717,0)</f>
        <v>0</v>
      </c>
      <c r="BI1717" s="141">
        <f>IF(N1717="nulová",J1717,0)</f>
        <v>0</v>
      </c>
      <c r="BJ1717" s="16" t="s">
        <v>78</v>
      </c>
      <c r="BK1717" s="141">
        <f>ROUND(I1717*H1717,2)</f>
        <v>0</v>
      </c>
      <c r="BL1717" s="16" t="s">
        <v>237</v>
      </c>
      <c r="BM1717" s="140" t="s">
        <v>3976</v>
      </c>
    </row>
    <row r="1718" spans="2:65" s="1" customFormat="1" x14ac:dyDescent="0.2">
      <c r="B1718" s="31"/>
      <c r="D1718" s="148" t="s">
        <v>1052</v>
      </c>
      <c r="F1718" s="149" t="s">
        <v>3977</v>
      </c>
      <c r="I1718" s="144"/>
      <c r="L1718" s="31"/>
      <c r="M1718" s="145"/>
      <c r="T1718" s="52"/>
      <c r="AT1718" s="16" t="s">
        <v>1052</v>
      </c>
      <c r="AU1718" s="16" t="s">
        <v>80</v>
      </c>
    </row>
    <row r="1719" spans="2:65" s="11" customFormat="1" ht="22.9" customHeight="1" x14ac:dyDescent="0.2">
      <c r="B1719" s="118"/>
      <c r="D1719" s="119" t="s">
        <v>72</v>
      </c>
      <c r="E1719" s="146" t="s">
        <v>3706</v>
      </c>
      <c r="F1719" s="146" t="s">
        <v>3978</v>
      </c>
      <c r="I1719" s="121"/>
      <c r="J1719" s="147">
        <f>BK1719</f>
        <v>0</v>
      </c>
      <c r="L1719" s="118"/>
      <c r="M1719" s="123"/>
      <c r="P1719" s="124">
        <f>SUM(P1720:P1805)</f>
        <v>0</v>
      </c>
      <c r="R1719" s="124">
        <f>SUM(R1720:R1805)</f>
        <v>25.860239880000002</v>
      </c>
      <c r="T1719" s="125">
        <f>SUM(T1720:T1805)</f>
        <v>4.3692892500000005</v>
      </c>
      <c r="AR1719" s="119" t="s">
        <v>80</v>
      </c>
      <c r="AT1719" s="126" t="s">
        <v>72</v>
      </c>
      <c r="AU1719" s="126" t="s">
        <v>78</v>
      </c>
      <c r="AY1719" s="119" t="s">
        <v>181</v>
      </c>
      <c r="BK1719" s="127">
        <f>SUM(BK1720:BK1805)</f>
        <v>0</v>
      </c>
    </row>
    <row r="1720" spans="2:65" s="1" customFormat="1" ht="55.5" customHeight="1" x14ac:dyDescent="0.2">
      <c r="B1720" s="128"/>
      <c r="C1720" s="129" t="s">
        <v>3979</v>
      </c>
      <c r="D1720" s="129" t="s">
        <v>182</v>
      </c>
      <c r="E1720" s="130" t="s">
        <v>3980</v>
      </c>
      <c r="F1720" s="131" t="s">
        <v>3981</v>
      </c>
      <c r="G1720" s="132" t="s">
        <v>597</v>
      </c>
      <c r="H1720" s="133">
        <v>60.133000000000003</v>
      </c>
      <c r="I1720" s="134"/>
      <c r="J1720" s="135">
        <f>ROUND(I1720*H1720,2)</f>
        <v>0</v>
      </c>
      <c r="K1720" s="131" t="s">
        <v>1050</v>
      </c>
      <c r="L1720" s="31"/>
      <c r="M1720" s="136" t="s">
        <v>3</v>
      </c>
      <c r="N1720" s="137" t="s">
        <v>44</v>
      </c>
      <c r="P1720" s="138">
        <f>O1720*H1720</f>
        <v>0</v>
      </c>
      <c r="Q1720" s="138">
        <v>4.3229999999999998E-2</v>
      </c>
      <c r="R1720" s="138">
        <f>Q1720*H1720</f>
        <v>2.5995495900000001</v>
      </c>
      <c r="S1720" s="138">
        <v>0</v>
      </c>
      <c r="T1720" s="139">
        <f>S1720*H1720</f>
        <v>0</v>
      </c>
      <c r="AR1720" s="140" t="s">
        <v>237</v>
      </c>
      <c r="AT1720" s="140" t="s">
        <v>182</v>
      </c>
      <c r="AU1720" s="140" t="s">
        <v>80</v>
      </c>
      <c r="AY1720" s="16" t="s">
        <v>181</v>
      </c>
      <c r="BE1720" s="141">
        <f>IF(N1720="základní",J1720,0)</f>
        <v>0</v>
      </c>
      <c r="BF1720" s="141">
        <f>IF(N1720="snížená",J1720,0)</f>
        <v>0</v>
      </c>
      <c r="BG1720" s="141">
        <f>IF(N1720="zákl. přenesená",J1720,0)</f>
        <v>0</v>
      </c>
      <c r="BH1720" s="141">
        <f>IF(N1720="sníž. přenesená",J1720,0)</f>
        <v>0</v>
      </c>
      <c r="BI1720" s="141">
        <f>IF(N1720="nulová",J1720,0)</f>
        <v>0</v>
      </c>
      <c r="BJ1720" s="16" t="s">
        <v>78</v>
      </c>
      <c r="BK1720" s="141">
        <f>ROUND(I1720*H1720,2)</f>
        <v>0</v>
      </c>
      <c r="BL1720" s="16" t="s">
        <v>237</v>
      </c>
      <c r="BM1720" s="140" t="s">
        <v>3982</v>
      </c>
    </row>
    <row r="1721" spans="2:65" s="1" customFormat="1" x14ac:dyDescent="0.2">
      <c r="B1721" s="31"/>
      <c r="D1721" s="148" t="s">
        <v>1052</v>
      </c>
      <c r="F1721" s="149" t="s">
        <v>3983</v>
      </c>
      <c r="I1721" s="144"/>
      <c r="L1721" s="31"/>
      <c r="M1721" s="145"/>
      <c r="T1721" s="52"/>
      <c r="AT1721" s="16" t="s">
        <v>1052</v>
      </c>
      <c r="AU1721" s="16" t="s">
        <v>80</v>
      </c>
    </row>
    <row r="1722" spans="2:65" s="12" customFormat="1" x14ac:dyDescent="0.2">
      <c r="B1722" s="150"/>
      <c r="D1722" s="142" t="s">
        <v>1054</v>
      </c>
      <c r="E1722" s="151" t="s">
        <v>3</v>
      </c>
      <c r="F1722" s="152" t="s">
        <v>3984</v>
      </c>
      <c r="H1722" s="153">
        <v>28.353000000000002</v>
      </c>
      <c r="I1722" s="154"/>
      <c r="L1722" s="150"/>
      <c r="M1722" s="155"/>
      <c r="T1722" s="156"/>
      <c r="AT1722" s="151" t="s">
        <v>1054</v>
      </c>
      <c r="AU1722" s="151" t="s">
        <v>80</v>
      </c>
      <c r="AV1722" s="12" t="s">
        <v>80</v>
      </c>
      <c r="AW1722" s="12" t="s">
        <v>35</v>
      </c>
      <c r="AX1722" s="12" t="s">
        <v>73</v>
      </c>
      <c r="AY1722" s="151" t="s">
        <v>181</v>
      </c>
    </row>
    <row r="1723" spans="2:65" s="12" customFormat="1" x14ac:dyDescent="0.2">
      <c r="B1723" s="150"/>
      <c r="D1723" s="142" t="s">
        <v>1054</v>
      </c>
      <c r="E1723" s="151" t="s">
        <v>3</v>
      </c>
      <c r="F1723" s="152" t="s">
        <v>3985</v>
      </c>
      <c r="H1723" s="153">
        <v>31.78</v>
      </c>
      <c r="I1723" s="154"/>
      <c r="L1723" s="150"/>
      <c r="M1723" s="155"/>
      <c r="T1723" s="156"/>
      <c r="AT1723" s="151" t="s">
        <v>1054</v>
      </c>
      <c r="AU1723" s="151" t="s">
        <v>80</v>
      </c>
      <c r="AV1723" s="12" t="s">
        <v>80</v>
      </c>
      <c r="AW1723" s="12" t="s">
        <v>35</v>
      </c>
      <c r="AX1723" s="12" t="s">
        <v>73</v>
      </c>
      <c r="AY1723" s="151" t="s">
        <v>181</v>
      </c>
    </row>
    <row r="1724" spans="2:65" s="13" customFormat="1" x14ac:dyDescent="0.2">
      <c r="B1724" s="157"/>
      <c r="D1724" s="142" t="s">
        <v>1054</v>
      </c>
      <c r="E1724" s="158" t="s">
        <v>3</v>
      </c>
      <c r="F1724" s="159" t="s">
        <v>1070</v>
      </c>
      <c r="H1724" s="160">
        <v>60.133000000000003</v>
      </c>
      <c r="I1724" s="161"/>
      <c r="L1724" s="157"/>
      <c r="M1724" s="162"/>
      <c r="T1724" s="163"/>
      <c r="AT1724" s="158" t="s">
        <v>1054</v>
      </c>
      <c r="AU1724" s="158" t="s">
        <v>80</v>
      </c>
      <c r="AV1724" s="13" t="s">
        <v>186</v>
      </c>
      <c r="AW1724" s="13" t="s">
        <v>35</v>
      </c>
      <c r="AX1724" s="13" t="s">
        <v>78</v>
      </c>
      <c r="AY1724" s="158" t="s">
        <v>181</v>
      </c>
    </row>
    <row r="1725" spans="2:65" s="1" customFormat="1" ht="44.25" customHeight="1" x14ac:dyDescent="0.2">
      <c r="B1725" s="128"/>
      <c r="C1725" s="129" t="s">
        <v>3986</v>
      </c>
      <c r="D1725" s="129" t="s">
        <v>182</v>
      </c>
      <c r="E1725" s="130" t="s">
        <v>3987</v>
      </c>
      <c r="F1725" s="131" t="s">
        <v>3988</v>
      </c>
      <c r="G1725" s="132" t="s">
        <v>597</v>
      </c>
      <c r="H1725" s="133">
        <v>145.08000000000001</v>
      </c>
      <c r="I1725" s="134"/>
      <c r="J1725" s="135">
        <f>ROUND(I1725*H1725,2)</f>
        <v>0</v>
      </c>
      <c r="K1725" s="131" t="s">
        <v>1050</v>
      </c>
      <c r="L1725" s="31"/>
      <c r="M1725" s="136" t="s">
        <v>3</v>
      </c>
      <c r="N1725" s="137" t="s">
        <v>44</v>
      </c>
      <c r="P1725" s="138">
        <f>O1725*H1725</f>
        <v>0</v>
      </c>
      <c r="Q1725" s="138">
        <v>2.0000000000000001E-4</v>
      </c>
      <c r="R1725" s="138">
        <f>Q1725*H1725</f>
        <v>2.9016000000000004E-2</v>
      </c>
      <c r="S1725" s="138">
        <v>0</v>
      </c>
      <c r="T1725" s="139">
        <f>S1725*H1725</f>
        <v>0</v>
      </c>
      <c r="AR1725" s="140" t="s">
        <v>237</v>
      </c>
      <c r="AT1725" s="140" t="s">
        <v>182</v>
      </c>
      <c r="AU1725" s="140" t="s">
        <v>80</v>
      </c>
      <c r="AY1725" s="16" t="s">
        <v>181</v>
      </c>
      <c r="BE1725" s="141">
        <f>IF(N1725="základní",J1725,0)</f>
        <v>0</v>
      </c>
      <c r="BF1725" s="141">
        <f>IF(N1725="snížená",J1725,0)</f>
        <v>0</v>
      </c>
      <c r="BG1725" s="141">
        <f>IF(N1725="zákl. přenesená",J1725,0)</f>
        <v>0</v>
      </c>
      <c r="BH1725" s="141">
        <f>IF(N1725="sníž. přenesená",J1725,0)</f>
        <v>0</v>
      </c>
      <c r="BI1725" s="141">
        <f>IF(N1725="nulová",J1725,0)</f>
        <v>0</v>
      </c>
      <c r="BJ1725" s="16" t="s">
        <v>78</v>
      </c>
      <c r="BK1725" s="141">
        <f>ROUND(I1725*H1725,2)</f>
        <v>0</v>
      </c>
      <c r="BL1725" s="16" t="s">
        <v>237</v>
      </c>
      <c r="BM1725" s="140" t="s">
        <v>3989</v>
      </c>
    </row>
    <row r="1726" spans="2:65" s="1" customFormat="1" x14ac:dyDescent="0.2">
      <c r="B1726" s="31"/>
      <c r="D1726" s="148" t="s">
        <v>1052</v>
      </c>
      <c r="F1726" s="149" t="s">
        <v>3990</v>
      </c>
      <c r="I1726" s="144"/>
      <c r="L1726" s="31"/>
      <c r="M1726" s="145"/>
      <c r="T1726" s="52"/>
      <c r="AT1726" s="16" t="s">
        <v>1052</v>
      </c>
      <c r="AU1726" s="16" t="s">
        <v>80</v>
      </c>
    </row>
    <row r="1727" spans="2:65" s="12" customFormat="1" x14ac:dyDescent="0.2">
      <c r="B1727" s="150"/>
      <c r="D1727" s="142" t="s">
        <v>1054</v>
      </c>
      <c r="E1727" s="151" t="s">
        <v>3</v>
      </c>
      <c r="F1727" s="152" t="s">
        <v>3991</v>
      </c>
      <c r="H1727" s="153">
        <v>145.08000000000001</v>
      </c>
      <c r="I1727" s="154"/>
      <c r="L1727" s="150"/>
      <c r="M1727" s="155"/>
      <c r="T1727" s="156"/>
      <c r="AT1727" s="151" t="s">
        <v>1054</v>
      </c>
      <c r="AU1727" s="151" t="s">
        <v>80</v>
      </c>
      <c r="AV1727" s="12" t="s">
        <v>80</v>
      </c>
      <c r="AW1727" s="12" t="s">
        <v>35</v>
      </c>
      <c r="AX1727" s="12" t="s">
        <v>78</v>
      </c>
      <c r="AY1727" s="151" t="s">
        <v>181</v>
      </c>
    </row>
    <row r="1728" spans="2:65" s="1" customFormat="1" ht="44.25" customHeight="1" x14ac:dyDescent="0.2">
      <c r="B1728" s="128"/>
      <c r="C1728" s="129" t="s">
        <v>3992</v>
      </c>
      <c r="D1728" s="129" t="s">
        <v>182</v>
      </c>
      <c r="E1728" s="130" t="s">
        <v>3993</v>
      </c>
      <c r="F1728" s="131" t="s">
        <v>3994</v>
      </c>
      <c r="G1728" s="132" t="s">
        <v>597</v>
      </c>
      <c r="H1728" s="133">
        <v>88.825000000000003</v>
      </c>
      <c r="I1728" s="134"/>
      <c r="J1728" s="135">
        <f>ROUND(I1728*H1728,2)</f>
        <v>0</v>
      </c>
      <c r="K1728" s="131" t="s">
        <v>1050</v>
      </c>
      <c r="L1728" s="31"/>
      <c r="M1728" s="136" t="s">
        <v>3</v>
      </c>
      <c r="N1728" s="137" t="s">
        <v>44</v>
      </c>
      <c r="P1728" s="138">
        <f>O1728*H1728</f>
        <v>0</v>
      </c>
      <c r="Q1728" s="138">
        <v>0</v>
      </c>
      <c r="R1728" s="138">
        <f>Q1728*H1728</f>
        <v>0</v>
      </c>
      <c r="S1728" s="138">
        <v>0</v>
      </c>
      <c r="T1728" s="139">
        <f>S1728*H1728</f>
        <v>0</v>
      </c>
      <c r="AR1728" s="140" t="s">
        <v>237</v>
      </c>
      <c r="AT1728" s="140" t="s">
        <v>182</v>
      </c>
      <c r="AU1728" s="140" t="s">
        <v>80</v>
      </c>
      <c r="AY1728" s="16" t="s">
        <v>181</v>
      </c>
      <c r="BE1728" s="141">
        <f>IF(N1728="základní",J1728,0)</f>
        <v>0</v>
      </c>
      <c r="BF1728" s="141">
        <f>IF(N1728="snížená",J1728,0)</f>
        <v>0</v>
      </c>
      <c r="BG1728" s="141">
        <f>IF(N1728="zákl. přenesená",J1728,0)</f>
        <v>0</v>
      </c>
      <c r="BH1728" s="141">
        <f>IF(N1728="sníž. přenesená",J1728,0)</f>
        <v>0</v>
      </c>
      <c r="BI1728" s="141">
        <f>IF(N1728="nulová",J1728,0)</f>
        <v>0</v>
      </c>
      <c r="BJ1728" s="16" t="s">
        <v>78</v>
      </c>
      <c r="BK1728" s="141">
        <f>ROUND(I1728*H1728,2)</f>
        <v>0</v>
      </c>
      <c r="BL1728" s="16" t="s">
        <v>237</v>
      </c>
      <c r="BM1728" s="140" t="s">
        <v>3995</v>
      </c>
    </row>
    <row r="1729" spans="2:65" s="1" customFormat="1" x14ac:dyDescent="0.2">
      <c r="B1729" s="31"/>
      <c r="D1729" s="148" t="s">
        <v>1052</v>
      </c>
      <c r="F1729" s="149" t="s">
        <v>3996</v>
      </c>
      <c r="I1729" s="144"/>
      <c r="L1729" s="31"/>
      <c r="M1729" s="145"/>
      <c r="T1729" s="52"/>
      <c r="AT1729" s="16" t="s">
        <v>1052</v>
      </c>
      <c r="AU1729" s="16" t="s">
        <v>80</v>
      </c>
    </row>
    <row r="1730" spans="2:65" s="12" customFormat="1" x14ac:dyDescent="0.2">
      <c r="B1730" s="150"/>
      <c r="D1730" s="142" t="s">
        <v>1054</v>
      </c>
      <c r="E1730" s="151" t="s">
        <v>3</v>
      </c>
      <c r="F1730" s="152" t="s">
        <v>3997</v>
      </c>
      <c r="H1730" s="153">
        <v>88.825000000000003</v>
      </c>
      <c r="I1730" s="154"/>
      <c r="L1730" s="150"/>
      <c r="M1730" s="155"/>
      <c r="T1730" s="156"/>
      <c r="AT1730" s="151" t="s">
        <v>1054</v>
      </c>
      <c r="AU1730" s="151" t="s">
        <v>80</v>
      </c>
      <c r="AV1730" s="12" t="s">
        <v>80</v>
      </c>
      <c r="AW1730" s="12" t="s">
        <v>35</v>
      </c>
      <c r="AX1730" s="12" t="s">
        <v>78</v>
      </c>
      <c r="AY1730" s="151" t="s">
        <v>181</v>
      </c>
    </row>
    <row r="1731" spans="2:65" s="1" customFormat="1" ht="24.2" customHeight="1" x14ac:dyDescent="0.2">
      <c r="B1731" s="128"/>
      <c r="C1731" s="164" t="s">
        <v>3998</v>
      </c>
      <c r="D1731" s="164" t="s">
        <v>1134</v>
      </c>
      <c r="E1731" s="165" t="s">
        <v>3999</v>
      </c>
      <c r="F1731" s="166" t="s">
        <v>4000</v>
      </c>
      <c r="G1731" s="167" t="s">
        <v>597</v>
      </c>
      <c r="H1731" s="168">
        <v>99.795000000000002</v>
      </c>
      <c r="I1731" s="169"/>
      <c r="J1731" s="170">
        <f>ROUND(I1731*H1731,2)</f>
        <v>0</v>
      </c>
      <c r="K1731" s="166" t="s">
        <v>1050</v>
      </c>
      <c r="L1731" s="171"/>
      <c r="M1731" s="172" t="s">
        <v>3</v>
      </c>
      <c r="N1731" s="173" t="s">
        <v>44</v>
      </c>
      <c r="P1731" s="138">
        <f>O1731*H1731</f>
        <v>0</v>
      </c>
      <c r="Q1731" s="138">
        <v>1.7000000000000001E-4</v>
      </c>
      <c r="R1731" s="138">
        <f>Q1731*H1731</f>
        <v>1.6965150000000002E-2</v>
      </c>
      <c r="S1731" s="138">
        <v>0</v>
      </c>
      <c r="T1731" s="139">
        <f>S1731*H1731</f>
        <v>0</v>
      </c>
      <c r="AR1731" s="140" t="s">
        <v>297</v>
      </c>
      <c r="AT1731" s="140" t="s">
        <v>1134</v>
      </c>
      <c r="AU1731" s="140" t="s">
        <v>80</v>
      </c>
      <c r="AY1731" s="16" t="s">
        <v>181</v>
      </c>
      <c r="BE1731" s="141">
        <f>IF(N1731="základní",J1731,0)</f>
        <v>0</v>
      </c>
      <c r="BF1731" s="141">
        <f>IF(N1731="snížená",J1731,0)</f>
        <v>0</v>
      </c>
      <c r="BG1731" s="141">
        <f>IF(N1731="zákl. přenesená",J1731,0)</f>
        <v>0</v>
      </c>
      <c r="BH1731" s="141">
        <f>IF(N1731="sníž. přenesená",J1731,0)</f>
        <v>0</v>
      </c>
      <c r="BI1731" s="141">
        <f>IF(N1731="nulová",J1731,0)</f>
        <v>0</v>
      </c>
      <c r="BJ1731" s="16" t="s">
        <v>78</v>
      </c>
      <c r="BK1731" s="141">
        <f>ROUND(I1731*H1731,2)</f>
        <v>0</v>
      </c>
      <c r="BL1731" s="16" t="s">
        <v>237</v>
      </c>
      <c r="BM1731" s="140" t="s">
        <v>4001</v>
      </c>
    </row>
    <row r="1732" spans="2:65" s="12" customFormat="1" x14ac:dyDescent="0.2">
      <c r="B1732" s="150"/>
      <c r="D1732" s="142" t="s">
        <v>1054</v>
      </c>
      <c r="E1732" s="151" t="s">
        <v>3</v>
      </c>
      <c r="F1732" s="152" t="s">
        <v>4002</v>
      </c>
      <c r="H1732" s="153">
        <v>88.825000000000003</v>
      </c>
      <c r="I1732" s="154"/>
      <c r="L1732" s="150"/>
      <c r="M1732" s="155"/>
      <c r="T1732" s="156"/>
      <c r="AT1732" s="151" t="s">
        <v>1054</v>
      </c>
      <c r="AU1732" s="151" t="s">
        <v>80</v>
      </c>
      <c r="AV1732" s="12" t="s">
        <v>80</v>
      </c>
      <c r="AW1732" s="12" t="s">
        <v>35</v>
      </c>
      <c r="AX1732" s="12" t="s">
        <v>78</v>
      </c>
      <c r="AY1732" s="151" t="s">
        <v>181</v>
      </c>
    </row>
    <row r="1733" spans="2:65" s="12" customFormat="1" x14ac:dyDescent="0.2">
      <c r="B1733" s="150"/>
      <c r="D1733" s="142" t="s">
        <v>1054</v>
      </c>
      <c r="F1733" s="152" t="s">
        <v>4003</v>
      </c>
      <c r="H1733" s="153">
        <v>99.795000000000002</v>
      </c>
      <c r="I1733" s="154"/>
      <c r="L1733" s="150"/>
      <c r="M1733" s="155"/>
      <c r="T1733" s="156"/>
      <c r="AT1733" s="151" t="s">
        <v>1054</v>
      </c>
      <c r="AU1733" s="151" t="s">
        <v>80</v>
      </c>
      <c r="AV1733" s="12" t="s">
        <v>80</v>
      </c>
      <c r="AW1733" s="12" t="s">
        <v>4</v>
      </c>
      <c r="AX1733" s="12" t="s">
        <v>78</v>
      </c>
      <c r="AY1733" s="151" t="s">
        <v>181</v>
      </c>
    </row>
    <row r="1734" spans="2:65" s="1" customFormat="1" ht="44.25" customHeight="1" x14ac:dyDescent="0.2">
      <c r="B1734" s="128"/>
      <c r="C1734" s="129" t="s">
        <v>4004</v>
      </c>
      <c r="D1734" s="129" t="s">
        <v>182</v>
      </c>
      <c r="E1734" s="130" t="s">
        <v>4005</v>
      </c>
      <c r="F1734" s="131" t="s">
        <v>4006</v>
      </c>
      <c r="G1734" s="132" t="s">
        <v>597</v>
      </c>
      <c r="H1734" s="133">
        <v>60.133000000000003</v>
      </c>
      <c r="I1734" s="134"/>
      <c r="J1734" s="135">
        <f>ROUND(I1734*H1734,2)</f>
        <v>0</v>
      </c>
      <c r="K1734" s="131" t="s">
        <v>1050</v>
      </c>
      <c r="L1734" s="31"/>
      <c r="M1734" s="136" t="s">
        <v>3</v>
      </c>
      <c r="N1734" s="137" t="s">
        <v>44</v>
      </c>
      <c r="P1734" s="138">
        <f>O1734*H1734</f>
        <v>0</v>
      </c>
      <c r="Q1734" s="138">
        <v>0</v>
      </c>
      <c r="R1734" s="138">
        <f>Q1734*H1734</f>
        <v>0</v>
      </c>
      <c r="S1734" s="138">
        <v>0</v>
      </c>
      <c r="T1734" s="139">
        <f>S1734*H1734</f>
        <v>0</v>
      </c>
      <c r="AR1734" s="140" t="s">
        <v>237</v>
      </c>
      <c r="AT1734" s="140" t="s">
        <v>182</v>
      </c>
      <c r="AU1734" s="140" t="s">
        <v>80</v>
      </c>
      <c r="AY1734" s="16" t="s">
        <v>181</v>
      </c>
      <c r="BE1734" s="141">
        <f>IF(N1734="základní",J1734,0)</f>
        <v>0</v>
      </c>
      <c r="BF1734" s="141">
        <f>IF(N1734="snížená",J1734,0)</f>
        <v>0</v>
      </c>
      <c r="BG1734" s="141">
        <f>IF(N1734="zákl. přenesená",J1734,0)</f>
        <v>0</v>
      </c>
      <c r="BH1734" s="141">
        <f>IF(N1734="sníž. přenesená",J1734,0)</f>
        <v>0</v>
      </c>
      <c r="BI1734" s="141">
        <f>IF(N1734="nulová",J1734,0)</f>
        <v>0</v>
      </c>
      <c r="BJ1734" s="16" t="s">
        <v>78</v>
      </c>
      <c r="BK1734" s="141">
        <f>ROUND(I1734*H1734,2)</f>
        <v>0</v>
      </c>
      <c r="BL1734" s="16" t="s">
        <v>237</v>
      </c>
      <c r="BM1734" s="140" t="s">
        <v>4007</v>
      </c>
    </row>
    <row r="1735" spans="2:65" s="1" customFormat="1" x14ac:dyDescent="0.2">
      <c r="B1735" s="31"/>
      <c r="D1735" s="148" t="s">
        <v>1052</v>
      </c>
      <c r="F1735" s="149" t="s">
        <v>4008</v>
      </c>
      <c r="I1735" s="144"/>
      <c r="L1735" s="31"/>
      <c r="M1735" s="145"/>
      <c r="T1735" s="52"/>
      <c r="AT1735" s="16" t="s">
        <v>1052</v>
      </c>
      <c r="AU1735" s="16" t="s">
        <v>80</v>
      </c>
    </row>
    <row r="1736" spans="2:65" s="12" customFormat="1" x14ac:dyDescent="0.2">
      <c r="B1736" s="150"/>
      <c r="D1736" s="142" t="s">
        <v>1054</v>
      </c>
      <c r="E1736" s="151" t="s">
        <v>3</v>
      </c>
      <c r="F1736" s="152" t="s">
        <v>4009</v>
      </c>
      <c r="H1736" s="153">
        <v>60.133000000000003</v>
      </c>
      <c r="I1736" s="154"/>
      <c r="L1736" s="150"/>
      <c r="M1736" s="155"/>
      <c r="T1736" s="156"/>
      <c r="AT1736" s="151" t="s">
        <v>1054</v>
      </c>
      <c r="AU1736" s="151" t="s">
        <v>80</v>
      </c>
      <c r="AV1736" s="12" t="s">
        <v>80</v>
      </c>
      <c r="AW1736" s="12" t="s">
        <v>35</v>
      </c>
      <c r="AX1736" s="12" t="s">
        <v>78</v>
      </c>
      <c r="AY1736" s="151" t="s">
        <v>181</v>
      </c>
    </row>
    <row r="1737" spans="2:65" s="1" customFormat="1" ht="24.2" customHeight="1" x14ac:dyDescent="0.2">
      <c r="B1737" s="128"/>
      <c r="C1737" s="164" t="s">
        <v>4010</v>
      </c>
      <c r="D1737" s="164" t="s">
        <v>1134</v>
      </c>
      <c r="E1737" s="165" t="s">
        <v>4011</v>
      </c>
      <c r="F1737" s="166" t="s">
        <v>4012</v>
      </c>
      <c r="G1737" s="167" t="s">
        <v>597</v>
      </c>
      <c r="H1737" s="168">
        <v>61.335999999999999</v>
      </c>
      <c r="I1737" s="169"/>
      <c r="J1737" s="170">
        <f>ROUND(I1737*H1737,2)</f>
        <v>0</v>
      </c>
      <c r="K1737" s="166" t="s">
        <v>1050</v>
      </c>
      <c r="L1737" s="171"/>
      <c r="M1737" s="172" t="s">
        <v>3</v>
      </c>
      <c r="N1737" s="173" t="s">
        <v>44</v>
      </c>
      <c r="P1737" s="138">
        <f>O1737*H1737</f>
        <v>0</v>
      </c>
      <c r="Q1737" s="138">
        <v>3.0000000000000001E-3</v>
      </c>
      <c r="R1737" s="138">
        <f>Q1737*H1737</f>
        <v>0.184008</v>
      </c>
      <c r="S1737" s="138">
        <v>0</v>
      </c>
      <c r="T1737" s="139">
        <f>S1737*H1737</f>
        <v>0</v>
      </c>
      <c r="AR1737" s="140" t="s">
        <v>297</v>
      </c>
      <c r="AT1737" s="140" t="s">
        <v>1134</v>
      </c>
      <c r="AU1737" s="140" t="s">
        <v>80</v>
      </c>
      <c r="AY1737" s="16" t="s">
        <v>181</v>
      </c>
      <c r="BE1737" s="141">
        <f>IF(N1737="základní",J1737,0)</f>
        <v>0</v>
      </c>
      <c r="BF1737" s="141">
        <f>IF(N1737="snížená",J1737,0)</f>
        <v>0</v>
      </c>
      <c r="BG1737" s="141">
        <f>IF(N1737="zákl. přenesená",J1737,0)</f>
        <v>0</v>
      </c>
      <c r="BH1737" s="141">
        <f>IF(N1737="sníž. přenesená",J1737,0)</f>
        <v>0</v>
      </c>
      <c r="BI1737" s="141">
        <f>IF(N1737="nulová",J1737,0)</f>
        <v>0</v>
      </c>
      <c r="BJ1737" s="16" t="s">
        <v>78</v>
      </c>
      <c r="BK1737" s="141">
        <f>ROUND(I1737*H1737,2)</f>
        <v>0</v>
      </c>
      <c r="BL1737" s="16" t="s">
        <v>237</v>
      </c>
      <c r="BM1737" s="140" t="s">
        <v>4013</v>
      </c>
    </row>
    <row r="1738" spans="2:65" s="12" customFormat="1" x14ac:dyDescent="0.2">
      <c r="B1738" s="150"/>
      <c r="D1738" s="142" t="s">
        <v>1054</v>
      </c>
      <c r="F1738" s="152" t="s">
        <v>4014</v>
      </c>
      <c r="H1738" s="153">
        <v>61.335999999999999</v>
      </c>
      <c r="I1738" s="154"/>
      <c r="L1738" s="150"/>
      <c r="M1738" s="155"/>
      <c r="T1738" s="156"/>
      <c r="AT1738" s="151" t="s">
        <v>1054</v>
      </c>
      <c r="AU1738" s="151" t="s">
        <v>80</v>
      </c>
      <c r="AV1738" s="12" t="s">
        <v>80</v>
      </c>
      <c r="AW1738" s="12" t="s">
        <v>4</v>
      </c>
      <c r="AX1738" s="12" t="s">
        <v>78</v>
      </c>
      <c r="AY1738" s="151" t="s">
        <v>181</v>
      </c>
    </row>
    <row r="1739" spans="2:65" s="1" customFormat="1" ht="66.75" customHeight="1" x14ac:dyDescent="0.2">
      <c r="B1739" s="128"/>
      <c r="C1739" s="129" t="s">
        <v>4015</v>
      </c>
      <c r="D1739" s="129" t="s">
        <v>182</v>
      </c>
      <c r="E1739" s="130" t="s">
        <v>4016</v>
      </c>
      <c r="F1739" s="131" t="s">
        <v>4017</v>
      </c>
      <c r="G1739" s="132" t="s">
        <v>597</v>
      </c>
      <c r="H1739" s="133">
        <v>2.52</v>
      </c>
      <c r="I1739" s="134"/>
      <c r="J1739" s="135">
        <f>ROUND(I1739*H1739,2)</f>
        <v>0</v>
      </c>
      <c r="K1739" s="131" t="s">
        <v>1050</v>
      </c>
      <c r="L1739" s="31"/>
      <c r="M1739" s="136" t="s">
        <v>3</v>
      </c>
      <c r="N1739" s="137" t="s">
        <v>44</v>
      </c>
      <c r="P1739" s="138">
        <f>O1739*H1739</f>
        <v>0</v>
      </c>
      <c r="Q1739" s="138">
        <v>4.8259999999999997E-2</v>
      </c>
      <c r="R1739" s="138">
        <f>Q1739*H1739</f>
        <v>0.12161519999999999</v>
      </c>
      <c r="S1739" s="138">
        <v>0</v>
      </c>
      <c r="T1739" s="139">
        <f>S1739*H1739</f>
        <v>0</v>
      </c>
      <c r="AR1739" s="140" t="s">
        <v>237</v>
      </c>
      <c r="AT1739" s="140" t="s">
        <v>182</v>
      </c>
      <c r="AU1739" s="140" t="s">
        <v>80</v>
      </c>
      <c r="AY1739" s="16" t="s">
        <v>181</v>
      </c>
      <c r="BE1739" s="141">
        <f>IF(N1739="základní",J1739,0)</f>
        <v>0</v>
      </c>
      <c r="BF1739" s="141">
        <f>IF(N1739="snížená",J1739,0)</f>
        <v>0</v>
      </c>
      <c r="BG1739" s="141">
        <f>IF(N1739="zákl. přenesená",J1739,0)</f>
        <v>0</v>
      </c>
      <c r="BH1739" s="141">
        <f>IF(N1739="sníž. přenesená",J1739,0)</f>
        <v>0</v>
      </c>
      <c r="BI1739" s="141">
        <f>IF(N1739="nulová",J1739,0)</f>
        <v>0</v>
      </c>
      <c r="BJ1739" s="16" t="s">
        <v>78</v>
      </c>
      <c r="BK1739" s="141">
        <f>ROUND(I1739*H1739,2)</f>
        <v>0</v>
      </c>
      <c r="BL1739" s="16" t="s">
        <v>237</v>
      </c>
      <c r="BM1739" s="140" t="s">
        <v>4018</v>
      </c>
    </row>
    <row r="1740" spans="2:65" s="1" customFormat="1" x14ac:dyDescent="0.2">
      <c r="B1740" s="31"/>
      <c r="D1740" s="148" t="s">
        <v>1052</v>
      </c>
      <c r="F1740" s="149" t="s">
        <v>4019</v>
      </c>
      <c r="I1740" s="144"/>
      <c r="L1740" s="31"/>
      <c r="M1740" s="145"/>
      <c r="T1740" s="52"/>
      <c r="AT1740" s="16" t="s">
        <v>1052</v>
      </c>
      <c r="AU1740" s="16" t="s">
        <v>80</v>
      </c>
    </row>
    <row r="1741" spans="2:65" s="12" customFormat="1" x14ac:dyDescent="0.2">
      <c r="B1741" s="150"/>
      <c r="D1741" s="142" t="s">
        <v>1054</v>
      </c>
      <c r="E1741" s="151" t="s">
        <v>3</v>
      </c>
      <c r="F1741" s="152" t="s">
        <v>4020</v>
      </c>
      <c r="H1741" s="153">
        <v>2.52</v>
      </c>
      <c r="I1741" s="154"/>
      <c r="L1741" s="150"/>
      <c r="M1741" s="155"/>
      <c r="T1741" s="156"/>
      <c r="AT1741" s="151" t="s">
        <v>1054</v>
      </c>
      <c r="AU1741" s="151" t="s">
        <v>80</v>
      </c>
      <c r="AV1741" s="12" t="s">
        <v>80</v>
      </c>
      <c r="AW1741" s="12" t="s">
        <v>35</v>
      </c>
      <c r="AX1741" s="12" t="s">
        <v>78</v>
      </c>
      <c r="AY1741" s="151" t="s">
        <v>181</v>
      </c>
    </row>
    <row r="1742" spans="2:65" s="1" customFormat="1" ht="55.5" customHeight="1" x14ac:dyDescent="0.2">
      <c r="B1742" s="128"/>
      <c r="C1742" s="129" t="s">
        <v>4021</v>
      </c>
      <c r="D1742" s="129" t="s">
        <v>182</v>
      </c>
      <c r="E1742" s="130" t="s">
        <v>4022</v>
      </c>
      <c r="F1742" s="131" t="s">
        <v>4023</v>
      </c>
      <c r="G1742" s="132" t="s">
        <v>597</v>
      </c>
      <c r="H1742" s="133">
        <v>82.427000000000007</v>
      </c>
      <c r="I1742" s="134"/>
      <c r="J1742" s="135">
        <f>ROUND(I1742*H1742,2)</f>
        <v>0</v>
      </c>
      <c r="K1742" s="131" t="s">
        <v>3</v>
      </c>
      <c r="L1742" s="31"/>
      <c r="M1742" s="136" t="s">
        <v>3</v>
      </c>
      <c r="N1742" s="137" t="s">
        <v>44</v>
      </c>
      <c r="P1742" s="138">
        <f>O1742*H1742</f>
        <v>0</v>
      </c>
      <c r="Q1742" s="138">
        <v>7.8049999999999994E-2</v>
      </c>
      <c r="R1742" s="138">
        <f>Q1742*H1742</f>
        <v>6.4334273499999997</v>
      </c>
      <c r="S1742" s="138">
        <v>0</v>
      </c>
      <c r="T1742" s="139">
        <f>S1742*H1742</f>
        <v>0</v>
      </c>
      <c r="AR1742" s="140" t="s">
        <v>237</v>
      </c>
      <c r="AT1742" s="140" t="s">
        <v>182</v>
      </c>
      <c r="AU1742" s="140" t="s">
        <v>80</v>
      </c>
      <c r="AY1742" s="16" t="s">
        <v>181</v>
      </c>
      <c r="BE1742" s="141">
        <f>IF(N1742="základní",J1742,0)</f>
        <v>0</v>
      </c>
      <c r="BF1742" s="141">
        <f>IF(N1742="snížená",J1742,0)</f>
        <v>0</v>
      </c>
      <c r="BG1742" s="141">
        <f>IF(N1742="zákl. přenesená",J1742,0)</f>
        <v>0</v>
      </c>
      <c r="BH1742" s="141">
        <f>IF(N1742="sníž. přenesená",J1742,0)</f>
        <v>0</v>
      </c>
      <c r="BI1742" s="141">
        <f>IF(N1742="nulová",J1742,0)</f>
        <v>0</v>
      </c>
      <c r="BJ1742" s="16" t="s">
        <v>78</v>
      </c>
      <c r="BK1742" s="141">
        <f>ROUND(I1742*H1742,2)</f>
        <v>0</v>
      </c>
      <c r="BL1742" s="16" t="s">
        <v>237</v>
      </c>
      <c r="BM1742" s="140" t="s">
        <v>4024</v>
      </c>
    </row>
    <row r="1743" spans="2:65" s="12" customFormat="1" ht="22.5" x14ac:dyDescent="0.2">
      <c r="B1743" s="150"/>
      <c r="D1743" s="142" t="s">
        <v>1054</v>
      </c>
      <c r="E1743" s="151" t="s">
        <v>3</v>
      </c>
      <c r="F1743" s="152" t="s">
        <v>4025</v>
      </c>
      <c r="H1743" s="153">
        <v>82.427000000000007</v>
      </c>
      <c r="I1743" s="154"/>
      <c r="L1743" s="150"/>
      <c r="M1743" s="155"/>
      <c r="T1743" s="156"/>
      <c r="AT1743" s="151" t="s">
        <v>1054</v>
      </c>
      <c r="AU1743" s="151" t="s">
        <v>80</v>
      </c>
      <c r="AV1743" s="12" t="s">
        <v>80</v>
      </c>
      <c r="AW1743" s="12" t="s">
        <v>35</v>
      </c>
      <c r="AX1743" s="12" t="s">
        <v>78</v>
      </c>
      <c r="AY1743" s="151" t="s">
        <v>181</v>
      </c>
    </row>
    <row r="1744" spans="2:65" s="1" customFormat="1" ht="55.5" customHeight="1" x14ac:dyDescent="0.2">
      <c r="B1744" s="128"/>
      <c r="C1744" s="129" t="s">
        <v>4026</v>
      </c>
      <c r="D1744" s="129" t="s">
        <v>182</v>
      </c>
      <c r="E1744" s="130" t="s">
        <v>4027</v>
      </c>
      <c r="F1744" s="131" t="s">
        <v>4028</v>
      </c>
      <c r="G1744" s="132" t="s">
        <v>597</v>
      </c>
      <c r="H1744" s="133">
        <v>4.76</v>
      </c>
      <c r="I1744" s="134"/>
      <c r="J1744" s="135">
        <f>ROUND(I1744*H1744,2)</f>
        <v>0</v>
      </c>
      <c r="K1744" s="131" t="s">
        <v>1050</v>
      </c>
      <c r="L1744" s="31"/>
      <c r="M1744" s="136" t="s">
        <v>3</v>
      </c>
      <c r="N1744" s="137" t="s">
        <v>44</v>
      </c>
      <c r="P1744" s="138">
        <f>O1744*H1744</f>
        <v>0</v>
      </c>
      <c r="Q1744" s="138">
        <v>2.5069999999999999E-2</v>
      </c>
      <c r="R1744" s="138">
        <f>Q1744*H1744</f>
        <v>0.11933319999999999</v>
      </c>
      <c r="S1744" s="138">
        <v>0</v>
      </c>
      <c r="T1744" s="139">
        <f>S1744*H1744</f>
        <v>0</v>
      </c>
      <c r="AR1744" s="140" t="s">
        <v>237</v>
      </c>
      <c r="AT1744" s="140" t="s">
        <v>182</v>
      </c>
      <c r="AU1744" s="140" t="s">
        <v>80</v>
      </c>
      <c r="AY1744" s="16" t="s">
        <v>181</v>
      </c>
      <c r="BE1744" s="141">
        <f>IF(N1744="základní",J1744,0)</f>
        <v>0</v>
      </c>
      <c r="BF1744" s="141">
        <f>IF(N1744="snížená",J1744,0)</f>
        <v>0</v>
      </c>
      <c r="BG1744" s="141">
        <f>IF(N1744="zákl. přenesená",J1744,0)</f>
        <v>0</v>
      </c>
      <c r="BH1744" s="141">
        <f>IF(N1744="sníž. přenesená",J1744,0)</f>
        <v>0</v>
      </c>
      <c r="BI1744" s="141">
        <f>IF(N1744="nulová",J1744,0)</f>
        <v>0</v>
      </c>
      <c r="BJ1744" s="16" t="s">
        <v>78</v>
      </c>
      <c r="BK1744" s="141">
        <f>ROUND(I1744*H1744,2)</f>
        <v>0</v>
      </c>
      <c r="BL1744" s="16" t="s">
        <v>237</v>
      </c>
      <c r="BM1744" s="140" t="s">
        <v>4029</v>
      </c>
    </row>
    <row r="1745" spans="2:65" s="1" customFormat="1" x14ac:dyDescent="0.2">
      <c r="B1745" s="31"/>
      <c r="D1745" s="148" t="s">
        <v>1052</v>
      </c>
      <c r="F1745" s="149" t="s">
        <v>4030</v>
      </c>
      <c r="I1745" s="144"/>
      <c r="L1745" s="31"/>
      <c r="M1745" s="145"/>
      <c r="T1745" s="52"/>
      <c r="AT1745" s="16" t="s">
        <v>1052</v>
      </c>
      <c r="AU1745" s="16" t="s">
        <v>80</v>
      </c>
    </row>
    <row r="1746" spans="2:65" s="12" customFormat="1" x14ac:dyDescent="0.2">
      <c r="B1746" s="150"/>
      <c r="D1746" s="142" t="s">
        <v>1054</v>
      </c>
      <c r="E1746" s="151" t="s">
        <v>3</v>
      </c>
      <c r="F1746" s="152" t="s">
        <v>4031</v>
      </c>
      <c r="H1746" s="153">
        <v>4.76</v>
      </c>
      <c r="I1746" s="154"/>
      <c r="L1746" s="150"/>
      <c r="M1746" s="155"/>
      <c r="T1746" s="156"/>
      <c r="AT1746" s="151" t="s">
        <v>1054</v>
      </c>
      <c r="AU1746" s="151" t="s">
        <v>80</v>
      </c>
      <c r="AV1746" s="12" t="s">
        <v>80</v>
      </c>
      <c r="AW1746" s="12" t="s">
        <v>35</v>
      </c>
      <c r="AX1746" s="12" t="s">
        <v>78</v>
      </c>
      <c r="AY1746" s="151" t="s">
        <v>181</v>
      </c>
    </row>
    <row r="1747" spans="2:65" s="1" customFormat="1" ht="55.5" customHeight="1" x14ac:dyDescent="0.2">
      <c r="B1747" s="128"/>
      <c r="C1747" s="129" t="s">
        <v>4032</v>
      </c>
      <c r="D1747" s="129" t="s">
        <v>182</v>
      </c>
      <c r="E1747" s="130" t="s">
        <v>4033</v>
      </c>
      <c r="F1747" s="131" t="s">
        <v>4034</v>
      </c>
      <c r="G1747" s="132" t="s">
        <v>597</v>
      </c>
      <c r="H1747" s="133">
        <v>88.825000000000003</v>
      </c>
      <c r="I1747" s="134"/>
      <c r="J1747" s="135">
        <f>ROUND(I1747*H1747,2)</f>
        <v>0</v>
      </c>
      <c r="K1747" s="131" t="s">
        <v>1050</v>
      </c>
      <c r="L1747" s="31"/>
      <c r="M1747" s="136" t="s">
        <v>3</v>
      </c>
      <c r="N1747" s="137" t="s">
        <v>44</v>
      </c>
      <c r="P1747" s="138">
        <f>O1747*H1747</f>
        <v>0</v>
      </c>
      <c r="Q1747" s="138">
        <v>2.5559999999999999E-2</v>
      </c>
      <c r="R1747" s="138">
        <f>Q1747*H1747</f>
        <v>2.2703669999999998</v>
      </c>
      <c r="S1747" s="138">
        <v>0</v>
      </c>
      <c r="T1747" s="139">
        <f>S1747*H1747</f>
        <v>0</v>
      </c>
      <c r="AR1747" s="140" t="s">
        <v>237</v>
      </c>
      <c r="AT1747" s="140" t="s">
        <v>182</v>
      </c>
      <c r="AU1747" s="140" t="s">
        <v>80</v>
      </c>
      <c r="AY1747" s="16" t="s">
        <v>181</v>
      </c>
      <c r="BE1747" s="141">
        <f>IF(N1747="základní",J1747,0)</f>
        <v>0</v>
      </c>
      <c r="BF1747" s="141">
        <f>IF(N1747="snížená",J1747,0)</f>
        <v>0</v>
      </c>
      <c r="BG1747" s="141">
        <f>IF(N1747="zákl. přenesená",J1747,0)</f>
        <v>0</v>
      </c>
      <c r="BH1747" s="141">
        <f>IF(N1747="sníž. přenesená",J1747,0)</f>
        <v>0</v>
      </c>
      <c r="BI1747" s="141">
        <f>IF(N1747="nulová",J1747,0)</f>
        <v>0</v>
      </c>
      <c r="BJ1747" s="16" t="s">
        <v>78</v>
      </c>
      <c r="BK1747" s="141">
        <f>ROUND(I1747*H1747,2)</f>
        <v>0</v>
      </c>
      <c r="BL1747" s="16" t="s">
        <v>237</v>
      </c>
      <c r="BM1747" s="140" t="s">
        <v>4035</v>
      </c>
    </row>
    <row r="1748" spans="2:65" s="1" customFormat="1" x14ac:dyDescent="0.2">
      <c r="B1748" s="31"/>
      <c r="D1748" s="148" t="s">
        <v>1052</v>
      </c>
      <c r="F1748" s="149" t="s">
        <v>4036</v>
      </c>
      <c r="I1748" s="144"/>
      <c r="L1748" s="31"/>
      <c r="M1748" s="145"/>
      <c r="T1748" s="52"/>
      <c r="AT1748" s="16" t="s">
        <v>1052</v>
      </c>
      <c r="AU1748" s="16" t="s">
        <v>80</v>
      </c>
    </row>
    <row r="1749" spans="2:65" s="12" customFormat="1" ht="22.5" x14ac:dyDescent="0.2">
      <c r="B1749" s="150"/>
      <c r="D1749" s="142" t="s">
        <v>1054</v>
      </c>
      <c r="E1749" s="151" t="s">
        <v>3</v>
      </c>
      <c r="F1749" s="152" t="s">
        <v>4037</v>
      </c>
      <c r="H1749" s="153">
        <v>56.155000000000001</v>
      </c>
      <c r="I1749" s="154"/>
      <c r="L1749" s="150"/>
      <c r="M1749" s="155"/>
      <c r="T1749" s="156"/>
      <c r="AT1749" s="151" t="s">
        <v>1054</v>
      </c>
      <c r="AU1749" s="151" t="s">
        <v>80</v>
      </c>
      <c r="AV1749" s="12" t="s">
        <v>80</v>
      </c>
      <c r="AW1749" s="12" t="s">
        <v>35</v>
      </c>
      <c r="AX1749" s="12" t="s">
        <v>73</v>
      </c>
      <c r="AY1749" s="151" t="s">
        <v>181</v>
      </c>
    </row>
    <row r="1750" spans="2:65" s="12" customFormat="1" x14ac:dyDescent="0.2">
      <c r="B1750" s="150"/>
      <c r="D1750" s="142" t="s">
        <v>1054</v>
      </c>
      <c r="E1750" s="151" t="s">
        <v>3</v>
      </c>
      <c r="F1750" s="152" t="s">
        <v>4038</v>
      </c>
      <c r="H1750" s="153">
        <v>32.67</v>
      </c>
      <c r="I1750" s="154"/>
      <c r="L1750" s="150"/>
      <c r="M1750" s="155"/>
      <c r="T1750" s="156"/>
      <c r="AT1750" s="151" t="s">
        <v>1054</v>
      </c>
      <c r="AU1750" s="151" t="s">
        <v>80</v>
      </c>
      <c r="AV1750" s="12" t="s">
        <v>80</v>
      </c>
      <c r="AW1750" s="12" t="s">
        <v>35</v>
      </c>
      <c r="AX1750" s="12" t="s">
        <v>73</v>
      </c>
      <c r="AY1750" s="151" t="s">
        <v>181</v>
      </c>
    </row>
    <row r="1751" spans="2:65" s="13" customFormat="1" x14ac:dyDescent="0.2">
      <c r="B1751" s="157"/>
      <c r="D1751" s="142" t="s">
        <v>1054</v>
      </c>
      <c r="E1751" s="158" t="s">
        <v>3</v>
      </c>
      <c r="F1751" s="159" t="s">
        <v>1070</v>
      </c>
      <c r="H1751" s="160">
        <v>88.825000000000003</v>
      </c>
      <c r="I1751" s="161"/>
      <c r="L1751" s="157"/>
      <c r="M1751" s="162"/>
      <c r="T1751" s="163"/>
      <c r="AT1751" s="158" t="s">
        <v>1054</v>
      </c>
      <c r="AU1751" s="158" t="s">
        <v>80</v>
      </c>
      <c r="AV1751" s="13" t="s">
        <v>186</v>
      </c>
      <c r="AW1751" s="13" t="s">
        <v>35</v>
      </c>
      <c r="AX1751" s="13" t="s">
        <v>78</v>
      </c>
      <c r="AY1751" s="158" t="s">
        <v>181</v>
      </c>
    </row>
    <row r="1752" spans="2:65" s="1" customFormat="1" ht="37.9" customHeight="1" x14ac:dyDescent="0.2">
      <c r="B1752" s="128"/>
      <c r="C1752" s="129" t="s">
        <v>4039</v>
      </c>
      <c r="D1752" s="129" t="s">
        <v>182</v>
      </c>
      <c r="E1752" s="130" t="s">
        <v>4040</v>
      </c>
      <c r="F1752" s="131" t="s">
        <v>4041</v>
      </c>
      <c r="G1752" s="132" t="s">
        <v>597</v>
      </c>
      <c r="H1752" s="133">
        <v>82.480999999999995</v>
      </c>
      <c r="I1752" s="134"/>
      <c r="J1752" s="135">
        <f>ROUND(I1752*H1752,2)</f>
        <v>0</v>
      </c>
      <c r="K1752" s="131" t="s">
        <v>3</v>
      </c>
      <c r="L1752" s="31"/>
      <c r="M1752" s="136" t="s">
        <v>3</v>
      </c>
      <c r="N1752" s="137" t="s">
        <v>44</v>
      </c>
      <c r="P1752" s="138">
        <f>O1752*H1752</f>
        <v>0</v>
      </c>
      <c r="Q1752" s="138">
        <v>1.324E-2</v>
      </c>
      <c r="R1752" s="138">
        <f>Q1752*H1752</f>
        <v>1.0920484399999999</v>
      </c>
      <c r="S1752" s="138">
        <v>0</v>
      </c>
      <c r="T1752" s="139">
        <f>S1752*H1752</f>
        <v>0</v>
      </c>
      <c r="AR1752" s="140" t="s">
        <v>237</v>
      </c>
      <c r="AT1752" s="140" t="s">
        <v>182</v>
      </c>
      <c r="AU1752" s="140" t="s">
        <v>80</v>
      </c>
      <c r="AY1752" s="16" t="s">
        <v>181</v>
      </c>
      <c r="BE1752" s="141">
        <f>IF(N1752="základní",J1752,0)</f>
        <v>0</v>
      </c>
      <c r="BF1752" s="141">
        <f>IF(N1752="snížená",J1752,0)</f>
        <v>0</v>
      </c>
      <c r="BG1752" s="141">
        <f>IF(N1752="zákl. přenesená",J1752,0)</f>
        <v>0</v>
      </c>
      <c r="BH1752" s="141">
        <f>IF(N1752="sníž. přenesená",J1752,0)</f>
        <v>0</v>
      </c>
      <c r="BI1752" s="141">
        <f>IF(N1752="nulová",J1752,0)</f>
        <v>0</v>
      </c>
      <c r="BJ1752" s="16" t="s">
        <v>78</v>
      </c>
      <c r="BK1752" s="141">
        <f>ROUND(I1752*H1752,2)</f>
        <v>0</v>
      </c>
      <c r="BL1752" s="16" t="s">
        <v>237</v>
      </c>
      <c r="BM1752" s="140" t="s">
        <v>4042</v>
      </c>
    </row>
    <row r="1753" spans="2:65" s="1" customFormat="1" ht="44.25" customHeight="1" x14ac:dyDescent="0.2">
      <c r="B1753" s="128"/>
      <c r="C1753" s="129" t="s">
        <v>4043</v>
      </c>
      <c r="D1753" s="129" t="s">
        <v>182</v>
      </c>
      <c r="E1753" s="130" t="s">
        <v>4044</v>
      </c>
      <c r="F1753" s="131" t="s">
        <v>4045</v>
      </c>
      <c r="G1753" s="132" t="s">
        <v>597</v>
      </c>
      <c r="H1753" s="133">
        <v>238.62899999999999</v>
      </c>
      <c r="I1753" s="134"/>
      <c r="J1753" s="135">
        <f>ROUND(I1753*H1753,2)</f>
        <v>0</v>
      </c>
      <c r="K1753" s="131" t="s">
        <v>1050</v>
      </c>
      <c r="L1753" s="31"/>
      <c r="M1753" s="136" t="s">
        <v>3</v>
      </c>
      <c r="N1753" s="137" t="s">
        <v>44</v>
      </c>
      <c r="P1753" s="138">
        <f>O1753*H1753</f>
        <v>0</v>
      </c>
      <c r="Q1753" s="138">
        <v>1E-4</v>
      </c>
      <c r="R1753" s="138">
        <f>Q1753*H1753</f>
        <v>2.3862899999999999E-2</v>
      </c>
      <c r="S1753" s="138">
        <v>0</v>
      </c>
      <c r="T1753" s="139">
        <f>S1753*H1753</f>
        <v>0</v>
      </c>
      <c r="AR1753" s="140" t="s">
        <v>237</v>
      </c>
      <c r="AT1753" s="140" t="s">
        <v>182</v>
      </c>
      <c r="AU1753" s="140" t="s">
        <v>80</v>
      </c>
      <c r="AY1753" s="16" t="s">
        <v>181</v>
      </c>
      <c r="BE1753" s="141">
        <f>IF(N1753="základní",J1753,0)</f>
        <v>0</v>
      </c>
      <c r="BF1753" s="141">
        <f>IF(N1753="snížená",J1753,0)</f>
        <v>0</v>
      </c>
      <c r="BG1753" s="141">
        <f>IF(N1753="zákl. přenesená",J1753,0)</f>
        <v>0</v>
      </c>
      <c r="BH1753" s="141">
        <f>IF(N1753="sníž. přenesená",J1753,0)</f>
        <v>0</v>
      </c>
      <c r="BI1753" s="141">
        <f>IF(N1753="nulová",J1753,0)</f>
        <v>0</v>
      </c>
      <c r="BJ1753" s="16" t="s">
        <v>78</v>
      </c>
      <c r="BK1753" s="141">
        <f>ROUND(I1753*H1753,2)</f>
        <v>0</v>
      </c>
      <c r="BL1753" s="16" t="s">
        <v>237</v>
      </c>
      <c r="BM1753" s="140" t="s">
        <v>4046</v>
      </c>
    </row>
    <row r="1754" spans="2:65" s="1" customFormat="1" x14ac:dyDescent="0.2">
      <c r="B1754" s="31"/>
      <c r="D1754" s="148" t="s">
        <v>1052</v>
      </c>
      <c r="F1754" s="149" t="s">
        <v>4047</v>
      </c>
      <c r="I1754" s="144"/>
      <c r="L1754" s="31"/>
      <c r="M1754" s="145"/>
      <c r="T1754" s="52"/>
      <c r="AT1754" s="16" t="s">
        <v>1052</v>
      </c>
      <c r="AU1754" s="16" t="s">
        <v>80</v>
      </c>
    </row>
    <row r="1755" spans="2:65" s="12" customFormat="1" x14ac:dyDescent="0.2">
      <c r="B1755" s="150"/>
      <c r="D1755" s="142" t="s">
        <v>1054</v>
      </c>
      <c r="E1755" s="151" t="s">
        <v>3</v>
      </c>
      <c r="F1755" s="152" t="s">
        <v>4048</v>
      </c>
      <c r="H1755" s="153">
        <v>238.62899999999999</v>
      </c>
      <c r="I1755" s="154"/>
      <c r="L1755" s="150"/>
      <c r="M1755" s="155"/>
      <c r="T1755" s="156"/>
      <c r="AT1755" s="151" t="s">
        <v>1054</v>
      </c>
      <c r="AU1755" s="151" t="s">
        <v>80</v>
      </c>
      <c r="AV1755" s="12" t="s">
        <v>80</v>
      </c>
      <c r="AW1755" s="12" t="s">
        <v>35</v>
      </c>
      <c r="AX1755" s="12" t="s">
        <v>78</v>
      </c>
      <c r="AY1755" s="151" t="s">
        <v>181</v>
      </c>
    </row>
    <row r="1756" spans="2:65" s="1" customFormat="1" ht="44.25" customHeight="1" x14ac:dyDescent="0.2">
      <c r="B1756" s="128"/>
      <c r="C1756" s="129" t="s">
        <v>4049</v>
      </c>
      <c r="D1756" s="129" t="s">
        <v>182</v>
      </c>
      <c r="E1756" s="130" t="s">
        <v>4050</v>
      </c>
      <c r="F1756" s="131" t="s">
        <v>4051</v>
      </c>
      <c r="G1756" s="132" t="s">
        <v>597</v>
      </c>
      <c r="H1756" s="133">
        <v>127.185</v>
      </c>
      <c r="I1756" s="134"/>
      <c r="J1756" s="135">
        <f>ROUND(I1756*H1756,2)</f>
        <v>0</v>
      </c>
      <c r="K1756" s="131" t="s">
        <v>1050</v>
      </c>
      <c r="L1756" s="31"/>
      <c r="M1756" s="136" t="s">
        <v>3</v>
      </c>
      <c r="N1756" s="137" t="s">
        <v>44</v>
      </c>
      <c r="P1756" s="138">
        <f>O1756*H1756</f>
        <v>0</v>
      </c>
      <c r="Q1756" s="138">
        <v>0</v>
      </c>
      <c r="R1756" s="138">
        <f>Q1756*H1756</f>
        <v>0</v>
      </c>
      <c r="S1756" s="138">
        <v>1.7250000000000001E-2</v>
      </c>
      <c r="T1756" s="139">
        <f>S1756*H1756</f>
        <v>2.1939412500000004</v>
      </c>
      <c r="AR1756" s="140" t="s">
        <v>237</v>
      </c>
      <c r="AT1756" s="140" t="s">
        <v>182</v>
      </c>
      <c r="AU1756" s="140" t="s">
        <v>80</v>
      </c>
      <c r="AY1756" s="16" t="s">
        <v>181</v>
      </c>
      <c r="BE1756" s="141">
        <f>IF(N1756="základní",J1756,0)</f>
        <v>0</v>
      </c>
      <c r="BF1756" s="141">
        <f>IF(N1756="snížená",J1756,0)</f>
        <v>0</v>
      </c>
      <c r="BG1756" s="141">
        <f>IF(N1756="zákl. přenesená",J1756,0)</f>
        <v>0</v>
      </c>
      <c r="BH1756" s="141">
        <f>IF(N1756="sníž. přenesená",J1756,0)</f>
        <v>0</v>
      </c>
      <c r="BI1756" s="141">
        <f>IF(N1756="nulová",J1756,0)</f>
        <v>0</v>
      </c>
      <c r="BJ1756" s="16" t="s">
        <v>78</v>
      </c>
      <c r="BK1756" s="141">
        <f>ROUND(I1756*H1756,2)</f>
        <v>0</v>
      </c>
      <c r="BL1756" s="16" t="s">
        <v>237</v>
      </c>
      <c r="BM1756" s="140" t="s">
        <v>4052</v>
      </c>
    </row>
    <row r="1757" spans="2:65" s="1" customFormat="1" x14ac:dyDescent="0.2">
      <c r="B1757" s="31"/>
      <c r="D1757" s="148" t="s">
        <v>1052</v>
      </c>
      <c r="F1757" s="149" t="s">
        <v>4053</v>
      </c>
      <c r="I1757" s="144"/>
      <c r="L1757" s="31"/>
      <c r="M1757" s="145"/>
      <c r="T1757" s="52"/>
      <c r="AT1757" s="16" t="s">
        <v>1052</v>
      </c>
      <c r="AU1757" s="16" t="s">
        <v>80</v>
      </c>
    </row>
    <row r="1758" spans="2:65" s="12" customFormat="1" ht="33.75" x14ac:dyDescent="0.2">
      <c r="B1758" s="150"/>
      <c r="D1758" s="142" t="s">
        <v>1054</v>
      </c>
      <c r="E1758" s="151" t="s">
        <v>3</v>
      </c>
      <c r="F1758" s="152" t="s">
        <v>4054</v>
      </c>
      <c r="H1758" s="153">
        <v>127.185</v>
      </c>
      <c r="I1758" s="154"/>
      <c r="L1758" s="150"/>
      <c r="M1758" s="155"/>
      <c r="T1758" s="156"/>
      <c r="AT1758" s="151" t="s">
        <v>1054</v>
      </c>
      <c r="AU1758" s="151" t="s">
        <v>80</v>
      </c>
      <c r="AV1758" s="12" t="s">
        <v>80</v>
      </c>
      <c r="AW1758" s="12" t="s">
        <v>35</v>
      </c>
      <c r="AX1758" s="12" t="s">
        <v>78</v>
      </c>
      <c r="AY1758" s="151" t="s">
        <v>181</v>
      </c>
    </row>
    <row r="1759" spans="2:65" s="1" customFormat="1" ht="24.2" customHeight="1" x14ac:dyDescent="0.2">
      <c r="B1759" s="128"/>
      <c r="C1759" s="129" t="s">
        <v>4055</v>
      </c>
      <c r="D1759" s="129" t="s">
        <v>182</v>
      </c>
      <c r="E1759" s="130" t="s">
        <v>4056</v>
      </c>
      <c r="F1759" s="131" t="s">
        <v>4057</v>
      </c>
      <c r="G1759" s="132" t="s">
        <v>597</v>
      </c>
      <c r="H1759" s="133">
        <v>62.563000000000002</v>
      </c>
      <c r="I1759" s="134"/>
      <c r="J1759" s="135">
        <f>ROUND(I1759*H1759,2)</f>
        <v>0</v>
      </c>
      <c r="K1759" s="131" t="s">
        <v>3</v>
      </c>
      <c r="L1759" s="31"/>
      <c r="M1759" s="136" t="s">
        <v>3</v>
      </c>
      <c r="N1759" s="137" t="s">
        <v>44</v>
      </c>
      <c r="P1759" s="138">
        <f>O1759*H1759</f>
        <v>0</v>
      </c>
      <c r="Q1759" s="138">
        <v>1.7950000000000001E-2</v>
      </c>
      <c r="R1759" s="138">
        <f>Q1759*H1759</f>
        <v>1.1230058500000002</v>
      </c>
      <c r="S1759" s="138">
        <v>0</v>
      </c>
      <c r="T1759" s="139">
        <f>S1759*H1759</f>
        <v>0</v>
      </c>
      <c r="AR1759" s="140" t="s">
        <v>237</v>
      </c>
      <c r="AT1759" s="140" t="s">
        <v>182</v>
      </c>
      <c r="AU1759" s="140" t="s">
        <v>80</v>
      </c>
      <c r="AY1759" s="16" t="s">
        <v>181</v>
      </c>
      <c r="BE1759" s="141">
        <f>IF(N1759="základní",J1759,0)</f>
        <v>0</v>
      </c>
      <c r="BF1759" s="141">
        <f>IF(N1759="snížená",J1759,0)</f>
        <v>0</v>
      </c>
      <c r="BG1759" s="141">
        <f>IF(N1759="zákl. přenesená",J1759,0)</f>
        <v>0</v>
      </c>
      <c r="BH1759" s="141">
        <f>IF(N1759="sníž. přenesená",J1759,0)</f>
        <v>0</v>
      </c>
      <c r="BI1759" s="141">
        <f>IF(N1759="nulová",J1759,0)</f>
        <v>0</v>
      </c>
      <c r="BJ1759" s="16" t="s">
        <v>78</v>
      </c>
      <c r="BK1759" s="141">
        <f>ROUND(I1759*H1759,2)</f>
        <v>0</v>
      </c>
      <c r="BL1759" s="16" t="s">
        <v>237</v>
      </c>
      <c r="BM1759" s="140" t="s">
        <v>4058</v>
      </c>
    </row>
    <row r="1760" spans="2:65" s="1" customFormat="1" ht="49.15" customHeight="1" x14ac:dyDescent="0.2">
      <c r="B1760" s="128"/>
      <c r="C1760" s="129" t="s">
        <v>4059</v>
      </c>
      <c r="D1760" s="129" t="s">
        <v>182</v>
      </c>
      <c r="E1760" s="130" t="s">
        <v>4060</v>
      </c>
      <c r="F1760" s="131" t="s">
        <v>4061</v>
      </c>
      <c r="G1760" s="132" t="s">
        <v>597</v>
      </c>
      <c r="H1760" s="133">
        <v>155.364</v>
      </c>
      <c r="I1760" s="134"/>
      <c r="J1760" s="135">
        <f>ROUND(I1760*H1760,2)</f>
        <v>0</v>
      </c>
      <c r="K1760" s="131" t="s">
        <v>1050</v>
      </c>
      <c r="L1760" s="31"/>
      <c r="M1760" s="136" t="s">
        <v>3</v>
      </c>
      <c r="N1760" s="137" t="s">
        <v>44</v>
      </c>
      <c r="P1760" s="138">
        <f>O1760*H1760</f>
        <v>0</v>
      </c>
      <c r="Q1760" s="138">
        <v>1.5769999999999999E-2</v>
      </c>
      <c r="R1760" s="138">
        <f>Q1760*H1760</f>
        <v>2.45009028</v>
      </c>
      <c r="S1760" s="138">
        <v>0</v>
      </c>
      <c r="T1760" s="139">
        <f>S1760*H1760</f>
        <v>0</v>
      </c>
      <c r="AR1760" s="140" t="s">
        <v>237</v>
      </c>
      <c r="AT1760" s="140" t="s">
        <v>182</v>
      </c>
      <c r="AU1760" s="140" t="s">
        <v>80</v>
      </c>
      <c r="AY1760" s="16" t="s">
        <v>181</v>
      </c>
      <c r="BE1760" s="141">
        <f>IF(N1760="základní",J1760,0)</f>
        <v>0</v>
      </c>
      <c r="BF1760" s="141">
        <f>IF(N1760="snížená",J1760,0)</f>
        <v>0</v>
      </c>
      <c r="BG1760" s="141">
        <f>IF(N1760="zákl. přenesená",J1760,0)</f>
        <v>0</v>
      </c>
      <c r="BH1760" s="141">
        <f>IF(N1760="sníž. přenesená",J1760,0)</f>
        <v>0</v>
      </c>
      <c r="BI1760" s="141">
        <f>IF(N1760="nulová",J1760,0)</f>
        <v>0</v>
      </c>
      <c r="BJ1760" s="16" t="s">
        <v>78</v>
      </c>
      <c r="BK1760" s="141">
        <f>ROUND(I1760*H1760,2)</f>
        <v>0</v>
      </c>
      <c r="BL1760" s="16" t="s">
        <v>237</v>
      </c>
      <c r="BM1760" s="140" t="s">
        <v>4062</v>
      </c>
    </row>
    <row r="1761" spans="2:65" s="1" customFormat="1" x14ac:dyDescent="0.2">
      <c r="B1761" s="31"/>
      <c r="D1761" s="148" t="s">
        <v>1052</v>
      </c>
      <c r="F1761" s="149" t="s">
        <v>4063</v>
      </c>
      <c r="I1761" s="144"/>
      <c r="L1761" s="31"/>
      <c r="M1761" s="145"/>
      <c r="T1761" s="52"/>
      <c r="AT1761" s="16" t="s">
        <v>1052</v>
      </c>
      <c r="AU1761" s="16" t="s">
        <v>80</v>
      </c>
    </row>
    <row r="1762" spans="2:65" s="12" customFormat="1" x14ac:dyDescent="0.2">
      <c r="B1762" s="150"/>
      <c r="D1762" s="142" t="s">
        <v>1054</v>
      </c>
      <c r="E1762" s="151" t="s">
        <v>3</v>
      </c>
      <c r="F1762" s="152" t="s">
        <v>4064</v>
      </c>
      <c r="H1762" s="153">
        <v>48.137999999999998</v>
      </c>
      <c r="I1762" s="154"/>
      <c r="L1762" s="150"/>
      <c r="M1762" s="155"/>
      <c r="T1762" s="156"/>
      <c r="AT1762" s="151" t="s">
        <v>1054</v>
      </c>
      <c r="AU1762" s="151" t="s">
        <v>80</v>
      </c>
      <c r="AV1762" s="12" t="s">
        <v>80</v>
      </c>
      <c r="AW1762" s="12" t="s">
        <v>35</v>
      </c>
      <c r="AX1762" s="12" t="s">
        <v>73</v>
      </c>
      <c r="AY1762" s="151" t="s">
        <v>181</v>
      </c>
    </row>
    <row r="1763" spans="2:65" s="12" customFormat="1" x14ac:dyDescent="0.2">
      <c r="B1763" s="150"/>
      <c r="D1763" s="142" t="s">
        <v>1054</v>
      </c>
      <c r="E1763" s="151" t="s">
        <v>3</v>
      </c>
      <c r="F1763" s="152" t="s">
        <v>4065</v>
      </c>
      <c r="H1763" s="153">
        <v>51.563000000000002</v>
      </c>
      <c r="I1763" s="154"/>
      <c r="L1763" s="150"/>
      <c r="M1763" s="155"/>
      <c r="T1763" s="156"/>
      <c r="AT1763" s="151" t="s">
        <v>1054</v>
      </c>
      <c r="AU1763" s="151" t="s">
        <v>80</v>
      </c>
      <c r="AV1763" s="12" t="s">
        <v>80</v>
      </c>
      <c r="AW1763" s="12" t="s">
        <v>35</v>
      </c>
      <c r="AX1763" s="12" t="s">
        <v>73</v>
      </c>
      <c r="AY1763" s="151" t="s">
        <v>181</v>
      </c>
    </row>
    <row r="1764" spans="2:65" s="12" customFormat="1" x14ac:dyDescent="0.2">
      <c r="B1764" s="150"/>
      <c r="D1764" s="142" t="s">
        <v>1054</v>
      </c>
      <c r="E1764" s="151" t="s">
        <v>3</v>
      </c>
      <c r="F1764" s="152" t="s">
        <v>4066</v>
      </c>
      <c r="H1764" s="153">
        <v>55.662999999999997</v>
      </c>
      <c r="I1764" s="154"/>
      <c r="L1764" s="150"/>
      <c r="M1764" s="155"/>
      <c r="T1764" s="156"/>
      <c r="AT1764" s="151" t="s">
        <v>1054</v>
      </c>
      <c r="AU1764" s="151" t="s">
        <v>80</v>
      </c>
      <c r="AV1764" s="12" t="s">
        <v>80</v>
      </c>
      <c r="AW1764" s="12" t="s">
        <v>35</v>
      </c>
      <c r="AX1764" s="12" t="s">
        <v>73</v>
      </c>
      <c r="AY1764" s="151" t="s">
        <v>181</v>
      </c>
    </row>
    <row r="1765" spans="2:65" s="13" customFormat="1" x14ac:dyDescent="0.2">
      <c r="B1765" s="157"/>
      <c r="D1765" s="142" t="s">
        <v>1054</v>
      </c>
      <c r="E1765" s="158" t="s">
        <v>3</v>
      </c>
      <c r="F1765" s="159" t="s">
        <v>1070</v>
      </c>
      <c r="H1765" s="160">
        <v>155.364</v>
      </c>
      <c r="I1765" s="161"/>
      <c r="L1765" s="157"/>
      <c r="M1765" s="162"/>
      <c r="T1765" s="163"/>
      <c r="AT1765" s="158" t="s">
        <v>1054</v>
      </c>
      <c r="AU1765" s="158" t="s">
        <v>80</v>
      </c>
      <c r="AV1765" s="13" t="s">
        <v>186</v>
      </c>
      <c r="AW1765" s="13" t="s">
        <v>35</v>
      </c>
      <c r="AX1765" s="13" t="s">
        <v>78</v>
      </c>
      <c r="AY1765" s="158" t="s">
        <v>181</v>
      </c>
    </row>
    <row r="1766" spans="2:65" s="1" customFormat="1" ht="49.15" customHeight="1" x14ac:dyDescent="0.2">
      <c r="B1766" s="128"/>
      <c r="C1766" s="129" t="s">
        <v>4067</v>
      </c>
      <c r="D1766" s="129" t="s">
        <v>182</v>
      </c>
      <c r="E1766" s="130" t="s">
        <v>4068</v>
      </c>
      <c r="F1766" s="131" t="s">
        <v>4069</v>
      </c>
      <c r="G1766" s="132" t="s">
        <v>597</v>
      </c>
      <c r="H1766" s="133">
        <v>37.6</v>
      </c>
      <c r="I1766" s="134"/>
      <c r="J1766" s="135">
        <f>ROUND(I1766*H1766,2)</f>
        <v>0</v>
      </c>
      <c r="K1766" s="131" t="s">
        <v>1050</v>
      </c>
      <c r="L1766" s="31"/>
      <c r="M1766" s="136" t="s">
        <v>3</v>
      </c>
      <c r="N1766" s="137" t="s">
        <v>44</v>
      </c>
      <c r="P1766" s="138">
        <f>O1766*H1766</f>
        <v>0</v>
      </c>
      <c r="Q1766" s="138">
        <v>1.609E-2</v>
      </c>
      <c r="R1766" s="138">
        <f>Q1766*H1766</f>
        <v>0.60498400000000008</v>
      </c>
      <c r="S1766" s="138">
        <v>0</v>
      </c>
      <c r="T1766" s="139">
        <f>S1766*H1766</f>
        <v>0</v>
      </c>
      <c r="AR1766" s="140" t="s">
        <v>237</v>
      </c>
      <c r="AT1766" s="140" t="s">
        <v>182</v>
      </c>
      <c r="AU1766" s="140" t="s">
        <v>80</v>
      </c>
      <c r="AY1766" s="16" t="s">
        <v>181</v>
      </c>
      <c r="BE1766" s="141">
        <f>IF(N1766="základní",J1766,0)</f>
        <v>0</v>
      </c>
      <c r="BF1766" s="141">
        <f>IF(N1766="snížená",J1766,0)</f>
        <v>0</v>
      </c>
      <c r="BG1766" s="141">
        <f>IF(N1766="zákl. přenesená",J1766,0)</f>
        <v>0</v>
      </c>
      <c r="BH1766" s="141">
        <f>IF(N1766="sníž. přenesená",J1766,0)</f>
        <v>0</v>
      </c>
      <c r="BI1766" s="141">
        <f>IF(N1766="nulová",J1766,0)</f>
        <v>0</v>
      </c>
      <c r="BJ1766" s="16" t="s">
        <v>78</v>
      </c>
      <c r="BK1766" s="141">
        <f>ROUND(I1766*H1766,2)</f>
        <v>0</v>
      </c>
      <c r="BL1766" s="16" t="s">
        <v>237</v>
      </c>
      <c r="BM1766" s="140" t="s">
        <v>4070</v>
      </c>
    </row>
    <row r="1767" spans="2:65" s="1" customFormat="1" x14ac:dyDescent="0.2">
      <c r="B1767" s="31"/>
      <c r="D1767" s="148" t="s">
        <v>1052</v>
      </c>
      <c r="F1767" s="149" t="s">
        <v>4071</v>
      </c>
      <c r="I1767" s="144"/>
      <c r="L1767" s="31"/>
      <c r="M1767" s="145"/>
      <c r="T1767" s="52"/>
      <c r="AT1767" s="16" t="s">
        <v>1052</v>
      </c>
      <c r="AU1767" s="16" t="s">
        <v>80</v>
      </c>
    </row>
    <row r="1768" spans="2:65" s="12" customFormat="1" x14ac:dyDescent="0.2">
      <c r="B1768" s="150"/>
      <c r="D1768" s="142" t="s">
        <v>1054</v>
      </c>
      <c r="E1768" s="151" t="s">
        <v>3</v>
      </c>
      <c r="F1768" s="152" t="s">
        <v>4072</v>
      </c>
      <c r="H1768" s="153">
        <v>16.899999999999999</v>
      </c>
      <c r="I1768" s="154"/>
      <c r="L1768" s="150"/>
      <c r="M1768" s="155"/>
      <c r="T1768" s="156"/>
      <c r="AT1768" s="151" t="s">
        <v>1054</v>
      </c>
      <c r="AU1768" s="151" t="s">
        <v>80</v>
      </c>
      <c r="AV1768" s="12" t="s">
        <v>80</v>
      </c>
      <c r="AW1768" s="12" t="s">
        <v>35</v>
      </c>
      <c r="AX1768" s="12" t="s">
        <v>73</v>
      </c>
      <c r="AY1768" s="151" t="s">
        <v>181</v>
      </c>
    </row>
    <row r="1769" spans="2:65" s="12" customFormat="1" x14ac:dyDescent="0.2">
      <c r="B1769" s="150"/>
      <c r="D1769" s="142" t="s">
        <v>1054</v>
      </c>
      <c r="E1769" s="151" t="s">
        <v>3</v>
      </c>
      <c r="F1769" s="152" t="s">
        <v>4073</v>
      </c>
      <c r="H1769" s="153">
        <v>20.7</v>
      </c>
      <c r="I1769" s="154"/>
      <c r="L1769" s="150"/>
      <c r="M1769" s="155"/>
      <c r="T1769" s="156"/>
      <c r="AT1769" s="151" t="s">
        <v>1054</v>
      </c>
      <c r="AU1769" s="151" t="s">
        <v>80</v>
      </c>
      <c r="AV1769" s="12" t="s">
        <v>80</v>
      </c>
      <c r="AW1769" s="12" t="s">
        <v>35</v>
      </c>
      <c r="AX1769" s="12" t="s">
        <v>73</v>
      </c>
      <c r="AY1769" s="151" t="s">
        <v>181</v>
      </c>
    </row>
    <row r="1770" spans="2:65" s="13" customFormat="1" x14ac:dyDescent="0.2">
      <c r="B1770" s="157"/>
      <c r="D1770" s="142" t="s">
        <v>1054</v>
      </c>
      <c r="E1770" s="158" t="s">
        <v>3</v>
      </c>
      <c r="F1770" s="159" t="s">
        <v>1070</v>
      </c>
      <c r="H1770" s="160">
        <v>37.6</v>
      </c>
      <c r="I1770" s="161"/>
      <c r="L1770" s="157"/>
      <c r="M1770" s="162"/>
      <c r="T1770" s="163"/>
      <c r="AT1770" s="158" t="s">
        <v>1054</v>
      </c>
      <c r="AU1770" s="158" t="s">
        <v>80</v>
      </c>
      <c r="AV1770" s="13" t="s">
        <v>186</v>
      </c>
      <c r="AW1770" s="13" t="s">
        <v>35</v>
      </c>
      <c r="AX1770" s="13" t="s">
        <v>78</v>
      </c>
      <c r="AY1770" s="158" t="s">
        <v>181</v>
      </c>
    </row>
    <row r="1771" spans="2:65" s="1" customFormat="1" ht="49.15" customHeight="1" x14ac:dyDescent="0.2">
      <c r="B1771" s="128"/>
      <c r="C1771" s="129" t="s">
        <v>4074</v>
      </c>
      <c r="D1771" s="129" t="s">
        <v>182</v>
      </c>
      <c r="E1771" s="130" t="s">
        <v>4075</v>
      </c>
      <c r="F1771" s="131" t="s">
        <v>4076</v>
      </c>
      <c r="G1771" s="132" t="s">
        <v>597</v>
      </c>
      <c r="H1771" s="133">
        <v>256.54399999999998</v>
      </c>
      <c r="I1771" s="134"/>
      <c r="J1771" s="135">
        <f>ROUND(I1771*H1771,2)</f>
        <v>0</v>
      </c>
      <c r="K1771" s="131" t="s">
        <v>1050</v>
      </c>
      <c r="L1771" s="31"/>
      <c r="M1771" s="136" t="s">
        <v>3</v>
      </c>
      <c r="N1771" s="137" t="s">
        <v>44</v>
      </c>
      <c r="P1771" s="138">
        <f>O1771*H1771</f>
        <v>0</v>
      </c>
      <c r="Q1771" s="138">
        <v>2.5059999999999999E-2</v>
      </c>
      <c r="R1771" s="138">
        <f>Q1771*H1771</f>
        <v>6.4289926399999997</v>
      </c>
      <c r="S1771" s="138">
        <v>0</v>
      </c>
      <c r="T1771" s="139">
        <f>S1771*H1771</f>
        <v>0</v>
      </c>
      <c r="AR1771" s="140" t="s">
        <v>186</v>
      </c>
      <c r="AT1771" s="140" t="s">
        <v>182</v>
      </c>
      <c r="AU1771" s="140" t="s">
        <v>80</v>
      </c>
      <c r="AY1771" s="16" t="s">
        <v>181</v>
      </c>
      <c r="BE1771" s="141">
        <f>IF(N1771="základní",J1771,0)</f>
        <v>0</v>
      </c>
      <c r="BF1771" s="141">
        <f>IF(N1771="snížená",J1771,0)</f>
        <v>0</v>
      </c>
      <c r="BG1771" s="141">
        <f>IF(N1771="zákl. přenesená",J1771,0)</f>
        <v>0</v>
      </c>
      <c r="BH1771" s="141">
        <f>IF(N1771="sníž. přenesená",J1771,0)</f>
        <v>0</v>
      </c>
      <c r="BI1771" s="141">
        <f>IF(N1771="nulová",J1771,0)</f>
        <v>0</v>
      </c>
      <c r="BJ1771" s="16" t="s">
        <v>78</v>
      </c>
      <c r="BK1771" s="141">
        <f>ROUND(I1771*H1771,2)</f>
        <v>0</v>
      </c>
      <c r="BL1771" s="16" t="s">
        <v>186</v>
      </c>
      <c r="BM1771" s="140" t="s">
        <v>4077</v>
      </c>
    </row>
    <row r="1772" spans="2:65" s="1" customFormat="1" x14ac:dyDescent="0.2">
      <c r="B1772" s="31"/>
      <c r="D1772" s="148" t="s">
        <v>1052</v>
      </c>
      <c r="F1772" s="149" t="s">
        <v>4078</v>
      </c>
      <c r="I1772" s="144"/>
      <c r="L1772" s="31"/>
      <c r="M1772" s="145"/>
      <c r="T1772" s="52"/>
      <c r="AT1772" s="16" t="s">
        <v>1052</v>
      </c>
      <c r="AU1772" s="16" t="s">
        <v>80</v>
      </c>
    </row>
    <row r="1773" spans="2:65" s="12" customFormat="1" ht="22.5" x14ac:dyDescent="0.2">
      <c r="B1773" s="150"/>
      <c r="D1773" s="142" t="s">
        <v>1054</v>
      </c>
      <c r="E1773" s="151" t="s">
        <v>3</v>
      </c>
      <c r="F1773" s="152" t="s">
        <v>4079</v>
      </c>
      <c r="H1773" s="153">
        <v>102.813</v>
      </c>
      <c r="I1773" s="154"/>
      <c r="L1773" s="150"/>
      <c r="M1773" s="155"/>
      <c r="T1773" s="156"/>
      <c r="AT1773" s="151" t="s">
        <v>1054</v>
      </c>
      <c r="AU1773" s="151" t="s">
        <v>80</v>
      </c>
      <c r="AV1773" s="12" t="s">
        <v>80</v>
      </c>
      <c r="AW1773" s="12" t="s">
        <v>35</v>
      </c>
      <c r="AX1773" s="12" t="s">
        <v>73</v>
      </c>
      <c r="AY1773" s="151" t="s">
        <v>181</v>
      </c>
    </row>
    <row r="1774" spans="2:65" s="12" customFormat="1" x14ac:dyDescent="0.2">
      <c r="B1774" s="150"/>
      <c r="D1774" s="142" t="s">
        <v>1054</v>
      </c>
      <c r="E1774" s="151" t="s">
        <v>3</v>
      </c>
      <c r="F1774" s="152" t="s">
        <v>4080</v>
      </c>
      <c r="H1774" s="153">
        <v>86.968000000000004</v>
      </c>
      <c r="I1774" s="154"/>
      <c r="L1774" s="150"/>
      <c r="M1774" s="155"/>
      <c r="T1774" s="156"/>
      <c r="AT1774" s="151" t="s">
        <v>1054</v>
      </c>
      <c r="AU1774" s="151" t="s">
        <v>80</v>
      </c>
      <c r="AV1774" s="12" t="s">
        <v>80</v>
      </c>
      <c r="AW1774" s="12" t="s">
        <v>35</v>
      </c>
      <c r="AX1774" s="12" t="s">
        <v>73</v>
      </c>
      <c r="AY1774" s="151" t="s">
        <v>181</v>
      </c>
    </row>
    <row r="1775" spans="2:65" s="12" customFormat="1" ht="22.5" x14ac:dyDescent="0.2">
      <c r="B1775" s="150"/>
      <c r="D1775" s="142" t="s">
        <v>1054</v>
      </c>
      <c r="E1775" s="151" t="s">
        <v>3</v>
      </c>
      <c r="F1775" s="152" t="s">
        <v>4081</v>
      </c>
      <c r="H1775" s="153">
        <v>66.763000000000005</v>
      </c>
      <c r="I1775" s="154"/>
      <c r="L1775" s="150"/>
      <c r="M1775" s="155"/>
      <c r="T1775" s="156"/>
      <c r="AT1775" s="151" t="s">
        <v>1054</v>
      </c>
      <c r="AU1775" s="151" t="s">
        <v>80</v>
      </c>
      <c r="AV1775" s="12" t="s">
        <v>80</v>
      </c>
      <c r="AW1775" s="12" t="s">
        <v>35</v>
      </c>
      <c r="AX1775" s="12" t="s">
        <v>73</v>
      </c>
      <c r="AY1775" s="151" t="s">
        <v>181</v>
      </c>
    </row>
    <row r="1776" spans="2:65" s="13" customFormat="1" x14ac:dyDescent="0.2">
      <c r="B1776" s="157"/>
      <c r="D1776" s="142" t="s">
        <v>1054</v>
      </c>
      <c r="E1776" s="158" t="s">
        <v>3</v>
      </c>
      <c r="F1776" s="159" t="s">
        <v>1070</v>
      </c>
      <c r="H1776" s="160">
        <v>256.54399999999998</v>
      </c>
      <c r="I1776" s="161"/>
      <c r="L1776" s="157"/>
      <c r="M1776" s="162"/>
      <c r="T1776" s="163"/>
      <c r="AT1776" s="158" t="s">
        <v>1054</v>
      </c>
      <c r="AU1776" s="158" t="s">
        <v>80</v>
      </c>
      <c r="AV1776" s="13" t="s">
        <v>186</v>
      </c>
      <c r="AW1776" s="13" t="s">
        <v>35</v>
      </c>
      <c r="AX1776" s="13" t="s">
        <v>78</v>
      </c>
      <c r="AY1776" s="158" t="s">
        <v>181</v>
      </c>
    </row>
    <row r="1777" spans="2:65" s="1" customFormat="1" ht="55.5" customHeight="1" x14ac:dyDescent="0.2">
      <c r="B1777" s="128"/>
      <c r="C1777" s="129" t="s">
        <v>4082</v>
      </c>
      <c r="D1777" s="129" t="s">
        <v>182</v>
      </c>
      <c r="E1777" s="130" t="s">
        <v>4083</v>
      </c>
      <c r="F1777" s="131" t="s">
        <v>4084</v>
      </c>
      <c r="G1777" s="132" t="s">
        <v>597</v>
      </c>
      <c r="H1777" s="133">
        <v>37.6</v>
      </c>
      <c r="I1777" s="134"/>
      <c r="J1777" s="135">
        <f>ROUND(I1777*H1777,2)</f>
        <v>0</v>
      </c>
      <c r="K1777" s="131" t="s">
        <v>1050</v>
      </c>
      <c r="L1777" s="31"/>
      <c r="M1777" s="136" t="s">
        <v>3</v>
      </c>
      <c r="N1777" s="137" t="s">
        <v>44</v>
      </c>
      <c r="P1777" s="138">
        <f>O1777*H1777</f>
        <v>0</v>
      </c>
      <c r="Q1777" s="138">
        <v>2.5190000000000001E-2</v>
      </c>
      <c r="R1777" s="138">
        <f>Q1777*H1777</f>
        <v>0.9471440000000001</v>
      </c>
      <c r="S1777" s="138">
        <v>0</v>
      </c>
      <c r="T1777" s="139">
        <f>S1777*H1777</f>
        <v>0</v>
      </c>
      <c r="AR1777" s="140" t="s">
        <v>237</v>
      </c>
      <c r="AT1777" s="140" t="s">
        <v>182</v>
      </c>
      <c r="AU1777" s="140" t="s">
        <v>80</v>
      </c>
      <c r="AY1777" s="16" t="s">
        <v>181</v>
      </c>
      <c r="BE1777" s="141">
        <f>IF(N1777="základní",J1777,0)</f>
        <v>0</v>
      </c>
      <c r="BF1777" s="141">
        <f>IF(N1777="snížená",J1777,0)</f>
        <v>0</v>
      </c>
      <c r="BG1777" s="141">
        <f>IF(N1777="zákl. přenesená",J1777,0)</f>
        <v>0</v>
      </c>
      <c r="BH1777" s="141">
        <f>IF(N1777="sníž. přenesená",J1777,0)</f>
        <v>0</v>
      </c>
      <c r="BI1777" s="141">
        <f>IF(N1777="nulová",J1777,0)</f>
        <v>0</v>
      </c>
      <c r="BJ1777" s="16" t="s">
        <v>78</v>
      </c>
      <c r="BK1777" s="141">
        <f>ROUND(I1777*H1777,2)</f>
        <v>0</v>
      </c>
      <c r="BL1777" s="16" t="s">
        <v>237</v>
      </c>
      <c r="BM1777" s="140" t="s">
        <v>4085</v>
      </c>
    </row>
    <row r="1778" spans="2:65" s="1" customFormat="1" x14ac:dyDescent="0.2">
      <c r="B1778" s="31"/>
      <c r="D1778" s="148" t="s">
        <v>1052</v>
      </c>
      <c r="F1778" s="149" t="s">
        <v>4086</v>
      </c>
      <c r="I1778" s="144"/>
      <c r="L1778" s="31"/>
      <c r="M1778" s="145"/>
      <c r="T1778" s="52"/>
      <c r="AT1778" s="16" t="s">
        <v>1052</v>
      </c>
      <c r="AU1778" s="16" t="s">
        <v>80</v>
      </c>
    </row>
    <row r="1779" spans="2:65" s="12" customFormat="1" x14ac:dyDescent="0.2">
      <c r="B1779" s="150"/>
      <c r="D1779" s="142" t="s">
        <v>1054</v>
      </c>
      <c r="E1779" s="151" t="s">
        <v>3</v>
      </c>
      <c r="F1779" s="152" t="s">
        <v>4087</v>
      </c>
      <c r="H1779" s="153">
        <v>16.899999999999999</v>
      </c>
      <c r="I1779" s="154"/>
      <c r="L1779" s="150"/>
      <c r="M1779" s="155"/>
      <c r="T1779" s="156"/>
      <c r="AT1779" s="151" t="s">
        <v>1054</v>
      </c>
      <c r="AU1779" s="151" t="s">
        <v>80</v>
      </c>
      <c r="AV1779" s="12" t="s">
        <v>80</v>
      </c>
      <c r="AW1779" s="12" t="s">
        <v>35</v>
      </c>
      <c r="AX1779" s="12" t="s">
        <v>73</v>
      </c>
      <c r="AY1779" s="151" t="s">
        <v>181</v>
      </c>
    </row>
    <row r="1780" spans="2:65" s="12" customFormat="1" x14ac:dyDescent="0.2">
      <c r="B1780" s="150"/>
      <c r="D1780" s="142" t="s">
        <v>1054</v>
      </c>
      <c r="E1780" s="151" t="s">
        <v>3</v>
      </c>
      <c r="F1780" s="152" t="s">
        <v>4088</v>
      </c>
      <c r="H1780" s="153">
        <v>20.7</v>
      </c>
      <c r="I1780" s="154"/>
      <c r="L1780" s="150"/>
      <c r="M1780" s="155"/>
      <c r="T1780" s="156"/>
      <c r="AT1780" s="151" t="s">
        <v>1054</v>
      </c>
      <c r="AU1780" s="151" t="s">
        <v>80</v>
      </c>
      <c r="AV1780" s="12" t="s">
        <v>80</v>
      </c>
      <c r="AW1780" s="12" t="s">
        <v>35</v>
      </c>
      <c r="AX1780" s="12" t="s">
        <v>73</v>
      </c>
      <c r="AY1780" s="151" t="s">
        <v>181</v>
      </c>
    </row>
    <row r="1781" spans="2:65" s="13" customFormat="1" x14ac:dyDescent="0.2">
      <c r="B1781" s="157"/>
      <c r="D1781" s="142" t="s">
        <v>1054</v>
      </c>
      <c r="E1781" s="158" t="s">
        <v>3</v>
      </c>
      <c r="F1781" s="159" t="s">
        <v>1070</v>
      </c>
      <c r="H1781" s="160">
        <v>37.6</v>
      </c>
      <c r="I1781" s="161"/>
      <c r="L1781" s="157"/>
      <c r="M1781" s="162"/>
      <c r="T1781" s="163"/>
      <c r="AT1781" s="158" t="s">
        <v>1054</v>
      </c>
      <c r="AU1781" s="158" t="s">
        <v>80</v>
      </c>
      <c r="AV1781" s="13" t="s">
        <v>186</v>
      </c>
      <c r="AW1781" s="13" t="s">
        <v>35</v>
      </c>
      <c r="AX1781" s="13" t="s">
        <v>78</v>
      </c>
      <c r="AY1781" s="158" t="s">
        <v>181</v>
      </c>
    </row>
    <row r="1782" spans="2:65" s="1" customFormat="1" ht="37.9" customHeight="1" x14ac:dyDescent="0.2">
      <c r="B1782" s="128"/>
      <c r="C1782" s="129" t="s">
        <v>4089</v>
      </c>
      <c r="D1782" s="129" t="s">
        <v>182</v>
      </c>
      <c r="E1782" s="130" t="s">
        <v>4090</v>
      </c>
      <c r="F1782" s="131" t="s">
        <v>4091</v>
      </c>
      <c r="G1782" s="132" t="s">
        <v>597</v>
      </c>
      <c r="H1782" s="133">
        <v>487.108</v>
      </c>
      <c r="I1782" s="134"/>
      <c r="J1782" s="135">
        <f>ROUND(I1782*H1782,2)</f>
        <v>0</v>
      </c>
      <c r="K1782" s="131" t="s">
        <v>1050</v>
      </c>
      <c r="L1782" s="31"/>
      <c r="M1782" s="136" t="s">
        <v>3</v>
      </c>
      <c r="N1782" s="137" t="s">
        <v>44</v>
      </c>
      <c r="P1782" s="138">
        <f>O1782*H1782</f>
        <v>0</v>
      </c>
      <c r="Q1782" s="138">
        <v>1E-4</v>
      </c>
      <c r="R1782" s="138">
        <f>Q1782*H1782</f>
        <v>4.8710800000000005E-2</v>
      </c>
      <c r="S1782" s="138">
        <v>0</v>
      </c>
      <c r="T1782" s="139">
        <f>S1782*H1782</f>
        <v>0</v>
      </c>
      <c r="AR1782" s="140" t="s">
        <v>237</v>
      </c>
      <c r="AT1782" s="140" t="s">
        <v>182</v>
      </c>
      <c r="AU1782" s="140" t="s">
        <v>80</v>
      </c>
      <c r="AY1782" s="16" t="s">
        <v>181</v>
      </c>
      <c r="BE1782" s="141">
        <f>IF(N1782="základní",J1782,0)</f>
        <v>0</v>
      </c>
      <c r="BF1782" s="141">
        <f>IF(N1782="snížená",J1782,0)</f>
        <v>0</v>
      </c>
      <c r="BG1782" s="141">
        <f>IF(N1782="zákl. přenesená",J1782,0)</f>
        <v>0</v>
      </c>
      <c r="BH1782" s="141">
        <f>IF(N1782="sníž. přenesená",J1782,0)</f>
        <v>0</v>
      </c>
      <c r="BI1782" s="141">
        <f>IF(N1782="nulová",J1782,0)</f>
        <v>0</v>
      </c>
      <c r="BJ1782" s="16" t="s">
        <v>78</v>
      </c>
      <c r="BK1782" s="141">
        <f>ROUND(I1782*H1782,2)</f>
        <v>0</v>
      </c>
      <c r="BL1782" s="16" t="s">
        <v>237</v>
      </c>
      <c r="BM1782" s="140" t="s">
        <v>4092</v>
      </c>
    </row>
    <row r="1783" spans="2:65" s="1" customFormat="1" x14ac:dyDescent="0.2">
      <c r="B1783" s="31"/>
      <c r="D1783" s="148" t="s">
        <v>1052</v>
      </c>
      <c r="F1783" s="149" t="s">
        <v>4093</v>
      </c>
      <c r="I1783" s="144"/>
      <c r="L1783" s="31"/>
      <c r="M1783" s="145"/>
      <c r="T1783" s="52"/>
      <c r="AT1783" s="16" t="s">
        <v>1052</v>
      </c>
      <c r="AU1783" s="16" t="s">
        <v>80</v>
      </c>
    </row>
    <row r="1784" spans="2:65" s="12" customFormat="1" x14ac:dyDescent="0.2">
      <c r="B1784" s="150"/>
      <c r="D1784" s="142" t="s">
        <v>1054</v>
      </c>
      <c r="E1784" s="151" t="s">
        <v>3</v>
      </c>
      <c r="F1784" s="152" t="s">
        <v>4094</v>
      </c>
      <c r="H1784" s="153">
        <v>487.108</v>
      </c>
      <c r="I1784" s="154"/>
      <c r="L1784" s="150"/>
      <c r="M1784" s="155"/>
      <c r="T1784" s="156"/>
      <c r="AT1784" s="151" t="s">
        <v>1054</v>
      </c>
      <c r="AU1784" s="151" t="s">
        <v>80</v>
      </c>
      <c r="AV1784" s="12" t="s">
        <v>80</v>
      </c>
      <c r="AW1784" s="12" t="s">
        <v>35</v>
      </c>
      <c r="AX1784" s="12" t="s">
        <v>78</v>
      </c>
      <c r="AY1784" s="151" t="s">
        <v>181</v>
      </c>
    </row>
    <row r="1785" spans="2:65" s="1" customFormat="1" ht="44.25" customHeight="1" x14ac:dyDescent="0.2">
      <c r="B1785" s="128"/>
      <c r="C1785" s="129" t="s">
        <v>4095</v>
      </c>
      <c r="D1785" s="129" t="s">
        <v>182</v>
      </c>
      <c r="E1785" s="130" t="s">
        <v>4096</v>
      </c>
      <c r="F1785" s="131" t="s">
        <v>4097</v>
      </c>
      <c r="G1785" s="132" t="s">
        <v>597</v>
      </c>
      <c r="H1785" s="133">
        <v>192.964</v>
      </c>
      <c r="I1785" s="134"/>
      <c r="J1785" s="135">
        <f>ROUND(I1785*H1785,2)</f>
        <v>0</v>
      </c>
      <c r="K1785" s="131" t="s">
        <v>1050</v>
      </c>
      <c r="L1785" s="31"/>
      <c r="M1785" s="136" t="s">
        <v>3</v>
      </c>
      <c r="N1785" s="137" t="s">
        <v>44</v>
      </c>
      <c r="P1785" s="138">
        <f>O1785*H1785</f>
        <v>0</v>
      </c>
      <c r="Q1785" s="138">
        <v>0</v>
      </c>
      <c r="R1785" s="138">
        <f>Q1785*H1785</f>
        <v>0</v>
      </c>
      <c r="S1785" s="138">
        <v>0</v>
      </c>
      <c r="T1785" s="139">
        <f>S1785*H1785</f>
        <v>0</v>
      </c>
      <c r="AR1785" s="140" t="s">
        <v>237</v>
      </c>
      <c r="AT1785" s="140" t="s">
        <v>182</v>
      </c>
      <c r="AU1785" s="140" t="s">
        <v>80</v>
      </c>
      <c r="AY1785" s="16" t="s">
        <v>181</v>
      </c>
      <c r="BE1785" s="141">
        <f>IF(N1785="základní",J1785,0)</f>
        <v>0</v>
      </c>
      <c r="BF1785" s="141">
        <f>IF(N1785="snížená",J1785,0)</f>
        <v>0</v>
      </c>
      <c r="BG1785" s="141">
        <f>IF(N1785="zákl. přenesená",J1785,0)</f>
        <v>0</v>
      </c>
      <c r="BH1785" s="141">
        <f>IF(N1785="sníž. přenesená",J1785,0)</f>
        <v>0</v>
      </c>
      <c r="BI1785" s="141">
        <f>IF(N1785="nulová",J1785,0)</f>
        <v>0</v>
      </c>
      <c r="BJ1785" s="16" t="s">
        <v>78</v>
      </c>
      <c r="BK1785" s="141">
        <f>ROUND(I1785*H1785,2)</f>
        <v>0</v>
      </c>
      <c r="BL1785" s="16" t="s">
        <v>237</v>
      </c>
      <c r="BM1785" s="140" t="s">
        <v>4098</v>
      </c>
    </row>
    <row r="1786" spans="2:65" s="1" customFormat="1" x14ac:dyDescent="0.2">
      <c r="B1786" s="31"/>
      <c r="D1786" s="148" t="s">
        <v>1052</v>
      </c>
      <c r="F1786" s="149" t="s">
        <v>4099</v>
      </c>
      <c r="I1786" s="144"/>
      <c r="L1786" s="31"/>
      <c r="M1786" s="145"/>
      <c r="T1786" s="52"/>
      <c r="AT1786" s="16" t="s">
        <v>1052</v>
      </c>
      <c r="AU1786" s="16" t="s">
        <v>80</v>
      </c>
    </row>
    <row r="1787" spans="2:65" s="12" customFormat="1" x14ac:dyDescent="0.2">
      <c r="B1787" s="150"/>
      <c r="D1787" s="142" t="s">
        <v>1054</v>
      </c>
      <c r="E1787" s="151" t="s">
        <v>3</v>
      </c>
      <c r="F1787" s="152" t="s">
        <v>4100</v>
      </c>
      <c r="H1787" s="153">
        <v>192.964</v>
      </c>
      <c r="I1787" s="154"/>
      <c r="L1787" s="150"/>
      <c r="M1787" s="155"/>
      <c r="T1787" s="156"/>
      <c r="AT1787" s="151" t="s">
        <v>1054</v>
      </c>
      <c r="AU1787" s="151" t="s">
        <v>80</v>
      </c>
      <c r="AV1787" s="12" t="s">
        <v>80</v>
      </c>
      <c r="AW1787" s="12" t="s">
        <v>35</v>
      </c>
      <c r="AX1787" s="12" t="s">
        <v>78</v>
      </c>
      <c r="AY1787" s="151" t="s">
        <v>181</v>
      </c>
    </row>
    <row r="1788" spans="2:65" s="1" customFormat="1" ht="24.2" customHeight="1" x14ac:dyDescent="0.2">
      <c r="B1788" s="128"/>
      <c r="C1788" s="164" t="s">
        <v>4101</v>
      </c>
      <c r="D1788" s="164" t="s">
        <v>1134</v>
      </c>
      <c r="E1788" s="165" t="s">
        <v>4102</v>
      </c>
      <c r="F1788" s="166" t="s">
        <v>4103</v>
      </c>
      <c r="G1788" s="167" t="s">
        <v>597</v>
      </c>
      <c r="H1788" s="168">
        <v>196.82300000000001</v>
      </c>
      <c r="I1788" s="169"/>
      <c r="J1788" s="170">
        <f>ROUND(I1788*H1788,2)</f>
        <v>0</v>
      </c>
      <c r="K1788" s="166" t="s">
        <v>1050</v>
      </c>
      <c r="L1788" s="171"/>
      <c r="M1788" s="172" t="s">
        <v>3</v>
      </c>
      <c r="N1788" s="173" t="s">
        <v>44</v>
      </c>
      <c r="P1788" s="138">
        <f>O1788*H1788</f>
        <v>0</v>
      </c>
      <c r="Q1788" s="138">
        <v>1.1999999999999999E-3</v>
      </c>
      <c r="R1788" s="138">
        <f>Q1788*H1788</f>
        <v>0.2361876</v>
      </c>
      <c r="S1788" s="138">
        <v>0</v>
      </c>
      <c r="T1788" s="139">
        <f>S1788*H1788</f>
        <v>0</v>
      </c>
      <c r="AR1788" s="140" t="s">
        <v>297</v>
      </c>
      <c r="AT1788" s="140" t="s">
        <v>1134</v>
      </c>
      <c r="AU1788" s="140" t="s">
        <v>80</v>
      </c>
      <c r="AY1788" s="16" t="s">
        <v>181</v>
      </c>
      <c r="BE1788" s="141">
        <f>IF(N1788="základní",J1788,0)</f>
        <v>0</v>
      </c>
      <c r="BF1788" s="141">
        <f>IF(N1788="snížená",J1788,0)</f>
        <v>0</v>
      </c>
      <c r="BG1788" s="141">
        <f>IF(N1788="zákl. přenesená",J1788,0)</f>
        <v>0</v>
      </c>
      <c r="BH1788" s="141">
        <f>IF(N1788="sníž. přenesená",J1788,0)</f>
        <v>0</v>
      </c>
      <c r="BI1788" s="141">
        <f>IF(N1788="nulová",J1788,0)</f>
        <v>0</v>
      </c>
      <c r="BJ1788" s="16" t="s">
        <v>78</v>
      </c>
      <c r="BK1788" s="141">
        <f>ROUND(I1788*H1788,2)</f>
        <v>0</v>
      </c>
      <c r="BL1788" s="16" t="s">
        <v>237</v>
      </c>
      <c r="BM1788" s="140" t="s">
        <v>4104</v>
      </c>
    </row>
    <row r="1789" spans="2:65" s="12" customFormat="1" x14ac:dyDescent="0.2">
      <c r="B1789" s="150"/>
      <c r="D1789" s="142" t="s">
        <v>1054</v>
      </c>
      <c r="F1789" s="152" t="s">
        <v>4105</v>
      </c>
      <c r="H1789" s="153">
        <v>196.82300000000001</v>
      </c>
      <c r="I1789" s="154"/>
      <c r="L1789" s="150"/>
      <c r="M1789" s="155"/>
      <c r="T1789" s="156"/>
      <c r="AT1789" s="151" t="s">
        <v>1054</v>
      </c>
      <c r="AU1789" s="151" t="s">
        <v>80</v>
      </c>
      <c r="AV1789" s="12" t="s">
        <v>80</v>
      </c>
      <c r="AW1789" s="12" t="s">
        <v>4</v>
      </c>
      <c r="AX1789" s="12" t="s">
        <v>78</v>
      </c>
      <c r="AY1789" s="151" t="s">
        <v>181</v>
      </c>
    </row>
    <row r="1790" spans="2:65" s="1" customFormat="1" ht="44.25" customHeight="1" x14ac:dyDescent="0.2">
      <c r="B1790" s="128"/>
      <c r="C1790" s="129" t="s">
        <v>4106</v>
      </c>
      <c r="D1790" s="129" t="s">
        <v>182</v>
      </c>
      <c r="E1790" s="130" t="s">
        <v>4107</v>
      </c>
      <c r="F1790" s="131" t="s">
        <v>4108</v>
      </c>
      <c r="G1790" s="132" t="s">
        <v>597</v>
      </c>
      <c r="H1790" s="133">
        <v>121.8</v>
      </c>
      <c r="I1790" s="134"/>
      <c r="J1790" s="135">
        <f>ROUND(I1790*H1790,2)</f>
        <v>0</v>
      </c>
      <c r="K1790" s="131" t="s">
        <v>1050</v>
      </c>
      <c r="L1790" s="31"/>
      <c r="M1790" s="136" t="s">
        <v>3</v>
      </c>
      <c r="N1790" s="137" t="s">
        <v>44</v>
      </c>
      <c r="P1790" s="138">
        <f>O1790*H1790</f>
        <v>0</v>
      </c>
      <c r="Q1790" s="138">
        <v>0</v>
      </c>
      <c r="R1790" s="138">
        <f>Q1790*H1790</f>
        <v>0</v>
      </c>
      <c r="S1790" s="138">
        <v>1.7860000000000001E-2</v>
      </c>
      <c r="T1790" s="139">
        <f>S1790*H1790</f>
        <v>2.1753480000000001</v>
      </c>
      <c r="AR1790" s="140" t="s">
        <v>237</v>
      </c>
      <c r="AT1790" s="140" t="s">
        <v>182</v>
      </c>
      <c r="AU1790" s="140" t="s">
        <v>80</v>
      </c>
      <c r="AY1790" s="16" t="s">
        <v>181</v>
      </c>
      <c r="BE1790" s="141">
        <f>IF(N1790="základní",J1790,0)</f>
        <v>0</v>
      </c>
      <c r="BF1790" s="141">
        <f>IF(N1790="snížená",J1790,0)</f>
        <v>0</v>
      </c>
      <c r="BG1790" s="141">
        <f>IF(N1790="zákl. přenesená",J1790,0)</f>
        <v>0</v>
      </c>
      <c r="BH1790" s="141">
        <f>IF(N1790="sníž. přenesená",J1790,0)</f>
        <v>0</v>
      </c>
      <c r="BI1790" s="141">
        <f>IF(N1790="nulová",J1790,0)</f>
        <v>0</v>
      </c>
      <c r="BJ1790" s="16" t="s">
        <v>78</v>
      </c>
      <c r="BK1790" s="141">
        <f>ROUND(I1790*H1790,2)</f>
        <v>0</v>
      </c>
      <c r="BL1790" s="16" t="s">
        <v>237</v>
      </c>
      <c r="BM1790" s="140" t="s">
        <v>4109</v>
      </c>
    </row>
    <row r="1791" spans="2:65" s="1" customFormat="1" x14ac:dyDescent="0.2">
      <c r="B1791" s="31"/>
      <c r="D1791" s="148" t="s">
        <v>1052</v>
      </c>
      <c r="F1791" s="149" t="s">
        <v>4110</v>
      </c>
      <c r="I1791" s="144"/>
      <c r="L1791" s="31"/>
      <c r="M1791" s="145"/>
      <c r="T1791" s="52"/>
      <c r="AT1791" s="16" t="s">
        <v>1052</v>
      </c>
      <c r="AU1791" s="16" t="s">
        <v>80</v>
      </c>
    </row>
    <row r="1792" spans="2:65" s="12" customFormat="1" x14ac:dyDescent="0.2">
      <c r="B1792" s="150"/>
      <c r="D1792" s="142" t="s">
        <v>1054</v>
      </c>
      <c r="E1792" s="151" t="s">
        <v>3</v>
      </c>
      <c r="F1792" s="152" t="s">
        <v>2353</v>
      </c>
      <c r="H1792" s="153">
        <v>121.8</v>
      </c>
      <c r="I1792" s="154"/>
      <c r="L1792" s="150"/>
      <c r="M1792" s="155"/>
      <c r="T1792" s="156"/>
      <c r="AT1792" s="151" t="s">
        <v>1054</v>
      </c>
      <c r="AU1792" s="151" t="s">
        <v>80</v>
      </c>
      <c r="AV1792" s="12" t="s">
        <v>80</v>
      </c>
      <c r="AW1792" s="12" t="s">
        <v>35</v>
      </c>
      <c r="AX1792" s="12" t="s">
        <v>78</v>
      </c>
      <c r="AY1792" s="151" t="s">
        <v>181</v>
      </c>
    </row>
    <row r="1793" spans="2:65" s="1" customFormat="1" ht="55.5" customHeight="1" x14ac:dyDescent="0.2">
      <c r="B1793" s="128"/>
      <c r="C1793" s="129" t="s">
        <v>4111</v>
      </c>
      <c r="D1793" s="129" t="s">
        <v>182</v>
      </c>
      <c r="E1793" s="130" t="s">
        <v>4112</v>
      </c>
      <c r="F1793" s="131" t="s">
        <v>4113</v>
      </c>
      <c r="G1793" s="132" t="s">
        <v>597</v>
      </c>
      <c r="H1793" s="133">
        <v>39.188000000000002</v>
      </c>
      <c r="I1793" s="134"/>
      <c r="J1793" s="135">
        <f>ROUND(I1793*H1793,2)</f>
        <v>0</v>
      </c>
      <c r="K1793" s="131" t="s">
        <v>1050</v>
      </c>
      <c r="L1793" s="31"/>
      <c r="M1793" s="136" t="s">
        <v>3</v>
      </c>
      <c r="N1793" s="137" t="s">
        <v>44</v>
      </c>
      <c r="P1793" s="138">
        <f>O1793*H1793</f>
        <v>0</v>
      </c>
      <c r="Q1793" s="138">
        <v>2.4510000000000001E-2</v>
      </c>
      <c r="R1793" s="138">
        <f>Q1793*H1793</f>
        <v>0.96049788000000003</v>
      </c>
      <c r="S1793" s="138">
        <v>0</v>
      </c>
      <c r="T1793" s="139">
        <f>S1793*H1793</f>
        <v>0</v>
      </c>
      <c r="AR1793" s="140" t="s">
        <v>237</v>
      </c>
      <c r="AT1793" s="140" t="s">
        <v>182</v>
      </c>
      <c r="AU1793" s="140" t="s">
        <v>80</v>
      </c>
      <c r="AY1793" s="16" t="s">
        <v>181</v>
      </c>
      <c r="BE1793" s="141">
        <f>IF(N1793="základní",J1793,0)</f>
        <v>0</v>
      </c>
      <c r="BF1793" s="141">
        <f>IF(N1793="snížená",J1793,0)</f>
        <v>0</v>
      </c>
      <c r="BG1793" s="141">
        <f>IF(N1793="zákl. přenesená",J1793,0)</f>
        <v>0</v>
      </c>
      <c r="BH1793" s="141">
        <f>IF(N1793="sníž. přenesená",J1793,0)</f>
        <v>0</v>
      </c>
      <c r="BI1793" s="141">
        <f>IF(N1793="nulová",J1793,0)</f>
        <v>0</v>
      </c>
      <c r="BJ1793" s="16" t="s">
        <v>78</v>
      </c>
      <c r="BK1793" s="141">
        <f>ROUND(I1793*H1793,2)</f>
        <v>0</v>
      </c>
      <c r="BL1793" s="16" t="s">
        <v>237</v>
      </c>
      <c r="BM1793" s="140" t="s">
        <v>4114</v>
      </c>
    </row>
    <row r="1794" spans="2:65" s="1" customFormat="1" x14ac:dyDescent="0.2">
      <c r="B1794" s="31"/>
      <c r="D1794" s="148" t="s">
        <v>1052</v>
      </c>
      <c r="F1794" s="149" t="s">
        <v>4115</v>
      </c>
      <c r="I1794" s="144"/>
      <c r="L1794" s="31"/>
      <c r="M1794" s="145"/>
      <c r="T1794" s="52"/>
      <c r="AT1794" s="16" t="s">
        <v>1052</v>
      </c>
      <c r="AU1794" s="16" t="s">
        <v>80</v>
      </c>
    </row>
    <row r="1795" spans="2:65" s="12" customFormat="1" ht="22.5" x14ac:dyDescent="0.2">
      <c r="B1795" s="150"/>
      <c r="D1795" s="142" t="s">
        <v>1054</v>
      </c>
      <c r="E1795" s="151" t="s">
        <v>3</v>
      </c>
      <c r="F1795" s="152" t="s">
        <v>4116</v>
      </c>
      <c r="H1795" s="153">
        <v>39.188000000000002</v>
      </c>
      <c r="I1795" s="154"/>
      <c r="L1795" s="150"/>
      <c r="M1795" s="155"/>
      <c r="T1795" s="156"/>
      <c r="AT1795" s="151" t="s">
        <v>1054</v>
      </c>
      <c r="AU1795" s="151" t="s">
        <v>80</v>
      </c>
      <c r="AV1795" s="12" t="s">
        <v>80</v>
      </c>
      <c r="AW1795" s="12" t="s">
        <v>35</v>
      </c>
      <c r="AX1795" s="12" t="s">
        <v>78</v>
      </c>
      <c r="AY1795" s="151" t="s">
        <v>181</v>
      </c>
    </row>
    <row r="1796" spans="2:65" s="1" customFormat="1" ht="44.25" customHeight="1" x14ac:dyDescent="0.2">
      <c r="B1796" s="128"/>
      <c r="C1796" s="129" t="s">
        <v>4117</v>
      </c>
      <c r="D1796" s="129" t="s">
        <v>182</v>
      </c>
      <c r="E1796" s="130" t="s">
        <v>4118</v>
      </c>
      <c r="F1796" s="131" t="s">
        <v>4119</v>
      </c>
      <c r="G1796" s="132" t="s">
        <v>499</v>
      </c>
      <c r="H1796" s="133">
        <v>5.8</v>
      </c>
      <c r="I1796" s="134"/>
      <c r="J1796" s="135">
        <f>ROUND(I1796*H1796,2)</f>
        <v>0</v>
      </c>
      <c r="K1796" s="131" t="s">
        <v>1050</v>
      </c>
      <c r="L1796" s="31"/>
      <c r="M1796" s="136" t="s">
        <v>3</v>
      </c>
      <c r="N1796" s="137" t="s">
        <v>44</v>
      </c>
      <c r="P1796" s="138">
        <f>O1796*H1796</f>
        <v>0</v>
      </c>
      <c r="Q1796" s="138">
        <v>5.6299999999999996E-3</v>
      </c>
      <c r="R1796" s="138">
        <f>Q1796*H1796</f>
        <v>3.2653999999999996E-2</v>
      </c>
      <c r="S1796" s="138">
        <v>0</v>
      </c>
      <c r="T1796" s="139">
        <f>S1796*H1796</f>
        <v>0</v>
      </c>
      <c r="AR1796" s="140" t="s">
        <v>237</v>
      </c>
      <c r="AT1796" s="140" t="s">
        <v>182</v>
      </c>
      <c r="AU1796" s="140" t="s">
        <v>80</v>
      </c>
      <c r="AY1796" s="16" t="s">
        <v>181</v>
      </c>
      <c r="BE1796" s="141">
        <f>IF(N1796="základní",J1796,0)</f>
        <v>0</v>
      </c>
      <c r="BF1796" s="141">
        <f>IF(N1796="snížená",J1796,0)</f>
        <v>0</v>
      </c>
      <c r="BG1796" s="141">
        <f>IF(N1796="zákl. přenesená",J1796,0)</f>
        <v>0</v>
      </c>
      <c r="BH1796" s="141">
        <f>IF(N1796="sníž. přenesená",J1796,0)</f>
        <v>0</v>
      </c>
      <c r="BI1796" s="141">
        <f>IF(N1796="nulová",J1796,0)</f>
        <v>0</v>
      </c>
      <c r="BJ1796" s="16" t="s">
        <v>78</v>
      </c>
      <c r="BK1796" s="141">
        <f>ROUND(I1796*H1796,2)</f>
        <v>0</v>
      </c>
      <c r="BL1796" s="16" t="s">
        <v>237</v>
      </c>
      <c r="BM1796" s="140" t="s">
        <v>4120</v>
      </c>
    </row>
    <row r="1797" spans="2:65" s="1" customFormat="1" x14ac:dyDescent="0.2">
      <c r="B1797" s="31"/>
      <c r="D1797" s="148" t="s">
        <v>1052</v>
      </c>
      <c r="F1797" s="149" t="s">
        <v>4121</v>
      </c>
      <c r="I1797" s="144"/>
      <c r="L1797" s="31"/>
      <c r="M1797" s="145"/>
      <c r="T1797" s="52"/>
      <c r="AT1797" s="16" t="s">
        <v>1052</v>
      </c>
      <c r="AU1797" s="16" t="s">
        <v>80</v>
      </c>
    </row>
    <row r="1798" spans="2:65" s="12" customFormat="1" x14ac:dyDescent="0.2">
      <c r="B1798" s="150"/>
      <c r="D1798" s="142" t="s">
        <v>1054</v>
      </c>
      <c r="E1798" s="151" t="s">
        <v>3</v>
      </c>
      <c r="F1798" s="152" t="s">
        <v>4122</v>
      </c>
      <c r="H1798" s="153">
        <v>5.8</v>
      </c>
      <c r="I1798" s="154"/>
      <c r="L1798" s="150"/>
      <c r="M1798" s="155"/>
      <c r="T1798" s="156"/>
      <c r="AT1798" s="151" t="s">
        <v>1054</v>
      </c>
      <c r="AU1798" s="151" t="s">
        <v>80</v>
      </c>
      <c r="AV1798" s="12" t="s">
        <v>80</v>
      </c>
      <c r="AW1798" s="12" t="s">
        <v>35</v>
      </c>
      <c r="AX1798" s="12" t="s">
        <v>78</v>
      </c>
      <c r="AY1798" s="151" t="s">
        <v>181</v>
      </c>
    </row>
    <row r="1799" spans="2:65" s="1" customFormat="1" ht="44.25" customHeight="1" x14ac:dyDescent="0.2">
      <c r="B1799" s="128"/>
      <c r="C1799" s="129" t="s">
        <v>4123</v>
      </c>
      <c r="D1799" s="129" t="s">
        <v>182</v>
      </c>
      <c r="E1799" s="130" t="s">
        <v>4124</v>
      </c>
      <c r="F1799" s="131" t="s">
        <v>4125</v>
      </c>
      <c r="G1799" s="132" t="s">
        <v>499</v>
      </c>
      <c r="H1799" s="133">
        <v>16.600000000000001</v>
      </c>
      <c r="I1799" s="134"/>
      <c r="J1799" s="135">
        <f>ROUND(I1799*H1799,2)</f>
        <v>0</v>
      </c>
      <c r="K1799" s="131" t="s">
        <v>1050</v>
      </c>
      <c r="L1799" s="31"/>
      <c r="M1799" s="136" t="s">
        <v>3</v>
      </c>
      <c r="N1799" s="137" t="s">
        <v>44</v>
      </c>
      <c r="P1799" s="138">
        <f>O1799*H1799</f>
        <v>0</v>
      </c>
      <c r="Q1799" s="138">
        <v>8.3000000000000001E-3</v>
      </c>
      <c r="R1799" s="138">
        <f>Q1799*H1799</f>
        <v>0.13778000000000001</v>
      </c>
      <c r="S1799" s="138">
        <v>0</v>
      </c>
      <c r="T1799" s="139">
        <f>S1799*H1799</f>
        <v>0</v>
      </c>
      <c r="AR1799" s="140" t="s">
        <v>237</v>
      </c>
      <c r="AT1799" s="140" t="s">
        <v>182</v>
      </c>
      <c r="AU1799" s="140" t="s">
        <v>80</v>
      </c>
      <c r="AY1799" s="16" t="s">
        <v>181</v>
      </c>
      <c r="BE1799" s="141">
        <f>IF(N1799="základní",J1799,0)</f>
        <v>0</v>
      </c>
      <c r="BF1799" s="141">
        <f>IF(N1799="snížená",J1799,0)</f>
        <v>0</v>
      </c>
      <c r="BG1799" s="141">
        <f>IF(N1799="zákl. přenesená",J1799,0)</f>
        <v>0</v>
      </c>
      <c r="BH1799" s="141">
        <f>IF(N1799="sníž. přenesená",J1799,0)</f>
        <v>0</v>
      </c>
      <c r="BI1799" s="141">
        <f>IF(N1799="nulová",J1799,0)</f>
        <v>0</v>
      </c>
      <c r="BJ1799" s="16" t="s">
        <v>78</v>
      </c>
      <c r="BK1799" s="141">
        <f>ROUND(I1799*H1799,2)</f>
        <v>0</v>
      </c>
      <c r="BL1799" s="16" t="s">
        <v>237</v>
      </c>
      <c r="BM1799" s="140" t="s">
        <v>4126</v>
      </c>
    </row>
    <row r="1800" spans="2:65" s="1" customFormat="1" x14ac:dyDescent="0.2">
      <c r="B1800" s="31"/>
      <c r="D1800" s="148" t="s">
        <v>1052</v>
      </c>
      <c r="F1800" s="149" t="s">
        <v>4127</v>
      </c>
      <c r="I1800" s="144"/>
      <c r="L1800" s="31"/>
      <c r="M1800" s="145"/>
      <c r="T1800" s="52"/>
      <c r="AT1800" s="16" t="s">
        <v>1052</v>
      </c>
      <c r="AU1800" s="16" t="s">
        <v>80</v>
      </c>
    </row>
    <row r="1801" spans="2:65" s="12" customFormat="1" x14ac:dyDescent="0.2">
      <c r="B1801" s="150"/>
      <c r="D1801" s="142" t="s">
        <v>1054</v>
      </c>
      <c r="E1801" s="151" t="s">
        <v>3</v>
      </c>
      <c r="F1801" s="152" t="s">
        <v>4128</v>
      </c>
      <c r="H1801" s="153">
        <v>16.600000000000001</v>
      </c>
      <c r="I1801" s="154"/>
      <c r="L1801" s="150"/>
      <c r="M1801" s="155"/>
      <c r="T1801" s="156"/>
      <c r="AT1801" s="151" t="s">
        <v>1054</v>
      </c>
      <c r="AU1801" s="151" t="s">
        <v>80</v>
      </c>
      <c r="AV1801" s="12" t="s">
        <v>80</v>
      </c>
      <c r="AW1801" s="12" t="s">
        <v>35</v>
      </c>
      <c r="AX1801" s="12" t="s">
        <v>78</v>
      </c>
      <c r="AY1801" s="151" t="s">
        <v>181</v>
      </c>
    </row>
    <row r="1802" spans="2:65" s="1" customFormat="1" ht="55.5" customHeight="1" x14ac:dyDescent="0.2">
      <c r="B1802" s="128"/>
      <c r="C1802" s="129" t="s">
        <v>4129</v>
      </c>
      <c r="D1802" s="129" t="s">
        <v>182</v>
      </c>
      <c r="E1802" s="130" t="s">
        <v>4130</v>
      </c>
      <c r="F1802" s="131" t="s">
        <v>4131</v>
      </c>
      <c r="G1802" s="132" t="s">
        <v>597</v>
      </c>
      <c r="H1802" s="133">
        <v>7.93</v>
      </c>
      <c r="I1802" s="134"/>
      <c r="J1802" s="135">
        <f>ROUND(I1802*H1802,2)</f>
        <v>0</v>
      </c>
      <c r="K1802" s="131" t="s">
        <v>3</v>
      </c>
      <c r="L1802" s="31"/>
      <c r="M1802" s="136" t="s">
        <v>3</v>
      </c>
      <c r="N1802" s="137" t="s">
        <v>44</v>
      </c>
      <c r="P1802" s="138">
        <f>O1802*H1802</f>
        <v>0</v>
      </c>
      <c r="Q1802" s="138">
        <v>0</v>
      </c>
      <c r="R1802" s="138">
        <f>Q1802*H1802</f>
        <v>0</v>
      </c>
      <c r="S1802" s="138">
        <v>0</v>
      </c>
      <c r="T1802" s="139">
        <f>S1802*H1802</f>
        <v>0</v>
      </c>
      <c r="AR1802" s="140" t="s">
        <v>237</v>
      </c>
      <c r="AT1802" s="140" t="s">
        <v>182</v>
      </c>
      <c r="AU1802" s="140" t="s">
        <v>80</v>
      </c>
      <c r="AY1802" s="16" t="s">
        <v>181</v>
      </c>
      <c r="BE1802" s="141">
        <f>IF(N1802="základní",J1802,0)</f>
        <v>0</v>
      </c>
      <c r="BF1802" s="141">
        <f>IF(N1802="snížená",J1802,0)</f>
        <v>0</v>
      </c>
      <c r="BG1802" s="141">
        <f>IF(N1802="zákl. přenesená",J1802,0)</f>
        <v>0</v>
      </c>
      <c r="BH1802" s="141">
        <f>IF(N1802="sníž. přenesená",J1802,0)</f>
        <v>0</v>
      </c>
      <c r="BI1802" s="141">
        <f>IF(N1802="nulová",J1802,0)</f>
        <v>0</v>
      </c>
      <c r="BJ1802" s="16" t="s">
        <v>78</v>
      </c>
      <c r="BK1802" s="141">
        <f>ROUND(I1802*H1802,2)</f>
        <v>0</v>
      </c>
      <c r="BL1802" s="16" t="s">
        <v>237</v>
      </c>
      <c r="BM1802" s="140" t="s">
        <v>4132</v>
      </c>
    </row>
    <row r="1803" spans="2:65" s="12" customFormat="1" x14ac:dyDescent="0.2">
      <c r="B1803" s="150"/>
      <c r="D1803" s="142" t="s">
        <v>1054</v>
      </c>
      <c r="E1803" s="151" t="s">
        <v>3</v>
      </c>
      <c r="F1803" s="152" t="s">
        <v>4133</v>
      </c>
      <c r="H1803" s="153">
        <v>7.93</v>
      </c>
      <c r="I1803" s="154"/>
      <c r="L1803" s="150"/>
      <c r="M1803" s="155"/>
      <c r="T1803" s="156"/>
      <c r="AT1803" s="151" t="s">
        <v>1054</v>
      </c>
      <c r="AU1803" s="151" t="s">
        <v>80</v>
      </c>
      <c r="AV1803" s="12" t="s">
        <v>80</v>
      </c>
      <c r="AW1803" s="12" t="s">
        <v>35</v>
      </c>
      <c r="AX1803" s="12" t="s">
        <v>78</v>
      </c>
      <c r="AY1803" s="151" t="s">
        <v>181</v>
      </c>
    </row>
    <row r="1804" spans="2:65" s="1" customFormat="1" ht="55.5" customHeight="1" x14ac:dyDescent="0.2">
      <c r="B1804" s="128"/>
      <c r="C1804" s="129" t="s">
        <v>4134</v>
      </c>
      <c r="D1804" s="129" t="s">
        <v>182</v>
      </c>
      <c r="E1804" s="130" t="s">
        <v>4135</v>
      </c>
      <c r="F1804" s="131" t="s">
        <v>4136</v>
      </c>
      <c r="G1804" s="132" t="s">
        <v>1114</v>
      </c>
      <c r="H1804" s="133">
        <v>19.431000000000001</v>
      </c>
      <c r="I1804" s="134"/>
      <c r="J1804" s="135">
        <f>ROUND(I1804*H1804,2)</f>
        <v>0</v>
      </c>
      <c r="K1804" s="131" t="s">
        <v>1050</v>
      </c>
      <c r="L1804" s="31"/>
      <c r="M1804" s="136" t="s">
        <v>3</v>
      </c>
      <c r="N1804" s="137" t="s">
        <v>44</v>
      </c>
      <c r="P1804" s="138">
        <f>O1804*H1804</f>
        <v>0</v>
      </c>
      <c r="Q1804" s="138">
        <v>0</v>
      </c>
      <c r="R1804" s="138">
        <f>Q1804*H1804</f>
        <v>0</v>
      </c>
      <c r="S1804" s="138">
        <v>0</v>
      </c>
      <c r="T1804" s="139">
        <f>S1804*H1804</f>
        <v>0</v>
      </c>
      <c r="AR1804" s="140" t="s">
        <v>237</v>
      </c>
      <c r="AT1804" s="140" t="s">
        <v>182</v>
      </c>
      <c r="AU1804" s="140" t="s">
        <v>80</v>
      </c>
      <c r="AY1804" s="16" t="s">
        <v>181</v>
      </c>
      <c r="BE1804" s="141">
        <f>IF(N1804="základní",J1804,0)</f>
        <v>0</v>
      </c>
      <c r="BF1804" s="141">
        <f>IF(N1804="snížená",J1804,0)</f>
        <v>0</v>
      </c>
      <c r="BG1804" s="141">
        <f>IF(N1804="zákl. přenesená",J1804,0)</f>
        <v>0</v>
      </c>
      <c r="BH1804" s="141">
        <f>IF(N1804="sníž. přenesená",J1804,0)</f>
        <v>0</v>
      </c>
      <c r="BI1804" s="141">
        <f>IF(N1804="nulová",J1804,0)</f>
        <v>0</v>
      </c>
      <c r="BJ1804" s="16" t="s">
        <v>78</v>
      </c>
      <c r="BK1804" s="141">
        <f>ROUND(I1804*H1804,2)</f>
        <v>0</v>
      </c>
      <c r="BL1804" s="16" t="s">
        <v>237</v>
      </c>
      <c r="BM1804" s="140" t="s">
        <v>4137</v>
      </c>
    </row>
    <row r="1805" spans="2:65" s="1" customFormat="1" x14ac:dyDescent="0.2">
      <c r="B1805" s="31"/>
      <c r="D1805" s="148" t="s">
        <v>1052</v>
      </c>
      <c r="F1805" s="149" t="s">
        <v>4138</v>
      </c>
      <c r="I1805" s="144"/>
      <c r="L1805" s="31"/>
      <c r="M1805" s="145"/>
      <c r="T1805" s="52"/>
      <c r="AT1805" s="16" t="s">
        <v>1052</v>
      </c>
      <c r="AU1805" s="16" t="s">
        <v>80</v>
      </c>
    </row>
    <row r="1806" spans="2:65" s="11" customFormat="1" ht="22.9" customHeight="1" x14ac:dyDescent="0.2">
      <c r="B1806" s="118"/>
      <c r="D1806" s="119" t="s">
        <v>72</v>
      </c>
      <c r="E1806" s="146" t="s">
        <v>3710</v>
      </c>
      <c r="F1806" s="146" t="s">
        <v>4139</v>
      </c>
      <c r="I1806" s="121"/>
      <c r="J1806" s="147">
        <f>BK1806</f>
        <v>0</v>
      </c>
      <c r="L1806" s="118"/>
      <c r="M1806" s="123"/>
      <c r="P1806" s="124">
        <f>SUM(P1807:P1836)</f>
        <v>0</v>
      </c>
      <c r="R1806" s="124">
        <f>SUM(R1807:R1836)</f>
        <v>1.5330767999999999</v>
      </c>
      <c r="T1806" s="125">
        <f>SUM(T1807:T1836)</f>
        <v>0.36487775</v>
      </c>
      <c r="AR1806" s="119" t="s">
        <v>80</v>
      </c>
      <c r="AT1806" s="126" t="s">
        <v>72</v>
      </c>
      <c r="AU1806" s="126" t="s">
        <v>78</v>
      </c>
      <c r="AY1806" s="119" t="s">
        <v>181</v>
      </c>
      <c r="BK1806" s="127">
        <f>SUM(BK1807:BK1836)</f>
        <v>0</v>
      </c>
    </row>
    <row r="1807" spans="2:65" s="1" customFormat="1" ht="24.2" customHeight="1" x14ac:dyDescent="0.2">
      <c r="B1807" s="128"/>
      <c r="C1807" s="129" t="s">
        <v>4140</v>
      </c>
      <c r="D1807" s="129" t="s">
        <v>182</v>
      </c>
      <c r="E1807" s="130" t="s">
        <v>4141</v>
      </c>
      <c r="F1807" s="131" t="s">
        <v>4142</v>
      </c>
      <c r="G1807" s="132" t="s">
        <v>499</v>
      </c>
      <c r="H1807" s="133">
        <v>6.4</v>
      </c>
      <c r="I1807" s="134"/>
      <c r="J1807" s="135">
        <f>ROUND(I1807*H1807,2)</f>
        <v>0</v>
      </c>
      <c r="K1807" s="131" t="s">
        <v>1050</v>
      </c>
      <c r="L1807" s="31"/>
      <c r="M1807" s="136" t="s">
        <v>3</v>
      </c>
      <c r="N1807" s="137" t="s">
        <v>44</v>
      </c>
      <c r="P1807" s="138">
        <f>O1807*H1807</f>
        <v>0</v>
      </c>
      <c r="Q1807" s="138">
        <v>0</v>
      </c>
      <c r="R1807" s="138">
        <f>Q1807*H1807</f>
        <v>0</v>
      </c>
      <c r="S1807" s="138">
        <v>3.48E-3</v>
      </c>
      <c r="T1807" s="139">
        <f>S1807*H1807</f>
        <v>2.2272E-2</v>
      </c>
      <c r="AR1807" s="140" t="s">
        <v>237</v>
      </c>
      <c r="AT1807" s="140" t="s">
        <v>182</v>
      </c>
      <c r="AU1807" s="140" t="s">
        <v>80</v>
      </c>
      <c r="AY1807" s="16" t="s">
        <v>181</v>
      </c>
      <c r="BE1807" s="141">
        <f>IF(N1807="základní",J1807,0)</f>
        <v>0</v>
      </c>
      <c r="BF1807" s="141">
        <f>IF(N1807="snížená",J1807,0)</f>
        <v>0</v>
      </c>
      <c r="BG1807" s="141">
        <f>IF(N1807="zákl. přenesená",J1807,0)</f>
        <v>0</v>
      </c>
      <c r="BH1807" s="141">
        <f>IF(N1807="sníž. přenesená",J1807,0)</f>
        <v>0</v>
      </c>
      <c r="BI1807" s="141">
        <f>IF(N1807="nulová",J1807,0)</f>
        <v>0</v>
      </c>
      <c r="BJ1807" s="16" t="s">
        <v>78</v>
      </c>
      <c r="BK1807" s="141">
        <f>ROUND(I1807*H1807,2)</f>
        <v>0</v>
      </c>
      <c r="BL1807" s="16" t="s">
        <v>237</v>
      </c>
      <c r="BM1807" s="140" t="s">
        <v>4143</v>
      </c>
    </row>
    <row r="1808" spans="2:65" s="1" customFormat="1" x14ac:dyDescent="0.2">
      <c r="B1808" s="31"/>
      <c r="D1808" s="148" t="s">
        <v>1052</v>
      </c>
      <c r="F1808" s="149" t="s">
        <v>4144</v>
      </c>
      <c r="I1808" s="144"/>
      <c r="L1808" s="31"/>
      <c r="M1808" s="145"/>
      <c r="T1808" s="52"/>
      <c r="AT1808" s="16" t="s">
        <v>1052</v>
      </c>
      <c r="AU1808" s="16" t="s">
        <v>80</v>
      </c>
    </row>
    <row r="1809" spans="2:65" s="12" customFormat="1" x14ac:dyDescent="0.2">
      <c r="B1809" s="150"/>
      <c r="D1809" s="142" t="s">
        <v>1054</v>
      </c>
      <c r="E1809" s="151" t="s">
        <v>3</v>
      </c>
      <c r="F1809" s="152" t="s">
        <v>4145</v>
      </c>
      <c r="H1809" s="153">
        <v>6.4</v>
      </c>
      <c r="I1809" s="154"/>
      <c r="L1809" s="150"/>
      <c r="M1809" s="155"/>
      <c r="T1809" s="156"/>
      <c r="AT1809" s="151" t="s">
        <v>1054</v>
      </c>
      <c r="AU1809" s="151" t="s">
        <v>80</v>
      </c>
      <c r="AV1809" s="12" t="s">
        <v>80</v>
      </c>
      <c r="AW1809" s="12" t="s">
        <v>35</v>
      </c>
      <c r="AX1809" s="12" t="s">
        <v>78</v>
      </c>
      <c r="AY1809" s="151" t="s">
        <v>181</v>
      </c>
    </row>
    <row r="1810" spans="2:65" s="1" customFormat="1" ht="24.2" customHeight="1" x14ac:dyDescent="0.2">
      <c r="B1810" s="128"/>
      <c r="C1810" s="129" t="s">
        <v>4146</v>
      </c>
      <c r="D1810" s="129" t="s">
        <v>182</v>
      </c>
      <c r="E1810" s="130" t="s">
        <v>4147</v>
      </c>
      <c r="F1810" s="131" t="s">
        <v>4148</v>
      </c>
      <c r="G1810" s="132" t="s">
        <v>1288</v>
      </c>
      <c r="H1810" s="133">
        <v>3</v>
      </c>
      <c r="I1810" s="134"/>
      <c r="J1810" s="135">
        <f>ROUND(I1810*H1810,2)</f>
        <v>0</v>
      </c>
      <c r="K1810" s="131" t="s">
        <v>1050</v>
      </c>
      <c r="L1810" s="31"/>
      <c r="M1810" s="136" t="s">
        <v>3</v>
      </c>
      <c r="N1810" s="137" t="s">
        <v>44</v>
      </c>
      <c r="P1810" s="138">
        <f>O1810*H1810</f>
        <v>0</v>
      </c>
      <c r="Q1810" s="138">
        <v>0</v>
      </c>
      <c r="R1810" s="138">
        <f>Q1810*H1810</f>
        <v>0</v>
      </c>
      <c r="S1810" s="138">
        <v>1.4999999999999999E-2</v>
      </c>
      <c r="T1810" s="139">
        <f>S1810*H1810</f>
        <v>4.4999999999999998E-2</v>
      </c>
      <c r="AR1810" s="140" t="s">
        <v>237</v>
      </c>
      <c r="AT1810" s="140" t="s">
        <v>182</v>
      </c>
      <c r="AU1810" s="140" t="s">
        <v>80</v>
      </c>
      <c r="AY1810" s="16" t="s">
        <v>181</v>
      </c>
      <c r="BE1810" s="141">
        <f>IF(N1810="základní",J1810,0)</f>
        <v>0</v>
      </c>
      <c r="BF1810" s="141">
        <f>IF(N1810="snížená",J1810,0)</f>
        <v>0</v>
      </c>
      <c r="BG1810" s="141">
        <f>IF(N1810="zákl. přenesená",J1810,0)</f>
        <v>0</v>
      </c>
      <c r="BH1810" s="141">
        <f>IF(N1810="sníž. přenesená",J1810,0)</f>
        <v>0</v>
      </c>
      <c r="BI1810" s="141">
        <f>IF(N1810="nulová",J1810,0)</f>
        <v>0</v>
      </c>
      <c r="BJ1810" s="16" t="s">
        <v>78</v>
      </c>
      <c r="BK1810" s="141">
        <f>ROUND(I1810*H1810,2)</f>
        <v>0</v>
      </c>
      <c r="BL1810" s="16" t="s">
        <v>237</v>
      </c>
      <c r="BM1810" s="140" t="s">
        <v>4149</v>
      </c>
    </row>
    <row r="1811" spans="2:65" s="1" customFormat="1" x14ac:dyDescent="0.2">
      <c r="B1811" s="31"/>
      <c r="D1811" s="148" t="s">
        <v>1052</v>
      </c>
      <c r="F1811" s="149" t="s">
        <v>4150</v>
      </c>
      <c r="I1811" s="144"/>
      <c r="L1811" s="31"/>
      <c r="M1811" s="145"/>
      <c r="T1811" s="52"/>
      <c r="AT1811" s="16" t="s">
        <v>1052</v>
      </c>
      <c r="AU1811" s="16" t="s">
        <v>80</v>
      </c>
    </row>
    <row r="1812" spans="2:65" s="1" customFormat="1" ht="24.2" customHeight="1" x14ac:dyDescent="0.2">
      <c r="B1812" s="128"/>
      <c r="C1812" s="129" t="s">
        <v>4151</v>
      </c>
      <c r="D1812" s="129" t="s">
        <v>182</v>
      </c>
      <c r="E1812" s="130" t="s">
        <v>4152</v>
      </c>
      <c r="F1812" s="131" t="s">
        <v>4153</v>
      </c>
      <c r="G1812" s="132" t="s">
        <v>499</v>
      </c>
      <c r="H1812" s="133">
        <v>27.635000000000002</v>
      </c>
      <c r="I1812" s="134"/>
      <c r="J1812" s="135">
        <f>ROUND(I1812*H1812,2)</f>
        <v>0</v>
      </c>
      <c r="K1812" s="131" t="s">
        <v>1050</v>
      </c>
      <c r="L1812" s="31"/>
      <c r="M1812" s="136" t="s">
        <v>3</v>
      </c>
      <c r="N1812" s="137" t="s">
        <v>44</v>
      </c>
      <c r="P1812" s="138">
        <f>O1812*H1812</f>
        <v>0</v>
      </c>
      <c r="Q1812" s="138">
        <v>0</v>
      </c>
      <c r="R1812" s="138">
        <f>Q1812*H1812</f>
        <v>0</v>
      </c>
      <c r="S1812" s="138">
        <v>6.0499999999999998E-3</v>
      </c>
      <c r="T1812" s="139">
        <f>S1812*H1812</f>
        <v>0.16719175</v>
      </c>
      <c r="AR1812" s="140" t="s">
        <v>237</v>
      </c>
      <c r="AT1812" s="140" t="s">
        <v>182</v>
      </c>
      <c r="AU1812" s="140" t="s">
        <v>80</v>
      </c>
      <c r="AY1812" s="16" t="s">
        <v>181</v>
      </c>
      <c r="BE1812" s="141">
        <f>IF(N1812="základní",J1812,0)</f>
        <v>0</v>
      </c>
      <c r="BF1812" s="141">
        <f>IF(N1812="snížená",J1812,0)</f>
        <v>0</v>
      </c>
      <c r="BG1812" s="141">
        <f>IF(N1812="zákl. přenesená",J1812,0)</f>
        <v>0</v>
      </c>
      <c r="BH1812" s="141">
        <f>IF(N1812="sníž. přenesená",J1812,0)</f>
        <v>0</v>
      </c>
      <c r="BI1812" s="141">
        <f>IF(N1812="nulová",J1812,0)</f>
        <v>0</v>
      </c>
      <c r="BJ1812" s="16" t="s">
        <v>78</v>
      </c>
      <c r="BK1812" s="141">
        <f>ROUND(I1812*H1812,2)</f>
        <v>0</v>
      </c>
      <c r="BL1812" s="16" t="s">
        <v>237</v>
      </c>
      <c r="BM1812" s="140" t="s">
        <v>4154</v>
      </c>
    </row>
    <row r="1813" spans="2:65" s="1" customFormat="1" x14ac:dyDescent="0.2">
      <c r="B1813" s="31"/>
      <c r="D1813" s="148" t="s">
        <v>1052</v>
      </c>
      <c r="F1813" s="149" t="s">
        <v>4155</v>
      </c>
      <c r="I1813" s="144"/>
      <c r="L1813" s="31"/>
      <c r="M1813" s="145"/>
      <c r="T1813" s="52"/>
      <c r="AT1813" s="16" t="s">
        <v>1052</v>
      </c>
      <c r="AU1813" s="16" t="s">
        <v>80</v>
      </c>
    </row>
    <row r="1814" spans="2:65" s="1" customFormat="1" ht="16.5" customHeight="1" x14ac:dyDescent="0.2">
      <c r="B1814" s="128"/>
      <c r="C1814" s="129" t="s">
        <v>4156</v>
      </c>
      <c r="D1814" s="129" t="s">
        <v>182</v>
      </c>
      <c r="E1814" s="130" t="s">
        <v>4157</v>
      </c>
      <c r="F1814" s="131" t="s">
        <v>4158</v>
      </c>
      <c r="G1814" s="132" t="s">
        <v>499</v>
      </c>
      <c r="H1814" s="133">
        <v>33.1</v>
      </c>
      <c r="I1814" s="134"/>
      <c r="J1814" s="135">
        <f>ROUND(I1814*H1814,2)</f>
        <v>0</v>
      </c>
      <c r="K1814" s="131" t="s">
        <v>1050</v>
      </c>
      <c r="L1814" s="31"/>
      <c r="M1814" s="136" t="s">
        <v>3</v>
      </c>
      <c r="N1814" s="137" t="s">
        <v>44</v>
      </c>
      <c r="P1814" s="138">
        <f>O1814*H1814</f>
        <v>0</v>
      </c>
      <c r="Q1814" s="138">
        <v>0</v>
      </c>
      <c r="R1814" s="138">
        <f>Q1814*H1814</f>
        <v>0</v>
      </c>
      <c r="S1814" s="138">
        <v>3.9399999999999999E-3</v>
      </c>
      <c r="T1814" s="139">
        <f>S1814*H1814</f>
        <v>0.130414</v>
      </c>
      <c r="AR1814" s="140" t="s">
        <v>237</v>
      </c>
      <c r="AT1814" s="140" t="s">
        <v>182</v>
      </c>
      <c r="AU1814" s="140" t="s">
        <v>80</v>
      </c>
      <c r="AY1814" s="16" t="s">
        <v>181</v>
      </c>
      <c r="BE1814" s="141">
        <f>IF(N1814="základní",J1814,0)</f>
        <v>0</v>
      </c>
      <c r="BF1814" s="141">
        <f>IF(N1814="snížená",J1814,0)</f>
        <v>0</v>
      </c>
      <c r="BG1814" s="141">
        <f>IF(N1814="zákl. přenesená",J1814,0)</f>
        <v>0</v>
      </c>
      <c r="BH1814" s="141">
        <f>IF(N1814="sníž. přenesená",J1814,0)</f>
        <v>0</v>
      </c>
      <c r="BI1814" s="141">
        <f>IF(N1814="nulová",J1814,0)</f>
        <v>0</v>
      </c>
      <c r="BJ1814" s="16" t="s">
        <v>78</v>
      </c>
      <c r="BK1814" s="141">
        <f>ROUND(I1814*H1814,2)</f>
        <v>0</v>
      </c>
      <c r="BL1814" s="16" t="s">
        <v>237</v>
      </c>
      <c r="BM1814" s="140" t="s">
        <v>4159</v>
      </c>
    </row>
    <row r="1815" spans="2:65" s="1" customFormat="1" x14ac:dyDescent="0.2">
      <c r="B1815" s="31"/>
      <c r="D1815" s="148" t="s">
        <v>1052</v>
      </c>
      <c r="F1815" s="149" t="s">
        <v>4160</v>
      </c>
      <c r="I1815" s="144"/>
      <c r="L1815" s="31"/>
      <c r="M1815" s="145"/>
      <c r="T1815" s="52"/>
      <c r="AT1815" s="16" t="s">
        <v>1052</v>
      </c>
      <c r="AU1815" s="16" t="s">
        <v>80</v>
      </c>
    </row>
    <row r="1816" spans="2:65" s="12" customFormat="1" x14ac:dyDescent="0.2">
      <c r="B1816" s="150"/>
      <c r="D1816" s="142" t="s">
        <v>1054</v>
      </c>
      <c r="E1816" s="151" t="s">
        <v>3</v>
      </c>
      <c r="F1816" s="152" t="s">
        <v>4161</v>
      </c>
      <c r="H1816" s="153">
        <v>33.1</v>
      </c>
      <c r="I1816" s="154"/>
      <c r="L1816" s="150"/>
      <c r="M1816" s="155"/>
      <c r="T1816" s="156"/>
      <c r="AT1816" s="151" t="s">
        <v>1054</v>
      </c>
      <c r="AU1816" s="151" t="s">
        <v>80</v>
      </c>
      <c r="AV1816" s="12" t="s">
        <v>80</v>
      </c>
      <c r="AW1816" s="12" t="s">
        <v>35</v>
      </c>
      <c r="AX1816" s="12" t="s">
        <v>78</v>
      </c>
      <c r="AY1816" s="151" t="s">
        <v>181</v>
      </c>
    </row>
    <row r="1817" spans="2:65" s="1" customFormat="1" ht="62.65" customHeight="1" x14ac:dyDescent="0.2">
      <c r="B1817" s="128"/>
      <c r="C1817" s="129" t="s">
        <v>4162</v>
      </c>
      <c r="D1817" s="129" t="s">
        <v>182</v>
      </c>
      <c r="E1817" s="130" t="s">
        <v>4163</v>
      </c>
      <c r="F1817" s="131" t="s">
        <v>4164</v>
      </c>
      <c r="G1817" s="132" t="s">
        <v>597</v>
      </c>
      <c r="H1817" s="133">
        <v>175.68199999999999</v>
      </c>
      <c r="I1817" s="134"/>
      <c r="J1817" s="135">
        <f>ROUND(I1817*H1817,2)</f>
        <v>0</v>
      </c>
      <c r="K1817" s="131" t="s">
        <v>1050</v>
      </c>
      <c r="L1817" s="31"/>
      <c r="M1817" s="136" t="s">
        <v>3</v>
      </c>
      <c r="N1817" s="137" t="s">
        <v>44</v>
      </c>
      <c r="P1817" s="138">
        <f>O1817*H1817</f>
        <v>0</v>
      </c>
      <c r="Q1817" s="138">
        <v>6.8999999999999999E-3</v>
      </c>
      <c r="R1817" s="138">
        <f>Q1817*H1817</f>
        <v>1.2122058</v>
      </c>
      <c r="S1817" s="138">
        <v>0</v>
      </c>
      <c r="T1817" s="139">
        <f>S1817*H1817</f>
        <v>0</v>
      </c>
      <c r="AR1817" s="140" t="s">
        <v>237</v>
      </c>
      <c r="AT1817" s="140" t="s">
        <v>182</v>
      </c>
      <c r="AU1817" s="140" t="s">
        <v>80</v>
      </c>
      <c r="AY1817" s="16" t="s">
        <v>181</v>
      </c>
      <c r="BE1817" s="141">
        <f>IF(N1817="základní",J1817,0)</f>
        <v>0</v>
      </c>
      <c r="BF1817" s="141">
        <f>IF(N1817="snížená",J1817,0)</f>
        <v>0</v>
      </c>
      <c r="BG1817" s="141">
        <f>IF(N1817="zákl. přenesená",J1817,0)</f>
        <v>0</v>
      </c>
      <c r="BH1817" s="141">
        <f>IF(N1817="sníž. přenesená",J1817,0)</f>
        <v>0</v>
      </c>
      <c r="BI1817" s="141">
        <f>IF(N1817="nulová",J1817,0)</f>
        <v>0</v>
      </c>
      <c r="BJ1817" s="16" t="s">
        <v>78</v>
      </c>
      <c r="BK1817" s="141">
        <f>ROUND(I1817*H1817,2)</f>
        <v>0</v>
      </c>
      <c r="BL1817" s="16" t="s">
        <v>237</v>
      </c>
      <c r="BM1817" s="140" t="s">
        <v>4165</v>
      </c>
    </row>
    <row r="1818" spans="2:65" s="1" customFormat="1" x14ac:dyDescent="0.2">
      <c r="B1818" s="31"/>
      <c r="D1818" s="148" t="s">
        <v>1052</v>
      </c>
      <c r="F1818" s="149" t="s">
        <v>4166</v>
      </c>
      <c r="I1818" s="144"/>
      <c r="L1818" s="31"/>
      <c r="M1818" s="145"/>
      <c r="T1818" s="52"/>
      <c r="AT1818" s="16" t="s">
        <v>1052</v>
      </c>
      <c r="AU1818" s="16" t="s">
        <v>80</v>
      </c>
    </row>
    <row r="1819" spans="2:65" s="12" customFormat="1" x14ac:dyDescent="0.2">
      <c r="B1819" s="150"/>
      <c r="D1819" s="142" t="s">
        <v>1054</v>
      </c>
      <c r="E1819" s="151" t="s">
        <v>3</v>
      </c>
      <c r="F1819" s="152" t="s">
        <v>4167</v>
      </c>
      <c r="H1819" s="153">
        <v>109.012</v>
      </c>
      <c r="I1819" s="154"/>
      <c r="L1819" s="150"/>
      <c r="M1819" s="155"/>
      <c r="T1819" s="156"/>
      <c r="AT1819" s="151" t="s">
        <v>1054</v>
      </c>
      <c r="AU1819" s="151" t="s">
        <v>80</v>
      </c>
      <c r="AV1819" s="12" t="s">
        <v>80</v>
      </c>
      <c r="AW1819" s="12" t="s">
        <v>35</v>
      </c>
      <c r="AX1819" s="12" t="s">
        <v>73</v>
      </c>
      <c r="AY1819" s="151" t="s">
        <v>181</v>
      </c>
    </row>
    <row r="1820" spans="2:65" s="12" customFormat="1" x14ac:dyDescent="0.2">
      <c r="B1820" s="150"/>
      <c r="D1820" s="142" t="s">
        <v>1054</v>
      </c>
      <c r="E1820" s="151" t="s">
        <v>3</v>
      </c>
      <c r="F1820" s="152" t="s">
        <v>4168</v>
      </c>
      <c r="H1820" s="153">
        <v>66.67</v>
      </c>
      <c r="I1820" s="154"/>
      <c r="L1820" s="150"/>
      <c r="M1820" s="155"/>
      <c r="T1820" s="156"/>
      <c r="AT1820" s="151" t="s">
        <v>1054</v>
      </c>
      <c r="AU1820" s="151" t="s">
        <v>80</v>
      </c>
      <c r="AV1820" s="12" t="s">
        <v>80</v>
      </c>
      <c r="AW1820" s="12" t="s">
        <v>35</v>
      </c>
      <c r="AX1820" s="12" t="s">
        <v>73</v>
      </c>
      <c r="AY1820" s="151" t="s">
        <v>181</v>
      </c>
    </row>
    <row r="1821" spans="2:65" s="13" customFormat="1" x14ac:dyDescent="0.2">
      <c r="B1821" s="157"/>
      <c r="D1821" s="142" t="s">
        <v>1054</v>
      </c>
      <c r="E1821" s="158" t="s">
        <v>3</v>
      </c>
      <c r="F1821" s="159" t="s">
        <v>1070</v>
      </c>
      <c r="H1821" s="160">
        <v>175.68199999999999</v>
      </c>
      <c r="I1821" s="161"/>
      <c r="L1821" s="157"/>
      <c r="M1821" s="162"/>
      <c r="T1821" s="163"/>
      <c r="AT1821" s="158" t="s">
        <v>1054</v>
      </c>
      <c r="AU1821" s="158" t="s">
        <v>80</v>
      </c>
      <c r="AV1821" s="13" t="s">
        <v>186</v>
      </c>
      <c r="AW1821" s="13" t="s">
        <v>35</v>
      </c>
      <c r="AX1821" s="13" t="s">
        <v>78</v>
      </c>
      <c r="AY1821" s="158" t="s">
        <v>181</v>
      </c>
    </row>
    <row r="1822" spans="2:65" s="1" customFormat="1" ht="33" customHeight="1" x14ac:dyDescent="0.2">
      <c r="B1822" s="128"/>
      <c r="C1822" s="129" t="s">
        <v>4169</v>
      </c>
      <c r="D1822" s="129" t="s">
        <v>182</v>
      </c>
      <c r="E1822" s="130" t="s">
        <v>4170</v>
      </c>
      <c r="F1822" s="131" t="s">
        <v>4171</v>
      </c>
      <c r="G1822" s="132" t="s">
        <v>499</v>
      </c>
      <c r="H1822" s="133">
        <v>17</v>
      </c>
      <c r="I1822" s="134"/>
      <c r="J1822" s="135">
        <f>ROUND(I1822*H1822,2)</f>
        <v>0</v>
      </c>
      <c r="K1822" s="131" t="s">
        <v>3</v>
      </c>
      <c r="L1822" s="31"/>
      <c r="M1822" s="136" t="s">
        <v>3</v>
      </c>
      <c r="N1822" s="137" t="s">
        <v>44</v>
      </c>
      <c r="P1822" s="138">
        <f>O1822*H1822</f>
        <v>0</v>
      </c>
      <c r="Q1822" s="138">
        <v>4.3299999999999996E-3</v>
      </c>
      <c r="R1822" s="138">
        <f>Q1822*H1822</f>
        <v>7.3609999999999995E-2</v>
      </c>
      <c r="S1822" s="138">
        <v>0</v>
      </c>
      <c r="T1822" s="139">
        <f>S1822*H1822</f>
        <v>0</v>
      </c>
      <c r="AR1822" s="140" t="s">
        <v>237</v>
      </c>
      <c r="AT1822" s="140" t="s">
        <v>182</v>
      </c>
      <c r="AU1822" s="140" t="s">
        <v>80</v>
      </c>
      <c r="AY1822" s="16" t="s">
        <v>181</v>
      </c>
      <c r="BE1822" s="141">
        <f>IF(N1822="základní",J1822,0)</f>
        <v>0</v>
      </c>
      <c r="BF1822" s="141">
        <f>IF(N1822="snížená",J1822,0)</f>
        <v>0</v>
      </c>
      <c r="BG1822" s="141">
        <f>IF(N1822="zákl. přenesená",J1822,0)</f>
        <v>0</v>
      </c>
      <c r="BH1822" s="141">
        <f>IF(N1822="sníž. přenesená",J1822,0)</f>
        <v>0</v>
      </c>
      <c r="BI1822" s="141">
        <f>IF(N1822="nulová",J1822,0)</f>
        <v>0</v>
      </c>
      <c r="BJ1822" s="16" t="s">
        <v>78</v>
      </c>
      <c r="BK1822" s="141">
        <f>ROUND(I1822*H1822,2)</f>
        <v>0</v>
      </c>
      <c r="BL1822" s="16" t="s">
        <v>237</v>
      </c>
      <c r="BM1822" s="140" t="s">
        <v>4172</v>
      </c>
    </row>
    <row r="1823" spans="2:65" s="1" customFormat="1" ht="44.25" customHeight="1" x14ac:dyDescent="0.2">
      <c r="B1823" s="128"/>
      <c r="C1823" s="129" t="s">
        <v>4173</v>
      </c>
      <c r="D1823" s="129" t="s">
        <v>182</v>
      </c>
      <c r="E1823" s="130" t="s">
        <v>4174</v>
      </c>
      <c r="F1823" s="131" t="s">
        <v>4175</v>
      </c>
      <c r="G1823" s="132" t="s">
        <v>1288</v>
      </c>
      <c r="H1823" s="133">
        <v>1</v>
      </c>
      <c r="I1823" s="134"/>
      <c r="J1823" s="135">
        <f>ROUND(I1823*H1823,2)</f>
        <v>0</v>
      </c>
      <c r="K1823" s="131" t="s">
        <v>1050</v>
      </c>
      <c r="L1823" s="31"/>
      <c r="M1823" s="136" t="s">
        <v>3</v>
      </c>
      <c r="N1823" s="137" t="s">
        <v>44</v>
      </c>
      <c r="P1823" s="138">
        <f>O1823*H1823</f>
        <v>0</v>
      </c>
      <c r="Q1823" s="138">
        <v>1.0999999999999999E-2</v>
      </c>
      <c r="R1823" s="138">
        <f>Q1823*H1823</f>
        <v>1.0999999999999999E-2</v>
      </c>
      <c r="S1823" s="138">
        <v>0</v>
      </c>
      <c r="T1823" s="139">
        <f>S1823*H1823</f>
        <v>0</v>
      </c>
      <c r="AR1823" s="140" t="s">
        <v>237</v>
      </c>
      <c r="AT1823" s="140" t="s">
        <v>182</v>
      </c>
      <c r="AU1823" s="140" t="s">
        <v>80</v>
      </c>
      <c r="AY1823" s="16" t="s">
        <v>181</v>
      </c>
      <c r="BE1823" s="141">
        <f>IF(N1823="základní",J1823,0)</f>
        <v>0</v>
      </c>
      <c r="BF1823" s="141">
        <f>IF(N1823="snížená",J1823,0)</f>
        <v>0</v>
      </c>
      <c r="BG1823" s="141">
        <f>IF(N1823="zákl. přenesená",J1823,0)</f>
        <v>0</v>
      </c>
      <c r="BH1823" s="141">
        <f>IF(N1823="sníž. přenesená",J1823,0)</f>
        <v>0</v>
      </c>
      <c r="BI1823" s="141">
        <f>IF(N1823="nulová",J1823,0)</f>
        <v>0</v>
      </c>
      <c r="BJ1823" s="16" t="s">
        <v>78</v>
      </c>
      <c r="BK1823" s="141">
        <f>ROUND(I1823*H1823,2)</f>
        <v>0</v>
      </c>
      <c r="BL1823" s="16" t="s">
        <v>237</v>
      </c>
      <c r="BM1823" s="140" t="s">
        <v>4176</v>
      </c>
    </row>
    <row r="1824" spans="2:65" s="1" customFormat="1" x14ac:dyDescent="0.2">
      <c r="B1824" s="31"/>
      <c r="D1824" s="148" t="s">
        <v>1052</v>
      </c>
      <c r="F1824" s="149" t="s">
        <v>4177</v>
      </c>
      <c r="I1824" s="144"/>
      <c r="L1824" s="31"/>
      <c r="M1824" s="145"/>
      <c r="T1824" s="52"/>
      <c r="AT1824" s="16" t="s">
        <v>1052</v>
      </c>
      <c r="AU1824" s="16" t="s">
        <v>80</v>
      </c>
    </row>
    <row r="1825" spans="2:65" s="1" customFormat="1" ht="37.9" customHeight="1" x14ac:dyDescent="0.2">
      <c r="B1825" s="128"/>
      <c r="C1825" s="129" t="s">
        <v>4178</v>
      </c>
      <c r="D1825" s="129" t="s">
        <v>182</v>
      </c>
      <c r="E1825" s="130" t="s">
        <v>4179</v>
      </c>
      <c r="F1825" s="131" t="s">
        <v>4180</v>
      </c>
      <c r="G1825" s="132" t="s">
        <v>499</v>
      </c>
      <c r="H1825" s="133">
        <v>13.1</v>
      </c>
      <c r="I1825" s="134"/>
      <c r="J1825" s="135">
        <f>ROUND(I1825*H1825,2)</f>
        <v>0</v>
      </c>
      <c r="K1825" s="131" t="s">
        <v>3</v>
      </c>
      <c r="L1825" s="31"/>
      <c r="M1825" s="136" t="s">
        <v>3</v>
      </c>
      <c r="N1825" s="137" t="s">
        <v>44</v>
      </c>
      <c r="P1825" s="138">
        <f>O1825*H1825</f>
        <v>0</v>
      </c>
      <c r="Q1825" s="138">
        <v>2.9099999999999998E-3</v>
      </c>
      <c r="R1825" s="138">
        <f>Q1825*H1825</f>
        <v>3.8120999999999995E-2</v>
      </c>
      <c r="S1825" s="138">
        <v>0</v>
      </c>
      <c r="T1825" s="139">
        <f>S1825*H1825</f>
        <v>0</v>
      </c>
      <c r="AR1825" s="140" t="s">
        <v>237</v>
      </c>
      <c r="AT1825" s="140" t="s">
        <v>182</v>
      </c>
      <c r="AU1825" s="140" t="s">
        <v>80</v>
      </c>
      <c r="AY1825" s="16" t="s">
        <v>181</v>
      </c>
      <c r="BE1825" s="141">
        <f>IF(N1825="základní",J1825,0)</f>
        <v>0</v>
      </c>
      <c r="BF1825" s="141">
        <f>IF(N1825="snížená",J1825,0)</f>
        <v>0</v>
      </c>
      <c r="BG1825" s="141">
        <f>IF(N1825="zákl. přenesená",J1825,0)</f>
        <v>0</v>
      </c>
      <c r="BH1825" s="141">
        <f>IF(N1825="sníž. přenesená",J1825,0)</f>
        <v>0</v>
      </c>
      <c r="BI1825" s="141">
        <f>IF(N1825="nulová",J1825,0)</f>
        <v>0</v>
      </c>
      <c r="BJ1825" s="16" t="s">
        <v>78</v>
      </c>
      <c r="BK1825" s="141">
        <f>ROUND(I1825*H1825,2)</f>
        <v>0</v>
      </c>
      <c r="BL1825" s="16" t="s">
        <v>237</v>
      </c>
      <c r="BM1825" s="140" t="s">
        <v>4181</v>
      </c>
    </row>
    <row r="1826" spans="2:65" s="12" customFormat="1" x14ac:dyDescent="0.2">
      <c r="B1826" s="150"/>
      <c r="D1826" s="142" t="s">
        <v>1054</v>
      </c>
      <c r="E1826" s="151" t="s">
        <v>3</v>
      </c>
      <c r="F1826" s="152" t="s">
        <v>4182</v>
      </c>
      <c r="H1826" s="153">
        <v>13.1</v>
      </c>
      <c r="I1826" s="154"/>
      <c r="L1826" s="150"/>
      <c r="M1826" s="155"/>
      <c r="T1826" s="156"/>
      <c r="AT1826" s="151" t="s">
        <v>1054</v>
      </c>
      <c r="AU1826" s="151" t="s">
        <v>80</v>
      </c>
      <c r="AV1826" s="12" t="s">
        <v>80</v>
      </c>
      <c r="AW1826" s="12" t="s">
        <v>35</v>
      </c>
      <c r="AX1826" s="12" t="s">
        <v>78</v>
      </c>
      <c r="AY1826" s="151" t="s">
        <v>181</v>
      </c>
    </row>
    <row r="1827" spans="2:65" s="1" customFormat="1" ht="33" customHeight="1" x14ac:dyDescent="0.2">
      <c r="B1827" s="128"/>
      <c r="C1827" s="129" t="s">
        <v>4183</v>
      </c>
      <c r="D1827" s="129" t="s">
        <v>182</v>
      </c>
      <c r="E1827" s="130" t="s">
        <v>4184</v>
      </c>
      <c r="F1827" s="131" t="s">
        <v>4185</v>
      </c>
      <c r="G1827" s="132" t="s">
        <v>499</v>
      </c>
      <c r="H1827" s="133">
        <v>12</v>
      </c>
      <c r="I1827" s="134"/>
      <c r="J1827" s="135">
        <f>ROUND(I1827*H1827,2)</f>
        <v>0</v>
      </c>
      <c r="K1827" s="131" t="s">
        <v>1050</v>
      </c>
      <c r="L1827" s="31"/>
      <c r="M1827" s="136" t="s">
        <v>3</v>
      </c>
      <c r="N1827" s="137" t="s">
        <v>44</v>
      </c>
      <c r="P1827" s="138">
        <f>O1827*H1827</f>
        <v>0</v>
      </c>
      <c r="Q1827" s="138">
        <v>2.7399999999999998E-3</v>
      </c>
      <c r="R1827" s="138">
        <f>Q1827*H1827</f>
        <v>3.288E-2</v>
      </c>
      <c r="S1827" s="138">
        <v>0</v>
      </c>
      <c r="T1827" s="139">
        <f>S1827*H1827</f>
        <v>0</v>
      </c>
      <c r="AR1827" s="140" t="s">
        <v>237</v>
      </c>
      <c r="AT1827" s="140" t="s">
        <v>182</v>
      </c>
      <c r="AU1827" s="140" t="s">
        <v>80</v>
      </c>
      <c r="AY1827" s="16" t="s">
        <v>181</v>
      </c>
      <c r="BE1827" s="141">
        <f>IF(N1827="základní",J1827,0)</f>
        <v>0</v>
      </c>
      <c r="BF1827" s="141">
        <f>IF(N1827="snížená",J1827,0)</f>
        <v>0</v>
      </c>
      <c r="BG1827" s="141">
        <f>IF(N1827="zákl. přenesená",J1827,0)</f>
        <v>0</v>
      </c>
      <c r="BH1827" s="141">
        <f>IF(N1827="sníž. přenesená",J1827,0)</f>
        <v>0</v>
      </c>
      <c r="BI1827" s="141">
        <f>IF(N1827="nulová",J1827,0)</f>
        <v>0</v>
      </c>
      <c r="BJ1827" s="16" t="s">
        <v>78</v>
      </c>
      <c r="BK1827" s="141">
        <f>ROUND(I1827*H1827,2)</f>
        <v>0</v>
      </c>
      <c r="BL1827" s="16" t="s">
        <v>237</v>
      </c>
      <c r="BM1827" s="140" t="s">
        <v>4186</v>
      </c>
    </row>
    <row r="1828" spans="2:65" s="1" customFormat="1" x14ac:dyDescent="0.2">
      <c r="B1828" s="31"/>
      <c r="D1828" s="148" t="s">
        <v>1052</v>
      </c>
      <c r="F1828" s="149" t="s">
        <v>4187</v>
      </c>
      <c r="I1828" s="144"/>
      <c r="L1828" s="31"/>
      <c r="M1828" s="145"/>
      <c r="T1828" s="52"/>
      <c r="AT1828" s="16" t="s">
        <v>1052</v>
      </c>
      <c r="AU1828" s="16" t="s">
        <v>80</v>
      </c>
    </row>
    <row r="1829" spans="2:65" s="1" customFormat="1" ht="44.25" customHeight="1" x14ac:dyDescent="0.2">
      <c r="B1829" s="128"/>
      <c r="C1829" s="129" t="s">
        <v>4188</v>
      </c>
      <c r="D1829" s="129" t="s">
        <v>182</v>
      </c>
      <c r="E1829" s="130" t="s">
        <v>4189</v>
      </c>
      <c r="F1829" s="131" t="s">
        <v>4190</v>
      </c>
      <c r="G1829" s="132" t="s">
        <v>1288</v>
      </c>
      <c r="H1829" s="133">
        <v>3</v>
      </c>
      <c r="I1829" s="134"/>
      <c r="J1829" s="135">
        <f>ROUND(I1829*H1829,2)</f>
        <v>0</v>
      </c>
      <c r="K1829" s="131" t="s">
        <v>1050</v>
      </c>
      <c r="L1829" s="31"/>
      <c r="M1829" s="136" t="s">
        <v>3</v>
      </c>
      <c r="N1829" s="137" t="s">
        <v>44</v>
      </c>
      <c r="P1829" s="138">
        <f>O1829*H1829</f>
        <v>0</v>
      </c>
      <c r="Q1829" s="138">
        <v>2.9999999999999997E-4</v>
      </c>
      <c r="R1829" s="138">
        <f>Q1829*H1829</f>
        <v>8.9999999999999998E-4</v>
      </c>
      <c r="S1829" s="138">
        <v>0</v>
      </c>
      <c r="T1829" s="139">
        <f>S1829*H1829</f>
        <v>0</v>
      </c>
      <c r="AR1829" s="140" t="s">
        <v>237</v>
      </c>
      <c r="AT1829" s="140" t="s">
        <v>182</v>
      </c>
      <c r="AU1829" s="140" t="s">
        <v>80</v>
      </c>
      <c r="AY1829" s="16" t="s">
        <v>181</v>
      </c>
      <c r="BE1829" s="141">
        <f>IF(N1829="základní",J1829,0)</f>
        <v>0</v>
      </c>
      <c r="BF1829" s="141">
        <f>IF(N1829="snížená",J1829,0)</f>
        <v>0</v>
      </c>
      <c r="BG1829" s="141">
        <f>IF(N1829="zákl. přenesená",J1829,0)</f>
        <v>0</v>
      </c>
      <c r="BH1829" s="141">
        <f>IF(N1829="sníž. přenesená",J1829,0)</f>
        <v>0</v>
      </c>
      <c r="BI1829" s="141">
        <f>IF(N1829="nulová",J1829,0)</f>
        <v>0</v>
      </c>
      <c r="BJ1829" s="16" t="s">
        <v>78</v>
      </c>
      <c r="BK1829" s="141">
        <f>ROUND(I1829*H1829,2)</f>
        <v>0</v>
      </c>
      <c r="BL1829" s="16" t="s">
        <v>237</v>
      </c>
      <c r="BM1829" s="140" t="s">
        <v>4191</v>
      </c>
    </row>
    <row r="1830" spans="2:65" s="1" customFormat="1" x14ac:dyDescent="0.2">
      <c r="B1830" s="31"/>
      <c r="D1830" s="148" t="s">
        <v>1052</v>
      </c>
      <c r="F1830" s="149" t="s">
        <v>4192</v>
      </c>
      <c r="I1830" s="144"/>
      <c r="L1830" s="31"/>
      <c r="M1830" s="145"/>
      <c r="T1830" s="52"/>
      <c r="AT1830" s="16" t="s">
        <v>1052</v>
      </c>
      <c r="AU1830" s="16" t="s">
        <v>80</v>
      </c>
    </row>
    <row r="1831" spans="2:65" s="1" customFormat="1" ht="33" customHeight="1" x14ac:dyDescent="0.2">
      <c r="B1831" s="128"/>
      <c r="C1831" s="129" t="s">
        <v>4193</v>
      </c>
      <c r="D1831" s="129" t="s">
        <v>182</v>
      </c>
      <c r="E1831" s="130" t="s">
        <v>4194</v>
      </c>
      <c r="F1831" s="131" t="s">
        <v>4195</v>
      </c>
      <c r="G1831" s="132" t="s">
        <v>499</v>
      </c>
      <c r="H1831" s="133">
        <v>12</v>
      </c>
      <c r="I1831" s="134"/>
      <c r="J1831" s="135">
        <f>ROUND(I1831*H1831,2)</f>
        <v>0</v>
      </c>
      <c r="K1831" s="131" t="s">
        <v>1050</v>
      </c>
      <c r="L1831" s="31"/>
      <c r="M1831" s="136" t="s">
        <v>3</v>
      </c>
      <c r="N1831" s="137" t="s">
        <v>44</v>
      </c>
      <c r="P1831" s="138">
        <f>O1831*H1831</f>
        <v>0</v>
      </c>
      <c r="Q1831" s="138">
        <v>5.7400000000000003E-3</v>
      </c>
      <c r="R1831" s="138">
        <f>Q1831*H1831</f>
        <v>6.8879999999999997E-2</v>
      </c>
      <c r="S1831" s="138">
        <v>0</v>
      </c>
      <c r="T1831" s="139">
        <f>S1831*H1831</f>
        <v>0</v>
      </c>
      <c r="AR1831" s="140" t="s">
        <v>237</v>
      </c>
      <c r="AT1831" s="140" t="s">
        <v>182</v>
      </c>
      <c r="AU1831" s="140" t="s">
        <v>80</v>
      </c>
      <c r="AY1831" s="16" t="s">
        <v>181</v>
      </c>
      <c r="BE1831" s="141">
        <f>IF(N1831="základní",J1831,0)</f>
        <v>0</v>
      </c>
      <c r="BF1831" s="141">
        <f>IF(N1831="snížená",J1831,0)</f>
        <v>0</v>
      </c>
      <c r="BG1831" s="141">
        <f>IF(N1831="zákl. přenesená",J1831,0)</f>
        <v>0</v>
      </c>
      <c r="BH1831" s="141">
        <f>IF(N1831="sníž. přenesená",J1831,0)</f>
        <v>0</v>
      </c>
      <c r="BI1831" s="141">
        <f>IF(N1831="nulová",J1831,0)</f>
        <v>0</v>
      </c>
      <c r="BJ1831" s="16" t="s">
        <v>78</v>
      </c>
      <c r="BK1831" s="141">
        <f>ROUND(I1831*H1831,2)</f>
        <v>0</v>
      </c>
      <c r="BL1831" s="16" t="s">
        <v>237</v>
      </c>
      <c r="BM1831" s="140" t="s">
        <v>4196</v>
      </c>
    </row>
    <row r="1832" spans="2:65" s="1" customFormat="1" x14ac:dyDescent="0.2">
      <c r="B1832" s="31"/>
      <c r="D1832" s="148" t="s">
        <v>1052</v>
      </c>
      <c r="F1832" s="149" t="s">
        <v>4197</v>
      </c>
      <c r="I1832" s="144"/>
      <c r="L1832" s="31"/>
      <c r="M1832" s="145"/>
      <c r="T1832" s="52"/>
      <c r="AT1832" s="16" t="s">
        <v>1052</v>
      </c>
      <c r="AU1832" s="16" t="s">
        <v>80</v>
      </c>
    </row>
    <row r="1833" spans="2:65" s="1" customFormat="1" ht="37.9" customHeight="1" x14ac:dyDescent="0.2">
      <c r="B1833" s="128"/>
      <c r="C1833" s="129" t="s">
        <v>4198</v>
      </c>
      <c r="D1833" s="129" t="s">
        <v>182</v>
      </c>
      <c r="E1833" s="130" t="s">
        <v>4199</v>
      </c>
      <c r="F1833" s="131" t="s">
        <v>4200</v>
      </c>
      <c r="G1833" s="132" t="s">
        <v>499</v>
      </c>
      <c r="H1833" s="133">
        <v>44</v>
      </c>
      <c r="I1833" s="134"/>
      <c r="J1833" s="135">
        <f>ROUND(I1833*H1833,2)</f>
        <v>0</v>
      </c>
      <c r="K1833" s="131" t="s">
        <v>1205</v>
      </c>
      <c r="L1833" s="31"/>
      <c r="M1833" s="136" t="s">
        <v>3</v>
      </c>
      <c r="N1833" s="137" t="s">
        <v>44</v>
      </c>
      <c r="P1833" s="138">
        <f>O1833*H1833</f>
        <v>0</v>
      </c>
      <c r="Q1833" s="138">
        <v>2.1700000000000001E-3</v>
      </c>
      <c r="R1833" s="138">
        <f>Q1833*H1833</f>
        <v>9.5480000000000009E-2</v>
      </c>
      <c r="S1833" s="138">
        <v>0</v>
      </c>
      <c r="T1833" s="139">
        <f>S1833*H1833</f>
        <v>0</v>
      </c>
      <c r="AR1833" s="140" t="s">
        <v>237</v>
      </c>
      <c r="AT1833" s="140" t="s">
        <v>182</v>
      </c>
      <c r="AU1833" s="140" t="s">
        <v>80</v>
      </c>
      <c r="AY1833" s="16" t="s">
        <v>181</v>
      </c>
      <c r="BE1833" s="141">
        <f>IF(N1833="základní",J1833,0)</f>
        <v>0</v>
      </c>
      <c r="BF1833" s="141">
        <f>IF(N1833="snížená",J1833,0)</f>
        <v>0</v>
      </c>
      <c r="BG1833" s="141">
        <f>IF(N1833="zákl. přenesená",J1833,0)</f>
        <v>0</v>
      </c>
      <c r="BH1833" s="141">
        <f>IF(N1833="sníž. přenesená",J1833,0)</f>
        <v>0</v>
      </c>
      <c r="BI1833" s="141">
        <f>IF(N1833="nulová",J1833,0)</f>
        <v>0</v>
      </c>
      <c r="BJ1833" s="16" t="s">
        <v>78</v>
      </c>
      <c r="BK1833" s="141">
        <f>ROUND(I1833*H1833,2)</f>
        <v>0</v>
      </c>
      <c r="BL1833" s="16" t="s">
        <v>237</v>
      </c>
      <c r="BM1833" s="140" t="s">
        <v>4201</v>
      </c>
    </row>
    <row r="1834" spans="2:65" s="1" customFormat="1" x14ac:dyDescent="0.2">
      <c r="B1834" s="31"/>
      <c r="D1834" s="148" t="s">
        <v>1052</v>
      </c>
      <c r="F1834" s="149" t="s">
        <v>4202</v>
      </c>
      <c r="I1834" s="144"/>
      <c r="L1834" s="31"/>
      <c r="M1834" s="145"/>
      <c r="T1834" s="52"/>
      <c r="AT1834" s="16" t="s">
        <v>1052</v>
      </c>
      <c r="AU1834" s="16" t="s">
        <v>80</v>
      </c>
    </row>
    <row r="1835" spans="2:65" s="1" customFormat="1" ht="55.5" customHeight="1" x14ac:dyDescent="0.2">
      <c r="B1835" s="128"/>
      <c r="C1835" s="129" t="s">
        <v>4203</v>
      </c>
      <c r="D1835" s="129" t="s">
        <v>182</v>
      </c>
      <c r="E1835" s="130" t="s">
        <v>4204</v>
      </c>
      <c r="F1835" s="131" t="s">
        <v>4205</v>
      </c>
      <c r="G1835" s="132" t="s">
        <v>1114</v>
      </c>
      <c r="H1835" s="133">
        <v>1.5329999999999999</v>
      </c>
      <c r="I1835" s="134"/>
      <c r="J1835" s="135">
        <f>ROUND(I1835*H1835,2)</f>
        <v>0</v>
      </c>
      <c r="K1835" s="131" t="s">
        <v>1050</v>
      </c>
      <c r="L1835" s="31"/>
      <c r="M1835" s="136" t="s">
        <v>3</v>
      </c>
      <c r="N1835" s="137" t="s">
        <v>44</v>
      </c>
      <c r="P1835" s="138">
        <f>O1835*H1835</f>
        <v>0</v>
      </c>
      <c r="Q1835" s="138">
        <v>0</v>
      </c>
      <c r="R1835" s="138">
        <f>Q1835*H1835</f>
        <v>0</v>
      </c>
      <c r="S1835" s="138">
        <v>0</v>
      </c>
      <c r="T1835" s="139">
        <f>S1835*H1835</f>
        <v>0</v>
      </c>
      <c r="AR1835" s="140" t="s">
        <v>237</v>
      </c>
      <c r="AT1835" s="140" t="s">
        <v>182</v>
      </c>
      <c r="AU1835" s="140" t="s">
        <v>80</v>
      </c>
      <c r="AY1835" s="16" t="s">
        <v>181</v>
      </c>
      <c r="BE1835" s="141">
        <f>IF(N1835="základní",J1835,0)</f>
        <v>0</v>
      </c>
      <c r="BF1835" s="141">
        <f>IF(N1835="snížená",J1835,0)</f>
        <v>0</v>
      </c>
      <c r="BG1835" s="141">
        <f>IF(N1835="zákl. přenesená",J1835,0)</f>
        <v>0</v>
      </c>
      <c r="BH1835" s="141">
        <f>IF(N1835="sníž. přenesená",J1835,0)</f>
        <v>0</v>
      </c>
      <c r="BI1835" s="141">
        <f>IF(N1835="nulová",J1835,0)</f>
        <v>0</v>
      </c>
      <c r="BJ1835" s="16" t="s">
        <v>78</v>
      </c>
      <c r="BK1835" s="141">
        <f>ROUND(I1835*H1835,2)</f>
        <v>0</v>
      </c>
      <c r="BL1835" s="16" t="s">
        <v>237</v>
      </c>
      <c r="BM1835" s="140" t="s">
        <v>4206</v>
      </c>
    </row>
    <row r="1836" spans="2:65" s="1" customFormat="1" x14ac:dyDescent="0.2">
      <c r="B1836" s="31"/>
      <c r="D1836" s="148" t="s">
        <v>1052</v>
      </c>
      <c r="F1836" s="149" t="s">
        <v>4207</v>
      </c>
      <c r="I1836" s="144"/>
      <c r="L1836" s="31"/>
      <c r="M1836" s="145"/>
      <c r="T1836" s="52"/>
      <c r="AT1836" s="16" t="s">
        <v>1052</v>
      </c>
      <c r="AU1836" s="16" t="s">
        <v>80</v>
      </c>
    </row>
    <row r="1837" spans="2:65" s="11" customFormat="1" ht="22.9" customHeight="1" x14ac:dyDescent="0.2">
      <c r="B1837" s="118"/>
      <c r="D1837" s="119" t="s">
        <v>72</v>
      </c>
      <c r="E1837" s="146" t="s">
        <v>3714</v>
      </c>
      <c r="F1837" s="146" t="s">
        <v>4208</v>
      </c>
      <c r="I1837" s="121"/>
      <c r="J1837" s="147">
        <f>BK1837</f>
        <v>0</v>
      </c>
      <c r="L1837" s="118"/>
      <c r="M1837" s="123"/>
      <c r="P1837" s="124">
        <f>SUM(P1838:P1847)</f>
        <v>0</v>
      </c>
      <c r="R1837" s="124">
        <f>SUM(R1838:R1847)</f>
        <v>7.7504940000000008E-2</v>
      </c>
      <c r="T1837" s="125">
        <f>SUM(T1838:T1847)</f>
        <v>0</v>
      </c>
      <c r="AR1837" s="119" t="s">
        <v>80</v>
      </c>
      <c r="AT1837" s="126" t="s">
        <v>72</v>
      </c>
      <c r="AU1837" s="126" t="s">
        <v>78</v>
      </c>
      <c r="AY1837" s="119" t="s">
        <v>181</v>
      </c>
      <c r="BK1837" s="127">
        <f>SUM(BK1838:BK1847)</f>
        <v>0</v>
      </c>
    </row>
    <row r="1838" spans="2:65" s="1" customFormat="1" ht="44.25" customHeight="1" x14ac:dyDescent="0.2">
      <c r="B1838" s="128"/>
      <c r="C1838" s="129" t="s">
        <v>4209</v>
      </c>
      <c r="D1838" s="129" t="s">
        <v>182</v>
      </c>
      <c r="E1838" s="130" t="s">
        <v>4210</v>
      </c>
      <c r="F1838" s="131" t="s">
        <v>4211</v>
      </c>
      <c r="G1838" s="132" t="s">
        <v>597</v>
      </c>
      <c r="H1838" s="133">
        <v>70.013999999999996</v>
      </c>
      <c r="I1838" s="134"/>
      <c r="J1838" s="135">
        <f>ROUND(I1838*H1838,2)</f>
        <v>0</v>
      </c>
      <c r="K1838" s="131" t="s">
        <v>1050</v>
      </c>
      <c r="L1838" s="31"/>
      <c r="M1838" s="136" t="s">
        <v>3</v>
      </c>
      <c r="N1838" s="137" t="s">
        <v>44</v>
      </c>
      <c r="P1838" s="138">
        <f>O1838*H1838</f>
        <v>0</v>
      </c>
      <c r="Q1838" s="138">
        <v>1.0000000000000001E-5</v>
      </c>
      <c r="R1838" s="138">
        <f>Q1838*H1838</f>
        <v>7.0014000000000003E-4</v>
      </c>
      <c r="S1838" s="138">
        <v>0</v>
      </c>
      <c r="T1838" s="139">
        <f>S1838*H1838</f>
        <v>0</v>
      </c>
      <c r="AR1838" s="140" t="s">
        <v>237</v>
      </c>
      <c r="AT1838" s="140" t="s">
        <v>182</v>
      </c>
      <c r="AU1838" s="140" t="s">
        <v>80</v>
      </c>
      <c r="AY1838" s="16" t="s">
        <v>181</v>
      </c>
      <c r="BE1838" s="141">
        <f>IF(N1838="základní",J1838,0)</f>
        <v>0</v>
      </c>
      <c r="BF1838" s="141">
        <f>IF(N1838="snížená",J1838,0)</f>
        <v>0</v>
      </c>
      <c r="BG1838" s="141">
        <f>IF(N1838="zákl. přenesená",J1838,0)</f>
        <v>0</v>
      </c>
      <c r="BH1838" s="141">
        <f>IF(N1838="sníž. přenesená",J1838,0)</f>
        <v>0</v>
      </c>
      <c r="BI1838" s="141">
        <f>IF(N1838="nulová",J1838,0)</f>
        <v>0</v>
      </c>
      <c r="BJ1838" s="16" t="s">
        <v>78</v>
      </c>
      <c r="BK1838" s="141">
        <f>ROUND(I1838*H1838,2)</f>
        <v>0</v>
      </c>
      <c r="BL1838" s="16" t="s">
        <v>237</v>
      </c>
      <c r="BM1838" s="140" t="s">
        <v>4212</v>
      </c>
    </row>
    <row r="1839" spans="2:65" s="1" customFormat="1" x14ac:dyDescent="0.2">
      <c r="B1839" s="31"/>
      <c r="D1839" s="148" t="s">
        <v>1052</v>
      </c>
      <c r="F1839" s="149" t="s">
        <v>4213</v>
      </c>
      <c r="I1839" s="144"/>
      <c r="L1839" s="31"/>
      <c r="M1839" s="145"/>
      <c r="T1839" s="52"/>
      <c r="AT1839" s="16" t="s">
        <v>1052</v>
      </c>
      <c r="AU1839" s="16" t="s">
        <v>80</v>
      </c>
    </row>
    <row r="1840" spans="2:65" s="12" customFormat="1" x14ac:dyDescent="0.2">
      <c r="B1840" s="150"/>
      <c r="D1840" s="142" t="s">
        <v>1054</v>
      </c>
      <c r="E1840" s="151" t="s">
        <v>3</v>
      </c>
      <c r="F1840" s="152" t="s">
        <v>4214</v>
      </c>
      <c r="H1840" s="153">
        <v>70.013999999999996</v>
      </c>
      <c r="I1840" s="154"/>
      <c r="L1840" s="150"/>
      <c r="M1840" s="155"/>
      <c r="T1840" s="156"/>
      <c r="AT1840" s="151" t="s">
        <v>1054</v>
      </c>
      <c r="AU1840" s="151" t="s">
        <v>80</v>
      </c>
      <c r="AV1840" s="12" t="s">
        <v>80</v>
      </c>
      <c r="AW1840" s="12" t="s">
        <v>35</v>
      </c>
      <c r="AX1840" s="12" t="s">
        <v>78</v>
      </c>
      <c r="AY1840" s="151" t="s">
        <v>181</v>
      </c>
    </row>
    <row r="1841" spans="2:65" s="1" customFormat="1" ht="37.9" customHeight="1" x14ac:dyDescent="0.2">
      <c r="B1841" s="128"/>
      <c r="C1841" s="129" t="s">
        <v>4215</v>
      </c>
      <c r="D1841" s="129" t="s">
        <v>182</v>
      </c>
      <c r="E1841" s="130" t="s">
        <v>4216</v>
      </c>
      <c r="F1841" s="131" t="s">
        <v>4217</v>
      </c>
      <c r="G1841" s="132" t="s">
        <v>597</v>
      </c>
      <c r="H1841" s="133">
        <v>109.012</v>
      </c>
      <c r="I1841" s="134"/>
      <c r="J1841" s="135">
        <f>ROUND(I1841*H1841,2)</f>
        <v>0</v>
      </c>
      <c r="K1841" s="131" t="s">
        <v>1050</v>
      </c>
      <c r="L1841" s="31"/>
      <c r="M1841" s="136" t="s">
        <v>3</v>
      </c>
      <c r="N1841" s="137" t="s">
        <v>44</v>
      </c>
      <c r="P1841" s="138">
        <f>O1841*H1841</f>
        <v>0</v>
      </c>
      <c r="Q1841" s="138">
        <v>0</v>
      </c>
      <c r="R1841" s="138">
        <f>Q1841*H1841</f>
        <v>0</v>
      </c>
      <c r="S1841" s="138">
        <v>0</v>
      </c>
      <c r="T1841" s="139">
        <f>S1841*H1841</f>
        <v>0</v>
      </c>
      <c r="AR1841" s="140" t="s">
        <v>237</v>
      </c>
      <c r="AT1841" s="140" t="s">
        <v>182</v>
      </c>
      <c r="AU1841" s="140" t="s">
        <v>80</v>
      </c>
      <c r="AY1841" s="16" t="s">
        <v>181</v>
      </c>
      <c r="BE1841" s="141">
        <f>IF(N1841="základní",J1841,0)</f>
        <v>0</v>
      </c>
      <c r="BF1841" s="141">
        <f>IF(N1841="snížená",J1841,0)</f>
        <v>0</v>
      </c>
      <c r="BG1841" s="141">
        <f>IF(N1841="zákl. přenesená",J1841,0)</f>
        <v>0</v>
      </c>
      <c r="BH1841" s="141">
        <f>IF(N1841="sníž. přenesená",J1841,0)</f>
        <v>0</v>
      </c>
      <c r="BI1841" s="141">
        <f>IF(N1841="nulová",J1841,0)</f>
        <v>0</v>
      </c>
      <c r="BJ1841" s="16" t="s">
        <v>78</v>
      </c>
      <c r="BK1841" s="141">
        <f>ROUND(I1841*H1841,2)</f>
        <v>0</v>
      </c>
      <c r="BL1841" s="16" t="s">
        <v>237</v>
      </c>
      <c r="BM1841" s="140" t="s">
        <v>4218</v>
      </c>
    </row>
    <row r="1842" spans="2:65" s="1" customFormat="1" x14ac:dyDescent="0.2">
      <c r="B1842" s="31"/>
      <c r="D1842" s="148" t="s">
        <v>1052</v>
      </c>
      <c r="F1842" s="149" t="s">
        <v>4219</v>
      </c>
      <c r="I1842" s="144"/>
      <c r="L1842" s="31"/>
      <c r="M1842" s="145"/>
      <c r="T1842" s="52"/>
      <c r="AT1842" s="16" t="s">
        <v>1052</v>
      </c>
      <c r="AU1842" s="16" t="s">
        <v>80</v>
      </c>
    </row>
    <row r="1843" spans="2:65" s="12" customFormat="1" x14ac:dyDescent="0.2">
      <c r="B1843" s="150"/>
      <c r="D1843" s="142" t="s">
        <v>1054</v>
      </c>
      <c r="E1843" s="151" t="s">
        <v>3</v>
      </c>
      <c r="F1843" s="152" t="s">
        <v>4220</v>
      </c>
      <c r="H1843" s="153">
        <v>109.012</v>
      </c>
      <c r="I1843" s="154"/>
      <c r="L1843" s="150"/>
      <c r="M1843" s="155"/>
      <c r="T1843" s="156"/>
      <c r="AT1843" s="151" t="s">
        <v>1054</v>
      </c>
      <c r="AU1843" s="151" t="s">
        <v>80</v>
      </c>
      <c r="AV1843" s="12" t="s">
        <v>80</v>
      </c>
      <c r="AW1843" s="12" t="s">
        <v>35</v>
      </c>
      <c r="AX1843" s="12" t="s">
        <v>78</v>
      </c>
      <c r="AY1843" s="151" t="s">
        <v>181</v>
      </c>
    </row>
    <row r="1844" spans="2:65" s="1" customFormat="1" ht="16.5" customHeight="1" x14ac:dyDescent="0.2">
      <c r="B1844" s="128"/>
      <c r="C1844" s="164" t="s">
        <v>4221</v>
      </c>
      <c r="D1844" s="164" t="s">
        <v>1134</v>
      </c>
      <c r="E1844" s="165" t="s">
        <v>4222</v>
      </c>
      <c r="F1844" s="166" t="s">
        <v>4223</v>
      </c>
      <c r="G1844" s="167" t="s">
        <v>597</v>
      </c>
      <c r="H1844" s="168">
        <v>192.012</v>
      </c>
      <c r="I1844" s="169"/>
      <c r="J1844" s="170">
        <f>ROUND(I1844*H1844,2)</f>
        <v>0</v>
      </c>
      <c r="K1844" s="166" t="s">
        <v>3</v>
      </c>
      <c r="L1844" s="171"/>
      <c r="M1844" s="172" t="s">
        <v>3</v>
      </c>
      <c r="N1844" s="173" t="s">
        <v>44</v>
      </c>
      <c r="P1844" s="138">
        <f>O1844*H1844</f>
        <v>0</v>
      </c>
      <c r="Q1844" s="138">
        <v>4.0000000000000002E-4</v>
      </c>
      <c r="R1844" s="138">
        <f>Q1844*H1844</f>
        <v>7.6804800000000006E-2</v>
      </c>
      <c r="S1844" s="138">
        <v>0</v>
      </c>
      <c r="T1844" s="139">
        <f>S1844*H1844</f>
        <v>0</v>
      </c>
      <c r="AR1844" s="140" t="s">
        <v>297</v>
      </c>
      <c r="AT1844" s="140" t="s">
        <v>1134</v>
      </c>
      <c r="AU1844" s="140" t="s">
        <v>80</v>
      </c>
      <c r="AY1844" s="16" t="s">
        <v>181</v>
      </c>
      <c r="BE1844" s="141">
        <f>IF(N1844="základní",J1844,0)</f>
        <v>0</v>
      </c>
      <c r="BF1844" s="141">
        <f>IF(N1844="snížená",J1844,0)</f>
        <v>0</v>
      </c>
      <c r="BG1844" s="141">
        <f>IF(N1844="zákl. přenesená",J1844,0)</f>
        <v>0</v>
      </c>
      <c r="BH1844" s="141">
        <f>IF(N1844="sníž. přenesená",J1844,0)</f>
        <v>0</v>
      </c>
      <c r="BI1844" s="141">
        <f>IF(N1844="nulová",J1844,0)</f>
        <v>0</v>
      </c>
      <c r="BJ1844" s="16" t="s">
        <v>78</v>
      </c>
      <c r="BK1844" s="141">
        <f>ROUND(I1844*H1844,2)</f>
        <v>0</v>
      </c>
      <c r="BL1844" s="16" t="s">
        <v>237</v>
      </c>
      <c r="BM1844" s="140" t="s">
        <v>4224</v>
      </c>
    </row>
    <row r="1845" spans="2:65" s="12" customFormat="1" x14ac:dyDescent="0.2">
      <c r="B1845" s="150"/>
      <c r="D1845" s="142" t="s">
        <v>1054</v>
      </c>
      <c r="F1845" s="152" t="s">
        <v>4225</v>
      </c>
      <c r="H1845" s="153">
        <v>192.012</v>
      </c>
      <c r="I1845" s="154"/>
      <c r="L1845" s="150"/>
      <c r="M1845" s="155"/>
      <c r="T1845" s="156"/>
      <c r="AT1845" s="151" t="s">
        <v>1054</v>
      </c>
      <c r="AU1845" s="151" t="s">
        <v>80</v>
      </c>
      <c r="AV1845" s="12" t="s">
        <v>80</v>
      </c>
      <c r="AW1845" s="12" t="s">
        <v>4</v>
      </c>
      <c r="AX1845" s="12" t="s">
        <v>78</v>
      </c>
      <c r="AY1845" s="151" t="s">
        <v>181</v>
      </c>
    </row>
    <row r="1846" spans="2:65" s="1" customFormat="1" ht="55.5" customHeight="1" x14ac:dyDescent="0.2">
      <c r="B1846" s="128"/>
      <c r="C1846" s="129" t="s">
        <v>4226</v>
      </c>
      <c r="D1846" s="129" t="s">
        <v>182</v>
      </c>
      <c r="E1846" s="130" t="s">
        <v>4227</v>
      </c>
      <c r="F1846" s="131" t="s">
        <v>4228</v>
      </c>
      <c r="G1846" s="132" t="s">
        <v>1114</v>
      </c>
      <c r="H1846" s="133">
        <v>7.8E-2</v>
      </c>
      <c r="I1846" s="134"/>
      <c r="J1846" s="135">
        <f>ROUND(I1846*H1846,2)</f>
        <v>0</v>
      </c>
      <c r="K1846" s="131" t="s">
        <v>1050</v>
      </c>
      <c r="L1846" s="31"/>
      <c r="M1846" s="136" t="s">
        <v>3</v>
      </c>
      <c r="N1846" s="137" t="s">
        <v>44</v>
      </c>
      <c r="P1846" s="138">
        <f>O1846*H1846</f>
        <v>0</v>
      </c>
      <c r="Q1846" s="138">
        <v>0</v>
      </c>
      <c r="R1846" s="138">
        <f>Q1846*H1846</f>
        <v>0</v>
      </c>
      <c r="S1846" s="138">
        <v>0</v>
      </c>
      <c r="T1846" s="139">
        <f>S1846*H1846</f>
        <v>0</v>
      </c>
      <c r="AR1846" s="140" t="s">
        <v>237</v>
      </c>
      <c r="AT1846" s="140" t="s">
        <v>182</v>
      </c>
      <c r="AU1846" s="140" t="s">
        <v>80</v>
      </c>
      <c r="AY1846" s="16" t="s">
        <v>181</v>
      </c>
      <c r="BE1846" s="141">
        <f>IF(N1846="základní",J1846,0)</f>
        <v>0</v>
      </c>
      <c r="BF1846" s="141">
        <f>IF(N1846="snížená",J1846,0)</f>
        <v>0</v>
      </c>
      <c r="BG1846" s="141">
        <f>IF(N1846="zákl. přenesená",J1846,0)</f>
        <v>0</v>
      </c>
      <c r="BH1846" s="141">
        <f>IF(N1846="sníž. přenesená",J1846,0)</f>
        <v>0</v>
      </c>
      <c r="BI1846" s="141">
        <f>IF(N1846="nulová",J1846,0)</f>
        <v>0</v>
      </c>
      <c r="BJ1846" s="16" t="s">
        <v>78</v>
      </c>
      <c r="BK1846" s="141">
        <f>ROUND(I1846*H1846,2)</f>
        <v>0</v>
      </c>
      <c r="BL1846" s="16" t="s">
        <v>237</v>
      </c>
      <c r="BM1846" s="140" t="s">
        <v>4229</v>
      </c>
    </row>
    <row r="1847" spans="2:65" s="1" customFormat="1" x14ac:dyDescent="0.2">
      <c r="B1847" s="31"/>
      <c r="D1847" s="148" t="s">
        <v>1052</v>
      </c>
      <c r="F1847" s="149" t="s">
        <v>4230</v>
      </c>
      <c r="I1847" s="144"/>
      <c r="L1847" s="31"/>
      <c r="M1847" s="145"/>
      <c r="T1847" s="52"/>
      <c r="AT1847" s="16" t="s">
        <v>1052</v>
      </c>
      <c r="AU1847" s="16" t="s">
        <v>80</v>
      </c>
    </row>
    <row r="1848" spans="2:65" s="11" customFormat="1" ht="22.9" customHeight="1" x14ac:dyDescent="0.2">
      <c r="B1848" s="118"/>
      <c r="D1848" s="119" t="s">
        <v>72</v>
      </c>
      <c r="E1848" s="146" t="s">
        <v>3718</v>
      </c>
      <c r="F1848" s="146" t="s">
        <v>4231</v>
      </c>
      <c r="I1848" s="121"/>
      <c r="J1848" s="147">
        <f>BK1848</f>
        <v>0</v>
      </c>
      <c r="L1848" s="118"/>
      <c r="M1848" s="123"/>
      <c r="P1848" s="124">
        <f>SUM(P1849:P1899)</f>
        <v>0</v>
      </c>
      <c r="R1848" s="124">
        <f>SUM(R1849:R1899)</f>
        <v>0.11299999999999999</v>
      </c>
      <c r="T1848" s="125">
        <f>SUM(T1849:T1899)</f>
        <v>0.51119999999999999</v>
      </c>
      <c r="AR1848" s="119" t="s">
        <v>80</v>
      </c>
      <c r="AT1848" s="126" t="s">
        <v>72</v>
      </c>
      <c r="AU1848" s="126" t="s">
        <v>78</v>
      </c>
      <c r="AY1848" s="119" t="s">
        <v>181</v>
      </c>
      <c r="BK1848" s="127">
        <f>SUM(BK1849:BK1899)</f>
        <v>0</v>
      </c>
    </row>
    <row r="1849" spans="2:65" s="1" customFormat="1" ht="24.2" customHeight="1" x14ac:dyDescent="0.2">
      <c r="B1849" s="128"/>
      <c r="C1849" s="129" t="s">
        <v>4232</v>
      </c>
      <c r="D1849" s="129" t="s">
        <v>182</v>
      </c>
      <c r="E1849" s="130" t="s">
        <v>4233</v>
      </c>
      <c r="F1849" s="131" t="s">
        <v>4234</v>
      </c>
      <c r="G1849" s="132" t="s">
        <v>1288</v>
      </c>
      <c r="H1849" s="133">
        <v>4</v>
      </c>
      <c r="I1849" s="134"/>
      <c r="J1849" s="135">
        <f>ROUND(I1849*H1849,2)</f>
        <v>0</v>
      </c>
      <c r="K1849" s="131" t="s">
        <v>1050</v>
      </c>
      <c r="L1849" s="31"/>
      <c r="M1849" s="136" t="s">
        <v>3</v>
      </c>
      <c r="N1849" s="137" t="s">
        <v>44</v>
      </c>
      <c r="P1849" s="138">
        <f>O1849*H1849</f>
        <v>0</v>
      </c>
      <c r="Q1849" s="138">
        <v>0</v>
      </c>
      <c r="R1849" s="138">
        <f>Q1849*H1849</f>
        <v>0</v>
      </c>
      <c r="S1849" s="138">
        <v>0</v>
      </c>
      <c r="T1849" s="139">
        <f>S1849*H1849</f>
        <v>0</v>
      </c>
      <c r="AR1849" s="140" t="s">
        <v>237</v>
      </c>
      <c r="AT1849" s="140" t="s">
        <v>182</v>
      </c>
      <c r="AU1849" s="140" t="s">
        <v>80</v>
      </c>
      <c r="AY1849" s="16" t="s">
        <v>181</v>
      </c>
      <c r="BE1849" s="141">
        <f>IF(N1849="základní",J1849,0)</f>
        <v>0</v>
      </c>
      <c r="BF1849" s="141">
        <f>IF(N1849="snížená",J1849,0)</f>
        <v>0</v>
      </c>
      <c r="BG1849" s="141">
        <f>IF(N1849="zákl. přenesená",J1849,0)</f>
        <v>0</v>
      </c>
      <c r="BH1849" s="141">
        <f>IF(N1849="sníž. přenesená",J1849,0)</f>
        <v>0</v>
      </c>
      <c r="BI1849" s="141">
        <f>IF(N1849="nulová",J1849,0)</f>
        <v>0</v>
      </c>
      <c r="BJ1849" s="16" t="s">
        <v>78</v>
      </c>
      <c r="BK1849" s="141">
        <f>ROUND(I1849*H1849,2)</f>
        <v>0</v>
      </c>
      <c r="BL1849" s="16" t="s">
        <v>237</v>
      </c>
      <c r="BM1849" s="140" t="s">
        <v>4235</v>
      </c>
    </row>
    <row r="1850" spans="2:65" s="1" customFormat="1" x14ac:dyDescent="0.2">
      <c r="B1850" s="31"/>
      <c r="D1850" s="148" t="s">
        <v>1052</v>
      </c>
      <c r="F1850" s="149" t="s">
        <v>4236</v>
      </c>
      <c r="I1850" s="144"/>
      <c r="L1850" s="31"/>
      <c r="M1850" s="145"/>
      <c r="T1850" s="52"/>
      <c r="AT1850" s="16" t="s">
        <v>1052</v>
      </c>
      <c r="AU1850" s="16" t="s">
        <v>80</v>
      </c>
    </row>
    <row r="1851" spans="2:65" s="1" customFormat="1" ht="21.75" customHeight="1" x14ac:dyDescent="0.2">
      <c r="B1851" s="128"/>
      <c r="C1851" s="164" t="s">
        <v>4237</v>
      </c>
      <c r="D1851" s="164" t="s">
        <v>1134</v>
      </c>
      <c r="E1851" s="165" t="s">
        <v>4238</v>
      </c>
      <c r="F1851" s="166" t="s">
        <v>4239</v>
      </c>
      <c r="G1851" s="167" t="s">
        <v>1288</v>
      </c>
      <c r="H1851" s="168">
        <v>4</v>
      </c>
      <c r="I1851" s="169"/>
      <c r="J1851" s="170">
        <f>ROUND(I1851*H1851,2)</f>
        <v>0</v>
      </c>
      <c r="K1851" s="166" t="s">
        <v>1050</v>
      </c>
      <c r="L1851" s="171"/>
      <c r="M1851" s="172" t="s">
        <v>3</v>
      </c>
      <c r="N1851" s="173" t="s">
        <v>44</v>
      </c>
      <c r="P1851" s="138">
        <f>O1851*H1851</f>
        <v>0</v>
      </c>
      <c r="Q1851" s="138">
        <v>2.3999999999999998E-3</v>
      </c>
      <c r="R1851" s="138">
        <f>Q1851*H1851</f>
        <v>9.5999999999999992E-3</v>
      </c>
      <c r="S1851" s="138">
        <v>0</v>
      </c>
      <c r="T1851" s="139">
        <f>S1851*H1851</f>
        <v>0</v>
      </c>
      <c r="AR1851" s="140" t="s">
        <v>297</v>
      </c>
      <c r="AT1851" s="140" t="s">
        <v>1134</v>
      </c>
      <c r="AU1851" s="140" t="s">
        <v>80</v>
      </c>
      <c r="AY1851" s="16" t="s">
        <v>181</v>
      </c>
      <c r="BE1851" s="141">
        <f>IF(N1851="základní",J1851,0)</f>
        <v>0</v>
      </c>
      <c r="BF1851" s="141">
        <f>IF(N1851="snížená",J1851,0)</f>
        <v>0</v>
      </c>
      <c r="BG1851" s="141">
        <f>IF(N1851="zákl. přenesená",J1851,0)</f>
        <v>0</v>
      </c>
      <c r="BH1851" s="141">
        <f>IF(N1851="sníž. přenesená",J1851,0)</f>
        <v>0</v>
      </c>
      <c r="BI1851" s="141">
        <f>IF(N1851="nulová",J1851,0)</f>
        <v>0</v>
      </c>
      <c r="BJ1851" s="16" t="s">
        <v>78</v>
      </c>
      <c r="BK1851" s="141">
        <f>ROUND(I1851*H1851,2)</f>
        <v>0</v>
      </c>
      <c r="BL1851" s="16" t="s">
        <v>237</v>
      </c>
      <c r="BM1851" s="140" t="s">
        <v>4240</v>
      </c>
    </row>
    <row r="1852" spans="2:65" s="1" customFormat="1" ht="24.2" customHeight="1" x14ac:dyDescent="0.2">
      <c r="B1852" s="128"/>
      <c r="C1852" s="129" t="s">
        <v>4241</v>
      </c>
      <c r="D1852" s="129" t="s">
        <v>182</v>
      </c>
      <c r="E1852" s="130" t="s">
        <v>4242</v>
      </c>
      <c r="F1852" s="131" t="s">
        <v>4243</v>
      </c>
      <c r="G1852" s="132" t="s">
        <v>1288</v>
      </c>
      <c r="H1852" s="133">
        <v>43</v>
      </c>
      <c r="I1852" s="134"/>
      <c r="J1852" s="135">
        <f>ROUND(I1852*H1852,2)</f>
        <v>0</v>
      </c>
      <c r="K1852" s="131" t="s">
        <v>1050</v>
      </c>
      <c r="L1852" s="31"/>
      <c r="M1852" s="136" t="s">
        <v>3</v>
      </c>
      <c r="N1852" s="137" t="s">
        <v>44</v>
      </c>
      <c r="P1852" s="138">
        <f>O1852*H1852</f>
        <v>0</v>
      </c>
      <c r="Q1852" s="138">
        <v>0</v>
      </c>
      <c r="R1852" s="138">
        <f>Q1852*H1852</f>
        <v>0</v>
      </c>
      <c r="S1852" s="138">
        <v>0</v>
      </c>
      <c r="T1852" s="139">
        <f>S1852*H1852</f>
        <v>0</v>
      </c>
      <c r="AR1852" s="140" t="s">
        <v>237</v>
      </c>
      <c r="AT1852" s="140" t="s">
        <v>182</v>
      </c>
      <c r="AU1852" s="140" t="s">
        <v>80</v>
      </c>
      <c r="AY1852" s="16" t="s">
        <v>181</v>
      </c>
      <c r="BE1852" s="141">
        <f>IF(N1852="základní",J1852,0)</f>
        <v>0</v>
      </c>
      <c r="BF1852" s="141">
        <f>IF(N1852="snížená",J1852,0)</f>
        <v>0</v>
      </c>
      <c r="BG1852" s="141">
        <f>IF(N1852="zákl. přenesená",J1852,0)</f>
        <v>0</v>
      </c>
      <c r="BH1852" s="141">
        <f>IF(N1852="sníž. přenesená",J1852,0)</f>
        <v>0</v>
      </c>
      <c r="BI1852" s="141">
        <f>IF(N1852="nulová",J1852,0)</f>
        <v>0</v>
      </c>
      <c r="BJ1852" s="16" t="s">
        <v>78</v>
      </c>
      <c r="BK1852" s="141">
        <f>ROUND(I1852*H1852,2)</f>
        <v>0</v>
      </c>
      <c r="BL1852" s="16" t="s">
        <v>237</v>
      </c>
      <c r="BM1852" s="140" t="s">
        <v>4244</v>
      </c>
    </row>
    <row r="1853" spans="2:65" s="1" customFormat="1" x14ac:dyDescent="0.2">
      <c r="B1853" s="31"/>
      <c r="D1853" s="148" t="s">
        <v>1052</v>
      </c>
      <c r="F1853" s="149" t="s">
        <v>4245</v>
      </c>
      <c r="I1853" s="144"/>
      <c r="L1853" s="31"/>
      <c r="M1853" s="145"/>
      <c r="T1853" s="52"/>
      <c r="AT1853" s="16" t="s">
        <v>1052</v>
      </c>
      <c r="AU1853" s="16" t="s">
        <v>80</v>
      </c>
    </row>
    <row r="1854" spans="2:65" s="1" customFormat="1" ht="24.2" customHeight="1" x14ac:dyDescent="0.2">
      <c r="B1854" s="128"/>
      <c r="C1854" s="164" t="s">
        <v>4246</v>
      </c>
      <c r="D1854" s="164" t="s">
        <v>1134</v>
      </c>
      <c r="E1854" s="165" t="s">
        <v>4247</v>
      </c>
      <c r="F1854" s="166" t="s">
        <v>4248</v>
      </c>
      <c r="G1854" s="167" t="s">
        <v>1288</v>
      </c>
      <c r="H1854" s="168">
        <v>43</v>
      </c>
      <c r="I1854" s="169"/>
      <c r="J1854" s="170">
        <f>ROUND(I1854*H1854,2)</f>
        <v>0</v>
      </c>
      <c r="K1854" s="166" t="s">
        <v>1050</v>
      </c>
      <c r="L1854" s="171"/>
      <c r="M1854" s="172" t="s">
        <v>3</v>
      </c>
      <c r="N1854" s="173" t="s">
        <v>44</v>
      </c>
      <c r="P1854" s="138">
        <f>O1854*H1854</f>
        <v>0</v>
      </c>
      <c r="Q1854" s="138">
        <v>1.4999999999999999E-4</v>
      </c>
      <c r="R1854" s="138">
        <f>Q1854*H1854</f>
        <v>6.4499999999999991E-3</v>
      </c>
      <c r="S1854" s="138">
        <v>0</v>
      </c>
      <c r="T1854" s="139">
        <f>S1854*H1854</f>
        <v>0</v>
      </c>
      <c r="AR1854" s="140" t="s">
        <v>297</v>
      </c>
      <c r="AT1854" s="140" t="s">
        <v>1134</v>
      </c>
      <c r="AU1854" s="140" t="s">
        <v>80</v>
      </c>
      <c r="AY1854" s="16" t="s">
        <v>181</v>
      </c>
      <c r="BE1854" s="141">
        <f>IF(N1854="základní",J1854,0)</f>
        <v>0</v>
      </c>
      <c r="BF1854" s="141">
        <f>IF(N1854="snížená",J1854,0)</f>
        <v>0</v>
      </c>
      <c r="BG1854" s="141">
        <f>IF(N1854="zákl. přenesená",J1854,0)</f>
        <v>0</v>
      </c>
      <c r="BH1854" s="141">
        <f>IF(N1854="sníž. přenesená",J1854,0)</f>
        <v>0</v>
      </c>
      <c r="BI1854" s="141">
        <f>IF(N1854="nulová",J1854,0)</f>
        <v>0</v>
      </c>
      <c r="BJ1854" s="16" t="s">
        <v>78</v>
      </c>
      <c r="BK1854" s="141">
        <f>ROUND(I1854*H1854,2)</f>
        <v>0</v>
      </c>
      <c r="BL1854" s="16" t="s">
        <v>237</v>
      </c>
      <c r="BM1854" s="140" t="s">
        <v>4249</v>
      </c>
    </row>
    <row r="1855" spans="2:65" s="1" customFormat="1" ht="24.2" customHeight="1" x14ac:dyDescent="0.2">
      <c r="B1855" s="128"/>
      <c r="C1855" s="129" t="s">
        <v>4250</v>
      </c>
      <c r="D1855" s="129" t="s">
        <v>182</v>
      </c>
      <c r="E1855" s="130" t="s">
        <v>4251</v>
      </c>
      <c r="F1855" s="131" t="s">
        <v>4252</v>
      </c>
      <c r="G1855" s="132" t="s">
        <v>1288</v>
      </c>
      <c r="H1855" s="133">
        <v>43</v>
      </c>
      <c r="I1855" s="134"/>
      <c r="J1855" s="135">
        <f>ROUND(I1855*H1855,2)</f>
        <v>0</v>
      </c>
      <c r="K1855" s="131" t="s">
        <v>1050</v>
      </c>
      <c r="L1855" s="31"/>
      <c r="M1855" s="136" t="s">
        <v>3</v>
      </c>
      <c r="N1855" s="137" t="s">
        <v>44</v>
      </c>
      <c r="P1855" s="138">
        <f>O1855*H1855</f>
        <v>0</v>
      </c>
      <c r="Q1855" s="138">
        <v>0</v>
      </c>
      <c r="R1855" s="138">
        <f>Q1855*H1855</f>
        <v>0</v>
      </c>
      <c r="S1855" s="138">
        <v>0</v>
      </c>
      <c r="T1855" s="139">
        <f>S1855*H1855</f>
        <v>0</v>
      </c>
      <c r="AR1855" s="140" t="s">
        <v>237</v>
      </c>
      <c r="AT1855" s="140" t="s">
        <v>182</v>
      </c>
      <c r="AU1855" s="140" t="s">
        <v>80</v>
      </c>
      <c r="AY1855" s="16" t="s">
        <v>181</v>
      </c>
      <c r="BE1855" s="141">
        <f>IF(N1855="základní",J1855,0)</f>
        <v>0</v>
      </c>
      <c r="BF1855" s="141">
        <f>IF(N1855="snížená",J1855,0)</f>
        <v>0</v>
      </c>
      <c r="BG1855" s="141">
        <f>IF(N1855="zákl. přenesená",J1855,0)</f>
        <v>0</v>
      </c>
      <c r="BH1855" s="141">
        <f>IF(N1855="sníž. přenesená",J1855,0)</f>
        <v>0</v>
      </c>
      <c r="BI1855" s="141">
        <f>IF(N1855="nulová",J1855,0)</f>
        <v>0</v>
      </c>
      <c r="BJ1855" s="16" t="s">
        <v>78</v>
      </c>
      <c r="BK1855" s="141">
        <f>ROUND(I1855*H1855,2)</f>
        <v>0</v>
      </c>
      <c r="BL1855" s="16" t="s">
        <v>237</v>
      </c>
      <c r="BM1855" s="140" t="s">
        <v>4253</v>
      </c>
    </row>
    <row r="1856" spans="2:65" s="1" customFormat="1" x14ac:dyDescent="0.2">
      <c r="B1856" s="31"/>
      <c r="D1856" s="148" t="s">
        <v>1052</v>
      </c>
      <c r="F1856" s="149" t="s">
        <v>4254</v>
      </c>
      <c r="I1856" s="144"/>
      <c r="L1856" s="31"/>
      <c r="M1856" s="145"/>
      <c r="T1856" s="52"/>
      <c r="AT1856" s="16" t="s">
        <v>1052</v>
      </c>
      <c r="AU1856" s="16" t="s">
        <v>80</v>
      </c>
    </row>
    <row r="1857" spans="2:65" s="1" customFormat="1" ht="16.5" customHeight="1" x14ac:dyDescent="0.2">
      <c r="B1857" s="128"/>
      <c r="C1857" s="164" t="s">
        <v>4255</v>
      </c>
      <c r="D1857" s="164" t="s">
        <v>1134</v>
      </c>
      <c r="E1857" s="165" t="s">
        <v>4256</v>
      </c>
      <c r="F1857" s="166" t="s">
        <v>4257</v>
      </c>
      <c r="G1857" s="167" t="s">
        <v>1288</v>
      </c>
      <c r="H1857" s="168">
        <v>43</v>
      </c>
      <c r="I1857" s="169"/>
      <c r="J1857" s="170">
        <f>ROUND(I1857*H1857,2)</f>
        <v>0</v>
      </c>
      <c r="K1857" s="166" t="s">
        <v>1050</v>
      </c>
      <c r="L1857" s="171"/>
      <c r="M1857" s="172" t="s">
        <v>3</v>
      </c>
      <c r="N1857" s="173" t="s">
        <v>44</v>
      </c>
      <c r="P1857" s="138">
        <f>O1857*H1857</f>
        <v>0</v>
      </c>
      <c r="Q1857" s="138">
        <v>2.2000000000000001E-3</v>
      </c>
      <c r="R1857" s="138">
        <f>Q1857*H1857</f>
        <v>9.4600000000000004E-2</v>
      </c>
      <c r="S1857" s="138">
        <v>0</v>
      </c>
      <c r="T1857" s="139">
        <f>S1857*H1857</f>
        <v>0</v>
      </c>
      <c r="AR1857" s="140" t="s">
        <v>297</v>
      </c>
      <c r="AT1857" s="140" t="s">
        <v>1134</v>
      </c>
      <c r="AU1857" s="140" t="s">
        <v>80</v>
      </c>
      <c r="AY1857" s="16" t="s">
        <v>181</v>
      </c>
      <c r="BE1857" s="141">
        <f>IF(N1857="základní",J1857,0)</f>
        <v>0</v>
      </c>
      <c r="BF1857" s="141">
        <f>IF(N1857="snížená",J1857,0)</f>
        <v>0</v>
      </c>
      <c r="BG1857" s="141">
        <f>IF(N1857="zákl. přenesená",J1857,0)</f>
        <v>0</v>
      </c>
      <c r="BH1857" s="141">
        <f>IF(N1857="sníž. přenesená",J1857,0)</f>
        <v>0</v>
      </c>
      <c r="BI1857" s="141">
        <f>IF(N1857="nulová",J1857,0)</f>
        <v>0</v>
      </c>
      <c r="BJ1857" s="16" t="s">
        <v>78</v>
      </c>
      <c r="BK1857" s="141">
        <f>ROUND(I1857*H1857,2)</f>
        <v>0</v>
      </c>
      <c r="BL1857" s="16" t="s">
        <v>237</v>
      </c>
      <c r="BM1857" s="140" t="s">
        <v>4258</v>
      </c>
    </row>
    <row r="1858" spans="2:65" s="1" customFormat="1" ht="24.2" customHeight="1" x14ac:dyDescent="0.2">
      <c r="B1858" s="128"/>
      <c r="C1858" s="129" t="s">
        <v>4259</v>
      </c>
      <c r="D1858" s="129" t="s">
        <v>182</v>
      </c>
      <c r="E1858" s="130" t="s">
        <v>4260</v>
      </c>
      <c r="F1858" s="131" t="s">
        <v>4261</v>
      </c>
      <c r="G1858" s="132" t="s">
        <v>1288</v>
      </c>
      <c r="H1858" s="133">
        <v>1</v>
      </c>
      <c r="I1858" s="134"/>
      <c r="J1858" s="135">
        <f>ROUND(I1858*H1858,2)</f>
        <v>0</v>
      </c>
      <c r="K1858" s="131" t="s">
        <v>1050</v>
      </c>
      <c r="L1858" s="31"/>
      <c r="M1858" s="136" t="s">
        <v>3</v>
      </c>
      <c r="N1858" s="137" t="s">
        <v>44</v>
      </c>
      <c r="P1858" s="138">
        <f>O1858*H1858</f>
        <v>0</v>
      </c>
      <c r="Q1858" s="138">
        <v>0</v>
      </c>
      <c r="R1858" s="138">
        <f>Q1858*H1858</f>
        <v>0</v>
      </c>
      <c r="S1858" s="138">
        <v>0</v>
      </c>
      <c r="T1858" s="139">
        <f>S1858*H1858</f>
        <v>0</v>
      </c>
      <c r="AR1858" s="140" t="s">
        <v>237</v>
      </c>
      <c r="AT1858" s="140" t="s">
        <v>182</v>
      </c>
      <c r="AU1858" s="140" t="s">
        <v>80</v>
      </c>
      <c r="AY1858" s="16" t="s">
        <v>181</v>
      </c>
      <c r="BE1858" s="141">
        <f>IF(N1858="základní",J1858,0)</f>
        <v>0</v>
      </c>
      <c r="BF1858" s="141">
        <f>IF(N1858="snížená",J1858,0)</f>
        <v>0</v>
      </c>
      <c r="BG1858" s="141">
        <f>IF(N1858="zákl. přenesená",J1858,0)</f>
        <v>0</v>
      </c>
      <c r="BH1858" s="141">
        <f>IF(N1858="sníž. přenesená",J1858,0)</f>
        <v>0</v>
      </c>
      <c r="BI1858" s="141">
        <f>IF(N1858="nulová",J1858,0)</f>
        <v>0</v>
      </c>
      <c r="BJ1858" s="16" t="s">
        <v>78</v>
      </c>
      <c r="BK1858" s="141">
        <f>ROUND(I1858*H1858,2)</f>
        <v>0</v>
      </c>
      <c r="BL1858" s="16" t="s">
        <v>237</v>
      </c>
      <c r="BM1858" s="140" t="s">
        <v>4262</v>
      </c>
    </row>
    <row r="1859" spans="2:65" s="1" customFormat="1" x14ac:dyDescent="0.2">
      <c r="B1859" s="31"/>
      <c r="D1859" s="148" t="s">
        <v>1052</v>
      </c>
      <c r="F1859" s="149" t="s">
        <v>4263</v>
      </c>
      <c r="I1859" s="144"/>
      <c r="L1859" s="31"/>
      <c r="M1859" s="145"/>
      <c r="T1859" s="52"/>
      <c r="AT1859" s="16" t="s">
        <v>1052</v>
      </c>
      <c r="AU1859" s="16" t="s">
        <v>80</v>
      </c>
    </row>
    <row r="1860" spans="2:65" s="1" customFormat="1" ht="24.2" customHeight="1" x14ac:dyDescent="0.2">
      <c r="B1860" s="128"/>
      <c r="C1860" s="164" t="s">
        <v>4264</v>
      </c>
      <c r="D1860" s="164" t="s">
        <v>1134</v>
      </c>
      <c r="E1860" s="165" t="s">
        <v>4265</v>
      </c>
      <c r="F1860" s="166" t="s">
        <v>4266</v>
      </c>
      <c r="G1860" s="167" t="s">
        <v>1288</v>
      </c>
      <c r="H1860" s="168">
        <v>1</v>
      </c>
      <c r="I1860" s="169"/>
      <c r="J1860" s="170">
        <f>ROUND(I1860*H1860,2)</f>
        <v>0</v>
      </c>
      <c r="K1860" s="166" t="s">
        <v>1050</v>
      </c>
      <c r="L1860" s="171"/>
      <c r="M1860" s="172" t="s">
        <v>3</v>
      </c>
      <c r="N1860" s="173" t="s">
        <v>44</v>
      </c>
      <c r="P1860" s="138">
        <f>O1860*H1860</f>
        <v>0</v>
      </c>
      <c r="Q1860" s="138">
        <v>1.4999999999999999E-4</v>
      </c>
      <c r="R1860" s="138">
        <f>Q1860*H1860</f>
        <v>1.4999999999999999E-4</v>
      </c>
      <c r="S1860" s="138">
        <v>0</v>
      </c>
      <c r="T1860" s="139">
        <f>S1860*H1860</f>
        <v>0</v>
      </c>
      <c r="AR1860" s="140" t="s">
        <v>297</v>
      </c>
      <c r="AT1860" s="140" t="s">
        <v>1134</v>
      </c>
      <c r="AU1860" s="140" t="s">
        <v>80</v>
      </c>
      <c r="AY1860" s="16" t="s">
        <v>181</v>
      </c>
      <c r="BE1860" s="141">
        <f>IF(N1860="základní",J1860,0)</f>
        <v>0</v>
      </c>
      <c r="BF1860" s="141">
        <f>IF(N1860="snížená",J1860,0)</f>
        <v>0</v>
      </c>
      <c r="BG1860" s="141">
        <f>IF(N1860="zákl. přenesená",J1860,0)</f>
        <v>0</v>
      </c>
      <c r="BH1860" s="141">
        <f>IF(N1860="sníž. přenesená",J1860,0)</f>
        <v>0</v>
      </c>
      <c r="BI1860" s="141">
        <f>IF(N1860="nulová",J1860,0)</f>
        <v>0</v>
      </c>
      <c r="BJ1860" s="16" t="s">
        <v>78</v>
      </c>
      <c r="BK1860" s="141">
        <f>ROUND(I1860*H1860,2)</f>
        <v>0</v>
      </c>
      <c r="BL1860" s="16" t="s">
        <v>237</v>
      </c>
      <c r="BM1860" s="140" t="s">
        <v>4267</v>
      </c>
    </row>
    <row r="1861" spans="2:65" s="1" customFormat="1" ht="24.2" customHeight="1" x14ac:dyDescent="0.2">
      <c r="B1861" s="128"/>
      <c r="C1861" s="129" t="s">
        <v>4268</v>
      </c>
      <c r="D1861" s="129" t="s">
        <v>182</v>
      </c>
      <c r="E1861" s="130" t="s">
        <v>4269</v>
      </c>
      <c r="F1861" s="131" t="s">
        <v>4270</v>
      </c>
      <c r="G1861" s="132" t="s">
        <v>1288</v>
      </c>
      <c r="H1861" s="133">
        <v>1</v>
      </c>
      <c r="I1861" s="134"/>
      <c r="J1861" s="135">
        <f>ROUND(I1861*H1861,2)</f>
        <v>0</v>
      </c>
      <c r="K1861" s="131" t="s">
        <v>1050</v>
      </c>
      <c r="L1861" s="31"/>
      <c r="M1861" s="136" t="s">
        <v>3</v>
      </c>
      <c r="N1861" s="137" t="s">
        <v>44</v>
      </c>
      <c r="P1861" s="138">
        <f>O1861*H1861</f>
        <v>0</v>
      </c>
      <c r="Q1861" s="138">
        <v>0</v>
      </c>
      <c r="R1861" s="138">
        <f>Q1861*H1861</f>
        <v>0</v>
      </c>
      <c r="S1861" s="138">
        <v>0</v>
      </c>
      <c r="T1861" s="139">
        <f>S1861*H1861</f>
        <v>0</v>
      </c>
      <c r="AR1861" s="140" t="s">
        <v>237</v>
      </c>
      <c r="AT1861" s="140" t="s">
        <v>182</v>
      </c>
      <c r="AU1861" s="140" t="s">
        <v>80</v>
      </c>
      <c r="AY1861" s="16" t="s">
        <v>181</v>
      </c>
      <c r="BE1861" s="141">
        <f>IF(N1861="základní",J1861,0)</f>
        <v>0</v>
      </c>
      <c r="BF1861" s="141">
        <f>IF(N1861="snížená",J1861,0)</f>
        <v>0</v>
      </c>
      <c r="BG1861" s="141">
        <f>IF(N1861="zákl. přenesená",J1861,0)</f>
        <v>0</v>
      </c>
      <c r="BH1861" s="141">
        <f>IF(N1861="sníž. přenesená",J1861,0)</f>
        <v>0</v>
      </c>
      <c r="BI1861" s="141">
        <f>IF(N1861="nulová",J1861,0)</f>
        <v>0</v>
      </c>
      <c r="BJ1861" s="16" t="s">
        <v>78</v>
      </c>
      <c r="BK1861" s="141">
        <f>ROUND(I1861*H1861,2)</f>
        <v>0</v>
      </c>
      <c r="BL1861" s="16" t="s">
        <v>237</v>
      </c>
      <c r="BM1861" s="140" t="s">
        <v>4271</v>
      </c>
    </row>
    <row r="1862" spans="2:65" s="1" customFormat="1" x14ac:dyDescent="0.2">
      <c r="B1862" s="31"/>
      <c r="D1862" s="148" t="s">
        <v>1052</v>
      </c>
      <c r="F1862" s="149" t="s">
        <v>4272</v>
      </c>
      <c r="I1862" s="144"/>
      <c r="L1862" s="31"/>
      <c r="M1862" s="145"/>
      <c r="T1862" s="52"/>
      <c r="AT1862" s="16" t="s">
        <v>1052</v>
      </c>
      <c r="AU1862" s="16" t="s">
        <v>80</v>
      </c>
    </row>
    <row r="1863" spans="2:65" s="1" customFormat="1" ht="16.5" customHeight="1" x14ac:dyDescent="0.2">
      <c r="B1863" s="128"/>
      <c r="C1863" s="164" t="s">
        <v>4273</v>
      </c>
      <c r="D1863" s="164" t="s">
        <v>1134</v>
      </c>
      <c r="E1863" s="165" t="s">
        <v>4274</v>
      </c>
      <c r="F1863" s="166" t="s">
        <v>4275</v>
      </c>
      <c r="G1863" s="167" t="s">
        <v>1288</v>
      </c>
      <c r="H1863" s="168">
        <v>1</v>
      </c>
      <c r="I1863" s="169"/>
      <c r="J1863" s="170">
        <f t="shared" ref="J1863:J1896" si="200">ROUND(I1863*H1863,2)</f>
        <v>0</v>
      </c>
      <c r="K1863" s="166" t="s">
        <v>1050</v>
      </c>
      <c r="L1863" s="171"/>
      <c r="M1863" s="172" t="s">
        <v>3</v>
      </c>
      <c r="N1863" s="173" t="s">
        <v>44</v>
      </c>
      <c r="P1863" s="138">
        <f t="shared" ref="P1863:P1896" si="201">O1863*H1863</f>
        <v>0</v>
      </c>
      <c r="Q1863" s="138">
        <v>2.2000000000000001E-3</v>
      </c>
      <c r="R1863" s="138">
        <f t="shared" ref="R1863:R1896" si="202">Q1863*H1863</f>
        <v>2.2000000000000001E-3</v>
      </c>
      <c r="S1863" s="138">
        <v>0</v>
      </c>
      <c r="T1863" s="139">
        <f t="shared" ref="T1863:T1896" si="203">S1863*H1863</f>
        <v>0</v>
      </c>
      <c r="AR1863" s="140" t="s">
        <v>297</v>
      </c>
      <c r="AT1863" s="140" t="s">
        <v>1134</v>
      </c>
      <c r="AU1863" s="140" t="s">
        <v>80</v>
      </c>
      <c r="AY1863" s="16" t="s">
        <v>181</v>
      </c>
      <c r="BE1863" s="141">
        <f t="shared" ref="BE1863:BE1896" si="204">IF(N1863="základní",J1863,0)</f>
        <v>0</v>
      </c>
      <c r="BF1863" s="141">
        <f t="shared" ref="BF1863:BF1896" si="205">IF(N1863="snížená",J1863,0)</f>
        <v>0</v>
      </c>
      <c r="BG1863" s="141">
        <f t="shared" ref="BG1863:BG1896" si="206">IF(N1863="zákl. přenesená",J1863,0)</f>
        <v>0</v>
      </c>
      <c r="BH1863" s="141">
        <f t="shared" ref="BH1863:BH1896" si="207">IF(N1863="sníž. přenesená",J1863,0)</f>
        <v>0</v>
      </c>
      <c r="BI1863" s="141">
        <f t="shared" ref="BI1863:BI1896" si="208">IF(N1863="nulová",J1863,0)</f>
        <v>0</v>
      </c>
      <c r="BJ1863" s="16" t="s">
        <v>78</v>
      </c>
      <c r="BK1863" s="141">
        <f t="shared" ref="BK1863:BK1896" si="209">ROUND(I1863*H1863,2)</f>
        <v>0</v>
      </c>
      <c r="BL1863" s="16" t="s">
        <v>237</v>
      </c>
      <c r="BM1863" s="140" t="s">
        <v>4276</v>
      </c>
    </row>
    <row r="1864" spans="2:65" s="1" customFormat="1" ht="62.65" customHeight="1" x14ac:dyDescent="0.2">
      <c r="B1864" s="128"/>
      <c r="C1864" s="129" t="s">
        <v>4277</v>
      </c>
      <c r="D1864" s="129" t="s">
        <v>182</v>
      </c>
      <c r="E1864" s="130" t="s">
        <v>4278</v>
      </c>
      <c r="F1864" s="131" t="s">
        <v>4279</v>
      </c>
      <c r="G1864" s="132" t="s">
        <v>1288</v>
      </c>
      <c r="H1864" s="133">
        <v>1</v>
      </c>
      <c r="I1864" s="134"/>
      <c r="J1864" s="135">
        <f t="shared" si="200"/>
        <v>0</v>
      </c>
      <c r="K1864" s="131" t="s">
        <v>3</v>
      </c>
      <c r="L1864" s="31"/>
      <c r="M1864" s="136" t="s">
        <v>3</v>
      </c>
      <c r="N1864" s="137" t="s">
        <v>44</v>
      </c>
      <c r="P1864" s="138">
        <f t="shared" si="201"/>
        <v>0</v>
      </c>
      <c r="Q1864" s="138">
        <v>0</v>
      </c>
      <c r="R1864" s="138">
        <f t="shared" si="202"/>
        <v>0</v>
      </c>
      <c r="S1864" s="138">
        <v>0</v>
      </c>
      <c r="T1864" s="139">
        <f t="shared" si="203"/>
        <v>0</v>
      </c>
      <c r="AR1864" s="140" t="s">
        <v>237</v>
      </c>
      <c r="AT1864" s="140" t="s">
        <v>182</v>
      </c>
      <c r="AU1864" s="140" t="s">
        <v>80</v>
      </c>
      <c r="AY1864" s="16" t="s">
        <v>181</v>
      </c>
      <c r="BE1864" s="141">
        <f t="shared" si="204"/>
        <v>0</v>
      </c>
      <c r="BF1864" s="141">
        <f t="shared" si="205"/>
        <v>0</v>
      </c>
      <c r="BG1864" s="141">
        <f t="shared" si="206"/>
        <v>0</v>
      </c>
      <c r="BH1864" s="141">
        <f t="shared" si="207"/>
        <v>0</v>
      </c>
      <c r="BI1864" s="141">
        <f t="shared" si="208"/>
        <v>0</v>
      </c>
      <c r="BJ1864" s="16" t="s">
        <v>78</v>
      </c>
      <c r="BK1864" s="141">
        <f t="shared" si="209"/>
        <v>0</v>
      </c>
      <c r="BL1864" s="16" t="s">
        <v>237</v>
      </c>
      <c r="BM1864" s="140" t="s">
        <v>4280</v>
      </c>
    </row>
    <row r="1865" spans="2:65" s="1" customFormat="1" ht="37.9" customHeight="1" x14ac:dyDescent="0.2">
      <c r="B1865" s="128"/>
      <c r="C1865" s="129" t="s">
        <v>4281</v>
      </c>
      <c r="D1865" s="129" t="s">
        <v>182</v>
      </c>
      <c r="E1865" s="130" t="s">
        <v>4282</v>
      </c>
      <c r="F1865" s="131" t="s">
        <v>4283</v>
      </c>
      <c r="G1865" s="132" t="s">
        <v>1288</v>
      </c>
      <c r="H1865" s="133">
        <v>1</v>
      </c>
      <c r="I1865" s="134"/>
      <c r="J1865" s="135">
        <f t="shared" si="200"/>
        <v>0</v>
      </c>
      <c r="K1865" s="131" t="s">
        <v>3</v>
      </c>
      <c r="L1865" s="31"/>
      <c r="M1865" s="136" t="s">
        <v>3</v>
      </c>
      <c r="N1865" s="137" t="s">
        <v>44</v>
      </c>
      <c r="P1865" s="138">
        <f t="shared" si="201"/>
        <v>0</v>
      </c>
      <c r="Q1865" s="138">
        <v>0</v>
      </c>
      <c r="R1865" s="138">
        <f t="shared" si="202"/>
        <v>0</v>
      </c>
      <c r="S1865" s="138">
        <v>0</v>
      </c>
      <c r="T1865" s="139">
        <f t="shared" si="203"/>
        <v>0</v>
      </c>
      <c r="AR1865" s="140" t="s">
        <v>186</v>
      </c>
      <c r="AT1865" s="140" t="s">
        <v>182</v>
      </c>
      <c r="AU1865" s="140" t="s">
        <v>80</v>
      </c>
      <c r="AY1865" s="16" t="s">
        <v>181</v>
      </c>
      <c r="BE1865" s="141">
        <f t="shared" si="204"/>
        <v>0</v>
      </c>
      <c r="BF1865" s="141">
        <f t="shared" si="205"/>
        <v>0</v>
      </c>
      <c r="BG1865" s="141">
        <f t="shared" si="206"/>
        <v>0</v>
      </c>
      <c r="BH1865" s="141">
        <f t="shared" si="207"/>
        <v>0</v>
      </c>
      <c r="BI1865" s="141">
        <f t="shared" si="208"/>
        <v>0</v>
      </c>
      <c r="BJ1865" s="16" t="s">
        <v>78</v>
      </c>
      <c r="BK1865" s="141">
        <f t="shared" si="209"/>
        <v>0</v>
      </c>
      <c r="BL1865" s="16" t="s">
        <v>186</v>
      </c>
      <c r="BM1865" s="140" t="s">
        <v>4284</v>
      </c>
    </row>
    <row r="1866" spans="2:65" s="1" customFormat="1" ht="33" customHeight="1" x14ac:dyDescent="0.2">
      <c r="B1866" s="128"/>
      <c r="C1866" s="129" t="s">
        <v>4285</v>
      </c>
      <c r="D1866" s="129" t="s">
        <v>182</v>
      </c>
      <c r="E1866" s="130" t="s">
        <v>4286</v>
      </c>
      <c r="F1866" s="131" t="s">
        <v>4287</v>
      </c>
      <c r="G1866" s="132" t="s">
        <v>1288</v>
      </c>
      <c r="H1866" s="133">
        <v>1</v>
      </c>
      <c r="I1866" s="134"/>
      <c r="J1866" s="135">
        <f t="shared" si="200"/>
        <v>0</v>
      </c>
      <c r="K1866" s="131" t="s">
        <v>3</v>
      </c>
      <c r="L1866" s="31"/>
      <c r="M1866" s="136" t="s">
        <v>3</v>
      </c>
      <c r="N1866" s="137" t="s">
        <v>44</v>
      </c>
      <c r="P1866" s="138">
        <f t="shared" si="201"/>
        <v>0</v>
      </c>
      <c r="Q1866" s="138">
        <v>0</v>
      </c>
      <c r="R1866" s="138">
        <f t="shared" si="202"/>
        <v>0</v>
      </c>
      <c r="S1866" s="138">
        <v>0</v>
      </c>
      <c r="T1866" s="139">
        <f t="shared" si="203"/>
        <v>0</v>
      </c>
      <c r="AR1866" s="140" t="s">
        <v>237</v>
      </c>
      <c r="AT1866" s="140" t="s">
        <v>182</v>
      </c>
      <c r="AU1866" s="140" t="s">
        <v>80</v>
      </c>
      <c r="AY1866" s="16" t="s">
        <v>181</v>
      </c>
      <c r="BE1866" s="141">
        <f t="shared" si="204"/>
        <v>0</v>
      </c>
      <c r="BF1866" s="141">
        <f t="shared" si="205"/>
        <v>0</v>
      </c>
      <c r="BG1866" s="141">
        <f t="shared" si="206"/>
        <v>0</v>
      </c>
      <c r="BH1866" s="141">
        <f t="shared" si="207"/>
        <v>0</v>
      </c>
      <c r="BI1866" s="141">
        <f t="shared" si="208"/>
        <v>0</v>
      </c>
      <c r="BJ1866" s="16" t="s">
        <v>78</v>
      </c>
      <c r="BK1866" s="141">
        <f t="shared" si="209"/>
        <v>0</v>
      </c>
      <c r="BL1866" s="16" t="s">
        <v>237</v>
      </c>
      <c r="BM1866" s="140" t="s">
        <v>4288</v>
      </c>
    </row>
    <row r="1867" spans="2:65" s="1" customFormat="1" ht="78" customHeight="1" x14ac:dyDescent="0.2">
      <c r="B1867" s="128"/>
      <c r="C1867" s="129" t="s">
        <v>4289</v>
      </c>
      <c r="D1867" s="129" t="s">
        <v>182</v>
      </c>
      <c r="E1867" s="130" t="s">
        <v>4290</v>
      </c>
      <c r="F1867" s="131" t="s">
        <v>4291</v>
      </c>
      <c r="G1867" s="132" t="s">
        <v>1288</v>
      </c>
      <c r="H1867" s="133">
        <v>1</v>
      </c>
      <c r="I1867" s="134"/>
      <c r="J1867" s="135">
        <f t="shared" si="200"/>
        <v>0</v>
      </c>
      <c r="K1867" s="131" t="s">
        <v>3</v>
      </c>
      <c r="L1867" s="31"/>
      <c r="M1867" s="136" t="s">
        <v>3</v>
      </c>
      <c r="N1867" s="137" t="s">
        <v>44</v>
      </c>
      <c r="P1867" s="138">
        <f t="shared" si="201"/>
        <v>0</v>
      </c>
      <c r="Q1867" s="138">
        <v>0</v>
      </c>
      <c r="R1867" s="138">
        <f t="shared" si="202"/>
        <v>0</v>
      </c>
      <c r="S1867" s="138">
        <v>0</v>
      </c>
      <c r="T1867" s="139">
        <f t="shared" si="203"/>
        <v>0</v>
      </c>
      <c r="AR1867" s="140" t="s">
        <v>237</v>
      </c>
      <c r="AT1867" s="140" t="s">
        <v>182</v>
      </c>
      <c r="AU1867" s="140" t="s">
        <v>80</v>
      </c>
      <c r="AY1867" s="16" t="s">
        <v>181</v>
      </c>
      <c r="BE1867" s="141">
        <f t="shared" si="204"/>
        <v>0</v>
      </c>
      <c r="BF1867" s="141">
        <f t="shared" si="205"/>
        <v>0</v>
      </c>
      <c r="BG1867" s="141">
        <f t="shared" si="206"/>
        <v>0</v>
      </c>
      <c r="BH1867" s="141">
        <f t="shared" si="207"/>
        <v>0</v>
      </c>
      <c r="BI1867" s="141">
        <f t="shared" si="208"/>
        <v>0</v>
      </c>
      <c r="BJ1867" s="16" t="s">
        <v>78</v>
      </c>
      <c r="BK1867" s="141">
        <f t="shared" si="209"/>
        <v>0</v>
      </c>
      <c r="BL1867" s="16" t="s">
        <v>237</v>
      </c>
      <c r="BM1867" s="140" t="s">
        <v>4292</v>
      </c>
    </row>
    <row r="1868" spans="2:65" s="1" customFormat="1" ht="90" customHeight="1" x14ac:dyDescent="0.2">
      <c r="B1868" s="128"/>
      <c r="C1868" s="129" t="s">
        <v>4293</v>
      </c>
      <c r="D1868" s="129" t="s">
        <v>182</v>
      </c>
      <c r="E1868" s="130" t="s">
        <v>4294</v>
      </c>
      <c r="F1868" s="131" t="s">
        <v>4295</v>
      </c>
      <c r="G1868" s="132" t="s">
        <v>1288</v>
      </c>
      <c r="H1868" s="133">
        <v>1</v>
      </c>
      <c r="I1868" s="134"/>
      <c r="J1868" s="135">
        <f t="shared" si="200"/>
        <v>0</v>
      </c>
      <c r="K1868" s="131" t="s">
        <v>3</v>
      </c>
      <c r="L1868" s="31"/>
      <c r="M1868" s="136" t="s">
        <v>3</v>
      </c>
      <c r="N1868" s="137" t="s">
        <v>44</v>
      </c>
      <c r="P1868" s="138">
        <f t="shared" si="201"/>
        <v>0</v>
      </c>
      <c r="Q1868" s="138">
        <v>0</v>
      </c>
      <c r="R1868" s="138">
        <f t="shared" si="202"/>
        <v>0</v>
      </c>
      <c r="S1868" s="138">
        <v>0</v>
      </c>
      <c r="T1868" s="139">
        <f t="shared" si="203"/>
        <v>0</v>
      </c>
      <c r="AR1868" s="140" t="s">
        <v>237</v>
      </c>
      <c r="AT1868" s="140" t="s">
        <v>182</v>
      </c>
      <c r="AU1868" s="140" t="s">
        <v>80</v>
      </c>
      <c r="AY1868" s="16" t="s">
        <v>181</v>
      </c>
      <c r="BE1868" s="141">
        <f t="shared" si="204"/>
        <v>0</v>
      </c>
      <c r="BF1868" s="141">
        <f t="shared" si="205"/>
        <v>0</v>
      </c>
      <c r="BG1868" s="141">
        <f t="shared" si="206"/>
        <v>0</v>
      </c>
      <c r="BH1868" s="141">
        <f t="shared" si="207"/>
        <v>0</v>
      </c>
      <c r="BI1868" s="141">
        <f t="shared" si="208"/>
        <v>0</v>
      </c>
      <c r="BJ1868" s="16" t="s">
        <v>78</v>
      </c>
      <c r="BK1868" s="141">
        <f t="shared" si="209"/>
        <v>0</v>
      </c>
      <c r="BL1868" s="16" t="s">
        <v>237</v>
      </c>
      <c r="BM1868" s="140" t="s">
        <v>4296</v>
      </c>
    </row>
    <row r="1869" spans="2:65" s="1" customFormat="1" ht="49.15" customHeight="1" x14ac:dyDescent="0.2">
      <c r="B1869" s="128"/>
      <c r="C1869" s="129" t="s">
        <v>4297</v>
      </c>
      <c r="D1869" s="129" t="s">
        <v>182</v>
      </c>
      <c r="E1869" s="130" t="s">
        <v>4298</v>
      </c>
      <c r="F1869" s="131" t="s">
        <v>4299</v>
      </c>
      <c r="G1869" s="132" t="s">
        <v>1288</v>
      </c>
      <c r="H1869" s="133">
        <v>1</v>
      </c>
      <c r="I1869" s="134"/>
      <c r="J1869" s="135">
        <f t="shared" si="200"/>
        <v>0</v>
      </c>
      <c r="K1869" s="131" t="s">
        <v>3</v>
      </c>
      <c r="L1869" s="31"/>
      <c r="M1869" s="136" t="s">
        <v>3</v>
      </c>
      <c r="N1869" s="137" t="s">
        <v>44</v>
      </c>
      <c r="P1869" s="138">
        <f t="shared" si="201"/>
        <v>0</v>
      </c>
      <c r="Q1869" s="138">
        <v>0</v>
      </c>
      <c r="R1869" s="138">
        <f t="shared" si="202"/>
        <v>0</v>
      </c>
      <c r="S1869" s="138">
        <v>0</v>
      </c>
      <c r="T1869" s="139">
        <f t="shared" si="203"/>
        <v>0</v>
      </c>
      <c r="AR1869" s="140" t="s">
        <v>237</v>
      </c>
      <c r="AT1869" s="140" t="s">
        <v>182</v>
      </c>
      <c r="AU1869" s="140" t="s">
        <v>80</v>
      </c>
      <c r="AY1869" s="16" t="s">
        <v>181</v>
      </c>
      <c r="BE1869" s="141">
        <f t="shared" si="204"/>
        <v>0</v>
      </c>
      <c r="BF1869" s="141">
        <f t="shared" si="205"/>
        <v>0</v>
      </c>
      <c r="BG1869" s="141">
        <f t="shared" si="206"/>
        <v>0</v>
      </c>
      <c r="BH1869" s="141">
        <f t="shared" si="207"/>
        <v>0</v>
      </c>
      <c r="BI1869" s="141">
        <f t="shared" si="208"/>
        <v>0</v>
      </c>
      <c r="BJ1869" s="16" t="s">
        <v>78</v>
      </c>
      <c r="BK1869" s="141">
        <f t="shared" si="209"/>
        <v>0</v>
      </c>
      <c r="BL1869" s="16" t="s">
        <v>237</v>
      </c>
      <c r="BM1869" s="140" t="s">
        <v>4300</v>
      </c>
    </row>
    <row r="1870" spans="2:65" s="1" customFormat="1" ht="37.9" customHeight="1" x14ac:dyDescent="0.2">
      <c r="B1870" s="128"/>
      <c r="C1870" s="129" t="s">
        <v>4301</v>
      </c>
      <c r="D1870" s="129" t="s">
        <v>182</v>
      </c>
      <c r="E1870" s="130" t="s">
        <v>4302</v>
      </c>
      <c r="F1870" s="131" t="s">
        <v>4303</v>
      </c>
      <c r="G1870" s="132" t="s">
        <v>1288</v>
      </c>
      <c r="H1870" s="133">
        <v>1</v>
      </c>
      <c r="I1870" s="134"/>
      <c r="J1870" s="135">
        <f t="shared" si="200"/>
        <v>0</v>
      </c>
      <c r="K1870" s="131" t="s">
        <v>3</v>
      </c>
      <c r="L1870" s="31"/>
      <c r="M1870" s="136" t="s">
        <v>3</v>
      </c>
      <c r="N1870" s="137" t="s">
        <v>44</v>
      </c>
      <c r="P1870" s="138">
        <f t="shared" si="201"/>
        <v>0</v>
      </c>
      <c r="Q1870" s="138">
        <v>0</v>
      </c>
      <c r="R1870" s="138">
        <f t="shared" si="202"/>
        <v>0</v>
      </c>
      <c r="S1870" s="138">
        <v>0</v>
      </c>
      <c r="T1870" s="139">
        <f t="shared" si="203"/>
        <v>0</v>
      </c>
      <c r="AR1870" s="140" t="s">
        <v>237</v>
      </c>
      <c r="AT1870" s="140" t="s">
        <v>182</v>
      </c>
      <c r="AU1870" s="140" t="s">
        <v>80</v>
      </c>
      <c r="AY1870" s="16" t="s">
        <v>181</v>
      </c>
      <c r="BE1870" s="141">
        <f t="shared" si="204"/>
        <v>0</v>
      </c>
      <c r="BF1870" s="141">
        <f t="shared" si="205"/>
        <v>0</v>
      </c>
      <c r="BG1870" s="141">
        <f t="shared" si="206"/>
        <v>0</v>
      </c>
      <c r="BH1870" s="141">
        <f t="shared" si="207"/>
        <v>0</v>
      </c>
      <c r="BI1870" s="141">
        <f t="shared" si="208"/>
        <v>0</v>
      </c>
      <c r="BJ1870" s="16" t="s">
        <v>78</v>
      </c>
      <c r="BK1870" s="141">
        <f t="shared" si="209"/>
        <v>0</v>
      </c>
      <c r="BL1870" s="16" t="s">
        <v>237</v>
      </c>
      <c r="BM1870" s="140" t="s">
        <v>4304</v>
      </c>
    </row>
    <row r="1871" spans="2:65" s="1" customFormat="1" ht="55.5" customHeight="1" x14ac:dyDescent="0.2">
      <c r="B1871" s="128"/>
      <c r="C1871" s="129" t="s">
        <v>4305</v>
      </c>
      <c r="D1871" s="129" t="s">
        <v>182</v>
      </c>
      <c r="E1871" s="130" t="s">
        <v>4306</v>
      </c>
      <c r="F1871" s="131" t="s">
        <v>4307</v>
      </c>
      <c r="G1871" s="132" t="s">
        <v>1288</v>
      </c>
      <c r="H1871" s="133">
        <v>9</v>
      </c>
      <c r="I1871" s="134"/>
      <c r="J1871" s="135">
        <f t="shared" si="200"/>
        <v>0</v>
      </c>
      <c r="K1871" s="131" t="s">
        <v>3</v>
      </c>
      <c r="L1871" s="31"/>
      <c r="M1871" s="136" t="s">
        <v>3</v>
      </c>
      <c r="N1871" s="137" t="s">
        <v>44</v>
      </c>
      <c r="P1871" s="138">
        <f t="shared" si="201"/>
        <v>0</v>
      </c>
      <c r="Q1871" s="138">
        <v>0</v>
      </c>
      <c r="R1871" s="138">
        <f t="shared" si="202"/>
        <v>0</v>
      </c>
      <c r="S1871" s="138">
        <v>0</v>
      </c>
      <c r="T1871" s="139">
        <f t="shared" si="203"/>
        <v>0</v>
      </c>
      <c r="AR1871" s="140" t="s">
        <v>237</v>
      </c>
      <c r="AT1871" s="140" t="s">
        <v>182</v>
      </c>
      <c r="AU1871" s="140" t="s">
        <v>80</v>
      </c>
      <c r="AY1871" s="16" t="s">
        <v>181</v>
      </c>
      <c r="BE1871" s="141">
        <f t="shared" si="204"/>
        <v>0</v>
      </c>
      <c r="BF1871" s="141">
        <f t="shared" si="205"/>
        <v>0</v>
      </c>
      <c r="BG1871" s="141">
        <f t="shared" si="206"/>
        <v>0</v>
      </c>
      <c r="BH1871" s="141">
        <f t="shared" si="207"/>
        <v>0</v>
      </c>
      <c r="BI1871" s="141">
        <f t="shared" si="208"/>
        <v>0</v>
      </c>
      <c r="BJ1871" s="16" t="s">
        <v>78</v>
      </c>
      <c r="BK1871" s="141">
        <f t="shared" si="209"/>
        <v>0</v>
      </c>
      <c r="BL1871" s="16" t="s">
        <v>237</v>
      </c>
      <c r="BM1871" s="140" t="s">
        <v>4308</v>
      </c>
    </row>
    <row r="1872" spans="2:65" s="1" customFormat="1" ht="63.75" customHeight="1" x14ac:dyDescent="0.2">
      <c r="B1872" s="128"/>
      <c r="C1872" s="129" t="s">
        <v>4309</v>
      </c>
      <c r="D1872" s="129" t="s">
        <v>182</v>
      </c>
      <c r="E1872" s="130" t="s">
        <v>4310</v>
      </c>
      <c r="F1872" s="131" t="s">
        <v>6007</v>
      </c>
      <c r="G1872" s="132" t="s">
        <v>1288</v>
      </c>
      <c r="H1872" s="133">
        <v>2</v>
      </c>
      <c r="I1872" s="134"/>
      <c r="J1872" s="135">
        <f t="shared" si="200"/>
        <v>0</v>
      </c>
      <c r="K1872" s="131" t="s">
        <v>3</v>
      </c>
      <c r="L1872" s="31"/>
      <c r="M1872" s="136" t="s">
        <v>3</v>
      </c>
      <c r="N1872" s="137" t="s">
        <v>44</v>
      </c>
      <c r="P1872" s="138">
        <f t="shared" si="201"/>
        <v>0</v>
      </c>
      <c r="Q1872" s="138">
        <v>0</v>
      </c>
      <c r="R1872" s="138">
        <f t="shared" si="202"/>
        <v>0</v>
      </c>
      <c r="S1872" s="138">
        <v>0</v>
      </c>
      <c r="T1872" s="139">
        <f t="shared" si="203"/>
        <v>0</v>
      </c>
      <c r="AR1872" s="140" t="s">
        <v>237</v>
      </c>
      <c r="AT1872" s="140" t="s">
        <v>182</v>
      </c>
      <c r="AU1872" s="140" t="s">
        <v>80</v>
      </c>
      <c r="AY1872" s="16" t="s">
        <v>181</v>
      </c>
      <c r="BE1872" s="141">
        <f t="shared" si="204"/>
        <v>0</v>
      </c>
      <c r="BF1872" s="141">
        <f t="shared" si="205"/>
        <v>0</v>
      </c>
      <c r="BG1872" s="141">
        <f t="shared" si="206"/>
        <v>0</v>
      </c>
      <c r="BH1872" s="141">
        <f t="shared" si="207"/>
        <v>0</v>
      </c>
      <c r="BI1872" s="141">
        <f t="shared" si="208"/>
        <v>0</v>
      </c>
      <c r="BJ1872" s="16" t="s">
        <v>78</v>
      </c>
      <c r="BK1872" s="141">
        <f t="shared" si="209"/>
        <v>0</v>
      </c>
      <c r="BL1872" s="16" t="s">
        <v>237</v>
      </c>
      <c r="BM1872" s="140" t="s">
        <v>4311</v>
      </c>
    </row>
    <row r="1873" spans="2:65" s="1" customFormat="1" ht="37.9" customHeight="1" x14ac:dyDescent="0.2">
      <c r="B1873" s="128"/>
      <c r="C1873" s="129" t="s">
        <v>4312</v>
      </c>
      <c r="D1873" s="129" t="s">
        <v>182</v>
      </c>
      <c r="E1873" s="130" t="s">
        <v>4313</v>
      </c>
      <c r="F1873" s="131" t="s">
        <v>6008</v>
      </c>
      <c r="G1873" s="132" t="s">
        <v>1288</v>
      </c>
      <c r="H1873" s="133">
        <v>1</v>
      </c>
      <c r="I1873" s="134"/>
      <c r="J1873" s="135">
        <f t="shared" si="200"/>
        <v>0</v>
      </c>
      <c r="K1873" s="131" t="s">
        <v>3</v>
      </c>
      <c r="L1873" s="31"/>
      <c r="M1873" s="136" t="s">
        <v>3</v>
      </c>
      <c r="N1873" s="137" t="s">
        <v>44</v>
      </c>
      <c r="P1873" s="138">
        <f t="shared" si="201"/>
        <v>0</v>
      </c>
      <c r="Q1873" s="138">
        <v>0</v>
      </c>
      <c r="R1873" s="138">
        <f t="shared" si="202"/>
        <v>0</v>
      </c>
      <c r="S1873" s="138">
        <v>0</v>
      </c>
      <c r="T1873" s="139">
        <f t="shared" si="203"/>
        <v>0</v>
      </c>
      <c r="AR1873" s="140" t="s">
        <v>186</v>
      </c>
      <c r="AT1873" s="140" t="s">
        <v>182</v>
      </c>
      <c r="AU1873" s="140" t="s">
        <v>80</v>
      </c>
      <c r="AY1873" s="16" t="s">
        <v>181</v>
      </c>
      <c r="BE1873" s="141">
        <f t="shared" si="204"/>
        <v>0</v>
      </c>
      <c r="BF1873" s="141">
        <f t="shared" si="205"/>
        <v>0</v>
      </c>
      <c r="BG1873" s="141">
        <f t="shared" si="206"/>
        <v>0</v>
      </c>
      <c r="BH1873" s="141">
        <f t="shared" si="207"/>
        <v>0</v>
      </c>
      <c r="BI1873" s="141">
        <f t="shared" si="208"/>
        <v>0</v>
      </c>
      <c r="BJ1873" s="16" t="s">
        <v>78</v>
      </c>
      <c r="BK1873" s="141">
        <f t="shared" si="209"/>
        <v>0</v>
      </c>
      <c r="BL1873" s="16" t="s">
        <v>186</v>
      </c>
      <c r="BM1873" s="140" t="s">
        <v>4314</v>
      </c>
    </row>
    <row r="1874" spans="2:65" s="1" customFormat="1" ht="33" customHeight="1" x14ac:dyDescent="0.2">
      <c r="B1874" s="128"/>
      <c r="C1874" s="129" t="s">
        <v>4315</v>
      </c>
      <c r="D1874" s="129" t="s">
        <v>182</v>
      </c>
      <c r="E1874" s="130" t="s">
        <v>4316</v>
      </c>
      <c r="F1874" s="131" t="s">
        <v>4317</v>
      </c>
      <c r="G1874" s="132" t="s">
        <v>1288</v>
      </c>
      <c r="H1874" s="133">
        <v>1</v>
      </c>
      <c r="I1874" s="134"/>
      <c r="J1874" s="135">
        <f t="shared" si="200"/>
        <v>0</v>
      </c>
      <c r="K1874" s="131" t="s">
        <v>3</v>
      </c>
      <c r="L1874" s="31"/>
      <c r="M1874" s="136" t="s">
        <v>3</v>
      </c>
      <c r="N1874" s="137" t="s">
        <v>44</v>
      </c>
      <c r="P1874" s="138">
        <f t="shared" si="201"/>
        <v>0</v>
      </c>
      <c r="Q1874" s="138">
        <v>0</v>
      </c>
      <c r="R1874" s="138">
        <f t="shared" si="202"/>
        <v>0</v>
      </c>
      <c r="S1874" s="138">
        <v>0</v>
      </c>
      <c r="T1874" s="139">
        <f t="shared" si="203"/>
        <v>0</v>
      </c>
      <c r="AR1874" s="140" t="s">
        <v>237</v>
      </c>
      <c r="AT1874" s="140" t="s">
        <v>182</v>
      </c>
      <c r="AU1874" s="140" t="s">
        <v>80</v>
      </c>
      <c r="AY1874" s="16" t="s">
        <v>181</v>
      </c>
      <c r="BE1874" s="141">
        <f t="shared" si="204"/>
        <v>0</v>
      </c>
      <c r="BF1874" s="141">
        <f t="shared" si="205"/>
        <v>0</v>
      </c>
      <c r="BG1874" s="141">
        <f t="shared" si="206"/>
        <v>0</v>
      </c>
      <c r="BH1874" s="141">
        <f t="shared" si="207"/>
        <v>0</v>
      </c>
      <c r="BI1874" s="141">
        <f t="shared" si="208"/>
        <v>0</v>
      </c>
      <c r="BJ1874" s="16" t="s">
        <v>78</v>
      </c>
      <c r="BK1874" s="141">
        <f t="shared" si="209"/>
        <v>0</v>
      </c>
      <c r="BL1874" s="16" t="s">
        <v>237</v>
      </c>
      <c r="BM1874" s="140" t="s">
        <v>4318</v>
      </c>
    </row>
    <row r="1875" spans="2:65" s="1" customFormat="1" ht="33" customHeight="1" x14ac:dyDescent="0.2">
      <c r="B1875" s="128"/>
      <c r="C1875" s="129" t="s">
        <v>4319</v>
      </c>
      <c r="D1875" s="129" t="s">
        <v>182</v>
      </c>
      <c r="E1875" s="130" t="s">
        <v>4320</v>
      </c>
      <c r="F1875" s="131" t="s">
        <v>4321</v>
      </c>
      <c r="G1875" s="132" t="s">
        <v>1288</v>
      </c>
      <c r="H1875" s="133">
        <v>2</v>
      </c>
      <c r="I1875" s="134"/>
      <c r="J1875" s="135">
        <f t="shared" si="200"/>
        <v>0</v>
      </c>
      <c r="K1875" s="131" t="s">
        <v>3</v>
      </c>
      <c r="L1875" s="31"/>
      <c r="M1875" s="136" t="s">
        <v>3</v>
      </c>
      <c r="N1875" s="137" t="s">
        <v>44</v>
      </c>
      <c r="P1875" s="138">
        <f t="shared" si="201"/>
        <v>0</v>
      </c>
      <c r="Q1875" s="138">
        <v>0</v>
      </c>
      <c r="R1875" s="138">
        <f t="shared" si="202"/>
        <v>0</v>
      </c>
      <c r="S1875" s="138">
        <v>0</v>
      </c>
      <c r="T1875" s="139">
        <f t="shared" si="203"/>
        <v>0</v>
      </c>
      <c r="AR1875" s="140" t="s">
        <v>237</v>
      </c>
      <c r="AT1875" s="140" t="s">
        <v>182</v>
      </c>
      <c r="AU1875" s="140" t="s">
        <v>80</v>
      </c>
      <c r="AY1875" s="16" t="s">
        <v>181</v>
      </c>
      <c r="BE1875" s="141">
        <f t="shared" si="204"/>
        <v>0</v>
      </c>
      <c r="BF1875" s="141">
        <f t="shared" si="205"/>
        <v>0</v>
      </c>
      <c r="BG1875" s="141">
        <f t="shared" si="206"/>
        <v>0</v>
      </c>
      <c r="BH1875" s="141">
        <f t="shared" si="207"/>
        <v>0</v>
      </c>
      <c r="BI1875" s="141">
        <f t="shared" si="208"/>
        <v>0</v>
      </c>
      <c r="BJ1875" s="16" t="s">
        <v>78</v>
      </c>
      <c r="BK1875" s="141">
        <f t="shared" si="209"/>
        <v>0</v>
      </c>
      <c r="BL1875" s="16" t="s">
        <v>237</v>
      </c>
      <c r="BM1875" s="140" t="s">
        <v>4322</v>
      </c>
    </row>
    <row r="1876" spans="2:65" s="1" customFormat="1" ht="44.25" customHeight="1" x14ac:dyDescent="0.2">
      <c r="B1876" s="128"/>
      <c r="C1876" s="129" t="s">
        <v>4323</v>
      </c>
      <c r="D1876" s="129" t="s">
        <v>182</v>
      </c>
      <c r="E1876" s="130" t="s">
        <v>4324</v>
      </c>
      <c r="F1876" s="131" t="s">
        <v>4325</v>
      </c>
      <c r="G1876" s="132" t="s">
        <v>1288</v>
      </c>
      <c r="H1876" s="133">
        <v>1</v>
      </c>
      <c r="I1876" s="134"/>
      <c r="J1876" s="135">
        <f t="shared" si="200"/>
        <v>0</v>
      </c>
      <c r="K1876" s="131" t="s">
        <v>3</v>
      </c>
      <c r="L1876" s="31"/>
      <c r="M1876" s="136" t="s">
        <v>3</v>
      </c>
      <c r="N1876" s="137" t="s">
        <v>44</v>
      </c>
      <c r="P1876" s="138">
        <f t="shared" si="201"/>
        <v>0</v>
      </c>
      <c r="Q1876" s="138">
        <v>0</v>
      </c>
      <c r="R1876" s="138">
        <f t="shared" si="202"/>
        <v>0</v>
      </c>
      <c r="S1876" s="138">
        <v>0</v>
      </c>
      <c r="T1876" s="139">
        <f t="shared" si="203"/>
        <v>0</v>
      </c>
      <c r="AR1876" s="140" t="s">
        <v>237</v>
      </c>
      <c r="AT1876" s="140" t="s">
        <v>182</v>
      </c>
      <c r="AU1876" s="140" t="s">
        <v>80</v>
      </c>
      <c r="AY1876" s="16" t="s">
        <v>181</v>
      </c>
      <c r="BE1876" s="141">
        <f t="shared" si="204"/>
        <v>0</v>
      </c>
      <c r="BF1876" s="141">
        <f t="shared" si="205"/>
        <v>0</v>
      </c>
      <c r="BG1876" s="141">
        <f t="shared" si="206"/>
        <v>0</v>
      </c>
      <c r="BH1876" s="141">
        <f t="shared" si="207"/>
        <v>0</v>
      </c>
      <c r="BI1876" s="141">
        <f t="shared" si="208"/>
        <v>0</v>
      </c>
      <c r="BJ1876" s="16" t="s">
        <v>78</v>
      </c>
      <c r="BK1876" s="141">
        <f t="shared" si="209"/>
        <v>0</v>
      </c>
      <c r="BL1876" s="16" t="s">
        <v>237</v>
      </c>
      <c r="BM1876" s="140" t="s">
        <v>4326</v>
      </c>
    </row>
    <row r="1877" spans="2:65" s="1" customFormat="1" ht="55.5" customHeight="1" x14ac:dyDescent="0.2">
      <c r="B1877" s="128"/>
      <c r="C1877" s="129" t="s">
        <v>4327</v>
      </c>
      <c r="D1877" s="129" t="s">
        <v>182</v>
      </c>
      <c r="E1877" s="130" t="s">
        <v>4328</v>
      </c>
      <c r="F1877" s="131" t="s">
        <v>4329</v>
      </c>
      <c r="G1877" s="132" t="s">
        <v>1288</v>
      </c>
      <c r="H1877" s="133">
        <v>3</v>
      </c>
      <c r="I1877" s="134"/>
      <c r="J1877" s="135">
        <f t="shared" si="200"/>
        <v>0</v>
      </c>
      <c r="K1877" s="131" t="s">
        <v>3</v>
      </c>
      <c r="L1877" s="31"/>
      <c r="M1877" s="136" t="s">
        <v>3</v>
      </c>
      <c r="N1877" s="137" t="s">
        <v>44</v>
      </c>
      <c r="P1877" s="138">
        <f t="shared" si="201"/>
        <v>0</v>
      </c>
      <c r="Q1877" s="138">
        <v>0</v>
      </c>
      <c r="R1877" s="138">
        <f t="shared" si="202"/>
        <v>0</v>
      </c>
      <c r="S1877" s="138">
        <v>0</v>
      </c>
      <c r="T1877" s="139">
        <f t="shared" si="203"/>
        <v>0</v>
      </c>
      <c r="AR1877" s="140" t="s">
        <v>237</v>
      </c>
      <c r="AT1877" s="140" t="s">
        <v>182</v>
      </c>
      <c r="AU1877" s="140" t="s">
        <v>80</v>
      </c>
      <c r="AY1877" s="16" t="s">
        <v>181</v>
      </c>
      <c r="BE1877" s="141">
        <f t="shared" si="204"/>
        <v>0</v>
      </c>
      <c r="BF1877" s="141">
        <f t="shared" si="205"/>
        <v>0</v>
      </c>
      <c r="BG1877" s="141">
        <f t="shared" si="206"/>
        <v>0</v>
      </c>
      <c r="BH1877" s="141">
        <f t="shared" si="207"/>
        <v>0</v>
      </c>
      <c r="BI1877" s="141">
        <f t="shared" si="208"/>
        <v>0</v>
      </c>
      <c r="BJ1877" s="16" t="s">
        <v>78</v>
      </c>
      <c r="BK1877" s="141">
        <f t="shared" si="209"/>
        <v>0</v>
      </c>
      <c r="BL1877" s="16" t="s">
        <v>237</v>
      </c>
      <c r="BM1877" s="140" t="s">
        <v>4330</v>
      </c>
    </row>
    <row r="1878" spans="2:65" s="1" customFormat="1" ht="66.75" customHeight="1" x14ac:dyDescent="0.2">
      <c r="B1878" s="128"/>
      <c r="C1878" s="129" t="s">
        <v>4331</v>
      </c>
      <c r="D1878" s="129" t="s">
        <v>182</v>
      </c>
      <c r="E1878" s="130" t="s">
        <v>4332</v>
      </c>
      <c r="F1878" s="131" t="s">
        <v>4333</v>
      </c>
      <c r="G1878" s="132" t="s">
        <v>1288</v>
      </c>
      <c r="H1878" s="133">
        <v>1</v>
      </c>
      <c r="I1878" s="134"/>
      <c r="J1878" s="135">
        <f t="shared" si="200"/>
        <v>0</v>
      </c>
      <c r="K1878" s="131" t="s">
        <v>3</v>
      </c>
      <c r="L1878" s="31"/>
      <c r="M1878" s="136" t="s">
        <v>3</v>
      </c>
      <c r="N1878" s="137" t="s">
        <v>44</v>
      </c>
      <c r="P1878" s="138">
        <f t="shared" si="201"/>
        <v>0</v>
      </c>
      <c r="Q1878" s="138">
        <v>0</v>
      </c>
      <c r="R1878" s="138">
        <f t="shared" si="202"/>
        <v>0</v>
      </c>
      <c r="S1878" s="138">
        <v>0</v>
      </c>
      <c r="T1878" s="139">
        <f t="shared" si="203"/>
        <v>0</v>
      </c>
      <c r="AR1878" s="140" t="s">
        <v>237</v>
      </c>
      <c r="AT1878" s="140" t="s">
        <v>182</v>
      </c>
      <c r="AU1878" s="140" t="s">
        <v>80</v>
      </c>
      <c r="AY1878" s="16" t="s">
        <v>181</v>
      </c>
      <c r="BE1878" s="141">
        <f t="shared" si="204"/>
        <v>0</v>
      </c>
      <c r="BF1878" s="141">
        <f t="shared" si="205"/>
        <v>0</v>
      </c>
      <c r="BG1878" s="141">
        <f t="shared" si="206"/>
        <v>0</v>
      </c>
      <c r="BH1878" s="141">
        <f t="shared" si="207"/>
        <v>0</v>
      </c>
      <c r="BI1878" s="141">
        <f t="shared" si="208"/>
        <v>0</v>
      </c>
      <c r="BJ1878" s="16" t="s">
        <v>78</v>
      </c>
      <c r="BK1878" s="141">
        <f t="shared" si="209"/>
        <v>0</v>
      </c>
      <c r="BL1878" s="16" t="s">
        <v>237</v>
      </c>
      <c r="BM1878" s="140" t="s">
        <v>4334</v>
      </c>
    </row>
    <row r="1879" spans="2:65" s="1" customFormat="1" ht="33" customHeight="1" x14ac:dyDescent="0.2">
      <c r="B1879" s="128"/>
      <c r="C1879" s="129" t="s">
        <v>4335</v>
      </c>
      <c r="D1879" s="129" t="s">
        <v>182</v>
      </c>
      <c r="E1879" s="130" t="s">
        <v>4336</v>
      </c>
      <c r="F1879" s="131" t="s">
        <v>4337</v>
      </c>
      <c r="G1879" s="132" t="s">
        <v>1288</v>
      </c>
      <c r="H1879" s="133">
        <v>1</v>
      </c>
      <c r="I1879" s="134"/>
      <c r="J1879" s="135">
        <f t="shared" si="200"/>
        <v>0</v>
      </c>
      <c r="K1879" s="131" t="s">
        <v>3</v>
      </c>
      <c r="L1879" s="31"/>
      <c r="M1879" s="136" t="s">
        <v>3</v>
      </c>
      <c r="N1879" s="137" t="s">
        <v>44</v>
      </c>
      <c r="P1879" s="138">
        <f t="shared" si="201"/>
        <v>0</v>
      </c>
      <c r="Q1879" s="138">
        <v>0</v>
      </c>
      <c r="R1879" s="138">
        <f t="shared" si="202"/>
        <v>0</v>
      </c>
      <c r="S1879" s="138">
        <v>0</v>
      </c>
      <c r="T1879" s="139">
        <f t="shared" si="203"/>
        <v>0</v>
      </c>
      <c r="AR1879" s="140" t="s">
        <v>186</v>
      </c>
      <c r="AT1879" s="140" t="s">
        <v>182</v>
      </c>
      <c r="AU1879" s="140" t="s">
        <v>80</v>
      </c>
      <c r="AY1879" s="16" t="s">
        <v>181</v>
      </c>
      <c r="BE1879" s="141">
        <f t="shared" si="204"/>
        <v>0</v>
      </c>
      <c r="BF1879" s="141">
        <f t="shared" si="205"/>
        <v>0</v>
      </c>
      <c r="BG1879" s="141">
        <f t="shared" si="206"/>
        <v>0</v>
      </c>
      <c r="BH1879" s="141">
        <f t="shared" si="207"/>
        <v>0</v>
      </c>
      <c r="BI1879" s="141">
        <f t="shared" si="208"/>
        <v>0</v>
      </c>
      <c r="BJ1879" s="16" t="s">
        <v>78</v>
      </c>
      <c r="BK1879" s="141">
        <f t="shared" si="209"/>
        <v>0</v>
      </c>
      <c r="BL1879" s="16" t="s">
        <v>186</v>
      </c>
      <c r="BM1879" s="140" t="s">
        <v>4338</v>
      </c>
    </row>
    <row r="1880" spans="2:65" s="1" customFormat="1" ht="55.5" customHeight="1" x14ac:dyDescent="0.2">
      <c r="B1880" s="128"/>
      <c r="C1880" s="129" t="s">
        <v>4339</v>
      </c>
      <c r="D1880" s="129" t="s">
        <v>182</v>
      </c>
      <c r="E1880" s="130" t="s">
        <v>4340</v>
      </c>
      <c r="F1880" s="131" t="s">
        <v>4341</v>
      </c>
      <c r="G1880" s="132" t="s">
        <v>1288</v>
      </c>
      <c r="H1880" s="133">
        <v>4</v>
      </c>
      <c r="I1880" s="134"/>
      <c r="J1880" s="135">
        <f t="shared" si="200"/>
        <v>0</v>
      </c>
      <c r="K1880" s="131" t="s">
        <v>3</v>
      </c>
      <c r="L1880" s="31"/>
      <c r="M1880" s="136" t="s">
        <v>3</v>
      </c>
      <c r="N1880" s="137" t="s">
        <v>44</v>
      </c>
      <c r="P1880" s="138">
        <f t="shared" si="201"/>
        <v>0</v>
      </c>
      <c r="Q1880" s="138">
        <v>0</v>
      </c>
      <c r="R1880" s="138">
        <f t="shared" si="202"/>
        <v>0</v>
      </c>
      <c r="S1880" s="138">
        <v>0</v>
      </c>
      <c r="T1880" s="139">
        <f t="shared" si="203"/>
        <v>0</v>
      </c>
      <c r="AR1880" s="140" t="s">
        <v>237</v>
      </c>
      <c r="AT1880" s="140" t="s">
        <v>182</v>
      </c>
      <c r="AU1880" s="140" t="s">
        <v>80</v>
      </c>
      <c r="AY1880" s="16" t="s">
        <v>181</v>
      </c>
      <c r="BE1880" s="141">
        <f t="shared" si="204"/>
        <v>0</v>
      </c>
      <c r="BF1880" s="141">
        <f t="shared" si="205"/>
        <v>0</v>
      </c>
      <c r="BG1880" s="141">
        <f t="shared" si="206"/>
        <v>0</v>
      </c>
      <c r="BH1880" s="141">
        <f t="shared" si="207"/>
        <v>0</v>
      </c>
      <c r="BI1880" s="141">
        <f t="shared" si="208"/>
        <v>0</v>
      </c>
      <c r="BJ1880" s="16" t="s">
        <v>78</v>
      </c>
      <c r="BK1880" s="141">
        <f t="shared" si="209"/>
        <v>0</v>
      </c>
      <c r="BL1880" s="16" t="s">
        <v>237</v>
      </c>
      <c r="BM1880" s="140" t="s">
        <v>4342</v>
      </c>
    </row>
    <row r="1881" spans="2:65" s="1" customFormat="1" ht="37.9" customHeight="1" x14ac:dyDescent="0.2">
      <c r="B1881" s="128"/>
      <c r="C1881" s="129" t="s">
        <v>4343</v>
      </c>
      <c r="D1881" s="129" t="s">
        <v>182</v>
      </c>
      <c r="E1881" s="130" t="s">
        <v>4344</v>
      </c>
      <c r="F1881" s="131" t="s">
        <v>4345</v>
      </c>
      <c r="G1881" s="132" t="s">
        <v>1288</v>
      </c>
      <c r="H1881" s="133">
        <v>2</v>
      </c>
      <c r="I1881" s="134"/>
      <c r="J1881" s="135">
        <f t="shared" si="200"/>
        <v>0</v>
      </c>
      <c r="K1881" s="131" t="s">
        <v>3</v>
      </c>
      <c r="L1881" s="31"/>
      <c r="M1881" s="136" t="s">
        <v>3</v>
      </c>
      <c r="N1881" s="137" t="s">
        <v>44</v>
      </c>
      <c r="P1881" s="138">
        <f t="shared" si="201"/>
        <v>0</v>
      </c>
      <c r="Q1881" s="138">
        <v>0</v>
      </c>
      <c r="R1881" s="138">
        <f t="shared" si="202"/>
        <v>0</v>
      </c>
      <c r="S1881" s="138">
        <v>0</v>
      </c>
      <c r="T1881" s="139">
        <f t="shared" si="203"/>
        <v>0</v>
      </c>
      <c r="AR1881" s="140" t="s">
        <v>237</v>
      </c>
      <c r="AT1881" s="140" t="s">
        <v>182</v>
      </c>
      <c r="AU1881" s="140" t="s">
        <v>80</v>
      </c>
      <c r="AY1881" s="16" t="s">
        <v>181</v>
      </c>
      <c r="BE1881" s="141">
        <f t="shared" si="204"/>
        <v>0</v>
      </c>
      <c r="BF1881" s="141">
        <f t="shared" si="205"/>
        <v>0</v>
      </c>
      <c r="BG1881" s="141">
        <f t="shared" si="206"/>
        <v>0</v>
      </c>
      <c r="BH1881" s="141">
        <f t="shared" si="207"/>
        <v>0</v>
      </c>
      <c r="BI1881" s="141">
        <f t="shared" si="208"/>
        <v>0</v>
      </c>
      <c r="BJ1881" s="16" t="s">
        <v>78</v>
      </c>
      <c r="BK1881" s="141">
        <f t="shared" si="209"/>
        <v>0</v>
      </c>
      <c r="BL1881" s="16" t="s">
        <v>237</v>
      </c>
      <c r="BM1881" s="140" t="s">
        <v>4346</v>
      </c>
    </row>
    <row r="1882" spans="2:65" s="1" customFormat="1" ht="37.9" customHeight="1" x14ac:dyDescent="0.2">
      <c r="B1882" s="128"/>
      <c r="C1882" s="129" t="s">
        <v>4347</v>
      </c>
      <c r="D1882" s="129" t="s">
        <v>182</v>
      </c>
      <c r="E1882" s="130" t="s">
        <v>4348</v>
      </c>
      <c r="F1882" s="131" t="s">
        <v>4349</v>
      </c>
      <c r="G1882" s="132" t="s">
        <v>1288</v>
      </c>
      <c r="H1882" s="133">
        <v>1</v>
      </c>
      <c r="I1882" s="134"/>
      <c r="J1882" s="135">
        <f t="shared" si="200"/>
        <v>0</v>
      </c>
      <c r="K1882" s="131" t="s">
        <v>3</v>
      </c>
      <c r="L1882" s="31"/>
      <c r="M1882" s="136" t="s">
        <v>3</v>
      </c>
      <c r="N1882" s="137" t="s">
        <v>44</v>
      </c>
      <c r="P1882" s="138">
        <f t="shared" si="201"/>
        <v>0</v>
      </c>
      <c r="Q1882" s="138">
        <v>0</v>
      </c>
      <c r="R1882" s="138">
        <f t="shared" si="202"/>
        <v>0</v>
      </c>
      <c r="S1882" s="138">
        <v>0</v>
      </c>
      <c r="T1882" s="139">
        <f t="shared" si="203"/>
        <v>0</v>
      </c>
      <c r="AR1882" s="140" t="s">
        <v>237</v>
      </c>
      <c r="AT1882" s="140" t="s">
        <v>182</v>
      </c>
      <c r="AU1882" s="140" t="s">
        <v>80</v>
      </c>
      <c r="AY1882" s="16" t="s">
        <v>181</v>
      </c>
      <c r="BE1882" s="141">
        <f t="shared" si="204"/>
        <v>0</v>
      </c>
      <c r="BF1882" s="141">
        <f t="shared" si="205"/>
        <v>0</v>
      </c>
      <c r="BG1882" s="141">
        <f t="shared" si="206"/>
        <v>0</v>
      </c>
      <c r="BH1882" s="141">
        <f t="shared" si="207"/>
        <v>0</v>
      </c>
      <c r="BI1882" s="141">
        <f t="shared" si="208"/>
        <v>0</v>
      </c>
      <c r="BJ1882" s="16" t="s">
        <v>78</v>
      </c>
      <c r="BK1882" s="141">
        <f t="shared" si="209"/>
        <v>0</v>
      </c>
      <c r="BL1882" s="16" t="s">
        <v>237</v>
      </c>
      <c r="BM1882" s="140" t="s">
        <v>4350</v>
      </c>
    </row>
    <row r="1883" spans="2:65" s="1" customFormat="1" ht="44.25" customHeight="1" x14ac:dyDescent="0.2">
      <c r="B1883" s="128"/>
      <c r="C1883" s="129" t="s">
        <v>4351</v>
      </c>
      <c r="D1883" s="129" t="s">
        <v>182</v>
      </c>
      <c r="E1883" s="130" t="s">
        <v>4352</v>
      </c>
      <c r="F1883" s="131" t="s">
        <v>4353</v>
      </c>
      <c r="G1883" s="132" t="s">
        <v>1288</v>
      </c>
      <c r="H1883" s="133">
        <v>1</v>
      </c>
      <c r="I1883" s="134"/>
      <c r="J1883" s="135">
        <f t="shared" si="200"/>
        <v>0</v>
      </c>
      <c r="K1883" s="131" t="s">
        <v>3</v>
      </c>
      <c r="L1883" s="31"/>
      <c r="M1883" s="136" t="s">
        <v>3</v>
      </c>
      <c r="N1883" s="137" t="s">
        <v>44</v>
      </c>
      <c r="P1883" s="138">
        <f t="shared" si="201"/>
        <v>0</v>
      </c>
      <c r="Q1883" s="138">
        <v>0</v>
      </c>
      <c r="R1883" s="138">
        <f t="shared" si="202"/>
        <v>0</v>
      </c>
      <c r="S1883" s="138">
        <v>1.8E-3</v>
      </c>
      <c r="T1883" s="139">
        <f t="shared" si="203"/>
        <v>1.8E-3</v>
      </c>
      <c r="AR1883" s="140" t="s">
        <v>237</v>
      </c>
      <c r="AT1883" s="140" t="s">
        <v>182</v>
      </c>
      <c r="AU1883" s="140" t="s">
        <v>80</v>
      </c>
      <c r="AY1883" s="16" t="s">
        <v>181</v>
      </c>
      <c r="BE1883" s="141">
        <f t="shared" si="204"/>
        <v>0</v>
      </c>
      <c r="BF1883" s="141">
        <f t="shared" si="205"/>
        <v>0</v>
      </c>
      <c r="BG1883" s="141">
        <f t="shared" si="206"/>
        <v>0</v>
      </c>
      <c r="BH1883" s="141">
        <f t="shared" si="207"/>
        <v>0</v>
      </c>
      <c r="BI1883" s="141">
        <f t="shared" si="208"/>
        <v>0</v>
      </c>
      <c r="BJ1883" s="16" t="s">
        <v>78</v>
      </c>
      <c r="BK1883" s="141">
        <f t="shared" si="209"/>
        <v>0</v>
      </c>
      <c r="BL1883" s="16" t="s">
        <v>237</v>
      </c>
      <c r="BM1883" s="140" t="s">
        <v>4354</v>
      </c>
    </row>
    <row r="1884" spans="2:65" s="1" customFormat="1" ht="44.25" customHeight="1" x14ac:dyDescent="0.2">
      <c r="B1884" s="128"/>
      <c r="C1884" s="129" t="s">
        <v>4355</v>
      </c>
      <c r="D1884" s="129" t="s">
        <v>182</v>
      </c>
      <c r="E1884" s="130" t="s">
        <v>4356</v>
      </c>
      <c r="F1884" s="131" t="s">
        <v>4357</v>
      </c>
      <c r="G1884" s="132" t="s">
        <v>1288</v>
      </c>
      <c r="H1884" s="133">
        <v>1</v>
      </c>
      <c r="I1884" s="134"/>
      <c r="J1884" s="135">
        <f t="shared" si="200"/>
        <v>0</v>
      </c>
      <c r="K1884" s="131" t="s">
        <v>3</v>
      </c>
      <c r="L1884" s="31"/>
      <c r="M1884" s="136" t="s">
        <v>3</v>
      </c>
      <c r="N1884" s="137" t="s">
        <v>44</v>
      </c>
      <c r="P1884" s="138">
        <f t="shared" si="201"/>
        <v>0</v>
      </c>
      <c r="Q1884" s="138">
        <v>0</v>
      </c>
      <c r="R1884" s="138">
        <f t="shared" si="202"/>
        <v>0</v>
      </c>
      <c r="S1884" s="138">
        <v>1.8E-3</v>
      </c>
      <c r="T1884" s="139">
        <f t="shared" si="203"/>
        <v>1.8E-3</v>
      </c>
      <c r="AR1884" s="140" t="s">
        <v>237</v>
      </c>
      <c r="AT1884" s="140" t="s">
        <v>182</v>
      </c>
      <c r="AU1884" s="140" t="s">
        <v>80</v>
      </c>
      <c r="AY1884" s="16" t="s">
        <v>181</v>
      </c>
      <c r="BE1884" s="141">
        <f t="shared" si="204"/>
        <v>0</v>
      </c>
      <c r="BF1884" s="141">
        <f t="shared" si="205"/>
        <v>0</v>
      </c>
      <c r="BG1884" s="141">
        <f t="shared" si="206"/>
        <v>0</v>
      </c>
      <c r="BH1884" s="141">
        <f t="shared" si="207"/>
        <v>0</v>
      </c>
      <c r="BI1884" s="141">
        <f t="shared" si="208"/>
        <v>0</v>
      </c>
      <c r="BJ1884" s="16" t="s">
        <v>78</v>
      </c>
      <c r="BK1884" s="141">
        <f t="shared" si="209"/>
        <v>0</v>
      </c>
      <c r="BL1884" s="16" t="s">
        <v>237</v>
      </c>
      <c r="BM1884" s="140" t="s">
        <v>4358</v>
      </c>
    </row>
    <row r="1885" spans="2:65" s="1" customFormat="1" ht="44.25" customHeight="1" x14ac:dyDescent="0.2">
      <c r="B1885" s="128"/>
      <c r="C1885" s="129" t="s">
        <v>4359</v>
      </c>
      <c r="D1885" s="129" t="s">
        <v>182</v>
      </c>
      <c r="E1885" s="130" t="s">
        <v>4360</v>
      </c>
      <c r="F1885" s="131" t="s">
        <v>4361</v>
      </c>
      <c r="G1885" s="132" t="s">
        <v>1288</v>
      </c>
      <c r="H1885" s="133">
        <v>3</v>
      </c>
      <c r="I1885" s="134"/>
      <c r="J1885" s="135">
        <f t="shared" si="200"/>
        <v>0</v>
      </c>
      <c r="K1885" s="131" t="s">
        <v>3</v>
      </c>
      <c r="L1885" s="31"/>
      <c r="M1885" s="136" t="s">
        <v>3</v>
      </c>
      <c r="N1885" s="137" t="s">
        <v>44</v>
      </c>
      <c r="P1885" s="138">
        <f t="shared" si="201"/>
        <v>0</v>
      </c>
      <c r="Q1885" s="138">
        <v>0</v>
      </c>
      <c r="R1885" s="138">
        <f t="shared" si="202"/>
        <v>0</v>
      </c>
      <c r="S1885" s="138">
        <v>1.8E-3</v>
      </c>
      <c r="T1885" s="139">
        <f t="shared" si="203"/>
        <v>5.4000000000000003E-3</v>
      </c>
      <c r="AR1885" s="140" t="s">
        <v>237</v>
      </c>
      <c r="AT1885" s="140" t="s">
        <v>182</v>
      </c>
      <c r="AU1885" s="140" t="s">
        <v>80</v>
      </c>
      <c r="AY1885" s="16" t="s">
        <v>181</v>
      </c>
      <c r="BE1885" s="141">
        <f t="shared" si="204"/>
        <v>0</v>
      </c>
      <c r="BF1885" s="141">
        <f t="shared" si="205"/>
        <v>0</v>
      </c>
      <c r="BG1885" s="141">
        <f t="shared" si="206"/>
        <v>0</v>
      </c>
      <c r="BH1885" s="141">
        <f t="shared" si="207"/>
        <v>0</v>
      </c>
      <c r="BI1885" s="141">
        <f t="shared" si="208"/>
        <v>0</v>
      </c>
      <c r="BJ1885" s="16" t="s">
        <v>78</v>
      </c>
      <c r="BK1885" s="141">
        <f t="shared" si="209"/>
        <v>0</v>
      </c>
      <c r="BL1885" s="16" t="s">
        <v>237</v>
      </c>
      <c r="BM1885" s="140" t="s">
        <v>4362</v>
      </c>
    </row>
    <row r="1886" spans="2:65" s="1" customFormat="1" ht="37.9" customHeight="1" x14ac:dyDescent="0.2">
      <c r="B1886" s="128"/>
      <c r="C1886" s="129" t="s">
        <v>4363</v>
      </c>
      <c r="D1886" s="129" t="s">
        <v>182</v>
      </c>
      <c r="E1886" s="130" t="s">
        <v>4364</v>
      </c>
      <c r="F1886" s="131" t="s">
        <v>4365</v>
      </c>
      <c r="G1886" s="132" t="s">
        <v>1288</v>
      </c>
      <c r="H1886" s="133">
        <v>1</v>
      </c>
      <c r="I1886" s="134"/>
      <c r="J1886" s="135">
        <f t="shared" si="200"/>
        <v>0</v>
      </c>
      <c r="K1886" s="131" t="s">
        <v>3</v>
      </c>
      <c r="L1886" s="31"/>
      <c r="M1886" s="136" t="s">
        <v>3</v>
      </c>
      <c r="N1886" s="137" t="s">
        <v>44</v>
      </c>
      <c r="P1886" s="138">
        <f t="shared" si="201"/>
        <v>0</v>
      </c>
      <c r="Q1886" s="138">
        <v>0</v>
      </c>
      <c r="R1886" s="138">
        <f t="shared" si="202"/>
        <v>0</v>
      </c>
      <c r="S1886" s="138">
        <v>0</v>
      </c>
      <c r="T1886" s="139">
        <f t="shared" si="203"/>
        <v>0</v>
      </c>
      <c r="AR1886" s="140" t="s">
        <v>237</v>
      </c>
      <c r="AT1886" s="140" t="s">
        <v>182</v>
      </c>
      <c r="AU1886" s="140" t="s">
        <v>80</v>
      </c>
      <c r="AY1886" s="16" t="s">
        <v>181</v>
      </c>
      <c r="BE1886" s="141">
        <f t="shared" si="204"/>
        <v>0</v>
      </c>
      <c r="BF1886" s="141">
        <f t="shared" si="205"/>
        <v>0</v>
      </c>
      <c r="BG1886" s="141">
        <f t="shared" si="206"/>
        <v>0</v>
      </c>
      <c r="BH1886" s="141">
        <f t="shared" si="207"/>
        <v>0</v>
      </c>
      <c r="BI1886" s="141">
        <f t="shared" si="208"/>
        <v>0</v>
      </c>
      <c r="BJ1886" s="16" t="s">
        <v>78</v>
      </c>
      <c r="BK1886" s="141">
        <f t="shared" si="209"/>
        <v>0</v>
      </c>
      <c r="BL1886" s="16" t="s">
        <v>237</v>
      </c>
      <c r="BM1886" s="140" t="s">
        <v>4366</v>
      </c>
    </row>
    <row r="1887" spans="2:65" s="1" customFormat="1" ht="49.15" customHeight="1" x14ac:dyDescent="0.2">
      <c r="B1887" s="128"/>
      <c r="C1887" s="129" t="s">
        <v>4367</v>
      </c>
      <c r="D1887" s="129" t="s">
        <v>182</v>
      </c>
      <c r="E1887" s="130" t="s">
        <v>4368</v>
      </c>
      <c r="F1887" s="131" t="s">
        <v>4369</v>
      </c>
      <c r="G1887" s="132" t="s">
        <v>1288</v>
      </c>
      <c r="H1887" s="133">
        <v>1</v>
      </c>
      <c r="I1887" s="134"/>
      <c r="J1887" s="135">
        <f t="shared" si="200"/>
        <v>0</v>
      </c>
      <c r="K1887" s="131" t="s">
        <v>3</v>
      </c>
      <c r="L1887" s="31"/>
      <c r="M1887" s="136" t="s">
        <v>3</v>
      </c>
      <c r="N1887" s="137" t="s">
        <v>44</v>
      </c>
      <c r="P1887" s="138">
        <f t="shared" si="201"/>
        <v>0</v>
      </c>
      <c r="Q1887" s="138">
        <v>0</v>
      </c>
      <c r="R1887" s="138">
        <f t="shared" si="202"/>
        <v>0</v>
      </c>
      <c r="S1887" s="138">
        <v>1.8E-3</v>
      </c>
      <c r="T1887" s="139">
        <f t="shared" si="203"/>
        <v>1.8E-3</v>
      </c>
      <c r="AR1887" s="140" t="s">
        <v>237</v>
      </c>
      <c r="AT1887" s="140" t="s">
        <v>182</v>
      </c>
      <c r="AU1887" s="140" t="s">
        <v>80</v>
      </c>
      <c r="AY1887" s="16" t="s">
        <v>181</v>
      </c>
      <c r="BE1887" s="141">
        <f t="shared" si="204"/>
        <v>0</v>
      </c>
      <c r="BF1887" s="141">
        <f t="shared" si="205"/>
        <v>0</v>
      </c>
      <c r="BG1887" s="141">
        <f t="shared" si="206"/>
        <v>0</v>
      </c>
      <c r="BH1887" s="141">
        <f t="shared" si="207"/>
        <v>0</v>
      </c>
      <c r="BI1887" s="141">
        <f t="shared" si="208"/>
        <v>0</v>
      </c>
      <c r="BJ1887" s="16" t="s">
        <v>78</v>
      </c>
      <c r="BK1887" s="141">
        <f t="shared" si="209"/>
        <v>0</v>
      </c>
      <c r="BL1887" s="16" t="s">
        <v>237</v>
      </c>
      <c r="BM1887" s="140" t="s">
        <v>4370</v>
      </c>
    </row>
    <row r="1888" spans="2:65" s="1" customFormat="1" ht="44.25" customHeight="1" x14ac:dyDescent="0.2">
      <c r="B1888" s="128"/>
      <c r="C1888" s="129" t="s">
        <v>4371</v>
      </c>
      <c r="D1888" s="129" t="s">
        <v>182</v>
      </c>
      <c r="E1888" s="130" t="s">
        <v>4372</v>
      </c>
      <c r="F1888" s="131" t="s">
        <v>4373</v>
      </c>
      <c r="G1888" s="132" t="s">
        <v>1288</v>
      </c>
      <c r="H1888" s="133">
        <v>1</v>
      </c>
      <c r="I1888" s="134"/>
      <c r="J1888" s="135">
        <f t="shared" si="200"/>
        <v>0</v>
      </c>
      <c r="K1888" s="131" t="s">
        <v>3</v>
      </c>
      <c r="L1888" s="31"/>
      <c r="M1888" s="136" t="s">
        <v>3</v>
      </c>
      <c r="N1888" s="137" t="s">
        <v>44</v>
      </c>
      <c r="P1888" s="138">
        <f t="shared" si="201"/>
        <v>0</v>
      </c>
      <c r="Q1888" s="138">
        <v>0</v>
      </c>
      <c r="R1888" s="138">
        <f t="shared" si="202"/>
        <v>0</v>
      </c>
      <c r="S1888" s="138">
        <v>0</v>
      </c>
      <c r="T1888" s="139">
        <f t="shared" si="203"/>
        <v>0</v>
      </c>
      <c r="AR1888" s="140" t="s">
        <v>186</v>
      </c>
      <c r="AT1888" s="140" t="s">
        <v>182</v>
      </c>
      <c r="AU1888" s="140" t="s">
        <v>80</v>
      </c>
      <c r="AY1888" s="16" t="s">
        <v>181</v>
      </c>
      <c r="BE1888" s="141">
        <f t="shared" si="204"/>
        <v>0</v>
      </c>
      <c r="BF1888" s="141">
        <f t="shared" si="205"/>
        <v>0</v>
      </c>
      <c r="BG1888" s="141">
        <f t="shared" si="206"/>
        <v>0</v>
      </c>
      <c r="BH1888" s="141">
        <f t="shared" si="207"/>
        <v>0</v>
      </c>
      <c r="BI1888" s="141">
        <f t="shared" si="208"/>
        <v>0</v>
      </c>
      <c r="BJ1888" s="16" t="s">
        <v>78</v>
      </c>
      <c r="BK1888" s="141">
        <f t="shared" si="209"/>
        <v>0</v>
      </c>
      <c r="BL1888" s="16" t="s">
        <v>186</v>
      </c>
      <c r="BM1888" s="140" t="s">
        <v>4374</v>
      </c>
    </row>
    <row r="1889" spans="2:65" s="1" customFormat="1" ht="37.9" customHeight="1" x14ac:dyDescent="0.2">
      <c r="B1889" s="128"/>
      <c r="C1889" s="129" t="s">
        <v>4375</v>
      </c>
      <c r="D1889" s="129" t="s">
        <v>182</v>
      </c>
      <c r="E1889" s="130" t="s">
        <v>4376</v>
      </c>
      <c r="F1889" s="131" t="s">
        <v>4377</v>
      </c>
      <c r="G1889" s="132" t="s">
        <v>1288</v>
      </c>
      <c r="H1889" s="133">
        <v>3</v>
      </c>
      <c r="I1889" s="134"/>
      <c r="J1889" s="135">
        <f t="shared" si="200"/>
        <v>0</v>
      </c>
      <c r="K1889" s="131" t="s">
        <v>3</v>
      </c>
      <c r="L1889" s="31"/>
      <c r="M1889" s="136" t="s">
        <v>3</v>
      </c>
      <c r="N1889" s="137" t="s">
        <v>44</v>
      </c>
      <c r="P1889" s="138">
        <f t="shared" si="201"/>
        <v>0</v>
      </c>
      <c r="Q1889" s="138">
        <v>0</v>
      </c>
      <c r="R1889" s="138">
        <f t="shared" si="202"/>
        <v>0</v>
      </c>
      <c r="S1889" s="138">
        <v>0</v>
      </c>
      <c r="T1889" s="139">
        <f t="shared" si="203"/>
        <v>0</v>
      </c>
      <c r="AR1889" s="140" t="s">
        <v>237</v>
      </c>
      <c r="AT1889" s="140" t="s">
        <v>182</v>
      </c>
      <c r="AU1889" s="140" t="s">
        <v>80</v>
      </c>
      <c r="AY1889" s="16" t="s">
        <v>181</v>
      </c>
      <c r="BE1889" s="141">
        <f t="shared" si="204"/>
        <v>0</v>
      </c>
      <c r="BF1889" s="141">
        <f t="shared" si="205"/>
        <v>0</v>
      </c>
      <c r="BG1889" s="141">
        <f t="shared" si="206"/>
        <v>0</v>
      </c>
      <c r="BH1889" s="141">
        <f t="shared" si="207"/>
        <v>0</v>
      </c>
      <c r="BI1889" s="141">
        <f t="shared" si="208"/>
        <v>0</v>
      </c>
      <c r="BJ1889" s="16" t="s">
        <v>78</v>
      </c>
      <c r="BK1889" s="141">
        <f t="shared" si="209"/>
        <v>0</v>
      </c>
      <c r="BL1889" s="16" t="s">
        <v>237</v>
      </c>
      <c r="BM1889" s="140" t="s">
        <v>4378</v>
      </c>
    </row>
    <row r="1890" spans="2:65" s="1" customFormat="1" ht="49.15" customHeight="1" x14ac:dyDescent="0.2">
      <c r="B1890" s="128"/>
      <c r="C1890" s="129" t="s">
        <v>4379</v>
      </c>
      <c r="D1890" s="129" t="s">
        <v>182</v>
      </c>
      <c r="E1890" s="130" t="s">
        <v>4380</v>
      </c>
      <c r="F1890" s="131" t="s">
        <v>4381</v>
      </c>
      <c r="G1890" s="132" t="s">
        <v>1288</v>
      </c>
      <c r="H1890" s="133">
        <v>6</v>
      </c>
      <c r="I1890" s="134"/>
      <c r="J1890" s="135">
        <f t="shared" si="200"/>
        <v>0</v>
      </c>
      <c r="K1890" s="131" t="s">
        <v>3</v>
      </c>
      <c r="L1890" s="31"/>
      <c r="M1890" s="136" t="s">
        <v>3</v>
      </c>
      <c r="N1890" s="137" t="s">
        <v>44</v>
      </c>
      <c r="P1890" s="138">
        <f t="shared" si="201"/>
        <v>0</v>
      </c>
      <c r="Q1890" s="138">
        <v>0</v>
      </c>
      <c r="R1890" s="138">
        <f t="shared" si="202"/>
        <v>0</v>
      </c>
      <c r="S1890" s="138">
        <v>0</v>
      </c>
      <c r="T1890" s="139">
        <f t="shared" si="203"/>
        <v>0</v>
      </c>
      <c r="AR1890" s="140" t="s">
        <v>237</v>
      </c>
      <c r="AT1890" s="140" t="s">
        <v>182</v>
      </c>
      <c r="AU1890" s="140" t="s">
        <v>80</v>
      </c>
      <c r="AY1890" s="16" t="s">
        <v>181</v>
      </c>
      <c r="BE1890" s="141">
        <f t="shared" si="204"/>
        <v>0</v>
      </c>
      <c r="BF1890" s="141">
        <f t="shared" si="205"/>
        <v>0</v>
      </c>
      <c r="BG1890" s="141">
        <f t="shared" si="206"/>
        <v>0</v>
      </c>
      <c r="BH1890" s="141">
        <f t="shared" si="207"/>
        <v>0</v>
      </c>
      <c r="BI1890" s="141">
        <f t="shared" si="208"/>
        <v>0</v>
      </c>
      <c r="BJ1890" s="16" t="s">
        <v>78</v>
      </c>
      <c r="BK1890" s="141">
        <f t="shared" si="209"/>
        <v>0</v>
      </c>
      <c r="BL1890" s="16" t="s">
        <v>237</v>
      </c>
      <c r="BM1890" s="140" t="s">
        <v>4382</v>
      </c>
    </row>
    <row r="1891" spans="2:65" s="1" customFormat="1" ht="37.9" customHeight="1" x14ac:dyDescent="0.2">
      <c r="B1891" s="128"/>
      <c r="C1891" s="129" t="s">
        <v>4383</v>
      </c>
      <c r="D1891" s="129" t="s">
        <v>182</v>
      </c>
      <c r="E1891" s="130" t="s">
        <v>4384</v>
      </c>
      <c r="F1891" s="131" t="s">
        <v>4385</v>
      </c>
      <c r="G1891" s="132" t="s">
        <v>1288</v>
      </c>
      <c r="H1891" s="133">
        <v>3</v>
      </c>
      <c r="I1891" s="134"/>
      <c r="J1891" s="135">
        <f t="shared" si="200"/>
        <v>0</v>
      </c>
      <c r="K1891" s="131" t="s">
        <v>3</v>
      </c>
      <c r="L1891" s="31"/>
      <c r="M1891" s="136" t="s">
        <v>3</v>
      </c>
      <c r="N1891" s="137" t="s">
        <v>44</v>
      </c>
      <c r="P1891" s="138">
        <f t="shared" si="201"/>
        <v>0</v>
      </c>
      <c r="Q1891" s="138">
        <v>0</v>
      </c>
      <c r="R1891" s="138">
        <f t="shared" si="202"/>
        <v>0</v>
      </c>
      <c r="S1891" s="138">
        <v>0</v>
      </c>
      <c r="T1891" s="139">
        <f t="shared" si="203"/>
        <v>0</v>
      </c>
      <c r="AR1891" s="140" t="s">
        <v>237</v>
      </c>
      <c r="AT1891" s="140" t="s">
        <v>182</v>
      </c>
      <c r="AU1891" s="140" t="s">
        <v>80</v>
      </c>
      <c r="AY1891" s="16" t="s">
        <v>181</v>
      </c>
      <c r="BE1891" s="141">
        <f t="shared" si="204"/>
        <v>0</v>
      </c>
      <c r="BF1891" s="141">
        <f t="shared" si="205"/>
        <v>0</v>
      </c>
      <c r="BG1891" s="141">
        <f t="shared" si="206"/>
        <v>0</v>
      </c>
      <c r="BH1891" s="141">
        <f t="shared" si="207"/>
        <v>0</v>
      </c>
      <c r="BI1891" s="141">
        <f t="shared" si="208"/>
        <v>0</v>
      </c>
      <c r="BJ1891" s="16" t="s">
        <v>78</v>
      </c>
      <c r="BK1891" s="141">
        <f t="shared" si="209"/>
        <v>0</v>
      </c>
      <c r="BL1891" s="16" t="s">
        <v>237</v>
      </c>
      <c r="BM1891" s="140" t="s">
        <v>4386</v>
      </c>
    </row>
    <row r="1892" spans="2:65" s="1" customFormat="1" ht="55.5" customHeight="1" x14ac:dyDescent="0.2">
      <c r="B1892" s="128"/>
      <c r="C1892" s="129" t="s">
        <v>4387</v>
      </c>
      <c r="D1892" s="129" t="s">
        <v>182</v>
      </c>
      <c r="E1892" s="130" t="s">
        <v>4388</v>
      </c>
      <c r="F1892" s="131" t="s">
        <v>4389</v>
      </c>
      <c r="G1892" s="132" t="s">
        <v>1288</v>
      </c>
      <c r="H1892" s="133">
        <v>5</v>
      </c>
      <c r="I1892" s="134"/>
      <c r="J1892" s="135">
        <f t="shared" si="200"/>
        <v>0</v>
      </c>
      <c r="K1892" s="131" t="s">
        <v>3</v>
      </c>
      <c r="L1892" s="31"/>
      <c r="M1892" s="136" t="s">
        <v>3</v>
      </c>
      <c r="N1892" s="137" t="s">
        <v>44</v>
      </c>
      <c r="P1892" s="138">
        <f t="shared" si="201"/>
        <v>0</v>
      </c>
      <c r="Q1892" s="138">
        <v>0</v>
      </c>
      <c r="R1892" s="138">
        <f t="shared" si="202"/>
        <v>0</v>
      </c>
      <c r="S1892" s="138">
        <v>0</v>
      </c>
      <c r="T1892" s="139">
        <f t="shared" si="203"/>
        <v>0</v>
      </c>
      <c r="AR1892" s="140" t="s">
        <v>237</v>
      </c>
      <c r="AT1892" s="140" t="s">
        <v>182</v>
      </c>
      <c r="AU1892" s="140" t="s">
        <v>80</v>
      </c>
      <c r="AY1892" s="16" t="s">
        <v>181</v>
      </c>
      <c r="BE1892" s="141">
        <f t="shared" si="204"/>
        <v>0</v>
      </c>
      <c r="BF1892" s="141">
        <f t="shared" si="205"/>
        <v>0</v>
      </c>
      <c r="BG1892" s="141">
        <f t="shared" si="206"/>
        <v>0</v>
      </c>
      <c r="BH1892" s="141">
        <f t="shared" si="207"/>
        <v>0</v>
      </c>
      <c r="BI1892" s="141">
        <f t="shared" si="208"/>
        <v>0</v>
      </c>
      <c r="BJ1892" s="16" t="s">
        <v>78</v>
      </c>
      <c r="BK1892" s="141">
        <f t="shared" si="209"/>
        <v>0</v>
      </c>
      <c r="BL1892" s="16" t="s">
        <v>237</v>
      </c>
      <c r="BM1892" s="140" t="s">
        <v>4390</v>
      </c>
    </row>
    <row r="1893" spans="2:65" s="1" customFormat="1" ht="37.9" customHeight="1" x14ac:dyDescent="0.2">
      <c r="B1893" s="128"/>
      <c r="C1893" s="129" t="s">
        <v>4391</v>
      </c>
      <c r="D1893" s="129" t="s">
        <v>182</v>
      </c>
      <c r="E1893" s="130" t="s">
        <v>4392</v>
      </c>
      <c r="F1893" s="131" t="s">
        <v>4393</v>
      </c>
      <c r="G1893" s="132" t="s">
        <v>1288</v>
      </c>
      <c r="H1893" s="133">
        <v>2</v>
      </c>
      <c r="I1893" s="134"/>
      <c r="J1893" s="135">
        <f t="shared" si="200"/>
        <v>0</v>
      </c>
      <c r="K1893" s="131" t="s">
        <v>3</v>
      </c>
      <c r="L1893" s="31"/>
      <c r="M1893" s="136" t="s">
        <v>3</v>
      </c>
      <c r="N1893" s="137" t="s">
        <v>44</v>
      </c>
      <c r="P1893" s="138">
        <f t="shared" si="201"/>
        <v>0</v>
      </c>
      <c r="Q1893" s="138">
        <v>0</v>
      </c>
      <c r="R1893" s="138">
        <f t="shared" si="202"/>
        <v>0</v>
      </c>
      <c r="S1893" s="138">
        <v>0</v>
      </c>
      <c r="T1893" s="139">
        <f t="shared" si="203"/>
        <v>0</v>
      </c>
      <c r="AR1893" s="140" t="s">
        <v>237</v>
      </c>
      <c r="AT1893" s="140" t="s">
        <v>182</v>
      </c>
      <c r="AU1893" s="140" t="s">
        <v>80</v>
      </c>
      <c r="AY1893" s="16" t="s">
        <v>181</v>
      </c>
      <c r="BE1893" s="141">
        <f t="shared" si="204"/>
        <v>0</v>
      </c>
      <c r="BF1893" s="141">
        <f t="shared" si="205"/>
        <v>0</v>
      </c>
      <c r="BG1893" s="141">
        <f t="shared" si="206"/>
        <v>0</v>
      </c>
      <c r="BH1893" s="141">
        <f t="shared" si="207"/>
        <v>0</v>
      </c>
      <c r="BI1893" s="141">
        <f t="shared" si="208"/>
        <v>0</v>
      </c>
      <c r="BJ1893" s="16" t="s">
        <v>78</v>
      </c>
      <c r="BK1893" s="141">
        <f t="shared" si="209"/>
        <v>0</v>
      </c>
      <c r="BL1893" s="16" t="s">
        <v>237</v>
      </c>
      <c r="BM1893" s="140" t="s">
        <v>4394</v>
      </c>
    </row>
    <row r="1894" spans="2:65" s="1" customFormat="1" ht="55.5" customHeight="1" x14ac:dyDescent="0.2">
      <c r="B1894" s="128"/>
      <c r="C1894" s="129" t="s">
        <v>4395</v>
      </c>
      <c r="D1894" s="129" t="s">
        <v>182</v>
      </c>
      <c r="E1894" s="130" t="s">
        <v>4396</v>
      </c>
      <c r="F1894" s="131" t="s">
        <v>4397</v>
      </c>
      <c r="G1894" s="132" t="s">
        <v>1288</v>
      </c>
      <c r="H1894" s="133">
        <v>2</v>
      </c>
      <c r="I1894" s="134"/>
      <c r="J1894" s="135">
        <f t="shared" si="200"/>
        <v>0</v>
      </c>
      <c r="K1894" s="131" t="s">
        <v>3</v>
      </c>
      <c r="L1894" s="31"/>
      <c r="M1894" s="136" t="s">
        <v>3</v>
      </c>
      <c r="N1894" s="137" t="s">
        <v>44</v>
      </c>
      <c r="P1894" s="138">
        <f t="shared" si="201"/>
        <v>0</v>
      </c>
      <c r="Q1894" s="138">
        <v>0</v>
      </c>
      <c r="R1894" s="138">
        <f t="shared" si="202"/>
        <v>0</v>
      </c>
      <c r="S1894" s="138">
        <v>0</v>
      </c>
      <c r="T1894" s="139">
        <f t="shared" si="203"/>
        <v>0</v>
      </c>
      <c r="AR1894" s="140" t="s">
        <v>237</v>
      </c>
      <c r="AT1894" s="140" t="s">
        <v>182</v>
      </c>
      <c r="AU1894" s="140" t="s">
        <v>80</v>
      </c>
      <c r="AY1894" s="16" t="s">
        <v>181</v>
      </c>
      <c r="BE1894" s="141">
        <f t="shared" si="204"/>
        <v>0</v>
      </c>
      <c r="BF1894" s="141">
        <f t="shared" si="205"/>
        <v>0</v>
      </c>
      <c r="BG1894" s="141">
        <f t="shared" si="206"/>
        <v>0</v>
      </c>
      <c r="BH1894" s="141">
        <f t="shared" si="207"/>
        <v>0</v>
      </c>
      <c r="BI1894" s="141">
        <f t="shared" si="208"/>
        <v>0</v>
      </c>
      <c r="BJ1894" s="16" t="s">
        <v>78</v>
      </c>
      <c r="BK1894" s="141">
        <f t="shared" si="209"/>
        <v>0</v>
      </c>
      <c r="BL1894" s="16" t="s">
        <v>237</v>
      </c>
      <c r="BM1894" s="140" t="s">
        <v>4398</v>
      </c>
    </row>
    <row r="1895" spans="2:65" s="1" customFormat="1" ht="44.25" customHeight="1" x14ac:dyDescent="0.2">
      <c r="B1895" s="128"/>
      <c r="C1895" s="129" t="s">
        <v>4399</v>
      </c>
      <c r="D1895" s="129" t="s">
        <v>182</v>
      </c>
      <c r="E1895" s="130" t="s">
        <v>4400</v>
      </c>
      <c r="F1895" s="131" t="s">
        <v>4401</v>
      </c>
      <c r="G1895" s="132" t="s">
        <v>1288</v>
      </c>
      <c r="H1895" s="133">
        <v>1</v>
      </c>
      <c r="I1895" s="134"/>
      <c r="J1895" s="135">
        <f t="shared" si="200"/>
        <v>0</v>
      </c>
      <c r="K1895" s="131" t="s">
        <v>3</v>
      </c>
      <c r="L1895" s="31"/>
      <c r="M1895" s="136" t="s">
        <v>3</v>
      </c>
      <c r="N1895" s="137" t="s">
        <v>44</v>
      </c>
      <c r="P1895" s="138">
        <f t="shared" si="201"/>
        <v>0</v>
      </c>
      <c r="Q1895" s="138">
        <v>0</v>
      </c>
      <c r="R1895" s="138">
        <f t="shared" si="202"/>
        <v>0</v>
      </c>
      <c r="S1895" s="138">
        <v>0</v>
      </c>
      <c r="T1895" s="139">
        <f t="shared" si="203"/>
        <v>0</v>
      </c>
      <c r="AR1895" s="140" t="s">
        <v>237</v>
      </c>
      <c r="AT1895" s="140" t="s">
        <v>182</v>
      </c>
      <c r="AU1895" s="140" t="s">
        <v>80</v>
      </c>
      <c r="AY1895" s="16" t="s">
        <v>181</v>
      </c>
      <c r="BE1895" s="141">
        <f t="shared" si="204"/>
        <v>0</v>
      </c>
      <c r="BF1895" s="141">
        <f t="shared" si="205"/>
        <v>0</v>
      </c>
      <c r="BG1895" s="141">
        <f t="shared" si="206"/>
        <v>0</v>
      </c>
      <c r="BH1895" s="141">
        <f t="shared" si="207"/>
        <v>0</v>
      </c>
      <c r="BI1895" s="141">
        <f t="shared" si="208"/>
        <v>0</v>
      </c>
      <c r="BJ1895" s="16" t="s">
        <v>78</v>
      </c>
      <c r="BK1895" s="141">
        <f t="shared" si="209"/>
        <v>0</v>
      </c>
      <c r="BL1895" s="16" t="s">
        <v>237</v>
      </c>
      <c r="BM1895" s="140" t="s">
        <v>4402</v>
      </c>
    </row>
    <row r="1896" spans="2:65" s="1" customFormat="1" ht="24.2" customHeight="1" x14ac:dyDescent="0.2">
      <c r="B1896" s="128"/>
      <c r="C1896" s="129" t="s">
        <v>4403</v>
      </c>
      <c r="D1896" s="129" t="s">
        <v>182</v>
      </c>
      <c r="E1896" s="130" t="s">
        <v>4404</v>
      </c>
      <c r="F1896" s="131" t="s">
        <v>4405</v>
      </c>
      <c r="G1896" s="132" t="s">
        <v>1288</v>
      </c>
      <c r="H1896" s="133">
        <v>12</v>
      </c>
      <c r="I1896" s="134"/>
      <c r="J1896" s="135">
        <f t="shared" si="200"/>
        <v>0</v>
      </c>
      <c r="K1896" s="131" t="s">
        <v>1050</v>
      </c>
      <c r="L1896" s="31"/>
      <c r="M1896" s="136" t="s">
        <v>3</v>
      </c>
      <c r="N1896" s="137" t="s">
        <v>44</v>
      </c>
      <c r="P1896" s="138">
        <f t="shared" si="201"/>
        <v>0</v>
      </c>
      <c r="Q1896" s="138">
        <v>0</v>
      </c>
      <c r="R1896" s="138">
        <f t="shared" si="202"/>
        <v>0</v>
      </c>
      <c r="S1896" s="138">
        <v>4.1700000000000001E-2</v>
      </c>
      <c r="T1896" s="139">
        <f t="shared" si="203"/>
        <v>0.50039999999999996</v>
      </c>
      <c r="AR1896" s="140" t="s">
        <v>237</v>
      </c>
      <c r="AT1896" s="140" t="s">
        <v>182</v>
      </c>
      <c r="AU1896" s="140" t="s">
        <v>80</v>
      </c>
      <c r="AY1896" s="16" t="s">
        <v>181</v>
      </c>
      <c r="BE1896" s="141">
        <f t="shared" si="204"/>
        <v>0</v>
      </c>
      <c r="BF1896" s="141">
        <f t="shared" si="205"/>
        <v>0</v>
      </c>
      <c r="BG1896" s="141">
        <f t="shared" si="206"/>
        <v>0</v>
      </c>
      <c r="BH1896" s="141">
        <f t="shared" si="207"/>
        <v>0</v>
      </c>
      <c r="BI1896" s="141">
        <f t="shared" si="208"/>
        <v>0</v>
      </c>
      <c r="BJ1896" s="16" t="s">
        <v>78</v>
      </c>
      <c r="BK1896" s="141">
        <f t="shared" si="209"/>
        <v>0</v>
      </c>
      <c r="BL1896" s="16" t="s">
        <v>237</v>
      </c>
      <c r="BM1896" s="140" t="s">
        <v>4406</v>
      </c>
    </row>
    <row r="1897" spans="2:65" s="1" customFormat="1" x14ac:dyDescent="0.2">
      <c r="B1897" s="31"/>
      <c r="D1897" s="148" t="s">
        <v>1052</v>
      </c>
      <c r="F1897" s="149" t="s">
        <v>4407</v>
      </c>
      <c r="I1897" s="144"/>
      <c r="L1897" s="31"/>
      <c r="M1897" s="145"/>
      <c r="T1897" s="52"/>
      <c r="AT1897" s="16" t="s">
        <v>1052</v>
      </c>
      <c r="AU1897" s="16" t="s">
        <v>80</v>
      </c>
    </row>
    <row r="1898" spans="2:65" s="1" customFormat="1" ht="55.5" customHeight="1" x14ac:dyDescent="0.2">
      <c r="B1898" s="128"/>
      <c r="C1898" s="129" t="s">
        <v>4408</v>
      </c>
      <c r="D1898" s="129" t="s">
        <v>182</v>
      </c>
      <c r="E1898" s="130" t="s">
        <v>4409</v>
      </c>
      <c r="F1898" s="131" t="s">
        <v>4410</v>
      </c>
      <c r="G1898" s="132" t="s">
        <v>1114</v>
      </c>
      <c r="H1898" s="133">
        <v>0.113</v>
      </c>
      <c r="I1898" s="134"/>
      <c r="J1898" s="135">
        <f>ROUND(I1898*H1898,2)</f>
        <v>0</v>
      </c>
      <c r="K1898" s="131" t="s">
        <v>1050</v>
      </c>
      <c r="L1898" s="31"/>
      <c r="M1898" s="136" t="s">
        <v>3</v>
      </c>
      <c r="N1898" s="137" t="s">
        <v>44</v>
      </c>
      <c r="P1898" s="138">
        <f>O1898*H1898</f>
        <v>0</v>
      </c>
      <c r="Q1898" s="138">
        <v>0</v>
      </c>
      <c r="R1898" s="138">
        <f>Q1898*H1898</f>
        <v>0</v>
      </c>
      <c r="S1898" s="138">
        <v>0</v>
      </c>
      <c r="T1898" s="139">
        <f>S1898*H1898</f>
        <v>0</v>
      </c>
      <c r="AR1898" s="140" t="s">
        <v>237</v>
      </c>
      <c r="AT1898" s="140" t="s">
        <v>182</v>
      </c>
      <c r="AU1898" s="140" t="s">
        <v>80</v>
      </c>
      <c r="AY1898" s="16" t="s">
        <v>181</v>
      </c>
      <c r="BE1898" s="141">
        <f>IF(N1898="základní",J1898,0)</f>
        <v>0</v>
      </c>
      <c r="BF1898" s="141">
        <f>IF(N1898="snížená",J1898,0)</f>
        <v>0</v>
      </c>
      <c r="BG1898" s="141">
        <f>IF(N1898="zákl. přenesená",J1898,0)</f>
        <v>0</v>
      </c>
      <c r="BH1898" s="141">
        <f>IF(N1898="sníž. přenesená",J1898,0)</f>
        <v>0</v>
      </c>
      <c r="BI1898" s="141">
        <f>IF(N1898="nulová",J1898,0)</f>
        <v>0</v>
      </c>
      <c r="BJ1898" s="16" t="s">
        <v>78</v>
      </c>
      <c r="BK1898" s="141">
        <f>ROUND(I1898*H1898,2)</f>
        <v>0</v>
      </c>
      <c r="BL1898" s="16" t="s">
        <v>237</v>
      </c>
      <c r="BM1898" s="140" t="s">
        <v>4411</v>
      </c>
    </row>
    <row r="1899" spans="2:65" s="1" customFormat="1" x14ac:dyDescent="0.2">
      <c r="B1899" s="31"/>
      <c r="D1899" s="148" t="s">
        <v>1052</v>
      </c>
      <c r="F1899" s="149" t="s">
        <v>4412</v>
      </c>
      <c r="I1899" s="144"/>
      <c r="L1899" s="31"/>
      <c r="M1899" s="145"/>
      <c r="T1899" s="52"/>
      <c r="AT1899" s="16" t="s">
        <v>1052</v>
      </c>
      <c r="AU1899" s="16" t="s">
        <v>80</v>
      </c>
    </row>
    <row r="1900" spans="2:65" s="11" customFormat="1" ht="22.9" customHeight="1" x14ac:dyDescent="0.2">
      <c r="B1900" s="118"/>
      <c r="D1900" s="119" t="s">
        <v>72</v>
      </c>
      <c r="E1900" s="146" t="s">
        <v>3722</v>
      </c>
      <c r="F1900" s="146" t="s">
        <v>4413</v>
      </c>
      <c r="I1900" s="121"/>
      <c r="J1900" s="147">
        <f>BK1900</f>
        <v>0</v>
      </c>
      <c r="L1900" s="118"/>
      <c r="M1900" s="123"/>
      <c r="P1900" s="124">
        <f>SUM(P1901:P1960)</f>
        <v>0</v>
      </c>
      <c r="R1900" s="124">
        <f>SUM(R1901:R1960)</f>
        <v>7.0272501599999995</v>
      </c>
      <c r="T1900" s="125">
        <f>SUM(T1901:T1960)</f>
        <v>2.3267709999999999</v>
      </c>
      <c r="AR1900" s="119" t="s">
        <v>80</v>
      </c>
      <c r="AT1900" s="126" t="s">
        <v>72</v>
      </c>
      <c r="AU1900" s="126" t="s">
        <v>78</v>
      </c>
      <c r="AY1900" s="119" t="s">
        <v>181</v>
      </c>
      <c r="BK1900" s="127">
        <f>SUM(BK1901:BK1960)</f>
        <v>0</v>
      </c>
    </row>
    <row r="1901" spans="2:65" s="1" customFormat="1" ht="55.5" customHeight="1" x14ac:dyDescent="0.2">
      <c r="B1901" s="128"/>
      <c r="C1901" s="129" t="s">
        <v>4414</v>
      </c>
      <c r="D1901" s="129" t="s">
        <v>182</v>
      </c>
      <c r="E1901" s="130" t="s">
        <v>4415</v>
      </c>
      <c r="F1901" s="131" t="s">
        <v>4416</v>
      </c>
      <c r="G1901" s="132" t="s">
        <v>1569</v>
      </c>
      <c r="H1901" s="133">
        <v>4</v>
      </c>
      <c r="I1901" s="134"/>
      <c r="J1901" s="135">
        <f>ROUND(I1901*H1901,2)</f>
        <v>0</v>
      </c>
      <c r="K1901" s="131" t="s">
        <v>3</v>
      </c>
      <c r="L1901" s="31"/>
      <c r="M1901" s="136" t="s">
        <v>3</v>
      </c>
      <c r="N1901" s="137" t="s">
        <v>44</v>
      </c>
      <c r="P1901" s="138">
        <f>O1901*H1901</f>
        <v>0</v>
      </c>
      <c r="Q1901" s="138">
        <v>0</v>
      </c>
      <c r="R1901" s="138">
        <f>Q1901*H1901</f>
        <v>0</v>
      </c>
      <c r="S1901" s="138">
        <v>0</v>
      </c>
      <c r="T1901" s="139">
        <f>S1901*H1901</f>
        <v>0</v>
      </c>
      <c r="AR1901" s="140" t="s">
        <v>237</v>
      </c>
      <c r="AT1901" s="140" t="s">
        <v>182</v>
      </c>
      <c r="AU1901" s="140" t="s">
        <v>80</v>
      </c>
      <c r="AY1901" s="16" t="s">
        <v>181</v>
      </c>
      <c r="BE1901" s="141">
        <f>IF(N1901="základní",J1901,0)</f>
        <v>0</v>
      </c>
      <c r="BF1901" s="141">
        <f>IF(N1901="snížená",J1901,0)</f>
        <v>0</v>
      </c>
      <c r="BG1901" s="141">
        <f>IF(N1901="zákl. přenesená",J1901,0)</f>
        <v>0</v>
      </c>
      <c r="BH1901" s="141">
        <f>IF(N1901="sníž. přenesená",J1901,0)</f>
        <v>0</v>
      </c>
      <c r="BI1901" s="141">
        <f>IF(N1901="nulová",J1901,0)</f>
        <v>0</v>
      </c>
      <c r="BJ1901" s="16" t="s">
        <v>78</v>
      </c>
      <c r="BK1901" s="141">
        <f>ROUND(I1901*H1901,2)</f>
        <v>0</v>
      </c>
      <c r="BL1901" s="16" t="s">
        <v>237</v>
      </c>
      <c r="BM1901" s="140" t="s">
        <v>4417</v>
      </c>
    </row>
    <row r="1902" spans="2:65" s="1" customFormat="1" ht="33" customHeight="1" x14ac:dyDescent="0.2">
      <c r="B1902" s="128"/>
      <c r="C1902" s="129" t="s">
        <v>4418</v>
      </c>
      <c r="D1902" s="129" t="s">
        <v>182</v>
      </c>
      <c r="E1902" s="130" t="s">
        <v>4419</v>
      </c>
      <c r="F1902" s="131" t="s">
        <v>4420</v>
      </c>
      <c r="G1902" s="132" t="s">
        <v>499</v>
      </c>
      <c r="H1902" s="133">
        <v>17.25</v>
      </c>
      <c r="I1902" s="134"/>
      <c r="J1902" s="135">
        <f>ROUND(I1902*H1902,2)</f>
        <v>0</v>
      </c>
      <c r="K1902" s="131" t="s">
        <v>1050</v>
      </c>
      <c r="L1902" s="31"/>
      <c r="M1902" s="136" t="s">
        <v>3</v>
      </c>
      <c r="N1902" s="137" t="s">
        <v>44</v>
      </c>
      <c r="P1902" s="138">
        <f>O1902*H1902</f>
        <v>0</v>
      </c>
      <c r="Q1902" s="138">
        <v>0</v>
      </c>
      <c r="R1902" s="138">
        <f>Q1902*H1902</f>
        <v>0</v>
      </c>
      <c r="S1902" s="138">
        <v>2.5000000000000001E-2</v>
      </c>
      <c r="T1902" s="139">
        <f>S1902*H1902</f>
        <v>0.43125000000000002</v>
      </c>
      <c r="AR1902" s="140" t="s">
        <v>237</v>
      </c>
      <c r="AT1902" s="140" t="s">
        <v>182</v>
      </c>
      <c r="AU1902" s="140" t="s">
        <v>80</v>
      </c>
      <c r="AY1902" s="16" t="s">
        <v>181</v>
      </c>
      <c r="BE1902" s="141">
        <f>IF(N1902="základní",J1902,0)</f>
        <v>0</v>
      </c>
      <c r="BF1902" s="141">
        <f>IF(N1902="snížená",J1902,0)</f>
        <v>0</v>
      </c>
      <c r="BG1902" s="141">
        <f>IF(N1902="zákl. přenesená",J1902,0)</f>
        <v>0</v>
      </c>
      <c r="BH1902" s="141">
        <f>IF(N1902="sníž. přenesená",J1902,0)</f>
        <v>0</v>
      </c>
      <c r="BI1902" s="141">
        <f>IF(N1902="nulová",J1902,0)</f>
        <v>0</v>
      </c>
      <c r="BJ1902" s="16" t="s">
        <v>78</v>
      </c>
      <c r="BK1902" s="141">
        <f>ROUND(I1902*H1902,2)</f>
        <v>0</v>
      </c>
      <c r="BL1902" s="16" t="s">
        <v>237</v>
      </c>
      <c r="BM1902" s="140" t="s">
        <v>4421</v>
      </c>
    </row>
    <row r="1903" spans="2:65" s="1" customFormat="1" x14ac:dyDescent="0.2">
      <c r="B1903" s="31"/>
      <c r="D1903" s="148" t="s">
        <v>1052</v>
      </c>
      <c r="F1903" s="149" t="s">
        <v>4422</v>
      </c>
      <c r="I1903" s="144"/>
      <c r="L1903" s="31"/>
      <c r="M1903" s="145"/>
      <c r="T1903" s="52"/>
      <c r="AT1903" s="16" t="s">
        <v>1052</v>
      </c>
      <c r="AU1903" s="16" t="s">
        <v>80</v>
      </c>
    </row>
    <row r="1904" spans="2:65" s="12" customFormat="1" x14ac:dyDescent="0.2">
      <c r="B1904" s="150"/>
      <c r="D1904" s="142" t="s">
        <v>1054</v>
      </c>
      <c r="E1904" s="151" t="s">
        <v>3</v>
      </c>
      <c r="F1904" s="152" t="s">
        <v>4423</v>
      </c>
      <c r="H1904" s="153">
        <v>17.25</v>
      </c>
      <c r="I1904" s="154"/>
      <c r="L1904" s="150"/>
      <c r="M1904" s="155"/>
      <c r="T1904" s="156"/>
      <c r="AT1904" s="151" t="s">
        <v>1054</v>
      </c>
      <c r="AU1904" s="151" t="s">
        <v>80</v>
      </c>
      <c r="AV1904" s="12" t="s">
        <v>80</v>
      </c>
      <c r="AW1904" s="12" t="s">
        <v>35</v>
      </c>
      <c r="AX1904" s="12" t="s">
        <v>78</v>
      </c>
      <c r="AY1904" s="151" t="s">
        <v>181</v>
      </c>
    </row>
    <row r="1905" spans="2:65" s="1" customFormat="1" ht="21.75" customHeight="1" x14ac:dyDescent="0.2">
      <c r="B1905" s="128"/>
      <c r="C1905" s="129" t="s">
        <v>4424</v>
      </c>
      <c r="D1905" s="129" t="s">
        <v>182</v>
      </c>
      <c r="E1905" s="130" t="s">
        <v>4425</v>
      </c>
      <c r="F1905" s="131" t="s">
        <v>4426</v>
      </c>
      <c r="G1905" s="132" t="s">
        <v>597</v>
      </c>
      <c r="H1905" s="133">
        <v>224.28299999999999</v>
      </c>
      <c r="I1905" s="134"/>
      <c r="J1905" s="135">
        <f>ROUND(I1905*H1905,2)</f>
        <v>0</v>
      </c>
      <c r="K1905" s="131" t="s">
        <v>1050</v>
      </c>
      <c r="L1905" s="31"/>
      <c r="M1905" s="136" t="s">
        <v>3</v>
      </c>
      <c r="N1905" s="137" t="s">
        <v>44</v>
      </c>
      <c r="P1905" s="138">
        <f>O1905*H1905</f>
        <v>0</v>
      </c>
      <c r="Q1905" s="138">
        <v>0</v>
      </c>
      <c r="R1905" s="138">
        <f>Q1905*H1905</f>
        <v>0</v>
      </c>
      <c r="S1905" s="138">
        <v>7.0000000000000001E-3</v>
      </c>
      <c r="T1905" s="139">
        <f>S1905*H1905</f>
        <v>1.5699809999999998</v>
      </c>
      <c r="AR1905" s="140" t="s">
        <v>237</v>
      </c>
      <c r="AT1905" s="140" t="s">
        <v>182</v>
      </c>
      <c r="AU1905" s="140" t="s">
        <v>80</v>
      </c>
      <c r="AY1905" s="16" t="s">
        <v>181</v>
      </c>
      <c r="BE1905" s="141">
        <f>IF(N1905="základní",J1905,0)</f>
        <v>0</v>
      </c>
      <c r="BF1905" s="141">
        <f>IF(N1905="snížená",J1905,0)</f>
        <v>0</v>
      </c>
      <c r="BG1905" s="141">
        <f>IF(N1905="zákl. přenesená",J1905,0)</f>
        <v>0</v>
      </c>
      <c r="BH1905" s="141">
        <f>IF(N1905="sníž. přenesená",J1905,0)</f>
        <v>0</v>
      </c>
      <c r="BI1905" s="141">
        <f>IF(N1905="nulová",J1905,0)</f>
        <v>0</v>
      </c>
      <c r="BJ1905" s="16" t="s">
        <v>78</v>
      </c>
      <c r="BK1905" s="141">
        <f>ROUND(I1905*H1905,2)</f>
        <v>0</v>
      </c>
      <c r="BL1905" s="16" t="s">
        <v>237</v>
      </c>
      <c r="BM1905" s="140" t="s">
        <v>4427</v>
      </c>
    </row>
    <row r="1906" spans="2:65" s="1" customFormat="1" x14ac:dyDescent="0.2">
      <c r="B1906" s="31"/>
      <c r="D1906" s="148" t="s">
        <v>1052</v>
      </c>
      <c r="F1906" s="149" t="s">
        <v>4428</v>
      </c>
      <c r="I1906" s="144"/>
      <c r="L1906" s="31"/>
      <c r="M1906" s="145"/>
      <c r="T1906" s="52"/>
      <c r="AT1906" s="16" t="s">
        <v>1052</v>
      </c>
      <c r="AU1906" s="16" t="s">
        <v>80</v>
      </c>
    </row>
    <row r="1907" spans="2:65" s="12" customFormat="1" x14ac:dyDescent="0.2">
      <c r="B1907" s="150"/>
      <c r="D1907" s="142" t="s">
        <v>1054</v>
      </c>
      <c r="E1907" s="151" t="s">
        <v>3</v>
      </c>
      <c r="F1907" s="152" t="s">
        <v>4429</v>
      </c>
      <c r="H1907" s="153">
        <v>186.37899999999999</v>
      </c>
      <c r="I1907" s="154"/>
      <c r="L1907" s="150"/>
      <c r="M1907" s="155"/>
      <c r="T1907" s="156"/>
      <c r="AT1907" s="151" t="s">
        <v>1054</v>
      </c>
      <c r="AU1907" s="151" t="s">
        <v>80</v>
      </c>
      <c r="AV1907" s="12" t="s">
        <v>80</v>
      </c>
      <c r="AW1907" s="12" t="s">
        <v>35</v>
      </c>
      <c r="AX1907" s="12" t="s">
        <v>73</v>
      </c>
      <c r="AY1907" s="151" t="s">
        <v>181</v>
      </c>
    </row>
    <row r="1908" spans="2:65" s="12" customFormat="1" x14ac:dyDescent="0.2">
      <c r="B1908" s="150"/>
      <c r="D1908" s="142" t="s">
        <v>1054</v>
      </c>
      <c r="E1908" s="151" t="s">
        <v>3</v>
      </c>
      <c r="F1908" s="152" t="s">
        <v>4430</v>
      </c>
      <c r="H1908" s="153">
        <v>37.904000000000003</v>
      </c>
      <c r="I1908" s="154"/>
      <c r="L1908" s="150"/>
      <c r="M1908" s="155"/>
      <c r="T1908" s="156"/>
      <c r="AT1908" s="151" t="s">
        <v>1054</v>
      </c>
      <c r="AU1908" s="151" t="s">
        <v>80</v>
      </c>
      <c r="AV1908" s="12" t="s">
        <v>80</v>
      </c>
      <c r="AW1908" s="12" t="s">
        <v>35</v>
      </c>
      <c r="AX1908" s="12" t="s">
        <v>73</v>
      </c>
      <c r="AY1908" s="151" t="s">
        <v>181</v>
      </c>
    </row>
    <row r="1909" spans="2:65" s="13" customFormat="1" x14ac:dyDescent="0.2">
      <c r="B1909" s="157"/>
      <c r="D1909" s="142" t="s">
        <v>1054</v>
      </c>
      <c r="E1909" s="158" t="s">
        <v>3</v>
      </c>
      <c r="F1909" s="159" t="s">
        <v>1070</v>
      </c>
      <c r="H1909" s="160">
        <v>224.28299999999999</v>
      </c>
      <c r="I1909" s="161"/>
      <c r="L1909" s="157"/>
      <c r="M1909" s="162"/>
      <c r="T1909" s="163"/>
      <c r="AT1909" s="158" t="s">
        <v>1054</v>
      </c>
      <c r="AU1909" s="158" t="s">
        <v>80</v>
      </c>
      <c r="AV1909" s="13" t="s">
        <v>186</v>
      </c>
      <c r="AW1909" s="13" t="s">
        <v>35</v>
      </c>
      <c r="AX1909" s="13" t="s">
        <v>78</v>
      </c>
      <c r="AY1909" s="158" t="s">
        <v>181</v>
      </c>
    </row>
    <row r="1910" spans="2:65" s="1" customFormat="1" ht="24.2" customHeight="1" x14ac:dyDescent="0.2">
      <c r="B1910" s="128"/>
      <c r="C1910" s="129" t="s">
        <v>4431</v>
      </c>
      <c r="D1910" s="129" t="s">
        <v>182</v>
      </c>
      <c r="E1910" s="130" t="s">
        <v>4432</v>
      </c>
      <c r="F1910" s="131" t="s">
        <v>4433</v>
      </c>
      <c r="G1910" s="132" t="s">
        <v>1288</v>
      </c>
      <c r="H1910" s="133">
        <v>2.08</v>
      </c>
      <c r="I1910" s="134"/>
      <c r="J1910" s="135">
        <f>ROUND(I1910*H1910,2)</f>
        <v>0</v>
      </c>
      <c r="K1910" s="131" t="s">
        <v>1050</v>
      </c>
      <c r="L1910" s="31"/>
      <c r="M1910" s="136" t="s">
        <v>3</v>
      </c>
      <c r="N1910" s="137" t="s">
        <v>44</v>
      </c>
      <c r="P1910" s="138">
        <f>O1910*H1910</f>
        <v>0</v>
      </c>
      <c r="Q1910" s="138">
        <v>0</v>
      </c>
      <c r="R1910" s="138">
        <f>Q1910*H1910</f>
        <v>0</v>
      </c>
      <c r="S1910" s="138">
        <v>0</v>
      </c>
      <c r="T1910" s="139">
        <f>S1910*H1910</f>
        <v>0</v>
      </c>
      <c r="AR1910" s="140" t="s">
        <v>237</v>
      </c>
      <c r="AT1910" s="140" t="s">
        <v>182</v>
      </c>
      <c r="AU1910" s="140" t="s">
        <v>80</v>
      </c>
      <c r="AY1910" s="16" t="s">
        <v>181</v>
      </c>
      <c r="BE1910" s="141">
        <f>IF(N1910="základní",J1910,0)</f>
        <v>0</v>
      </c>
      <c r="BF1910" s="141">
        <f>IF(N1910="snížená",J1910,0)</f>
        <v>0</v>
      </c>
      <c r="BG1910" s="141">
        <f>IF(N1910="zákl. přenesená",J1910,0)</f>
        <v>0</v>
      </c>
      <c r="BH1910" s="141">
        <f>IF(N1910="sníž. přenesená",J1910,0)</f>
        <v>0</v>
      </c>
      <c r="BI1910" s="141">
        <f>IF(N1910="nulová",J1910,0)</f>
        <v>0</v>
      </c>
      <c r="BJ1910" s="16" t="s">
        <v>78</v>
      </c>
      <c r="BK1910" s="141">
        <f>ROUND(I1910*H1910,2)</f>
        <v>0</v>
      </c>
      <c r="BL1910" s="16" t="s">
        <v>237</v>
      </c>
      <c r="BM1910" s="140" t="s">
        <v>4434</v>
      </c>
    </row>
    <row r="1911" spans="2:65" s="1" customFormat="1" x14ac:dyDescent="0.2">
      <c r="B1911" s="31"/>
      <c r="D1911" s="148" t="s">
        <v>1052</v>
      </c>
      <c r="F1911" s="149" t="s">
        <v>4435</v>
      </c>
      <c r="I1911" s="144"/>
      <c r="L1911" s="31"/>
      <c r="M1911" s="145"/>
      <c r="T1911" s="52"/>
      <c r="AT1911" s="16" t="s">
        <v>1052</v>
      </c>
      <c r="AU1911" s="16" t="s">
        <v>80</v>
      </c>
    </row>
    <row r="1912" spans="2:65" s="1" customFormat="1" ht="16.5" customHeight="1" x14ac:dyDescent="0.2">
      <c r="B1912" s="128"/>
      <c r="C1912" s="164" t="s">
        <v>4436</v>
      </c>
      <c r="D1912" s="164" t="s">
        <v>1134</v>
      </c>
      <c r="E1912" s="165" t="s">
        <v>4437</v>
      </c>
      <c r="F1912" s="166" t="s">
        <v>4438</v>
      </c>
      <c r="G1912" s="167" t="s">
        <v>597</v>
      </c>
      <c r="H1912" s="168">
        <v>2.2879999999999998</v>
      </c>
      <c r="I1912" s="169"/>
      <c r="J1912" s="170">
        <f>ROUND(I1912*H1912,2)</f>
        <v>0</v>
      </c>
      <c r="K1912" s="166" t="s">
        <v>1050</v>
      </c>
      <c r="L1912" s="171"/>
      <c r="M1912" s="172" t="s">
        <v>3</v>
      </c>
      <c r="N1912" s="173" t="s">
        <v>44</v>
      </c>
      <c r="P1912" s="138">
        <f>O1912*H1912</f>
        <v>0</v>
      </c>
      <c r="Q1912" s="138">
        <v>1.6E-2</v>
      </c>
      <c r="R1912" s="138">
        <f>Q1912*H1912</f>
        <v>3.6607999999999995E-2</v>
      </c>
      <c r="S1912" s="138">
        <v>0</v>
      </c>
      <c r="T1912" s="139">
        <f>S1912*H1912</f>
        <v>0</v>
      </c>
      <c r="AR1912" s="140" t="s">
        <v>297</v>
      </c>
      <c r="AT1912" s="140" t="s">
        <v>1134</v>
      </c>
      <c r="AU1912" s="140" t="s">
        <v>80</v>
      </c>
      <c r="AY1912" s="16" t="s">
        <v>181</v>
      </c>
      <c r="BE1912" s="141">
        <f>IF(N1912="základní",J1912,0)</f>
        <v>0</v>
      </c>
      <c r="BF1912" s="141">
        <f>IF(N1912="snížená",J1912,0)</f>
        <v>0</v>
      </c>
      <c r="BG1912" s="141">
        <f>IF(N1912="zákl. přenesená",J1912,0)</f>
        <v>0</v>
      </c>
      <c r="BH1912" s="141">
        <f>IF(N1912="sníž. přenesená",J1912,0)</f>
        <v>0</v>
      </c>
      <c r="BI1912" s="141">
        <f>IF(N1912="nulová",J1912,0)</f>
        <v>0</v>
      </c>
      <c r="BJ1912" s="16" t="s">
        <v>78</v>
      </c>
      <c r="BK1912" s="141">
        <f>ROUND(I1912*H1912,2)</f>
        <v>0</v>
      </c>
      <c r="BL1912" s="16" t="s">
        <v>237</v>
      </c>
      <c r="BM1912" s="140" t="s">
        <v>4439</v>
      </c>
    </row>
    <row r="1913" spans="2:65" s="12" customFormat="1" x14ac:dyDescent="0.2">
      <c r="B1913" s="150"/>
      <c r="D1913" s="142" t="s">
        <v>1054</v>
      </c>
      <c r="E1913" s="151" t="s">
        <v>3</v>
      </c>
      <c r="F1913" s="152" t="s">
        <v>4440</v>
      </c>
      <c r="H1913" s="153">
        <v>2.08</v>
      </c>
      <c r="I1913" s="154"/>
      <c r="L1913" s="150"/>
      <c r="M1913" s="155"/>
      <c r="T1913" s="156"/>
      <c r="AT1913" s="151" t="s">
        <v>1054</v>
      </c>
      <c r="AU1913" s="151" t="s">
        <v>80</v>
      </c>
      <c r="AV1913" s="12" t="s">
        <v>80</v>
      </c>
      <c r="AW1913" s="12" t="s">
        <v>35</v>
      </c>
      <c r="AX1913" s="12" t="s">
        <v>78</v>
      </c>
      <c r="AY1913" s="151" t="s">
        <v>181</v>
      </c>
    </row>
    <row r="1914" spans="2:65" s="12" customFormat="1" x14ac:dyDescent="0.2">
      <c r="B1914" s="150"/>
      <c r="D1914" s="142" t="s">
        <v>1054</v>
      </c>
      <c r="F1914" s="152" t="s">
        <v>4441</v>
      </c>
      <c r="H1914" s="153">
        <v>2.2879999999999998</v>
      </c>
      <c r="I1914" s="154"/>
      <c r="L1914" s="150"/>
      <c r="M1914" s="155"/>
      <c r="T1914" s="156"/>
      <c r="AT1914" s="151" t="s">
        <v>1054</v>
      </c>
      <c r="AU1914" s="151" t="s">
        <v>80</v>
      </c>
      <c r="AV1914" s="12" t="s">
        <v>80</v>
      </c>
      <c r="AW1914" s="12" t="s">
        <v>4</v>
      </c>
      <c r="AX1914" s="12" t="s">
        <v>78</v>
      </c>
      <c r="AY1914" s="151" t="s">
        <v>181</v>
      </c>
    </row>
    <row r="1915" spans="2:65" s="1" customFormat="1" ht="16.5" customHeight="1" x14ac:dyDescent="0.2">
      <c r="B1915" s="128"/>
      <c r="C1915" s="129" t="s">
        <v>4442</v>
      </c>
      <c r="D1915" s="129" t="s">
        <v>182</v>
      </c>
      <c r="E1915" s="130" t="s">
        <v>4443</v>
      </c>
      <c r="F1915" s="131" t="s">
        <v>4444</v>
      </c>
      <c r="G1915" s="132" t="s">
        <v>597</v>
      </c>
      <c r="H1915" s="133">
        <v>5</v>
      </c>
      <c r="I1915" s="134"/>
      <c r="J1915" s="135">
        <f>ROUND(I1915*H1915,2)</f>
        <v>0</v>
      </c>
      <c r="K1915" s="131" t="s">
        <v>1050</v>
      </c>
      <c r="L1915" s="31"/>
      <c r="M1915" s="136" t="s">
        <v>3</v>
      </c>
      <c r="N1915" s="137" t="s">
        <v>44</v>
      </c>
      <c r="P1915" s="138">
        <f>O1915*H1915</f>
        <v>0</v>
      </c>
      <c r="Q1915" s="138">
        <v>0</v>
      </c>
      <c r="R1915" s="138">
        <f>Q1915*H1915</f>
        <v>0</v>
      </c>
      <c r="S1915" s="138">
        <v>0.02</v>
      </c>
      <c r="T1915" s="139">
        <f>S1915*H1915</f>
        <v>0.1</v>
      </c>
      <c r="AR1915" s="140" t="s">
        <v>237</v>
      </c>
      <c r="AT1915" s="140" t="s">
        <v>182</v>
      </c>
      <c r="AU1915" s="140" t="s">
        <v>80</v>
      </c>
      <c r="AY1915" s="16" t="s">
        <v>181</v>
      </c>
      <c r="BE1915" s="141">
        <f>IF(N1915="základní",J1915,0)</f>
        <v>0</v>
      </c>
      <c r="BF1915" s="141">
        <f>IF(N1915="snížená",J1915,0)</f>
        <v>0</v>
      </c>
      <c r="BG1915" s="141">
        <f>IF(N1915="zákl. přenesená",J1915,0)</f>
        <v>0</v>
      </c>
      <c r="BH1915" s="141">
        <f>IF(N1915="sníž. přenesená",J1915,0)</f>
        <v>0</v>
      </c>
      <c r="BI1915" s="141">
        <f>IF(N1915="nulová",J1915,0)</f>
        <v>0</v>
      </c>
      <c r="BJ1915" s="16" t="s">
        <v>78</v>
      </c>
      <c r="BK1915" s="141">
        <f>ROUND(I1915*H1915,2)</f>
        <v>0</v>
      </c>
      <c r="BL1915" s="16" t="s">
        <v>237</v>
      </c>
      <c r="BM1915" s="140" t="s">
        <v>4445</v>
      </c>
    </row>
    <row r="1916" spans="2:65" s="1" customFormat="1" x14ac:dyDescent="0.2">
      <c r="B1916" s="31"/>
      <c r="D1916" s="148" t="s">
        <v>1052</v>
      </c>
      <c r="F1916" s="149" t="s">
        <v>4446</v>
      </c>
      <c r="I1916" s="144"/>
      <c r="L1916" s="31"/>
      <c r="M1916" s="145"/>
      <c r="T1916" s="52"/>
      <c r="AT1916" s="16" t="s">
        <v>1052</v>
      </c>
      <c r="AU1916" s="16" t="s">
        <v>80</v>
      </c>
    </row>
    <row r="1917" spans="2:65" s="12" customFormat="1" x14ac:dyDescent="0.2">
      <c r="B1917" s="150"/>
      <c r="D1917" s="142" t="s">
        <v>1054</v>
      </c>
      <c r="E1917" s="151" t="s">
        <v>3</v>
      </c>
      <c r="F1917" s="152" t="s">
        <v>4447</v>
      </c>
      <c r="H1917" s="153">
        <v>5</v>
      </c>
      <c r="I1917" s="154"/>
      <c r="L1917" s="150"/>
      <c r="M1917" s="155"/>
      <c r="T1917" s="156"/>
      <c r="AT1917" s="151" t="s">
        <v>1054</v>
      </c>
      <c r="AU1917" s="151" t="s">
        <v>80</v>
      </c>
      <c r="AV1917" s="12" t="s">
        <v>80</v>
      </c>
      <c r="AW1917" s="12" t="s">
        <v>35</v>
      </c>
      <c r="AX1917" s="12" t="s">
        <v>78</v>
      </c>
      <c r="AY1917" s="151" t="s">
        <v>181</v>
      </c>
    </row>
    <row r="1918" spans="2:65" s="1" customFormat="1" ht="24.2" customHeight="1" x14ac:dyDescent="0.2">
      <c r="B1918" s="128"/>
      <c r="C1918" s="129" t="s">
        <v>4448</v>
      </c>
      <c r="D1918" s="129" t="s">
        <v>182</v>
      </c>
      <c r="E1918" s="130" t="s">
        <v>4449</v>
      </c>
      <c r="F1918" s="131" t="s">
        <v>4450</v>
      </c>
      <c r="G1918" s="132" t="s">
        <v>1013</v>
      </c>
      <c r="H1918" s="133">
        <v>56.4</v>
      </c>
      <c r="I1918" s="134"/>
      <c r="J1918" s="135">
        <f>ROUND(I1918*H1918,2)</f>
        <v>0</v>
      </c>
      <c r="K1918" s="131" t="s">
        <v>1050</v>
      </c>
      <c r="L1918" s="31"/>
      <c r="M1918" s="136" t="s">
        <v>3</v>
      </c>
      <c r="N1918" s="137" t="s">
        <v>44</v>
      </c>
      <c r="P1918" s="138">
        <f>O1918*H1918</f>
        <v>0</v>
      </c>
      <c r="Q1918" s="138">
        <v>6.0000000000000002E-5</v>
      </c>
      <c r="R1918" s="138">
        <f>Q1918*H1918</f>
        <v>3.3839999999999999E-3</v>
      </c>
      <c r="S1918" s="138">
        <v>0</v>
      </c>
      <c r="T1918" s="139">
        <f>S1918*H1918</f>
        <v>0</v>
      </c>
      <c r="AR1918" s="140" t="s">
        <v>237</v>
      </c>
      <c r="AT1918" s="140" t="s">
        <v>182</v>
      </c>
      <c r="AU1918" s="140" t="s">
        <v>80</v>
      </c>
      <c r="AY1918" s="16" t="s">
        <v>181</v>
      </c>
      <c r="BE1918" s="141">
        <f>IF(N1918="základní",J1918,0)</f>
        <v>0</v>
      </c>
      <c r="BF1918" s="141">
        <f>IF(N1918="snížená",J1918,0)</f>
        <v>0</v>
      </c>
      <c r="BG1918" s="141">
        <f>IF(N1918="zákl. přenesená",J1918,0)</f>
        <v>0</v>
      </c>
      <c r="BH1918" s="141">
        <f>IF(N1918="sníž. přenesená",J1918,0)</f>
        <v>0</v>
      </c>
      <c r="BI1918" s="141">
        <f>IF(N1918="nulová",J1918,0)</f>
        <v>0</v>
      </c>
      <c r="BJ1918" s="16" t="s">
        <v>78</v>
      </c>
      <c r="BK1918" s="141">
        <f>ROUND(I1918*H1918,2)</f>
        <v>0</v>
      </c>
      <c r="BL1918" s="16" t="s">
        <v>237</v>
      </c>
      <c r="BM1918" s="140" t="s">
        <v>4451</v>
      </c>
    </row>
    <row r="1919" spans="2:65" s="1" customFormat="1" x14ac:dyDescent="0.2">
      <c r="B1919" s="31"/>
      <c r="D1919" s="148" t="s">
        <v>1052</v>
      </c>
      <c r="F1919" s="149" t="s">
        <v>4452</v>
      </c>
      <c r="I1919" s="144"/>
      <c r="L1919" s="31"/>
      <c r="M1919" s="145"/>
      <c r="T1919" s="52"/>
      <c r="AT1919" s="16" t="s">
        <v>1052</v>
      </c>
      <c r="AU1919" s="16" t="s">
        <v>80</v>
      </c>
    </row>
    <row r="1920" spans="2:65" s="12" customFormat="1" x14ac:dyDescent="0.2">
      <c r="B1920" s="150"/>
      <c r="D1920" s="142" t="s">
        <v>1054</v>
      </c>
      <c r="E1920" s="151" t="s">
        <v>3</v>
      </c>
      <c r="F1920" s="152" t="s">
        <v>4453</v>
      </c>
      <c r="H1920" s="153">
        <v>56.4</v>
      </c>
      <c r="I1920" s="154"/>
      <c r="L1920" s="150"/>
      <c r="M1920" s="155"/>
      <c r="T1920" s="156"/>
      <c r="AT1920" s="151" t="s">
        <v>1054</v>
      </c>
      <c r="AU1920" s="151" t="s">
        <v>80</v>
      </c>
      <c r="AV1920" s="12" t="s">
        <v>80</v>
      </c>
      <c r="AW1920" s="12" t="s">
        <v>35</v>
      </c>
      <c r="AX1920" s="12" t="s">
        <v>78</v>
      </c>
      <c r="AY1920" s="151" t="s">
        <v>181</v>
      </c>
    </row>
    <row r="1921" spans="2:65" s="1" customFormat="1" ht="16.5" customHeight="1" x14ac:dyDescent="0.2">
      <c r="B1921" s="128"/>
      <c r="C1921" s="164" t="s">
        <v>4454</v>
      </c>
      <c r="D1921" s="164" t="s">
        <v>1134</v>
      </c>
      <c r="E1921" s="165" t="s">
        <v>4455</v>
      </c>
      <c r="F1921" s="166" t="s">
        <v>4456</v>
      </c>
      <c r="G1921" s="167" t="s">
        <v>1288</v>
      </c>
      <c r="H1921" s="168">
        <v>6</v>
      </c>
      <c r="I1921" s="169"/>
      <c r="J1921" s="170">
        <f>ROUND(I1921*H1921,2)</f>
        <v>0</v>
      </c>
      <c r="K1921" s="166" t="s">
        <v>1050</v>
      </c>
      <c r="L1921" s="171"/>
      <c r="M1921" s="172" t="s">
        <v>3</v>
      </c>
      <c r="N1921" s="173" t="s">
        <v>44</v>
      </c>
      <c r="P1921" s="138">
        <f>O1921*H1921</f>
        <v>0</v>
      </c>
      <c r="Q1921" s="138">
        <v>1.2E-2</v>
      </c>
      <c r="R1921" s="138">
        <f>Q1921*H1921</f>
        <v>7.2000000000000008E-2</v>
      </c>
      <c r="S1921" s="138">
        <v>0</v>
      </c>
      <c r="T1921" s="139">
        <f>S1921*H1921</f>
        <v>0</v>
      </c>
      <c r="AR1921" s="140" t="s">
        <v>297</v>
      </c>
      <c r="AT1921" s="140" t="s">
        <v>1134</v>
      </c>
      <c r="AU1921" s="140" t="s">
        <v>80</v>
      </c>
      <c r="AY1921" s="16" t="s">
        <v>181</v>
      </c>
      <c r="BE1921" s="141">
        <f>IF(N1921="základní",J1921,0)</f>
        <v>0</v>
      </c>
      <c r="BF1921" s="141">
        <f>IF(N1921="snížená",J1921,0)</f>
        <v>0</v>
      </c>
      <c r="BG1921" s="141">
        <f>IF(N1921="zákl. přenesená",J1921,0)</f>
        <v>0</v>
      </c>
      <c r="BH1921" s="141">
        <f>IF(N1921="sníž. přenesená",J1921,0)</f>
        <v>0</v>
      </c>
      <c r="BI1921" s="141">
        <f>IF(N1921="nulová",J1921,0)</f>
        <v>0</v>
      </c>
      <c r="BJ1921" s="16" t="s">
        <v>78</v>
      </c>
      <c r="BK1921" s="141">
        <f>ROUND(I1921*H1921,2)</f>
        <v>0</v>
      </c>
      <c r="BL1921" s="16" t="s">
        <v>237</v>
      </c>
      <c r="BM1921" s="140" t="s">
        <v>4457</v>
      </c>
    </row>
    <row r="1922" spans="2:65" s="1" customFormat="1" ht="24.2" customHeight="1" x14ac:dyDescent="0.2">
      <c r="B1922" s="128"/>
      <c r="C1922" s="129" t="s">
        <v>4458</v>
      </c>
      <c r="D1922" s="129" t="s">
        <v>182</v>
      </c>
      <c r="E1922" s="130" t="s">
        <v>4459</v>
      </c>
      <c r="F1922" s="131" t="s">
        <v>4460</v>
      </c>
      <c r="G1922" s="132" t="s">
        <v>1013</v>
      </c>
      <c r="H1922" s="133">
        <v>245.68</v>
      </c>
      <c r="I1922" s="134"/>
      <c r="J1922" s="135">
        <f>ROUND(I1922*H1922,2)</f>
        <v>0</v>
      </c>
      <c r="K1922" s="131" t="s">
        <v>1205</v>
      </c>
      <c r="L1922" s="31"/>
      <c r="M1922" s="136" t="s">
        <v>3</v>
      </c>
      <c r="N1922" s="137" t="s">
        <v>44</v>
      </c>
      <c r="P1922" s="138">
        <f>O1922*H1922</f>
        <v>0</v>
      </c>
      <c r="Q1922" s="138">
        <v>5.0000000000000002E-5</v>
      </c>
      <c r="R1922" s="138">
        <f>Q1922*H1922</f>
        <v>1.2284000000000002E-2</v>
      </c>
      <c r="S1922" s="138">
        <v>0</v>
      </c>
      <c r="T1922" s="139">
        <f>S1922*H1922</f>
        <v>0</v>
      </c>
      <c r="AR1922" s="140" t="s">
        <v>237</v>
      </c>
      <c r="AT1922" s="140" t="s">
        <v>182</v>
      </c>
      <c r="AU1922" s="140" t="s">
        <v>80</v>
      </c>
      <c r="AY1922" s="16" t="s">
        <v>181</v>
      </c>
      <c r="BE1922" s="141">
        <f>IF(N1922="základní",J1922,0)</f>
        <v>0</v>
      </c>
      <c r="BF1922" s="141">
        <f>IF(N1922="snížená",J1922,0)</f>
        <v>0</v>
      </c>
      <c r="BG1922" s="141">
        <f>IF(N1922="zákl. přenesená",J1922,0)</f>
        <v>0</v>
      </c>
      <c r="BH1922" s="141">
        <f>IF(N1922="sníž. přenesená",J1922,0)</f>
        <v>0</v>
      </c>
      <c r="BI1922" s="141">
        <f>IF(N1922="nulová",J1922,0)</f>
        <v>0</v>
      </c>
      <c r="BJ1922" s="16" t="s">
        <v>78</v>
      </c>
      <c r="BK1922" s="141">
        <f>ROUND(I1922*H1922,2)</f>
        <v>0</v>
      </c>
      <c r="BL1922" s="16" t="s">
        <v>237</v>
      </c>
      <c r="BM1922" s="140" t="s">
        <v>4461</v>
      </c>
    </row>
    <row r="1923" spans="2:65" s="1" customFormat="1" x14ac:dyDescent="0.2">
      <c r="B1923" s="31"/>
      <c r="D1923" s="148" t="s">
        <v>1052</v>
      </c>
      <c r="F1923" s="149" t="s">
        <v>4462</v>
      </c>
      <c r="I1923" s="144"/>
      <c r="L1923" s="31"/>
      <c r="M1923" s="145"/>
      <c r="T1923" s="52"/>
      <c r="AT1923" s="16" t="s">
        <v>1052</v>
      </c>
      <c r="AU1923" s="16" t="s">
        <v>80</v>
      </c>
    </row>
    <row r="1924" spans="2:65" s="12" customFormat="1" x14ac:dyDescent="0.2">
      <c r="B1924" s="150"/>
      <c r="D1924" s="142" t="s">
        <v>1054</v>
      </c>
      <c r="E1924" s="151" t="s">
        <v>3</v>
      </c>
      <c r="F1924" s="152" t="s">
        <v>4463</v>
      </c>
      <c r="H1924" s="153">
        <v>223.59200000000001</v>
      </c>
      <c r="I1924" s="154"/>
      <c r="L1924" s="150"/>
      <c r="M1924" s="155"/>
      <c r="T1924" s="156"/>
      <c r="AT1924" s="151" t="s">
        <v>1054</v>
      </c>
      <c r="AU1924" s="151" t="s">
        <v>80</v>
      </c>
      <c r="AV1924" s="12" t="s">
        <v>80</v>
      </c>
      <c r="AW1924" s="12" t="s">
        <v>35</v>
      </c>
      <c r="AX1924" s="12" t="s">
        <v>73</v>
      </c>
      <c r="AY1924" s="151" t="s">
        <v>181</v>
      </c>
    </row>
    <row r="1925" spans="2:65" s="12" customFormat="1" x14ac:dyDescent="0.2">
      <c r="B1925" s="150"/>
      <c r="D1925" s="142" t="s">
        <v>1054</v>
      </c>
      <c r="E1925" s="151" t="s">
        <v>3</v>
      </c>
      <c r="F1925" s="152" t="s">
        <v>4464</v>
      </c>
      <c r="H1925" s="153">
        <v>22.088000000000001</v>
      </c>
      <c r="I1925" s="154"/>
      <c r="L1925" s="150"/>
      <c r="M1925" s="155"/>
      <c r="T1925" s="156"/>
      <c r="AT1925" s="151" t="s">
        <v>1054</v>
      </c>
      <c r="AU1925" s="151" t="s">
        <v>80</v>
      </c>
      <c r="AV1925" s="12" t="s">
        <v>80</v>
      </c>
      <c r="AW1925" s="12" t="s">
        <v>35</v>
      </c>
      <c r="AX1925" s="12" t="s">
        <v>73</v>
      </c>
      <c r="AY1925" s="151" t="s">
        <v>181</v>
      </c>
    </row>
    <row r="1926" spans="2:65" s="13" customFormat="1" x14ac:dyDescent="0.2">
      <c r="B1926" s="157"/>
      <c r="D1926" s="142" t="s">
        <v>1054</v>
      </c>
      <c r="E1926" s="158" t="s">
        <v>3</v>
      </c>
      <c r="F1926" s="159" t="s">
        <v>1070</v>
      </c>
      <c r="H1926" s="160">
        <v>245.68</v>
      </c>
      <c r="I1926" s="161"/>
      <c r="L1926" s="157"/>
      <c r="M1926" s="162"/>
      <c r="T1926" s="163"/>
      <c r="AT1926" s="158" t="s">
        <v>1054</v>
      </c>
      <c r="AU1926" s="158" t="s">
        <v>80</v>
      </c>
      <c r="AV1926" s="13" t="s">
        <v>186</v>
      </c>
      <c r="AW1926" s="13" t="s">
        <v>35</v>
      </c>
      <c r="AX1926" s="13" t="s">
        <v>78</v>
      </c>
      <c r="AY1926" s="158" t="s">
        <v>181</v>
      </c>
    </row>
    <row r="1927" spans="2:65" s="1" customFormat="1" ht="24.2" customHeight="1" x14ac:dyDescent="0.2">
      <c r="B1927" s="128"/>
      <c r="C1927" s="164" t="s">
        <v>4465</v>
      </c>
      <c r="D1927" s="164" t="s">
        <v>1134</v>
      </c>
      <c r="E1927" s="165" t="s">
        <v>4466</v>
      </c>
      <c r="F1927" s="166" t="s">
        <v>4467</v>
      </c>
      <c r="G1927" s="167" t="s">
        <v>1114</v>
      </c>
      <c r="H1927" s="168">
        <v>0.24099999999999999</v>
      </c>
      <c r="I1927" s="169"/>
      <c r="J1927" s="170">
        <f>ROUND(I1927*H1927,2)</f>
        <v>0</v>
      </c>
      <c r="K1927" s="166" t="s">
        <v>1205</v>
      </c>
      <c r="L1927" s="171"/>
      <c r="M1927" s="172" t="s">
        <v>3</v>
      </c>
      <c r="N1927" s="173" t="s">
        <v>44</v>
      </c>
      <c r="P1927" s="138">
        <f>O1927*H1927</f>
        <v>0</v>
      </c>
      <c r="Q1927" s="138">
        <v>1</v>
      </c>
      <c r="R1927" s="138">
        <f>Q1927*H1927</f>
        <v>0.24099999999999999</v>
      </c>
      <c r="S1927" s="138">
        <v>0</v>
      </c>
      <c r="T1927" s="139">
        <f>S1927*H1927</f>
        <v>0</v>
      </c>
      <c r="AR1927" s="140" t="s">
        <v>297</v>
      </c>
      <c r="AT1927" s="140" t="s">
        <v>1134</v>
      </c>
      <c r="AU1927" s="140" t="s">
        <v>80</v>
      </c>
      <c r="AY1927" s="16" t="s">
        <v>181</v>
      </c>
      <c r="BE1927" s="141">
        <f>IF(N1927="základní",J1927,0)</f>
        <v>0</v>
      </c>
      <c r="BF1927" s="141">
        <f>IF(N1927="snížená",J1927,0)</f>
        <v>0</v>
      </c>
      <c r="BG1927" s="141">
        <f>IF(N1927="zákl. přenesená",J1927,0)</f>
        <v>0</v>
      </c>
      <c r="BH1927" s="141">
        <f>IF(N1927="sníž. přenesená",J1927,0)</f>
        <v>0</v>
      </c>
      <c r="BI1927" s="141">
        <f>IF(N1927="nulová",J1927,0)</f>
        <v>0</v>
      </c>
      <c r="BJ1927" s="16" t="s">
        <v>78</v>
      </c>
      <c r="BK1927" s="141">
        <f>ROUND(I1927*H1927,2)</f>
        <v>0</v>
      </c>
      <c r="BL1927" s="16" t="s">
        <v>237</v>
      </c>
      <c r="BM1927" s="140" t="s">
        <v>4468</v>
      </c>
    </row>
    <row r="1928" spans="2:65" s="12" customFormat="1" x14ac:dyDescent="0.2">
      <c r="B1928" s="150"/>
      <c r="D1928" s="142" t="s">
        <v>1054</v>
      </c>
      <c r="E1928" s="151" t="s">
        <v>3</v>
      </c>
      <c r="F1928" s="152" t="s">
        <v>4469</v>
      </c>
      <c r="H1928" s="153">
        <v>0.24099999999999999</v>
      </c>
      <c r="I1928" s="154"/>
      <c r="L1928" s="150"/>
      <c r="M1928" s="155"/>
      <c r="T1928" s="156"/>
      <c r="AT1928" s="151" t="s">
        <v>1054</v>
      </c>
      <c r="AU1928" s="151" t="s">
        <v>80</v>
      </c>
      <c r="AV1928" s="12" t="s">
        <v>80</v>
      </c>
      <c r="AW1928" s="12" t="s">
        <v>35</v>
      </c>
      <c r="AX1928" s="12" t="s">
        <v>78</v>
      </c>
      <c r="AY1928" s="151" t="s">
        <v>181</v>
      </c>
    </row>
    <row r="1929" spans="2:65" s="1" customFormat="1" ht="21.75" customHeight="1" x14ac:dyDescent="0.2">
      <c r="B1929" s="128"/>
      <c r="C1929" s="164" t="s">
        <v>4470</v>
      </c>
      <c r="D1929" s="164" t="s">
        <v>1134</v>
      </c>
      <c r="E1929" s="165" t="s">
        <v>4471</v>
      </c>
      <c r="F1929" s="166" t="s">
        <v>4472</v>
      </c>
      <c r="G1929" s="167" t="s">
        <v>1114</v>
      </c>
      <c r="H1929" s="168">
        <v>2.4E-2</v>
      </c>
      <c r="I1929" s="169"/>
      <c r="J1929" s="170">
        <f>ROUND(I1929*H1929,2)</f>
        <v>0</v>
      </c>
      <c r="K1929" s="166" t="s">
        <v>1205</v>
      </c>
      <c r="L1929" s="171"/>
      <c r="M1929" s="172" t="s">
        <v>3</v>
      </c>
      <c r="N1929" s="173" t="s">
        <v>44</v>
      </c>
      <c r="P1929" s="138">
        <f>O1929*H1929</f>
        <v>0</v>
      </c>
      <c r="Q1929" s="138">
        <v>1</v>
      </c>
      <c r="R1929" s="138">
        <f>Q1929*H1929</f>
        <v>2.4E-2</v>
      </c>
      <c r="S1929" s="138">
        <v>0</v>
      </c>
      <c r="T1929" s="139">
        <f>S1929*H1929</f>
        <v>0</v>
      </c>
      <c r="AR1929" s="140" t="s">
        <v>297</v>
      </c>
      <c r="AT1929" s="140" t="s">
        <v>1134</v>
      </c>
      <c r="AU1929" s="140" t="s">
        <v>80</v>
      </c>
      <c r="AY1929" s="16" t="s">
        <v>181</v>
      </c>
      <c r="BE1929" s="141">
        <f>IF(N1929="základní",J1929,0)</f>
        <v>0</v>
      </c>
      <c r="BF1929" s="141">
        <f>IF(N1929="snížená",J1929,0)</f>
        <v>0</v>
      </c>
      <c r="BG1929" s="141">
        <f>IF(N1929="zákl. přenesená",J1929,0)</f>
        <v>0</v>
      </c>
      <c r="BH1929" s="141">
        <f>IF(N1929="sníž. přenesená",J1929,0)</f>
        <v>0</v>
      </c>
      <c r="BI1929" s="141">
        <f>IF(N1929="nulová",J1929,0)</f>
        <v>0</v>
      </c>
      <c r="BJ1929" s="16" t="s">
        <v>78</v>
      </c>
      <c r="BK1929" s="141">
        <f>ROUND(I1929*H1929,2)</f>
        <v>0</v>
      </c>
      <c r="BL1929" s="16" t="s">
        <v>237</v>
      </c>
      <c r="BM1929" s="140" t="s">
        <v>4473</v>
      </c>
    </row>
    <row r="1930" spans="2:65" s="12" customFormat="1" x14ac:dyDescent="0.2">
      <c r="B1930" s="150"/>
      <c r="D1930" s="142" t="s">
        <v>1054</v>
      </c>
      <c r="E1930" s="151" t="s">
        <v>3</v>
      </c>
      <c r="F1930" s="152" t="s">
        <v>4474</v>
      </c>
      <c r="H1930" s="153">
        <v>2.4E-2</v>
      </c>
      <c r="I1930" s="154"/>
      <c r="L1930" s="150"/>
      <c r="M1930" s="155"/>
      <c r="T1930" s="156"/>
      <c r="AT1930" s="151" t="s">
        <v>1054</v>
      </c>
      <c r="AU1930" s="151" t="s">
        <v>80</v>
      </c>
      <c r="AV1930" s="12" t="s">
        <v>80</v>
      </c>
      <c r="AW1930" s="12" t="s">
        <v>35</v>
      </c>
      <c r="AX1930" s="12" t="s">
        <v>78</v>
      </c>
      <c r="AY1930" s="151" t="s">
        <v>181</v>
      </c>
    </row>
    <row r="1931" spans="2:65" s="1" customFormat="1" ht="21.75" customHeight="1" x14ac:dyDescent="0.2">
      <c r="B1931" s="128"/>
      <c r="C1931" s="129" t="s">
        <v>4475</v>
      </c>
      <c r="D1931" s="129" t="s">
        <v>182</v>
      </c>
      <c r="E1931" s="130" t="s">
        <v>4476</v>
      </c>
      <c r="F1931" s="131" t="s">
        <v>4477</v>
      </c>
      <c r="G1931" s="132" t="s">
        <v>1013</v>
      </c>
      <c r="H1931" s="133">
        <v>116.985</v>
      </c>
      <c r="I1931" s="134"/>
      <c r="J1931" s="135">
        <f>ROUND(I1931*H1931,2)</f>
        <v>0</v>
      </c>
      <c r="K1931" s="131" t="s">
        <v>3</v>
      </c>
      <c r="L1931" s="31"/>
      <c r="M1931" s="136" t="s">
        <v>3</v>
      </c>
      <c r="N1931" s="137" t="s">
        <v>44</v>
      </c>
      <c r="P1931" s="138">
        <f>O1931*H1931</f>
        <v>0</v>
      </c>
      <c r="Q1931" s="138">
        <v>6.9999999999999994E-5</v>
      </c>
      <c r="R1931" s="138">
        <f>Q1931*H1931</f>
        <v>8.1889499999999987E-3</v>
      </c>
      <c r="S1931" s="138">
        <v>0</v>
      </c>
      <c r="T1931" s="139">
        <f>S1931*H1931</f>
        <v>0</v>
      </c>
      <c r="AR1931" s="140" t="s">
        <v>237</v>
      </c>
      <c r="AT1931" s="140" t="s">
        <v>182</v>
      </c>
      <c r="AU1931" s="140" t="s">
        <v>80</v>
      </c>
      <c r="AY1931" s="16" t="s">
        <v>181</v>
      </c>
      <c r="BE1931" s="141">
        <f>IF(N1931="základní",J1931,0)</f>
        <v>0</v>
      </c>
      <c r="BF1931" s="141">
        <f>IF(N1931="snížená",J1931,0)</f>
        <v>0</v>
      </c>
      <c r="BG1931" s="141">
        <f>IF(N1931="zákl. přenesená",J1931,0)</f>
        <v>0</v>
      </c>
      <c r="BH1931" s="141">
        <f>IF(N1931="sníž. přenesená",J1931,0)</f>
        <v>0</v>
      </c>
      <c r="BI1931" s="141">
        <f>IF(N1931="nulová",J1931,0)</f>
        <v>0</v>
      </c>
      <c r="BJ1931" s="16" t="s">
        <v>78</v>
      </c>
      <c r="BK1931" s="141">
        <f>ROUND(I1931*H1931,2)</f>
        <v>0</v>
      </c>
      <c r="BL1931" s="16" t="s">
        <v>237</v>
      </c>
      <c r="BM1931" s="140" t="s">
        <v>4478</v>
      </c>
    </row>
    <row r="1932" spans="2:65" s="12" customFormat="1" x14ac:dyDescent="0.2">
      <c r="B1932" s="150"/>
      <c r="D1932" s="142" t="s">
        <v>1054</v>
      </c>
      <c r="E1932" s="151" t="s">
        <v>3</v>
      </c>
      <c r="F1932" s="152" t="s">
        <v>4479</v>
      </c>
      <c r="H1932" s="153">
        <v>116.985</v>
      </c>
      <c r="I1932" s="154"/>
      <c r="L1932" s="150"/>
      <c r="M1932" s="155"/>
      <c r="T1932" s="156"/>
      <c r="AT1932" s="151" t="s">
        <v>1054</v>
      </c>
      <c r="AU1932" s="151" t="s">
        <v>80</v>
      </c>
      <c r="AV1932" s="12" t="s">
        <v>80</v>
      </c>
      <c r="AW1932" s="12" t="s">
        <v>35</v>
      </c>
      <c r="AX1932" s="12" t="s">
        <v>78</v>
      </c>
      <c r="AY1932" s="151" t="s">
        <v>181</v>
      </c>
    </row>
    <row r="1933" spans="2:65" s="1" customFormat="1" ht="16.5" customHeight="1" x14ac:dyDescent="0.2">
      <c r="B1933" s="128"/>
      <c r="C1933" s="129" t="s">
        <v>4480</v>
      </c>
      <c r="D1933" s="129" t="s">
        <v>182</v>
      </c>
      <c r="E1933" s="130" t="s">
        <v>4481</v>
      </c>
      <c r="F1933" s="131" t="s">
        <v>4482</v>
      </c>
      <c r="G1933" s="132" t="s">
        <v>1569</v>
      </c>
      <c r="H1933" s="133">
        <v>1</v>
      </c>
      <c r="I1933" s="134"/>
      <c r="J1933" s="135">
        <f>ROUND(I1933*H1933,2)</f>
        <v>0</v>
      </c>
      <c r="K1933" s="131" t="s">
        <v>3</v>
      </c>
      <c r="L1933" s="31"/>
      <c r="M1933" s="136" t="s">
        <v>3</v>
      </c>
      <c r="N1933" s="137" t="s">
        <v>44</v>
      </c>
      <c r="P1933" s="138">
        <f>O1933*H1933</f>
        <v>0</v>
      </c>
      <c r="Q1933" s="138">
        <v>0</v>
      </c>
      <c r="R1933" s="138">
        <f>Q1933*H1933</f>
        <v>0</v>
      </c>
      <c r="S1933" s="138">
        <v>0</v>
      </c>
      <c r="T1933" s="139">
        <f>S1933*H1933</f>
        <v>0</v>
      </c>
      <c r="AR1933" s="140" t="s">
        <v>237</v>
      </c>
      <c r="AT1933" s="140" t="s">
        <v>182</v>
      </c>
      <c r="AU1933" s="140" t="s">
        <v>80</v>
      </c>
      <c r="AY1933" s="16" t="s">
        <v>181</v>
      </c>
      <c r="BE1933" s="141">
        <f>IF(N1933="základní",J1933,0)</f>
        <v>0</v>
      </c>
      <c r="BF1933" s="141">
        <f>IF(N1933="snížená",J1933,0)</f>
        <v>0</v>
      </c>
      <c r="BG1933" s="141">
        <f>IF(N1933="zákl. přenesená",J1933,0)</f>
        <v>0</v>
      </c>
      <c r="BH1933" s="141">
        <f>IF(N1933="sníž. přenesená",J1933,0)</f>
        <v>0</v>
      </c>
      <c r="BI1933" s="141">
        <f>IF(N1933="nulová",J1933,0)</f>
        <v>0</v>
      </c>
      <c r="BJ1933" s="16" t="s">
        <v>78</v>
      </c>
      <c r="BK1933" s="141">
        <f>ROUND(I1933*H1933,2)</f>
        <v>0</v>
      </c>
      <c r="BL1933" s="16" t="s">
        <v>237</v>
      </c>
      <c r="BM1933" s="140" t="s">
        <v>4483</v>
      </c>
    </row>
    <row r="1934" spans="2:65" s="1" customFormat="1" ht="55.5" customHeight="1" x14ac:dyDescent="0.2">
      <c r="B1934" s="128"/>
      <c r="C1934" s="129" t="s">
        <v>4484</v>
      </c>
      <c r="D1934" s="129" t="s">
        <v>182</v>
      </c>
      <c r="E1934" s="130" t="s">
        <v>4485</v>
      </c>
      <c r="F1934" s="131" t="s">
        <v>4486</v>
      </c>
      <c r="G1934" s="132" t="s">
        <v>1569</v>
      </c>
      <c r="H1934" s="133">
        <v>1</v>
      </c>
      <c r="I1934" s="134"/>
      <c r="J1934" s="135">
        <f>ROUND(I1934*H1934,2)</f>
        <v>0</v>
      </c>
      <c r="K1934" s="131" t="s">
        <v>3</v>
      </c>
      <c r="L1934" s="31"/>
      <c r="M1934" s="136" t="s">
        <v>3</v>
      </c>
      <c r="N1934" s="137" t="s">
        <v>44</v>
      </c>
      <c r="P1934" s="138">
        <f>O1934*H1934</f>
        <v>0</v>
      </c>
      <c r="Q1934" s="138">
        <v>0</v>
      </c>
      <c r="R1934" s="138">
        <f>Q1934*H1934</f>
        <v>0</v>
      </c>
      <c r="S1934" s="138">
        <v>0</v>
      </c>
      <c r="T1934" s="139">
        <f>S1934*H1934</f>
        <v>0</v>
      </c>
      <c r="AR1934" s="140" t="s">
        <v>237</v>
      </c>
      <c r="AT1934" s="140" t="s">
        <v>182</v>
      </c>
      <c r="AU1934" s="140" t="s">
        <v>80</v>
      </c>
      <c r="AY1934" s="16" t="s">
        <v>181</v>
      </c>
      <c r="BE1934" s="141">
        <f>IF(N1934="základní",J1934,0)</f>
        <v>0</v>
      </c>
      <c r="BF1934" s="141">
        <f>IF(N1934="snížená",J1934,0)</f>
        <v>0</v>
      </c>
      <c r="BG1934" s="141">
        <f>IF(N1934="zákl. přenesená",J1934,0)</f>
        <v>0</v>
      </c>
      <c r="BH1934" s="141">
        <f>IF(N1934="sníž. přenesená",J1934,0)</f>
        <v>0</v>
      </c>
      <c r="BI1934" s="141">
        <f>IF(N1934="nulová",J1934,0)</f>
        <v>0</v>
      </c>
      <c r="BJ1934" s="16" t="s">
        <v>78</v>
      </c>
      <c r="BK1934" s="141">
        <f>ROUND(I1934*H1934,2)</f>
        <v>0</v>
      </c>
      <c r="BL1934" s="16" t="s">
        <v>237</v>
      </c>
      <c r="BM1934" s="140" t="s">
        <v>4487</v>
      </c>
    </row>
    <row r="1935" spans="2:65" s="12" customFormat="1" x14ac:dyDescent="0.2">
      <c r="B1935" s="150"/>
      <c r="D1935" s="142" t="s">
        <v>1054</v>
      </c>
      <c r="E1935" s="151" t="s">
        <v>3</v>
      </c>
      <c r="F1935" s="152" t="s">
        <v>78</v>
      </c>
      <c r="H1935" s="153">
        <v>1</v>
      </c>
      <c r="I1935" s="154"/>
      <c r="L1935" s="150"/>
      <c r="M1935" s="155"/>
      <c r="T1935" s="156"/>
      <c r="AT1935" s="151" t="s">
        <v>1054</v>
      </c>
      <c r="AU1935" s="151" t="s">
        <v>80</v>
      </c>
      <c r="AV1935" s="12" t="s">
        <v>80</v>
      </c>
      <c r="AW1935" s="12" t="s">
        <v>35</v>
      </c>
      <c r="AX1935" s="12" t="s">
        <v>78</v>
      </c>
      <c r="AY1935" s="151" t="s">
        <v>181</v>
      </c>
    </row>
    <row r="1936" spans="2:65" s="1" customFormat="1" ht="24.2" customHeight="1" x14ac:dyDescent="0.2">
      <c r="B1936" s="128"/>
      <c r="C1936" s="129" t="s">
        <v>4488</v>
      </c>
      <c r="D1936" s="129" t="s">
        <v>182</v>
      </c>
      <c r="E1936" s="130" t="s">
        <v>4489</v>
      </c>
      <c r="F1936" s="131" t="s">
        <v>4490</v>
      </c>
      <c r="G1936" s="132" t="s">
        <v>499</v>
      </c>
      <c r="H1936" s="133">
        <v>17.25</v>
      </c>
      <c r="I1936" s="134"/>
      <c r="J1936" s="135">
        <f>ROUND(I1936*H1936,2)</f>
        <v>0</v>
      </c>
      <c r="K1936" s="131" t="s">
        <v>3</v>
      </c>
      <c r="L1936" s="31"/>
      <c r="M1936" s="136" t="s">
        <v>3</v>
      </c>
      <c r="N1936" s="137" t="s">
        <v>44</v>
      </c>
      <c r="P1936" s="138">
        <f>O1936*H1936</f>
        <v>0</v>
      </c>
      <c r="Q1936" s="138">
        <v>0</v>
      </c>
      <c r="R1936" s="138">
        <f>Q1936*H1936</f>
        <v>0</v>
      </c>
      <c r="S1936" s="138">
        <v>0</v>
      </c>
      <c r="T1936" s="139">
        <f>S1936*H1936</f>
        <v>0</v>
      </c>
      <c r="AR1936" s="140" t="s">
        <v>237</v>
      </c>
      <c r="AT1936" s="140" t="s">
        <v>182</v>
      </c>
      <c r="AU1936" s="140" t="s">
        <v>80</v>
      </c>
      <c r="AY1936" s="16" t="s">
        <v>181</v>
      </c>
      <c r="BE1936" s="141">
        <f>IF(N1936="základní",J1936,0)</f>
        <v>0</v>
      </c>
      <c r="BF1936" s="141">
        <f>IF(N1936="snížená",J1936,0)</f>
        <v>0</v>
      </c>
      <c r="BG1936" s="141">
        <f>IF(N1936="zákl. přenesená",J1936,0)</f>
        <v>0</v>
      </c>
      <c r="BH1936" s="141">
        <f>IF(N1936="sníž. přenesená",J1936,0)</f>
        <v>0</v>
      </c>
      <c r="BI1936" s="141">
        <f>IF(N1936="nulová",J1936,0)</f>
        <v>0</v>
      </c>
      <c r="BJ1936" s="16" t="s">
        <v>78</v>
      </c>
      <c r="BK1936" s="141">
        <f>ROUND(I1936*H1936,2)</f>
        <v>0</v>
      </c>
      <c r="BL1936" s="16" t="s">
        <v>237</v>
      </c>
      <c r="BM1936" s="140" t="s">
        <v>4491</v>
      </c>
    </row>
    <row r="1937" spans="2:65" s="1" customFormat="1" ht="21.75" customHeight="1" x14ac:dyDescent="0.2">
      <c r="B1937" s="128"/>
      <c r="C1937" s="129" t="s">
        <v>4492</v>
      </c>
      <c r="D1937" s="129" t="s">
        <v>182</v>
      </c>
      <c r="E1937" s="130" t="s">
        <v>4493</v>
      </c>
      <c r="F1937" s="131" t="s">
        <v>4494</v>
      </c>
      <c r="G1937" s="132" t="s">
        <v>1013</v>
      </c>
      <c r="H1937" s="133">
        <v>5764.26</v>
      </c>
      <c r="I1937" s="134"/>
      <c r="J1937" s="135">
        <f>ROUND(I1937*H1937,2)</f>
        <v>0</v>
      </c>
      <c r="K1937" s="131" t="s">
        <v>3</v>
      </c>
      <c r="L1937" s="31"/>
      <c r="M1937" s="136" t="s">
        <v>3</v>
      </c>
      <c r="N1937" s="137" t="s">
        <v>44</v>
      </c>
      <c r="P1937" s="138">
        <f>O1937*H1937</f>
        <v>0</v>
      </c>
      <c r="Q1937" s="138">
        <v>6.9999999999999994E-5</v>
      </c>
      <c r="R1937" s="138">
        <f>Q1937*H1937</f>
        <v>0.40349819999999997</v>
      </c>
      <c r="S1937" s="138">
        <v>0</v>
      </c>
      <c r="T1937" s="139">
        <f>S1937*H1937</f>
        <v>0</v>
      </c>
      <c r="AR1937" s="140" t="s">
        <v>237</v>
      </c>
      <c r="AT1937" s="140" t="s">
        <v>182</v>
      </c>
      <c r="AU1937" s="140" t="s">
        <v>80</v>
      </c>
      <c r="AY1937" s="16" t="s">
        <v>181</v>
      </c>
      <c r="BE1937" s="141">
        <f>IF(N1937="základní",J1937,0)</f>
        <v>0</v>
      </c>
      <c r="BF1937" s="141">
        <f>IF(N1937="snížená",J1937,0)</f>
        <v>0</v>
      </c>
      <c r="BG1937" s="141">
        <f>IF(N1937="zákl. přenesená",J1937,0)</f>
        <v>0</v>
      </c>
      <c r="BH1937" s="141">
        <f>IF(N1937="sníž. přenesená",J1937,0)</f>
        <v>0</v>
      </c>
      <c r="BI1937" s="141">
        <f>IF(N1937="nulová",J1937,0)</f>
        <v>0</v>
      </c>
      <c r="BJ1937" s="16" t="s">
        <v>78</v>
      </c>
      <c r="BK1937" s="141">
        <f>ROUND(I1937*H1937,2)</f>
        <v>0</v>
      </c>
      <c r="BL1937" s="16" t="s">
        <v>237</v>
      </c>
      <c r="BM1937" s="140" t="s">
        <v>4495</v>
      </c>
    </row>
    <row r="1938" spans="2:65" s="12" customFormat="1" x14ac:dyDescent="0.2">
      <c r="B1938" s="150"/>
      <c r="D1938" s="142" t="s">
        <v>1054</v>
      </c>
      <c r="E1938" s="151" t="s">
        <v>3</v>
      </c>
      <c r="F1938" s="152" t="s">
        <v>4496</v>
      </c>
      <c r="H1938" s="153">
        <v>3961.8</v>
      </c>
      <c r="I1938" s="154"/>
      <c r="L1938" s="150"/>
      <c r="M1938" s="155"/>
      <c r="T1938" s="156"/>
      <c r="AT1938" s="151" t="s">
        <v>1054</v>
      </c>
      <c r="AU1938" s="151" t="s">
        <v>80</v>
      </c>
      <c r="AV1938" s="12" t="s">
        <v>80</v>
      </c>
      <c r="AW1938" s="12" t="s">
        <v>35</v>
      </c>
      <c r="AX1938" s="12" t="s">
        <v>73</v>
      </c>
      <c r="AY1938" s="151" t="s">
        <v>181</v>
      </c>
    </row>
    <row r="1939" spans="2:65" s="12" customFormat="1" x14ac:dyDescent="0.2">
      <c r="B1939" s="150"/>
      <c r="D1939" s="142" t="s">
        <v>1054</v>
      </c>
      <c r="E1939" s="151" t="s">
        <v>3</v>
      </c>
      <c r="F1939" s="152" t="s">
        <v>4497</v>
      </c>
      <c r="H1939" s="153">
        <v>1802.46</v>
      </c>
      <c r="I1939" s="154"/>
      <c r="L1939" s="150"/>
      <c r="M1939" s="155"/>
      <c r="T1939" s="156"/>
      <c r="AT1939" s="151" t="s">
        <v>1054</v>
      </c>
      <c r="AU1939" s="151" t="s">
        <v>80</v>
      </c>
      <c r="AV1939" s="12" t="s">
        <v>80</v>
      </c>
      <c r="AW1939" s="12" t="s">
        <v>35</v>
      </c>
      <c r="AX1939" s="12" t="s">
        <v>73</v>
      </c>
      <c r="AY1939" s="151" t="s">
        <v>181</v>
      </c>
    </row>
    <row r="1940" spans="2:65" s="13" customFormat="1" x14ac:dyDescent="0.2">
      <c r="B1940" s="157"/>
      <c r="D1940" s="142" t="s">
        <v>1054</v>
      </c>
      <c r="E1940" s="158" t="s">
        <v>3</v>
      </c>
      <c r="F1940" s="159" t="s">
        <v>1070</v>
      </c>
      <c r="H1940" s="160">
        <v>5764.26</v>
      </c>
      <c r="I1940" s="161"/>
      <c r="L1940" s="157"/>
      <c r="M1940" s="162"/>
      <c r="T1940" s="163"/>
      <c r="AT1940" s="158" t="s">
        <v>1054</v>
      </c>
      <c r="AU1940" s="158" t="s">
        <v>80</v>
      </c>
      <c r="AV1940" s="13" t="s">
        <v>186</v>
      </c>
      <c r="AW1940" s="13" t="s">
        <v>35</v>
      </c>
      <c r="AX1940" s="13" t="s">
        <v>78</v>
      </c>
      <c r="AY1940" s="158" t="s">
        <v>181</v>
      </c>
    </row>
    <row r="1941" spans="2:65" s="1" customFormat="1" ht="21.75" customHeight="1" x14ac:dyDescent="0.2">
      <c r="B1941" s="128"/>
      <c r="C1941" s="164" t="s">
        <v>4498</v>
      </c>
      <c r="D1941" s="164" t="s">
        <v>1134</v>
      </c>
      <c r="E1941" s="165" t="s">
        <v>4499</v>
      </c>
      <c r="F1941" s="166" t="s">
        <v>4500</v>
      </c>
      <c r="G1941" s="167" t="s">
        <v>1114</v>
      </c>
      <c r="H1941" s="168">
        <v>5.9169999999999998</v>
      </c>
      <c r="I1941" s="169"/>
      <c r="J1941" s="170">
        <f>ROUND(I1941*H1941,2)</f>
        <v>0</v>
      </c>
      <c r="K1941" s="166" t="s">
        <v>1050</v>
      </c>
      <c r="L1941" s="171"/>
      <c r="M1941" s="172" t="s">
        <v>3</v>
      </c>
      <c r="N1941" s="173" t="s">
        <v>44</v>
      </c>
      <c r="P1941" s="138">
        <f>O1941*H1941</f>
        <v>0</v>
      </c>
      <c r="Q1941" s="138">
        <v>1</v>
      </c>
      <c r="R1941" s="138">
        <f>Q1941*H1941</f>
        <v>5.9169999999999998</v>
      </c>
      <c r="S1941" s="138">
        <v>0</v>
      </c>
      <c r="T1941" s="139">
        <f>S1941*H1941</f>
        <v>0</v>
      </c>
      <c r="AR1941" s="140" t="s">
        <v>297</v>
      </c>
      <c r="AT1941" s="140" t="s">
        <v>1134</v>
      </c>
      <c r="AU1941" s="140" t="s">
        <v>80</v>
      </c>
      <c r="AY1941" s="16" t="s">
        <v>181</v>
      </c>
      <c r="BE1941" s="141">
        <f>IF(N1941="základní",J1941,0)</f>
        <v>0</v>
      </c>
      <c r="BF1941" s="141">
        <f>IF(N1941="snížená",J1941,0)</f>
        <v>0</v>
      </c>
      <c r="BG1941" s="141">
        <f>IF(N1941="zákl. přenesená",J1941,0)</f>
        <v>0</v>
      </c>
      <c r="BH1941" s="141">
        <f>IF(N1941="sníž. přenesená",J1941,0)</f>
        <v>0</v>
      </c>
      <c r="BI1941" s="141">
        <f>IF(N1941="nulová",J1941,0)</f>
        <v>0</v>
      </c>
      <c r="BJ1941" s="16" t="s">
        <v>78</v>
      </c>
      <c r="BK1941" s="141">
        <f>ROUND(I1941*H1941,2)</f>
        <v>0</v>
      </c>
      <c r="BL1941" s="16" t="s">
        <v>237</v>
      </c>
      <c r="BM1941" s="140" t="s">
        <v>4501</v>
      </c>
    </row>
    <row r="1942" spans="2:65" s="12" customFormat="1" ht="22.5" x14ac:dyDescent="0.2">
      <c r="B1942" s="150"/>
      <c r="D1942" s="142" t="s">
        <v>1054</v>
      </c>
      <c r="E1942" s="151" t="s">
        <v>3</v>
      </c>
      <c r="F1942" s="152" t="s">
        <v>4502</v>
      </c>
      <c r="H1942" s="153">
        <v>4.1399999999999997</v>
      </c>
      <c r="I1942" s="154"/>
      <c r="L1942" s="150"/>
      <c r="M1942" s="155"/>
      <c r="T1942" s="156"/>
      <c r="AT1942" s="151" t="s">
        <v>1054</v>
      </c>
      <c r="AU1942" s="151" t="s">
        <v>80</v>
      </c>
      <c r="AV1942" s="12" t="s">
        <v>80</v>
      </c>
      <c r="AW1942" s="12" t="s">
        <v>35</v>
      </c>
      <c r="AX1942" s="12" t="s">
        <v>73</v>
      </c>
      <c r="AY1942" s="151" t="s">
        <v>181</v>
      </c>
    </row>
    <row r="1943" spans="2:65" s="12" customFormat="1" x14ac:dyDescent="0.2">
      <c r="B1943" s="150"/>
      <c r="D1943" s="142" t="s">
        <v>1054</v>
      </c>
      <c r="E1943" s="151" t="s">
        <v>3</v>
      </c>
      <c r="F1943" s="152" t="s">
        <v>4503</v>
      </c>
      <c r="H1943" s="153">
        <v>1.7769999999999999</v>
      </c>
      <c r="I1943" s="154"/>
      <c r="L1943" s="150"/>
      <c r="M1943" s="155"/>
      <c r="T1943" s="156"/>
      <c r="AT1943" s="151" t="s">
        <v>1054</v>
      </c>
      <c r="AU1943" s="151" t="s">
        <v>80</v>
      </c>
      <c r="AV1943" s="12" t="s">
        <v>80</v>
      </c>
      <c r="AW1943" s="12" t="s">
        <v>35</v>
      </c>
      <c r="AX1943" s="12" t="s">
        <v>73</v>
      </c>
      <c r="AY1943" s="151" t="s">
        <v>181</v>
      </c>
    </row>
    <row r="1944" spans="2:65" s="13" customFormat="1" x14ac:dyDescent="0.2">
      <c r="B1944" s="157"/>
      <c r="D1944" s="142" t="s">
        <v>1054</v>
      </c>
      <c r="E1944" s="158" t="s">
        <v>3</v>
      </c>
      <c r="F1944" s="159" t="s">
        <v>1070</v>
      </c>
      <c r="H1944" s="160">
        <v>5.9169999999999998</v>
      </c>
      <c r="I1944" s="161"/>
      <c r="L1944" s="157"/>
      <c r="M1944" s="162"/>
      <c r="T1944" s="163"/>
      <c r="AT1944" s="158" t="s">
        <v>1054</v>
      </c>
      <c r="AU1944" s="158" t="s">
        <v>80</v>
      </c>
      <c r="AV1944" s="13" t="s">
        <v>186</v>
      </c>
      <c r="AW1944" s="13" t="s">
        <v>35</v>
      </c>
      <c r="AX1944" s="13" t="s">
        <v>78</v>
      </c>
      <c r="AY1944" s="158" t="s">
        <v>181</v>
      </c>
    </row>
    <row r="1945" spans="2:65" s="1" customFormat="1" ht="21.75" customHeight="1" x14ac:dyDescent="0.2">
      <c r="B1945" s="128"/>
      <c r="C1945" s="164" t="s">
        <v>4504</v>
      </c>
      <c r="D1945" s="164" t="s">
        <v>1134</v>
      </c>
      <c r="E1945" s="165" t="s">
        <v>4505</v>
      </c>
      <c r="F1945" s="166" t="s">
        <v>4506</v>
      </c>
      <c r="G1945" s="167" t="s">
        <v>1114</v>
      </c>
      <c r="H1945" s="168">
        <v>8.3000000000000004E-2</v>
      </c>
      <c r="I1945" s="169"/>
      <c r="J1945" s="170">
        <f>ROUND(I1945*H1945,2)</f>
        <v>0</v>
      </c>
      <c r="K1945" s="166" t="s">
        <v>1050</v>
      </c>
      <c r="L1945" s="171"/>
      <c r="M1945" s="172" t="s">
        <v>3</v>
      </c>
      <c r="N1945" s="173" t="s">
        <v>44</v>
      </c>
      <c r="P1945" s="138">
        <f>O1945*H1945</f>
        <v>0</v>
      </c>
      <c r="Q1945" s="138">
        <v>1</v>
      </c>
      <c r="R1945" s="138">
        <f>Q1945*H1945</f>
        <v>8.3000000000000004E-2</v>
      </c>
      <c r="S1945" s="138">
        <v>0</v>
      </c>
      <c r="T1945" s="139">
        <f>S1945*H1945</f>
        <v>0</v>
      </c>
      <c r="AR1945" s="140" t="s">
        <v>297</v>
      </c>
      <c r="AT1945" s="140" t="s">
        <v>1134</v>
      </c>
      <c r="AU1945" s="140" t="s">
        <v>80</v>
      </c>
      <c r="AY1945" s="16" t="s">
        <v>181</v>
      </c>
      <c r="BE1945" s="141">
        <f>IF(N1945="základní",J1945,0)</f>
        <v>0</v>
      </c>
      <c r="BF1945" s="141">
        <f>IF(N1945="snížená",J1945,0)</f>
        <v>0</v>
      </c>
      <c r="BG1945" s="141">
        <f>IF(N1945="zákl. přenesená",J1945,0)</f>
        <v>0</v>
      </c>
      <c r="BH1945" s="141">
        <f>IF(N1945="sníž. přenesená",J1945,0)</f>
        <v>0</v>
      </c>
      <c r="BI1945" s="141">
        <f>IF(N1945="nulová",J1945,0)</f>
        <v>0</v>
      </c>
      <c r="BJ1945" s="16" t="s">
        <v>78</v>
      </c>
      <c r="BK1945" s="141">
        <f>ROUND(I1945*H1945,2)</f>
        <v>0</v>
      </c>
      <c r="BL1945" s="16" t="s">
        <v>237</v>
      </c>
      <c r="BM1945" s="140" t="s">
        <v>4507</v>
      </c>
    </row>
    <row r="1946" spans="2:65" s="12" customFormat="1" x14ac:dyDescent="0.2">
      <c r="B1946" s="150"/>
      <c r="D1946" s="142" t="s">
        <v>1054</v>
      </c>
      <c r="E1946" s="151" t="s">
        <v>3</v>
      </c>
      <c r="F1946" s="152" t="s">
        <v>4508</v>
      </c>
      <c r="H1946" s="153">
        <v>8.3000000000000004E-2</v>
      </c>
      <c r="I1946" s="154"/>
      <c r="L1946" s="150"/>
      <c r="M1946" s="155"/>
      <c r="T1946" s="156"/>
      <c r="AT1946" s="151" t="s">
        <v>1054</v>
      </c>
      <c r="AU1946" s="151" t="s">
        <v>80</v>
      </c>
      <c r="AV1946" s="12" t="s">
        <v>80</v>
      </c>
      <c r="AW1946" s="12" t="s">
        <v>35</v>
      </c>
      <c r="AX1946" s="12" t="s">
        <v>78</v>
      </c>
      <c r="AY1946" s="151" t="s">
        <v>181</v>
      </c>
    </row>
    <row r="1947" spans="2:65" s="1" customFormat="1" ht="21.75" customHeight="1" x14ac:dyDescent="0.2">
      <c r="B1947" s="128"/>
      <c r="C1947" s="164" t="s">
        <v>4509</v>
      </c>
      <c r="D1947" s="164" t="s">
        <v>1134</v>
      </c>
      <c r="E1947" s="165" t="s">
        <v>4510</v>
      </c>
      <c r="F1947" s="166" t="s">
        <v>4511</v>
      </c>
      <c r="G1947" s="167" t="s">
        <v>1114</v>
      </c>
      <c r="H1947" s="168">
        <v>3.2000000000000001E-2</v>
      </c>
      <c r="I1947" s="169"/>
      <c r="J1947" s="170">
        <f>ROUND(I1947*H1947,2)</f>
        <v>0</v>
      </c>
      <c r="K1947" s="166" t="s">
        <v>3</v>
      </c>
      <c r="L1947" s="171"/>
      <c r="M1947" s="172" t="s">
        <v>3</v>
      </c>
      <c r="N1947" s="173" t="s">
        <v>44</v>
      </c>
      <c r="P1947" s="138">
        <f>O1947*H1947</f>
        <v>0</v>
      </c>
      <c r="Q1947" s="138">
        <v>1</v>
      </c>
      <c r="R1947" s="138">
        <f>Q1947*H1947</f>
        <v>3.2000000000000001E-2</v>
      </c>
      <c r="S1947" s="138">
        <v>0</v>
      </c>
      <c r="T1947" s="139">
        <f>S1947*H1947</f>
        <v>0</v>
      </c>
      <c r="AR1947" s="140" t="s">
        <v>297</v>
      </c>
      <c r="AT1947" s="140" t="s">
        <v>1134</v>
      </c>
      <c r="AU1947" s="140" t="s">
        <v>80</v>
      </c>
      <c r="AY1947" s="16" t="s">
        <v>181</v>
      </c>
      <c r="BE1947" s="141">
        <f>IF(N1947="základní",J1947,0)</f>
        <v>0</v>
      </c>
      <c r="BF1947" s="141">
        <f>IF(N1947="snížená",J1947,0)</f>
        <v>0</v>
      </c>
      <c r="BG1947" s="141">
        <f>IF(N1947="zákl. přenesená",J1947,0)</f>
        <v>0</v>
      </c>
      <c r="BH1947" s="141">
        <f>IF(N1947="sníž. přenesená",J1947,0)</f>
        <v>0</v>
      </c>
      <c r="BI1947" s="141">
        <f>IF(N1947="nulová",J1947,0)</f>
        <v>0</v>
      </c>
      <c r="BJ1947" s="16" t="s">
        <v>78</v>
      </c>
      <c r="BK1947" s="141">
        <f>ROUND(I1947*H1947,2)</f>
        <v>0</v>
      </c>
      <c r="BL1947" s="16" t="s">
        <v>237</v>
      </c>
      <c r="BM1947" s="140" t="s">
        <v>4512</v>
      </c>
    </row>
    <row r="1948" spans="2:65" s="12" customFormat="1" x14ac:dyDescent="0.2">
      <c r="B1948" s="150"/>
      <c r="D1948" s="142" t="s">
        <v>1054</v>
      </c>
      <c r="E1948" s="151" t="s">
        <v>3</v>
      </c>
      <c r="F1948" s="152" t="s">
        <v>4513</v>
      </c>
      <c r="H1948" s="153">
        <v>3.2000000000000001E-2</v>
      </c>
      <c r="I1948" s="154"/>
      <c r="L1948" s="150"/>
      <c r="M1948" s="155"/>
      <c r="T1948" s="156"/>
      <c r="AT1948" s="151" t="s">
        <v>1054</v>
      </c>
      <c r="AU1948" s="151" t="s">
        <v>80</v>
      </c>
      <c r="AV1948" s="12" t="s">
        <v>80</v>
      </c>
      <c r="AW1948" s="12" t="s">
        <v>35</v>
      </c>
      <c r="AX1948" s="12" t="s">
        <v>78</v>
      </c>
      <c r="AY1948" s="151" t="s">
        <v>181</v>
      </c>
    </row>
    <row r="1949" spans="2:65" s="1" customFormat="1" ht="21.75" customHeight="1" x14ac:dyDescent="0.2">
      <c r="B1949" s="128"/>
      <c r="C1949" s="164" t="s">
        <v>4514</v>
      </c>
      <c r="D1949" s="164" t="s">
        <v>1134</v>
      </c>
      <c r="E1949" s="165" t="s">
        <v>4515</v>
      </c>
      <c r="F1949" s="166" t="s">
        <v>4516</v>
      </c>
      <c r="G1949" s="167" t="s">
        <v>1114</v>
      </c>
      <c r="H1949" s="168">
        <v>6.0999999999999999E-2</v>
      </c>
      <c r="I1949" s="169"/>
      <c r="J1949" s="170">
        <f>ROUND(I1949*H1949,2)</f>
        <v>0</v>
      </c>
      <c r="K1949" s="166" t="s">
        <v>1050</v>
      </c>
      <c r="L1949" s="171"/>
      <c r="M1949" s="172" t="s">
        <v>3</v>
      </c>
      <c r="N1949" s="173" t="s">
        <v>44</v>
      </c>
      <c r="P1949" s="138">
        <f>O1949*H1949</f>
        <v>0</v>
      </c>
      <c r="Q1949" s="138">
        <v>1</v>
      </c>
      <c r="R1949" s="138">
        <f>Q1949*H1949</f>
        <v>6.0999999999999999E-2</v>
      </c>
      <c r="S1949" s="138">
        <v>0</v>
      </c>
      <c r="T1949" s="139">
        <f>S1949*H1949</f>
        <v>0</v>
      </c>
      <c r="AR1949" s="140" t="s">
        <v>297</v>
      </c>
      <c r="AT1949" s="140" t="s">
        <v>1134</v>
      </c>
      <c r="AU1949" s="140" t="s">
        <v>80</v>
      </c>
      <c r="AY1949" s="16" t="s">
        <v>181</v>
      </c>
      <c r="BE1949" s="141">
        <f>IF(N1949="základní",J1949,0)</f>
        <v>0</v>
      </c>
      <c r="BF1949" s="141">
        <f>IF(N1949="snížená",J1949,0)</f>
        <v>0</v>
      </c>
      <c r="BG1949" s="141">
        <f>IF(N1949="zákl. přenesená",J1949,0)</f>
        <v>0</v>
      </c>
      <c r="BH1949" s="141">
        <f>IF(N1949="sníž. přenesená",J1949,0)</f>
        <v>0</v>
      </c>
      <c r="BI1949" s="141">
        <f>IF(N1949="nulová",J1949,0)</f>
        <v>0</v>
      </c>
      <c r="BJ1949" s="16" t="s">
        <v>78</v>
      </c>
      <c r="BK1949" s="141">
        <f>ROUND(I1949*H1949,2)</f>
        <v>0</v>
      </c>
      <c r="BL1949" s="16" t="s">
        <v>237</v>
      </c>
      <c r="BM1949" s="140" t="s">
        <v>4517</v>
      </c>
    </row>
    <row r="1950" spans="2:65" s="12" customFormat="1" x14ac:dyDescent="0.2">
      <c r="B1950" s="150"/>
      <c r="D1950" s="142" t="s">
        <v>1054</v>
      </c>
      <c r="E1950" s="151" t="s">
        <v>3</v>
      </c>
      <c r="F1950" s="152" t="s">
        <v>4518</v>
      </c>
      <c r="H1950" s="153">
        <v>6.0999999999999999E-2</v>
      </c>
      <c r="I1950" s="154"/>
      <c r="L1950" s="150"/>
      <c r="M1950" s="155"/>
      <c r="T1950" s="156"/>
      <c r="AT1950" s="151" t="s">
        <v>1054</v>
      </c>
      <c r="AU1950" s="151" t="s">
        <v>80</v>
      </c>
      <c r="AV1950" s="12" t="s">
        <v>80</v>
      </c>
      <c r="AW1950" s="12" t="s">
        <v>35</v>
      </c>
      <c r="AX1950" s="12" t="s">
        <v>78</v>
      </c>
      <c r="AY1950" s="151" t="s">
        <v>181</v>
      </c>
    </row>
    <row r="1951" spans="2:65" s="1" customFormat="1" ht="24.2" customHeight="1" x14ac:dyDescent="0.2">
      <c r="B1951" s="128"/>
      <c r="C1951" s="164" t="s">
        <v>4519</v>
      </c>
      <c r="D1951" s="164" t="s">
        <v>1134</v>
      </c>
      <c r="E1951" s="165" t="s">
        <v>4520</v>
      </c>
      <c r="F1951" s="166" t="s">
        <v>4521</v>
      </c>
      <c r="G1951" s="167" t="s">
        <v>1114</v>
      </c>
      <c r="H1951" s="168">
        <v>0.108</v>
      </c>
      <c r="I1951" s="169"/>
      <c r="J1951" s="170">
        <f>ROUND(I1951*H1951,2)</f>
        <v>0</v>
      </c>
      <c r="K1951" s="166" t="s">
        <v>1050</v>
      </c>
      <c r="L1951" s="171"/>
      <c r="M1951" s="172" t="s">
        <v>3</v>
      </c>
      <c r="N1951" s="173" t="s">
        <v>44</v>
      </c>
      <c r="P1951" s="138">
        <f>O1951*H1951</f>
        <v>0</v>
      </c>
      <c r="Q1951" s="138">
        <v>1</v>
      </c>
      <c r="R1951" s="138">
        <f>Q1951*H1951</f>
        <v>0.108</v>
      </c>
      <c r="S1951" s="138">
        <v>0</v>
      </c>
      <c r="T1951" s="139">
        <f>S1951*H1951</f>
        <v>0</v>
      </c>
      <c r="AR1951" s="140" t="s">
        <v>297</v>
      </c>
      <c r="AT1951" s="140" t="s">
        <v>1134</v>
      </c>
      <c r="AU1951" s="140" t="s">
        <v>80</v>
      </c>
      <c r="AY1951" s="16" t="s">
        <v>181</v>
      </c>
      <c r="BE1951" s="141">
        <f>IF(N1951="základní",J1951,0)</f>
        <v>0</v>
      </c>
      <c r="BF1951" s="141">
        <f>IF(N1951="snížená",J1951,0)</f>
        <v>0</v>
      </c>
      <c r="BG1951" s="141">
        <f>IF(N1951="zákl. přenesená",J1951,0)</f>
        <v>0</v>
      </c>
      <c r="BH1951" s="141">
        <f>IF(N1951="sníž. přenesená",J1951,0)</f>
        <v>0</v>
      </c>
      <c r="BI1951" s="141">
        <f>IF(N1951="nulová",J1951,0)</f>
        <v>0</v>
      </c>
      <c r="BJ1951" s="16" t="s">
        <v>78</v>
      </c>
      <c r="BK1951" s="141">
        <f>ROUND(I1951*H1951,2)</f>
        <v>0</v>
      </c>
      <c r="BL1951" s="16" t="s">
        <v>237</v>
      </c>
      <c r="BM1951" s="140" t="s">
        <v>4522</v>
      </c>
    </row>
    <row r="1952" spans="2:65" s="12" customFormat="1" x14ac:dyDescent="0.2">
      <c r="B1952" s="150"/>
      <c r="D1952" s="142" t="s">
        <v>1054</v>
      </c>
      <c r="E1952" s="151" t="s">
        <v>3</v>
      </c>
      <c r="F1952" s="152" t="s">
        <v>4523</v>
      </c>
      <c r="H1952" s="153">
        <v>0.108</v>
      </c>
      <c r="I1952" s="154"/>
      <c r="L1952" s="150"/>
      <c r="M1952" s="155"/>
      <c r="T1952" s="156"/>
      <c r="AT1952" s="151" t="s">
        <v>1054</v>
      </c>
      <c r="AU1952" s="151" t="s">
        <v>80</v>
      </c>
      <c r="AV1952" s="12" t="s">
        <v>80</v>
      </c>
      <c r="AW1952" s="12" t="s">
        <v>35</v>
      </c>
      <c r="AX1952" s="12" t="s">
        <v>78</v>
      </c>
      <c r="AY1952" s="151" t="s">
        <v>181</v>
      </c>
    </row>
    <row r="1953" spans="2:65" s="1" customFormat="1" ht="21.75" customHeight="1" x14ac:dyDescent="0.2">
      <c r="B1953" s="128"/>
      <c r="C1953" s="129" t="s">
        <v>4524</v>
      </c>
      <c r="D1953" s="129" t="s">
        <v>182</v>
      </c>
      <c r="E1953" s="130" t="s">
        <v>4493</v>
      </c>
      <c r="F1953" s="131" t="s">
        <v>4494</v>
      </c>
      <c r="G1953" s="132" t="s">
        <v>1013</v>
      </c>
      <c r="H1953" s="133">
        <v>361.24299999999999</v>
      </c>
      <c r="I1953" s="134"/>
      <c r="J1953" s="135">
        <f>ROUND(I1953*H1953,2)</f>
        <v>0</v>
      </c>
      <c r="K1953" s="131" t="s">
        <v>3</v>
      </c>
      <c r="L1953" s="31"/>
      <c r="M1953" s="136" t="s">
        <v>3</v>
      </c>
      <c r="N1953" s="137" t="s">
        <v>44</v>
      </c>
      <c r="P1953" s="138">
        <f>O1953*H1953</f>
        <v>0</v>
      </c>
      <c r="Q1953" s="138">
        <v>6.9999999999999994E-5</v>
      </c>
      <c r="R1953" s="138">
        <f>Q1953*H1953</f>
        <v>2.5287009999999999E-2</v>
      </c>
      <c r="S1953" s="138">
        <v>0</v>
      </c>
      <c r="T1953" s="139">
        <f>S1953*H1953</f>
        <v>0</v>
      </c>
      <c r="AR1953" s="140" t="s">
        <v>186</v>
      </c>
      <c r="AT1953" s="140" t="s">
        <v>182</v>
      </c>
      <c r="AU1953" s="140" t="s">
        <v>80</v>
      </c>
      <c r="AY1953" s="16" t="s">
        <v>181</v>
      </c>
      <c r="BE1953" s="141">
        <f>IF(N1953="základní",J1953,0)</f>
        <v>0</v>
      </c>
      <c r="BF1953" s="141">
        <f>IF(N1953="snížená",J1953,0)</f>
        <v>0</v>
      </c>
      <c r="BG1953" s="141">
        <f>IF(N1953="zákl. přenesená",J1953,0)</f>
        <v>0</v>
      </c>
      <c r="BH1953" s="141">
        <f>IF(N1953="sníž. přenesená",J1953,0)</f>
        <v>0</v>
      </c>
      <c r="BI1953" s="141">
        <f>IF(N1953="nulová",J1953,0)</f>
        <v>0</v>
      </c>
      <c r="BJ1953" s="16" t="s">
        <v>78</v>
      </c>
      <c r="BK1953" s="141">
        <f>ROUND(I1953*H1953,2)</f>
        <v>0</v>
      </c>
      <c r="BL1953" s="16" t="s">
        <v>186</v>
      </c>
      <c r="BM1953" s="140" t="s">
        <v>4525</v>
      </c>
    </row>
    <row r="1954" spans="2:65" s="12" customFormat="1" x14ac:dyDescent="0.2">
      <c r="B1954" s="150"/>
      <c r="D1954" s="142" t="s">
        <v>1054</v>
      </c>
      <c r="E1954" s="151" t="s">
        <v>3</v>
      </c>
      <c r="F1954" s="152" t="s">
        <v>4526</v>
      </c>
      <c r="H1954" s="153">
        <v>361.24299999999999</v>
      </c>
      <c r="I1954" s="154"/>
      <c r="L1954" s="150"/>
      <c r="M1954" s="155"/>
      <c r="T1954" s="156"/>
      <c r="AT1954" s="151" t="s">
        <v>1054</v>
      </c>
      <c r="AU1954" s="151" t="s">
        <v>80</v>
      </c>
      <c r="AV1954" s="12" t="s">
        <v>80</v>
      </c>
      <c r="AW1954" s="12" t="s">
        <v>35</v>
      </c>
      <c r="AX1954" s="12" t="s">
        <v>78</v>
      </c>
      <c r="AY1954" s="151" t="s">
        <v>181</v>
      </c>
    </row>
    <row r="1955" spans="2:65" s="1" customFormat="1" ht="44.25" customHeight="1" x14ac:dyDescent="0.2">
      <c r="B1955" s="128"/>
      <c r="C1955" s="129" t="s">
        <v>4527</v>
      </c>
      <c r="D1955" s="129" t="s">
        <v>182</v>
      </c>
      <c r="E1955" s="130" t="s">
        <v>4528</v>
      </c>
      <c r="F1955" s="131" t="s">
        <v>4529</v>
      </c>
      <c r="G1955" s="132" t="s">
        <v>1569</v>
      </c>
      <c r="H1955" s="133">
        <v>1</v>
      </c>
      <c r="I1955" s="134"/>
      <c r="J1955" s="135">
        <f>ROUND(I1955*H1955,2)</f>
        <v>0</v>
      </c>
      <c r="K1955" s="131" t="s">
        <v>3</v>
      </c>
      <c r="L1955" s="31"/>
      <c r="M1955" s="136" t="s">
        <v>3</v>
      </c>
      <c r="N1955" s="137" t="s">
        <v>44</v>
      </c>
      <c r="P1955" s="138">
        <f>O1955*H1955</f>
        <v>0</v>
      </c>
      <c r="Q1955" s="138">
        <v>0</v>
      </c>
      <c r="R1955" s="138">
        <f>Q1955*H1955</f>
        <v>0</v>
      </c>
      <c r="S1955" s="138">
        <v>0</v>
      </c>
      <c r="T1955" s="139">
        <f>S1955*H1955</f>
        <v>0</v>
      </c>
      <c r="AR1955" s="140" t="s">
        <v>237</v>
      </c>
      <c r="AT1955" s="140" t="s">
        <v>182</v>
      </c>
      <c r="AU1955" s="140" t="s">
        <v>80</v>
      </c>
      <c r="AY1955" s="16" t="s">
        <v>181</v>
      </c>
      <c r="BE1955" s="141">
        <f>IF(N1955="základní",J1955,0)</f>
        <v>0</v>
      </c>
      <c r="BF1955" s="141">
        <f>IF(N1955="snížená",J1955,0)</f>
        <v>0</v>
      </c>
      <c r="BG1955" s="141">
        <f>IF(N1955="zákl. přenesená",J1955,0)</f>
        <v>0</v>
      </c>
      <c r="BH1955" s="141">
        <f>IF(N1955="sníž. přenesená",J1955,0)</f>
        <v>0</v>
      </c>
      <c r="BI1955" s="141">
        <f>IF(N1955="nulová",J1955,0)</f>
        <v>0</v>
      </c>
      <c r="BJ1955" s="16" t="s">
        <v>78</v>
      </c>
      <c r="BK1955" s="141">
        <f>ROUND(I1955*H1955,2)</f>
        <v>0</v>
      </c>
      <c r="BL1955" s="16" t="s">
        <v>237</v>
      </c>
      <c r="BM1955" s="140" t="s">
        <v>4530</v>
      </c>
    </row>
    <row r="1956" spans="2:65" s="1" customFormat="1" ht="33" customHeight="1" x14ac:dyDescent="0.2">
      <c r="B1956" s="128"/>
      <c r="C1956" s="129" t="s">
        <v>4531</v>
      </c>
      <c r="D1956" s="129" t="s">
        <v>182</v>
      </c>
      <c r="E1956" s="130" t="s">
        <v>4532</v>
      </c>
      <c r="F1956" s="131" t="s">
        <v>4533</v>
      </c>
      <c r="G1956" s="132" t="s">
        <v>1013</v>
      </c>
      <c r="H1956" s="133">
        <v>225.54</v>
      </c>
      <c r="I1956" s="134"/>
      <c r="J1956" s="135">
        <f>ROUND(I1956*H1956,2)</f>
        <v>0</v>
      </c>
      <c r="K1956" s="131" t="s">
        <v>1050</v>
      </c>
      <c r="L1956" s="31"/>
      <c r="M1956" s="136" t="s">
        <v>3</v>
      </c>
      <c r="N1956" s="137" t="s">
        <v>44</v>
      </c>
      <c r="P1956" s="138">
        <f>O1956*H1956</f>
        <v>0</v>
      </c>
      <c r="Q1956" s="138">
        <v>0</v>
      </c>
      <c r="R1956" s="138">
        <f>Q1956*H1956</f>
        <v>0</v>
      </c>
      <c r="S1956" s="138">
        <v>1E-3</v>
      </c>
      <c r="T1956" s="139">
        <f>S1956*H1956</f>
        <v>0.22553999999999999</v>
      </c>
      <c r="AR1956" s="140" t="s">
        <v>237</v>
      </c>
      <c r="AT1956" s="140" t="s">
        <v>182</v>
      </c>
      <c r="AU1956" s="140" t="s">
        <v>80</v>
      </c>
      <c r="AY1956" s="16" t="s">
        <v>181</v>
      </c>
      <c r="BE1956" s="141">
        <f>IF(N1956="základní",J1956,0)</f>
        <v>0</v>
      </c>
      <c r="BF1956" s="141">
        <f>IF(N1956="snížená",J1956,0)</f>
        <v>0</v>
      </c>
      <c r="BG1956" s="141">
        <f>IF(N1956="zákl. přenesená",J1956,0)</f>
        <v>0</v>
      </c>
      <c r="BH1956" s="141">
        <f>IF(N1956="sníž. přenesená",J1956,0)</f>
        <v>0</v>
      </c>
      <c r="BI1956" s="141">
        <f>IF(N1956="nulová",J1956,0)</f>
        <v>0</v>
      </c>
      <c r="BJ1956" s="16" t="s">
        <v>78</v>
      </c>
      <c r="BK1956" s="141">
        <f>ROUND(I1956*H1956,2)</f>
        <v>0</v>
      </c>
      <c r="BL1956" s="16" t="s">
        <v>237</v>
      </c>
      <c r="BM1956" s="140" t="s">
        <v>4534</v>
      </c>
    </row>
    <row r="1957" spans="2:65" s="1" customFormat="1" x14ac:dyDescent="0.2">
      <c r="B1957" s="31"/>
      <c r="D1957" s="148" t="s">
        <v>1052</v>
      </c>
      <c r="F1957" s="149" t="s">
        <v>4535</v>
      </c>
      <c r="I1957" s="144"/>
      <c r="L1957" s="31"/>
      <c r="M1957" s="145"/>
      <c r="T1957" s="52"/>
      <c r="AT1957" s="16" t="s">
        <v>1052</v>
      </c>
      <c r="AU1957" s="16" t="s">
        <v>80</v>
      </c>
    </row>
    <row r="1958" spans="2:65" s="12" customFormat="1" x14ac:dyDescent="0.2">
      <c r="B1958" s="150"/>
      <c r="D1958" s="142" t="s">
        <v>1054</v>
      </c>
      <c r="E1958" s="151" t="s">
        <v>3</v>
      </c>
      <c r="F1958" s="152" t="s">
        <v>4536</v>
      </c>
      <c r="H1958" s="153">
        <v>225.54</v>
      </c>
      <c r="I1958" s="154"/>
      <c r="L1958" s="150"/>
      <c r="M1958" s="155"/>
      <c r="T1958" s="156"/>
      <c r="AT1958" s="151" t="s">
        <v>1054</v>
      </c>
      <c r="AU1958" s="151" t="s">
        <v>80</v>
      </c>
      <c r="AV1958" s="12" t="s">
        <v>80</v>
      </c>
      <c r="AW1958" s="12" t="s">
        <v>35</v>
      </c>
      <c r="AX1958" s="12" t="s">
        <v>78</v>
      </c>
      <c r="AY1958" s="151" t="s">
        <v>181</v>
      </c>
    </row>
    <row r="1959" spans="2:65" s="1" customFormat="1" ht="55.5" customHeight="1" x14ac:dyDescent="0.2">
      <c r="B1959" s="128"/>
      <c r="C1959" s="129" t="s">
        <v>4537</v>
      </c>
      <c r="D1959" s="129" t="s">
        <v>182</v>
      </c>
      <c r="E1959" s="130" t="s">
        <v>4538</v>
      </c>
      <c r="F1959" s="131" t="s">
        <v>4539</v>
      </c>
      <c r="G1959" s="132" t="s">
        <v>1114</v>
      </c>
      <c r="H1959" s="133">
        <v>7.0019999999999998</v>
      </c>
      <c r="I1959" s="134"/>
      <c r="J1959" s="135">
        <f>ROUND(I1959*H1959,2)</f>
        <v>0</v>
      </c>
      <c r="K1959" s="131" t="s">
        <v>1050</v>
      </c>
      <c r="L1959" s="31"/>
      <c r="M1959" s="136" t="s">
        <v>3</v>
      </c>
      <c r="N1959" s="137" t="s">
        <v>44</v>
      </c>
      <c r="P1959" s="138">
        <f>O1959*H1959</f>
        <v>0</v>
      </c>
      <c r="Q1959" s="138">
        <v>0</v>
      </c>
      <c r="R1959" s="138">
        <f>Q1959*H1959</f>
        <v>0</v>
      </c>
      <c r="S1959" s="138">
        <v>0</v>
      </c>
      <c r="T1959" s="139">
        <f>S1959*H1959</f>
        <v>0</v>
      </c>
      <c r="AR1959" s="140" t="s">
        <v>237</v>
      </c>
      <c r="AT1959" s="140" t="s">
        <v>182</v>
      </c>
      <c r="AU1959" s="140" t="s">
        <v>80</v>
      </c>
      <c r="AY1959" s="16" t="s">
        <v>181</v>
      </c>
      <c r="BE1959" s="141">
        <f>IF(N1959="základní",J1959,0)</f>
        <v>0</v>
      </c>
      <c r="BF1959" s="141">
        <f>IF(N1959="snížená",J1959,0)</f>
        <v>0</v>
      </c>
      <c r="BG1959" s="141">
        <f>IF(N1959="zákl. přenesená",J1959,0)</f>
        <v>0</v>
      </c>
      <c r="BH1959" s="141">
        <f>IF(N1959="sníž. přenesená",J1959,0)</f>
        <v>0</v>
      </c>
      <c r="BI1959" s="141">
        <f>IF(N1959="nulová",J1959,0)</f>
        <v>0</v>
      </c>
      <c r="BJ1959" s="16" t="s">
        <v>78</v>
      </c>
      <c r="BK1959" s="141">
        <f>ROUND(I1959*H1959,2)</f>
        <v>0</v>
      </c>
      <c r="BL1959" s="16" t="s">
        <v>237</v>
      </c>
      <c r="BM1959" s="140" t="s">
        <v>4540</v>
      </c>
    </row>
    <row r="1960" spans="2:65" s="1" customFormat="1" x14ac:dyDescent="0.2">
      <c r="B1960" s="31"/>
      <c r="D1960" s="148" t="s">
        <v>1052</v>
      </c>
      <c r="F1960" s="149" t="s">
        <v>4541</v>
      </c>
      <c r="I1960" s="144"/>
      <c r="L1960" s="31"/>
      <c r="M1960" s="145"/>
      <c r="T1960" s="52"/>
      <c r="AT1960" s="16" t="s">
        <v>1052</v>
      </c>
      <c r="AU1960" s="16" t="s">
        <v>80</v>
      </c>
    </row>
    <row r="1961" spans="2:65" s="11" customFormat="1" ht="22.9" customHeight="1" x14ac:dyDescent="0.2">
      <c r="B1961" s="118"/>
      <c r="D1961" s="119" t="s">
        <v>72</v>
      </c>
      <c r="E1961" s="146" t="s">
        <v>3736</v>
      </c>
      <c r="F1961" s="146" t="s">
        <v>4542</v>
      </c>
      <c r="I1961" s="121"/>
      <c r="J1961" s="147">
        <f>BK1961</f>
        <v>0</v>
      </c>
      <c r="L1961" s="118"/>
      <c r="M1961" s="123"/>
      <c r="P1961" s="124">
        <f>SUM(P1962:P2003)</f>
        <v>0</v>
      </c>
      <c r="R1961" s="124">
        <f>SUM(R1962:R2003)</f>
        <v>6.0220509</v>
      </c>
      <c r="T1961" s="125">
        <f>SUM(T1962:T2003)</f>
        <v>0</v>
      </c>
      <c r="AR1961" s="119" t="s">
        <v>80</v>
      </c>
      <c r="AT1961" s="126" t="s">
        <v>72</v>
      </c>
      <c r="AU1961" s="126" t="s">
        <v>78</v>
      </c>
      <c r="AY1961" s="119" t="s">
        <v>181</v>
      </c>
      <c r="BK1961" s="127">
        <f>SUM(BK1962:BK2003)</f>
        <v>0</v>
      </c>
    </row>
    <row r="1962" spans="2:65" s="1" customFormat="1" ht="24.2" customHeight="1" x14ac:dyDescent="0.2">
      <c r="B1962" s="128"/>
      <c r="C1962" s="129" t="s">
        <v>4543</v>
      </c>
      <c r="D1962" s="129" t="s">
        <v>182</v>
      </c>
      <c r="E1962" s="130" t="s">
        <v>4544</v>
      </c>
      <c r="F1962" s="131" t="s">
        <v>4545</v>
      </c>
      <c r="G1962" s="132" t="s">
        <v>597</v>
      </c>
      <c r="H1962" s="133">
        <v>169.5</v>
      </c>
      <c r="I1962" s="134"/>
      <c r="J1962" s="135">
        <f>ROUND(I1962*H1962,2)</f>
        <v>0</v>
      </c>
      <c r="K1962" s="131" t="s">
        <v>1050</v>
      </c>
      <c r="L1962" s="31"/>
      <c r="M1962" s="136" t="s">
        <v>3</v>
      </c>
      <c r="N1962" s="137" t="s">
        <v>44</v>
      </c>
      <c r="P1962" s="138">
        <f>O1962*H1962</f>
        <v>0</v>
      </c>
      <c r="Q1962" s="138">
        <v>0</v>
      </c>
      <c r="R1962" s="138">
        <f>Q1962*H1962</f>
        <v>0</v>
      </c>
      <c r="S1962" s="138">
        <v>0</v>
      </c>
      <c r="T1962" s="139">
        <f>S1962*H1962</f>
        <v>0</v>
      </c>
      <c r="AR1962" s="140" t="s">
        <v>237</v>
      </c>
      <c r="AT1962" s="140" t="s">
        <v>182</v>
      </c>
      <c r="AU1962" s="140" t="s">
        <v>80</v>
      </c>
      <c r="AY1962" s="16" t="s">
        <v>181</v>
      </c>
      <c r="BE1962" s="141">
        <f>IF(N1962="základní",J1962,0)</f>
        <v>0</v>
      </c>
      <c r="BF1962" s="141">
        <f>IF(N1962="snížená",J1962,0)</f>
        <v>0</v>
      </c>
      <c r="BG1962" s="141">
        <f>IF(N1962="zákl. přenesená",J1962,0)</f>
        <v>0</v>
      </c>
      <c r="BH1962" s="141">
        <f>IF(N1962="sníž. přenesená",J1962,0)</f>
        <v>0</v>
      </c>
      <c r="BI1962" s="141">
        <f>IF(N1962="nulová",J1962,0)</f>
        <v>0</v>
      </c>
      <c r="BJ1962" s="16" t="s">
        <v>78</v>
      </c>
      <c r="BK1962" s="141">
        <f>ROUND(I1962*H1962,2)</f>
        <v>0</v>
      </c>
      <c r="BL1962" s="16" t="s">
        <v>237</v>
      </c>
      <c r="BM1962" s="140" t="s">
        <v>4546</v>
      </c>
    </row>
    <row r="1963" spans="2:65" s="1" customFormat="1" x14ac:dyDescent="0.2">
      <c r="B1963" s="31"/>
      <c r="D1963" s="148" t="s">
        <v>1052</v>
      </c>
      <c r="F1963" s="149" t="s">
        <v>4547</v>
      </c>
      <c r="I1963" s="144"/>
      <c r="L1963" s="31"/>
      <c r="M1963" s="145"/>
      <c r="T1963" s="52"/>
      <c r="AT1963" s="16" t="s">
        <v>1052</v>
      </c>
      <c r="AU1963" s="16" t="s">
        <v>80</v>
      </c>
    </row>
    <row r="1964" spans="2:65" s="12" customFormat="1" x14ac:dyDescent="0.2">
      <c r="B1964" s="150"/>
      <c r="D1964" s="142" t="s">
        <v>1054</v>
      </c>
      <c r="E1964" s="151" t="s">
        <v>3</v>
      </c>
      <c r="F1964" s="152" t="s">
        <v>4548</v>
      </c>
      <c r="H1964" s="153">
        <v>27.8</v>
      </c>
      <c r="I1964" s="154"/>
      <c r="L1964" s="150"/>
      <c r="M1964" s="155"/>
      <c r="T1964" s="156"/>
      <c r="AT1964" s="151" t="s">
        <v>1054</v>
      </c>
      <c r="AU1964" s="151" t="s">
        <v>80</v>
      </c>
      <c r="AV1964" s="12" t="s">
        <v>80</v>
      </c>
      <c r="AW1964" s="12" t="s">
        <v>35</v>
      </c>
      <c r="AX1964" s="12" t="s">
        <v>73</v>
      </c>
      <c r="AY1964" s="151" t="s">
        <v>181</v>
      </c>
    </row>
    <row r="1965" spans="2:65" s="12" customFormat="1" x14ac:dyDescent="0.2">
      <c r="B1965" s="150"/>
      <c r="D1965" s="142" t="s">
        <v>1054</v>
      </c>
      <c r="E1965" s="151" t="s">
        <v>3</v>
      </c>
      <c r="F1965" s="152" t="s">
        <v>1779</v>
      </c>
      <c r="H1965" s="153">
        <v>11.7</v>
      </c>
      <c r="I1965" s="154"/>
      <c r="L1965" s="150"/>
      <c r="M1965" s="155"/>
      <c r="T1965" s="156"/>
      <c r="AT1965" s="151" t="s">
        <v>1054</v>
      </c>
      <c r="AU1965" s="151" t="s">
        <v>80</v>
      </c>
      <c r="AV1965" s="12" t="s">
        <v>80</v>
      </c>
      <c r="AW1965" s="12" t="s">
        <v>35</v>
      </c>
      <c r="AX1965" s="12" t="s">
        <v>73</v>
      </c>
      <c r="AY1965" s="151" t="s">
        <v>181</v>
      </c>
    </row>
    <row r="1966" spans="2:65" s="12" customFormat="1" x14ac:dyDescent="0.2">
      <c r="B1966" s="150"/>
      <c r="D1966" s="142" t="s">
        <v>1054</v>
      </c>
      <c r="E1966" s="151" t="s">
        <v>3</v>
      </c>
      <c r="F1966" s="152" t="s">
        <v>1780</v>
      </c>
      <c r="H1966" s="153">
        <v>12.4</v>
      </c>
      <c r="I1966" s="154"/>
      <c r="L1966" s="150"/>
      <c r="M1966" s="155"/>
      <c r="T1966" s="156"/>
      <c r="AT1966" s="151" t="s">
        <v>1054</v>
      </c>
      <c r="AU1966" s="151" t="s">
        <v>80</v>
      </c>
      <c r="AV1966" s="12" t="s">
        <v>80</v>
      </c>
      <c r="AW1966" s="12" t="s">
        <v>35</v>
      </c>
      <c r="AX1966" s="12" t="s">
        <v>73</v>
      </c>
      <c r="AY1966" s="151" t="s">
        <v>181</v>
      </c>
    </row>
    <row r="1967" spans="2:65" s="12" customFormat="1" x14ac:dyDescent="0.2">
      <c r="B1967" s="150"/>
      <c r="D1967" s="142" t="s">
        <v>1054</v>
      </c>
      <c r="E1967" s="151" t="s">
        <v>3</v>
      </c>
      <c r="F1967" s="152" t="s">
        <v>1782</v>
      </c>
      <c r="H1967" s="153">
        <v>57.4</v>
      </c>
      <c r="I1967" s="154"/>
      <c r="L1967" s="150"/>
      <c r="M1967" s="155"/>
      <c r="T1967" s="156"/>
      <c r="AT1967" s="151" t="s">
        <v>1054</v>
      </c>
      <c r="AU1967" s="151" t="s">
        <v>80</v>
      </c>
      <c r="AV1967" s="12" t="s">
        <v>80</v>
      </c>
      <c r="AW1967" s="12" t="s">
        <v>35</v>
      </c>
      <c r="AX1967" s="12" t="s">
        <v>73</v>
      </c>
      <c r="AY1967" s="151" t="s">
        <v>181</v>
      </c>
    </row>
    <row r="1968" spans="2:65" s="12" customFormat="1" x14ac:dyDescent="0.2">
      <c r="B1968" s="150"/>
      <c r="D1968" s="142" t="s">
        <v>1054</v>
      </c>
      <c r="E1968" s="151" t="s">
        <v>3</v>
      </c>
      <c r="F1968" s="152" t="s">
        <v>1785</v>
      </c>
      <c r="H1968" s="153">
        <v>60.2</v>
      </c>
      <c r="I1968" s="154"/>
      <c r="L1968" s="150"/>
      <c r="M1968" s="155"/>
      <c r="T1968" s="156"/>
      <c r="AT1968" s="151" t="s">
        <v>1054</v>
      </c>
      <c r="AU1968" s="151" t="s">
        <v>80</v>
      </c>
      <c r="AV1968" s="12" t="s">
        <v>80</v>
      </c>
      <c r="AW1968" s="12" t="s">
        <v>35</v>
      </c>
      <c r="AX1968" s="12" t="s">
        <v>73</v>
      </c>
      <c r="AY1968" s="151" t="s">
        <v>181</v>
      </c>
    </row>
    <row r="1969" spans="2:65" s="13" customFormat="1" x14ac:dyDescent="0.2">
      <c r="B1969" s="157"/>
      <c r="D1969" s="142" t="s">
        <v>1054</v>
      </c>
      <c r="E1969" s="158" t="s">
        <v>3</v>
      </c>
      <c r="F1969" s="159" t="s">
        <v>1070</v>
      </c>
      <c r="H1969" s="160">
        <v>169.5</v>
      </c>
      <c r="I1969" s="161"/>
      <c r="L1969" s="157"/>
      <c r="M1969" s="162"/>
      <c r="T1969" s="163"/>
      <c r="AT1969" s="158" t="s">
        <v>1054</v>
      </c>
      <c r="AU1969" s="158" t="s">
        <v>80</v>
      </c>
      <c r="AV1969" s="13" t="s">
        <v>186</v>
      </c>
      <c r="AW1969" s="13" t="s">
        <v>35</v>
      </c>
      <c r="AX1969" s="13" t="s">
        <v>78</v>
      </c>
      <c r="AY1969" s="158" t="s">
        <v>181</v>
      </c>
    </row>
    <row r="1970" spans="2:65" s="1" customFormat="1" ht="24.2" customHeight="1" x14ac:dyDescent="0.2">
      <c r="B1970" s="128"/>
      <c r="C1970" s="129" t="s">
        <v>4549</v>
      </c>
      <c r="D1970" s="129" t="s">
        <v>182</v>
      </c>
      <c r="E1970" s="130" t="s">
        <v>4550</v>
      </c>
      <c r="F1970" s="131" t="s">
        <v>4551</v>
      </c>
      <c r="G1970" s="132" t="s">
        <v>499</v>
      </c>
      <c r="H1970" s="133">
        <v>13.975</v>
      </c>
      <c r="I1970" s="134"/>
      <c r="J1970" s="135">
        <f>ROUND(I1970*H1970,2)</f>
        <v>0</v>
      </c>
      <c r="K1970" s="131" t="s">
        <v>1050</v>
      </c>
      <c r="L1970" s="31"/>
      <c r="M1970" s="136" t="s">
        <v>3</v>
      </c>
      <c r="N1970" s="137" t="s">
        <v>44</v>
      </c>
      <c r="P1970" s="138">
        <f>O1970*H1970</f>
        <v>0</v>
      </c>
      <c r="Q1970" s="138">
        <v>0</v>
      </c>
      <c r="R1970" s="138">
        <f>Q1970*H1970</f>
        <v>0</v>
      </c>
      <c r="S1970" s="138">
        <v>0</v>
      </c>
      <c r="T1970" s="139">
        <f>S1970*H1970</f>
        <v>0</v>
      </c>
      <c r="AR1970" s="140" t="s">
        <v>237</v>
      </c>
      <c r="AT1970" s="140" t="s">
        <v>182</v>
      </c>
      <c r="AU1970" s="140" t="s">
        <v>80</v>
      </c>
      <c r="AY1970" s="16" t="s">
        <v>181</v>
      </c>
      <c r="BE1970" s="141">
        <f>IF(N1970="základní",J1970,0)</f>
        <v>0</v>
      </c>
      <c r="BF1970" s="141">
        <f>IF(N1970="snížená",J1970,0)</f>
        <v>0</v>
      </c>
      <c r="BG1970" s="141">
        <f>IF(N1970="zákl. přenesená",J1970,0)</f>
        <v>0</v>
      </c>
      <c r="BH1970" s="141">
        <f>IF(N1970="sníž. přenesená",J1970,0)</f>
        <v>0</v>
      </c>
      <c r="BI1970" s="141">
        <f>IF(N1970="nulová",J1970,0)</f>
        <v>0</v>
      </c>
      <c r="BJ1970" s="16" t="s">
        <v>78</v>
      </c>
      <c r="BK1970" s="141">
        <f>ROUND(I1970*H1970,2)</f>
        <v>0</v>
      </c>
      <c r="BL1970" s="16" t="s">
        <v>237</v>
      </c>
      <c r="BM1970" s="140" t="s">
        <v>4552</v>
      </c>
    </row>
    <row r="1971" spans="2:65" s="1" customFormat="1" x14ac:dyDescent="0.2">
      <c r="B1971" s="31"/>
      <c r="D1971" s="148" t="s">
        <v>1052</v>
      </c>
      <c r="F1971" s="149" t="s">
        <v>4553</v>
      </c>
      <c r="I1971" s="144"/>
      <c r="L1971" s="31"/>
      <c r="M1971" s="145"/>
      <c r="T1971" s="52"/>
      <c r="AT1971" s="16" t="s">
        <v>1052</v>
      </c>
      <c r="AU1971" s="16" t="s">
        <v>80</v>
      </c>
    </row>
    <row r="1972" spans="2:65" s="12" customFormat="1" x14ac:dyDescent="0.2">
      <c r="B1972" s="150"/>
      <c r="D1972" s="142" t="s">
        <v>1054</v>
      </c>
      <c r="E1972" s="151" t="s">
        <v>3</v>
      </c>
      <c r="F1972" s="152" t="s">
        <v>4554</v>
      </c>
      <c r="H1972" s="153">
        <v>13.975</v>
      </c>
      <c r="I1972" s="154"/>
      <c r="L1972" s="150"/>
      <c r="M1972" s="155"/>
      <c r="T1972" s="156"/>
      <c r="AT1972" s="151" t="s">
        <v>1054</v>
      </c>
      <c r="AU1972" s="151" t="s">
        <v>80</v>
      </c>
      <c r="AV1972" s="12" t="s">
        <v>80</v>
      </c>
      <c r="AW1972" s="12" t="s">
        <v>35</v>
      </c>
      <c r="AX1972" s="12" t="s">
        <v>78</v>
      </c>
      <c r="AY1972" s="151" t="s">
        <v>181</v>
      </c>
    </row>
    <row r="1973" spans="2:65" s="1" customFormat="1" ht="37.9" customHeight="1" x14ac:dyDescent="0.2">
      <c r="B1973" s="128"/>
      <c r="C1973" s="129" t="s">
        <v>4555</v>
      </c>
      <c r="D1973" s="129" t="s">
        <v>182</v>
      </c>
      <c r="E1973" s="130" t="s">
        <v>4556</v>
      </c>
      <c r="F1973" s="131" t="s">
        <v>4557</v>
      </c>
      <c r="G1973" s="132" t="s">
        <v>499</v>
      </c>
      <c r="H1973" s="133">
        <v>12.9</v>
      </c>
      <c r="I1973" s="134"/>
      <c r="J1973" s="135">
        <f>ROUND(I1973*H1973,2)</f>
        <v>0</v>
      </c>
      <c r="K1973" s="131" t="s">
        <v>1050</v>
      </c>
      <c r="L1973" s="31"/>
      <c r="M1973" s="136" t="s">
        <v>3</v>
      </c>
      <c r="N1973" s="137" t="s">
        <v>44</v>
      </c>
      <c r="P1973" s="138">
        <f>O1973*H1973</f>
        <v>0</v>
      </c>
      <c r="Q1973" s="138">
        <v>1.5299999999999999E-3</v>
      </c>
      <c r="R1973" s="138">
        <f>Q1973*H1973</f>
        <v>1.9736999999999998E-2</v>
      </c>
      <c r="S1973" s="138">
        <v>0</v>
      </c>
      <c r="T1973" s="139">
        <f>S1973*H1973</f>
        <v>0</v>
      </c>
      <c r="AR1973" s="140" t="s">
        <v>237</v>
      </c>
      <c r="AT1973" s="140" t="s">
        <v>182</v>
      </c>
      <c r="AU1973" s="140" t="s">
        <v>80</v>
      </c>
      <c r="AY1973" s="16" t="s">
        <v>181</v>
      </c>
      <c r="BE1973" s="141">
        <f>IF(N1973="základní",J1973,0)</f>
        <v>0</v>
      </c>
      <c r="BF1973" s="141">
        <f>IF(N1973="snížená",J1973,0)</f>
        <v>0</v>
      </c>
      <c r="BG1973" s="141">
        <f>IF(N1973="zákl. přenesená",J1973,0)</f>
        <v>0</v>
      </c>
      <c r="BH1973" s="141">
        <f>IF(N1973="sníž. přenesená",J1973,0)</f>
        <v>0</v>
      </c>
      <c r="BI1973" s="141">
        <f>IF(N1973="nulová",J1973,0)</f>
        <v>0</v>
      </c>
      <c r="BJ1973" s="16" t="s">
        <v>78</v>
      </c>
      <c r="BK1973" s="141">
        <f>ROUND(I1973*H1973,2)</f>
        <v>0</v>
      </c>
      <c r="BL1973" s="16" t="s">
        <v>237</v>
      </c>
      <c r="BM1973" s="140" t="s">
        <v>4558</v>
      </c>
    </row>
    <row r="1974" spans="2:65" s="1" customFormat="1" x14ac:dyDescent="0.2">
      <c r="B1974" s="31"/>
      <c r="D1974" s="148" t="s">
        <v>1052</v>
      </c>
      <c r="F1974" s="149" t="s">
        <v>4559</v>
      </c>
      <c r="I1974" s="144"/>
      <c r="L1974" s="31"/>
      <c r="M1974" s="145"/>
      <c r="T1974" s="52"/>
      <c r="AT1974" s="16" t="s">
        <v>1052</v>
      </c>
      <c r="AU1974" s="16" t="s">
        <v>80</v>
      </c>
    </row>
    <row r="1975" spans="2:65" s="12" customFormat="1" x14ac:dyDescent="0.2">
      <c r="B1975" s="150"/>
      <c r="D1975" s="142" t="s">
        <v>1054</v>
      </c>
      <c r="E1975" s="151" t="s">
        <v>3</v>
      </c>
      <c r="F1975" s="152" t="s">
        <v>4560</v>
      </c>
      <c r="H1975" s="153">
        <v>12.9</v>
      </c>
      <c r="I1975" s="154"/>
      <c r="L1975" s="150"/>
      <c r="M1975" s="155"/>
      <c r="T1975" s="156"/>
      <c r="AT1975" s="151" t="s">
        <v>1054</v>
      </c>
      <c r="AU1975" s="151" t="s">
        <v>80</v>
      </c>
      <c r="AV1975" s="12" t="s">
        <v>80</v>
      </c>
      <c r="AW1975" s="12" t="s">
        <v>35</v>
      </c>
      <c r="AX1975" s="12" t="s">
        <v>78</v>
      </c>
      <c r="AY1975" s="151" t="s">
        <v>181</v>
      </c>
    </row>
    <row r="1976" spans="2:65" s="1" customFormat="1" ht="37.9" customHeight="1" x14ac:dyDescent="0.2">
      <c r="B1976" s="128"/>
      <c r="C1976" s="164" t="s">
        <v>4561</v>
      </c>
      <c r="D1976" s="164" t="s">
        <v>1134</v>
      </c>
      <c r="E1976" s="165" t="s">
        <v>4562</v>
      </c>
      <c r="F1976" s="166" t="s">
        <v>4563</v>
      </c>
      <c r="G1976" s="167" t="s">
        <v>499</v>
      </c>
      <c r="H1976" s="168">
        <v>14.19</v>
      </c>
      <c r="I1976" s="169"/>
      <c r="J1976" s="170">
        <f>ROUND(I1976*H1976,2)</f>
        <v>0</v>
      </c>
      <c r="K1976" s="166" t="s">
        <v>1050</v>
      </c>
      <c r="L1976" s="171"/>
      <c r="M1976" s="172" t="s">
        <v>3</v>
      </c>
      <c r="N1976" s="173" t="s">
        <v>44</v>
      </c>
      <c r="P1976" s="138">
        <f>O1976*H1976</f>
        <v>0</v>
      </c>
      <c r="Q1976" s="138">
        <v>6.6E-3</v>
      </c>
      <c r="R1976" s="138">
        <f>Q1976*H1976</f>
        <v>9.3654000000000001E-2</v>
      </c>
      <c r="S1976" s="138">
        <v>0</v>
      </c>
      <c r="T1976" s="139">
        <f>S1976*H1976</f>
        <v>0</v>
      </c>
      <c r="AR1976" s="140" t="s">
        <v>297</v>
      </c>
      <c r="AT1976" s="140" t="s">
        <v>1134</v>
      </c>
      <c r="AU1976" s="140" t="s">
        <v>80</v>
      </c>
      <c r="AY1976" s="16" t="s">
        <v>181</v>
      </c>
      <c r="BE1976" s="141">
        <f>IF(N1976="základní",J1976,0)</f>
        <v>0</v>
      </c>
      <c r="BF1976" s="141">
        <f>IF(N1976="snížená",J1976,0)</f>
        <v>0</v>
      </c>
      <c r="BG1976" s="141">
        <f>IF(N1976="zákl. přenesená",J1976,0)</f>
        <v>0</v>
      </c>
      <c r="BH1976" s="141">
        <f>IF(N1976="sníž. přenesená",J1976,0)</f>
        <v>0</v>
      </c>
      <c r="BI1976" s="141">
        <f>IF(N1976="nulová",J1976,0)</f>
        <v>0</v>
      </c>
      <c r="BJ1976" s="16" t="s">
        <v>78</v>
      </c>
      <c r="BK1976" s="141">
        <f>ROUND(I1976*H1976,2)</f>
        <v>0</v>
      </c>
      <c r="BL1976" s="16" t="s">
        <v>237</v>
      </c>
      <c r="BM1976" s="140" t="s">
        <v>4564</v>
      </c>
    </row>
    <row r="1977" spans="2:65" s="12" customFormat="1" x14ac:dyDescent="0.2">
      <c r="B1977" s="150"/>
      <c r="D1977" s="142" t="s">
        <v>1054</v>
      </c>
      <c r="F1977" s="152" t="s">
        <v>4565</v>
      </c>
      <c r="H1977" s="153">
        <v>14.19</v>
      </c>
      <c r="I1977" s="154"/>
      <c r="L1977" s="150"/>
      <c r="M1977" s="155"/>
      <c r="T1977" s="156"/>
      <c r="AT1977" s="151" t="s">
        <v>1054</v>
      </c>
      <c r="AU1977" s="151" t="s">
        <v>80</v>
      </c>
      <c r="AV1977" s="12" t="s">
        <v>80</v>
      </c>
      <c r="AW1977" s="12" t="s">
        <v>4</v>
      </c>
      <c r="AX1977" s="12" t="s">
        <v>78</v>
      </c>
      <c r="AY1977" s="151" t="s">
        <v>181</v>
      </c>
    </row>
    <row r="1978" spans="2:65" s="1" customFormat="1" ht="37.9" customHeight="1" x14ac:dyDescent="0.2">
      <c r="B1978" s="128"/>
      <c r="C1978" s="129" t="s">
        <v>4566</v>
      </c>
      <c r="D1978" s="129" t="s">
        <v>182</v>
      </c>
      <c r="E1978" s="130" t="s">
        <v>4567</v>
      </c>
      <c r="F1978" s="131" t="s">
        <v>4568</v>
      </c>
      <c r="G1978" s="132" t="s">
        <v>499</v>
      </c>
      <c r="H1978" s="133">
        <v>40.460999999999999</v>
      </c>
      <c r="I1978" s="134"/>
      <c r="J1978" s="135">
        <f>ROUND(I1978*H1978,2)</f>
        <v>0</v>
      </c>
      <c r="K1978" s="131" t="s">
        <v>1050</v>
      </c>
      <c r="L1978" s="31"/>
      <c r="M1978" s="136" t="s">
        <v>3</v>
      </c>
      <c r="N1978" s="137" t="s">
        <v>44</v>
      </c>
      <c r="P1978" s="138">
        <f>O1978*H1978</f>
        <v>0</v>
      </c>
      <c r="Q1978" s="138">
        <v>2.9999999999999997E-4</v>
      </c>
      <c r="R1978" s="138">
        <f>Q1978*H1978</f>
        <v>1.2138299999999998E-2</v>
      </c>
      <c r="S1978" s="138">
        <v>0</v>
      </c>
      <c r="T1978" s="139">
        <f>S1978*H1978</f>
        <v>0</v>
      </c>
      <c r="AR1978" s="140" t="s">
        <v>237</v>
      </c>
      <c r="AT1978" s="140" t="s">
        <v>182</v>
      </c>
      <c r="AU1978" s="140" t="s">
        <v>80</v>
      </c>
      <c r="AY1978" s="16" t="s">
        <v>181</v>
      </c>
      <c r="BE1978" s="141">
        <f>IF(N1978="základní",J1978,0)</f>
        <v>0</v>
      </c>
      <c r="BF1978" s="141">
        <f>IF(N1978="snížená",J1978,0)</f>
        <v>0</v>
      </c>
      <c r="BG1978" s="141">
        <f>IF(N1978="zákl. přenesená",J1978,0)</f>
        <v>0</v>
      </c>
      <c r="BH1978" s="141">
        <f>IF(N1978="sníž. přenesená",J1978,0)</f>
        <v>0</v>
      </c>
      <c r="BI1978" s="141">
        <f>IF(N1978="nulová",J1978,0)</f>
        <v>0</v>
      </c>
      <c r="BJ1978" s="16" t="s">
        <v>78</v>
      </c>
      <c r="BK1978" s="141">
        <f>ROUND(I1978*H1978,2)</f>
        <v>0</v>
      </c>
      <c r="BL1978" s="16" t="s">
        <v>237</v>
      </c>
      <c r="BM1978" s="140" t="s">
        <v>4569</v>
      </c>
    </row>
    <row r="1979" spans="2:65" s="1" customFormat="1" x14ac:dyDescent="0.2">
      <c r="B1979" s="31"/>
      <c r="D1979" s="148" t="s">
        <v>1052</v>
      </c>
      <c r="F1979" s="149" t="s">
        <v>4570</v>
      </c>
      <c r="I1979" s="144"/>
      <c r="L1979" s="31"/>
      <c r="M1979" s="145"/>
      <c r="T1979" s="52"/>
      <c r="AT1979" s="16" t="s">
        <v>1052</v>
      </c>
      <c r="AU1979" s="16" t="s">
        <v>80</v>
      </c>
    </row>
    <row r="1980" spans="2:65" s="12" customFormat="1" ht="22.5" x14ac:dyDescent="0.2">
      <c r="B1980" s="150"/>
      <c r="D1980" s="142" t="s">
        <v>1054</v>
      </c>
      <c r="E1980" s="151" t="s">
        <v>3</v>
      </c>
      <c r="F1980" s="152" t="s">
        <v>4571</v>
      </c>
      <c r="H1980" s="153">
        <v>40.460999999999999</v>
      </c>
      <c r="I1980" s="154"/>
      <c r="L1980" s="150"/>
      <c r="M1980" s="155"/>
      <c r="T1980" s="156"/>
      <c r="AT1980" s="151" t="s">
        <v>1054</v>
      </c>
      <c r="AU1980" s="151" t="s">
        <v>80</v>
      </c>
      <c r="AV1980" s="12" t="s">
        <v>80</v>
      </c>
      <c r="AW1980" s="12" t="s">
        <v>35</v>
      </c>
      <c r="AX1980" s="12" t="s">
        <v>78</v>
      </c>
      <c r="AY1980" s="151" t="s">
        <v>181</v>
      </c>
    </row>
    <row r="1981" spans="2:65" s="1" customFormat="1" ht="44.25" customHeight="1" x14ac:dyDescent="0.2">
      <c r="B1981" s="128"/>
      <c r="C1981" s="164" t="s">
        <v>4572</v>
      </c>
      <c r="D1981" s="164" t="s">
        <v>1134</v>
      </c>
      <c r="E1981" s="165" t="s">
        <v>4573</v>
      </c>
      <c r="F1981" s="166" t="s">
        <v>4574</v>
      </c>
      <c r="G1981" s="167" t="s">
        <v>597</v>
      </c>
      <c r="H1981" s="168">
        <v>3.024</v>
      </c>
      <c r="I1981" s="169"/>
      <c r="J1981" s="170">
        <f>ROUND(I1981*H1981,2)</f>
        <v>0</v>
      </c>
      <c r="K1981" s="166" t="s">
        <v>1050</v>
      </c>
      <c r="L1981" s="171"/>
      <c r="M1981" s="172" t="s">
        <v>3</v>
      </c>
      <c r="N1981" s="173" t="s">
        <v>44</v>
      </c>
      <c r="P1981" s="138">
        <f>O1981*H1981</f>
        <v>0</v>
      </c>
      <c r="Q1981" s="138">
        <v>2.1999999999999999E-2</v>
      </c>
      <c r="R1981" s="138">
        <f>Q1981*H1981</f>
        <v>6.652799999999999E-2</v>
      </c>
      <c r="S1981" s="138">
        <v>0</v>
      </c>
      <c r="T1981" s="139">
        <f>S1981*H1981</f>
        <v>0</v>
      </c>
      <c r="AR1981" s="140" t="s">
        <v>297</v>
      </c>
      <c r="AT1981" s="140" t="s">
        <v>1134</v>
      </c>
      <c r="AU1981" s="140" t="s">
        <v>80</v>
      </c>
      <c r="AY1981" s="16" t="s">
        <v>181</v>
      </c>
      <c r="BE1981" s="141">
        <f>IF(N1981="základní",J1981,0)</f>
        <v>0</v>
      </c>
      <c r="BF1981" s="141">
        <f>IF(N1981="snížená",J1981,0)</f>
        <v>0</v>
      </c>
      <c r="BG1981" s="141">
        <f>IF(N1981="zákl. přenesená",J1981,0)</f>
        <v>0</v>
      </c>
      <c r="BH1981" s="141">
        <f>IF(N1981="sníž. přenesená",J1981,0)</f>
        <v>0</v>
      </c>
      <c r="BI1981" s="141">
        <f>IF(N1981="nulová",J1981,0)</f>
        <v>0</v>
      </c>
      <c r="BJ1981" s="16" t="s">
        <v>78</v>
      </c>
      <c r="BK1981" s="141">
        <f>ROUND(I1981*H1981,2)</f>
        <v>0</v>
      </c>
      <c r="BL1981" s="16" t="s">
        <v>237</v>
      </c>
      <c r="BM1981" s="140" t="s">
        <v>4575</v>
      </c>
    </row>
    <row r="1982" spans="2:65" s="12" customFormat="1" x14ac:dyDescent="0.2">
      <c r="B1982" s="150"/>
      <c r="D1982" s="142" t="s">
        <v>1054</v>
      </c>
      <c r="E1982" s="151" t="s">
        <v>3</v>
      </c>
      <c r="F1982" s="152" t="s">
        <v>4576</v>
      </c>
      <c r="H1982" s="153">
        <v>3.024</v>
      </c>
      <c r="I1982" s="154"/>
      <c r="L1982" s="150"/>
      <c r="M1982" s="155"/>
      <c r="T1982" s="156"/>
      <c r="AT1982" s="151" t="s">
        <v>1054</v>
      </c>
      <c r="AU1982" s="151" t="s">
        <v>80</v>
      </c>
      <c r="AV1982" s="12" t="s">
        <v>80</v>
      </c>
      <c r="AW1982" s="12" t="s">
        <v>35</v>
      </c>
      <c r="AX1982" s="12" t="s">
        <v>78</v>
      </c>
      <c r="AY1982" s="151" t="s">
        <v>181</v>
      </c>
    </row>
    <row r="1983" spans="2:65" s="1" customFormat="1" ht="37.9" customHeight="1" x14ac:dyDescent="0.2">
      <c r="B1983" s="128"/>
      <c r="C1983" s="129" t="s">
        <v>4577</v>
      </c>
      <c r="D1983" s="129" t="s">
        <v>182</v>
      </c>
      <c r="E1983" s="130" t="s">
        <v>4578</v>
      </c>
      <c r="F1983" s="131" t="s">
        <v>4579</v>
      </c>
      <c r="G1983" s="132" t="s">
        <v>499</v>
      </c>
      <c r="H1983" s="133">
        <v>10.922000000000001</v>
      </c>
      <c r="I1983" s="134"/>
      <c r="J1983" s="135">
        <f>ROUND(I1983*H1983,2)</f>
        <v>0</v>
      </c>
      <c r="K1983" s="131" t="s">
        <v>1050</v>
      </c>
      <c r="L1983" s="31"/>
      <c r="M1983" s="136" t="s">
        <v>3</v>
      </c>
      <c r="N1983" s="137" t="s">
        <v>44</v>
      </c>
      <c r="P1983" s="138">
        <f>O1983*H1983</f>
        <v>0</v>
      </c>
      <c r="Q1983" s="138">
        <v>2.9999999999999997E-4</v>
      </c>
      <c r="R1983" s="138">
        <f>Q1983*H1983</f>
        <v>3.2765999999999997E-3</v>
      </c>
      <c r="S1983" s="138">
        <v>0</v>
      </c>
      <c r="T1983" s="139">
        <f>S1983*H1983</f>
        <v>0</v>
      </c>
      <c r="AR1983" s="140" t="s">
        <v>237</v>
      </c>
      <c r="AT1983" s="140" t="s">
        <v>182</v>
      </c>
      <c r="AU1983" s="140" t="s">
        <v>80</v>
      </c>
      <c r="AY1983" s="16" t="s">
        <v>181</v>
      </c>
      <c r="BE1983" s="141">
        <f>IF(N1983="základní",J1983,0)</f>
        <v>0</v>
      </c>
      <c r="BF1983" s="141">
        <f>IF(N1983="snížená",J1983,0)</f>
        <v>0</v>
      </c>
      <c r="BG1983" s="141">
        <f>IF(N1983="zákl. přenesená",J1983,0)</f>
        <v>0</v>
      </c>
      <c r="BH1983" s="141">
        <f>IF(N1983="sníž. přenesená",J1983,0)</f>
        <v>0</v>
      </c>
      <c r="BI1983" s="141">
        <f>IF(N1983="nulová",J1983,0)</f>
        <v>0</v>
      </c>
      <c r="BJ1983" s="16" t="s">
        <v>78</v>
      </c>
      <c r="BK1983" s="141">
        <f>ROUND(I1983*H1983,2)</f>
        <v>0</v>
      </c>
      <c r="BL1983" s="16" t="s">
        <v>237</v>
      </c>
      <c r="BM1983" s="140" t="s">
        <v>4580</v>
      </c>
    </row>
    <row r="1984" spans="2:65" s="1" customFormat="1" x14ac:dyDescent="0.2">
      <c r="B1984" s="31"/>
      <c r="D1984" s="148" t="s">
        <v>1052</v>
      </c>
      <c r="F1984" s="149" t="s">
        <v>4581</v>
      </c>
      <c r="I1984" s="144"/>
      <c r="L1984" s="31"/>
      <c r="M1984" s="145"/>
      <c r="T1984" s="52"/>
      <c r="AT1984" s="16" t="s">
        <v>1052</v>
      </c>
      <c r="AU1984" s="16" t="s">
        <v>80</v>
      </c>
    </row>
    <row r="1985" spans="2:65" s="12" customFormat="1" x14ac:dyDescent="0.2">
      <c r="B1985" s="150"/>
      <c r="D1985" s="142" t="s">
        <v>1054</v>
      </c>
      <c r="E1985" s="151" t="s">
        <v>3</v>
      </c>
      <c r="F1985" s="152" t="s">
        <v>4582</v>
      </c>
      <c r="H1985" s="153">
        <v>10.922000000000001</v>
      </c>
      <c r="I1985" s="154"/>
      <c r="L1985" s="150"/>
      <c r="M1985" s="155"/>
      <c r="T1985" s="156"/>
      <c r="AT1985" s="151" t="s">
        <v>1054</v>
      </c>
      <c r="AU1985" s="151" t="s">
        <v>80</v>
      </c>
      <c r="AV1985" s="12" t="s">
        <v>80</v>
      </c>
      <c r="AW1985" s="12" t="s">
        <v>35</v>
      </c>
      <c r="AX1985" s="12" t="s">
        <v>73</v>
      </c>
      <c r="AY1985" s="151" t="s">
        <v>181</v>
      </c>
    </row>
    <row r="1986" spans="2:65" s="13" customFormat="1" x14ac:dyDescent="0.2">
      <c r="B1986" s="157"/>
      <c r="D1986" s="142" t="s">
        <v>1054</v>
      </c>
      <c r="E1986" s="158" t="s">
        <v>3</v>
      </c>
      <c r="F1986" s="159" t="s">
        <v>1070</v>
      </c>
      <c r="H1986" s="160">
        <v>10.922000000000001</v>
      </c>
      <c r="I1986" s="161"/>
      <c r="L1986" s="157"/>
      <c r="M1986" s="162"/>
      <c r="T1986" s="163"/>
      <c r="AT1986" s="158" t="s">
        <v>1054</v>
      </c>
      <c r="AU1986" s="158" t="s">
        <v>80</v>
      </c>
      <c r="AV1986" s="13" t="s">
        <v>186</v>
      </c>
      <c r="AW1986" s="13" t="s">
        <v>35</v>
      </c>
      <c r="AX1986" s="13" t="s">
        <v>78</v>
      </c>
      <c r="AY1986" s="158" t="s">
        <v>181</v>
      </c>
    </row>
    <row r="1987" spans="2:65" s="1" customFormat="1" ht="44.25" customHeight="1" x14ac:dyDescent="0.2">
      <c r="B1987" s="128"/>
      <c r="C1987" s="164" t="s">
        <v>4583</v>
      </c>
      <c r="D1987" s="164" t="s">
        <v>1134</v>
      </c>
      <c r="E1987" s="165" t="s">
        <v>4573</v>
      </c>
      <c r="F1987" s="166" t="s">
        <v>4574</v>
      </c>
      <c r="G1987" s="167" t="s">
        <v>597</v>
      </c>
      <c r="H1987" s="168">
        <v>0.81599999999999995</v>
      </c>
      <c r="I1987" s="169"/>
      <c r="J1987" s="170">
        <f>ROUND(I1987*H1987,2)</f>
        <v>0</v>
      </c>
      <c r="K1987" s="166" t="s">
        <v>1050</v>
      </c>
      <c r="L1987" s="171"/>
      <c r="M1987" s="172" t="s">
        <v>3</v>
      </c>
      <c r="N1987" s="173" t="s">
        <v>44</v>
      </c>
      <c r="P1987" s="138">
        <f>O1987*H1987</f>
        <v>0</v>
      </c>
      <c r="Q1987" s="138">
        <v>2.1999999999999999E-2</v>
      </c>
      <c r="R1987" s="138">
        <f>Q1987*H1987</f>
        <v>1.7951999999999999E-2</v>
      </c>
      <c r="S1987" s="138">
        <v>0</v>
      </c>
      <c r="T1987" s="139">
        <f>S1987*H1987</f>
        <v>0</v>
      </c>
      <c r="AR1987" s="140" t="s">
        <v>297</v>
      </c>
      <c r="AT1987" s="140" t="s">
        <v>1134</v>
      </c>
      <c r="AU1987" s="140" t="s">
        <v>80</v>
      </c>
      <c r="AY1987" s="16" t="s">
        <v>181</v>
      </c>
      <c r="BE1987" s="141">
        <f>IF(N1987="základní",J1987,0)</f>
        <v>0</v>
      </c>
      <c r="BF1987" s="141">
        <f>IF(N1987="snížená",J1987,0)</f>
        <v>0</v>
      </c>
      <c r="BG1987" s="141">
        <f>IF(N1987="zákl. přenesená",J1987,0)</f>
        <v>0</v>
      </c>
      <c r="BH1987" s="141">
        <f>IF(N1987="sníž. přenesená",J1987,0)</f>
        <v>0</v>
      </c>
      <c r="BI1987" s="141">
        <f>IF(N1987="nulová",J1987,0)</f>
        <v>0</v>
      </c>
      <c r="BJ1987" s="16" t="s">
        <v>78</v>
      </c>
      <c r="BK1987" s="141">
        <f>ROUND(I1987*H1987,2)</f>
        <v>0</v>
      </c>
      <c r="BL1987" s="16" t="s">
        <v>237</v>
      </c>
      <c r="BM1987" s="140" t="s">
        <v>4584</v>
      </c>
    </row>
    <row r="1988" spans="2:65" s="12" customFormat="1" x14ac:dyDescent="0.2">
      <c r="B1988" s="150"/>
      <c r="D1988" s="142" t="s">
        <v>1054</v>
      </c>
      <c r="E1988" s="151" t="s">
        <v>3</v>
      </c>
      <c r="F1988" s="152" t="s">
        <v>4585</v>
      </c>
      <c r="H1988" s="153">
        <v>0.81599999999999995</v>
      </c>
      <c r="I1988" s="154"/>
      <c r="L1988" s="150"/>
      <c r="M1988" s="155"/>
      <c r="T1988" s="156"/>
      <c r="AT1988" s="151" t="s">
        <v>1054</v>
      </c>
      <c r="AU1988" s="151" t="s">
        <v>80</v>
      </c>
      <c r="AV1988" s="12" t="s">
        <v>80</v>
      </c>
      <c r="AW1988" s="12" t="s">
        <v>35</v>
      </c>
      <c r="AX1988" s="12" t="s">
        <v>78</v>
      </c>
      <c r="AY1988" s="151" t="s">
        <v>181</v>
      </c>
    </row>
    <row r="1989" spans="2:65" s="1" customFormat="1" ht="37.9" customHeight="1" x14ac:dyDescent="0.2">
      <c r="B1989" s="128"/>
      <c r="C1989" s="129" t="s">
        <v>4586</v>
      </c>
      <c r="D1989" s="129" t="s">
        <v>182</v>
      </c>
      <c r="E1989" s="130" t="s">
        <v>4587</v>
      </c>
      <c r="F1989" s="131" t="s">
        <v>4588</v>
      </c>
      <c r="G1989" s="132" t="s">
        <v>597</v>
      </c>
      <c r="H1989" s="133">
        <v>169.5</v>
      </c>
      <c r="I1989" s="134"/>
      <c r="J1989" s="135">
        <f>ROUND(I1989*H1989,2)</f>
        <v>0</v>
      </c>
      <c r="K1989" s="131" t="s">
        <v>1050</v>
      </c>
      <c r="L1989" s="31"/>
      <c r="M1989" s="136" t="s">
        <v>3</v>
      </c>
      <c r="N1989" s="137" t="s">
        <v>44</v>
      </c>
      <c r="P1989" s="138">
        <f>O1989*H1989</f>
        <v>0</v>
      </c>
      <c r="Q1989" s="138">
        <v>8.9700000000000005E-3</v>
      </c>
      <c r="R1989" s="138">
        <f>Q1989*H1989</f>
        <v>1.5204150000000001</v>
      </c>
      <c r="S1989" s="138">
        <v>0</v>
      </c>
      <c r="T1989" s="139">
        <f>S1989*H1989</f>
        <v>0</v>
      </c>
      <c r="AR1989" s="140" t="s">
        <v>237</v>
      </c>
      <c r="AT1989" s="140" t="s">
        <v>182</v>
      </c>
      <c r="AU1989" s="140" t="s">
        <v>80</v>
      </c>
      <c r="AY1989" s="16" t="s">
        <v>181</v>
      </c>
      <c r="BE1989" s="141">
        <f>IF(N1989="základní",J1989,0)</f>
        <v>0</v>
      </c>
      <c r="BF1989" s="141">
        <f>IF(N1989="snížená",J1989,0)</f>
        <v>0</v>
      </c>
      <c r="BG1989" s="141">
        <f>IF(N1989="zákl. přenesená",J1989,0)</f>
        <v>0</v>
      </c>
      <c r="BH1989" s="141">
        <f>IF(N1989="sníž. přenesená",J1989,0)</f>
        <v>0</v>
      </c>
      <c r="BI1989" s="141">
        <f>IF(N1989="nulová",J1989,0)</f>
        <v>0</v>
      </c>
      <c r="BJ1989" s="16" t="s">
        <v>78</v>
      </c>
      <c r="BK1989" s="141">
        <f>ROUND(I1989*H1989,2)</f>
        <v>0</v>
      </c>
      <c r="BL1989" s="16" t="s">
        <v>237</v>
      </c>
      <c r="BM1989" s="140" t="s">
        <v>4589</v>
      </c>
    </row>
    <row r="1990" spans="2:65" s="1" customFormat="1" x14ac:dyDescent="0.2">
      <c r="B1990" s="31"/>
      <c r="D1990" s="148" t="s">
        <v>1052</v>
      </c>
      <c r="F1990" s="149" t="s">
        <v>4590</v>
      </c>
      <c r="I1990" s="144"/>
      <c r="L1990" s="31"/>
      <c r="M1990" s="145"/>
      <c r="T1990" s="52"/>
      <c r="AT1990" s="16" t="s">
        <v>1052</v>
      </c>
      <c r="AU1990" s="16" t="s">
        <v>80</v>
      </c>
    </row>
    <row r="1991" spans="2:65" s="12" customFormat="1" x14ac:dyDescent="0.2">
      <c r="B1991" s="150"/>
      <c r="D1991" s="142" t="s">
        <v>1054</v>
      </c>
      <c r="E1991" s="151" t="s">
        <v>3</v>
      </c>
      <c r="F1991" s="152" t="s">
        <v>4591</v>
      </c>
      <c r="H1991" s="153">
        <v>27.8</v>
      </c>
      <c r="I1991" s="154"/>
      <c r="L1991" s="150"/>
      <c r="M1991" s="155"/>
      <c r="T1991" s="156"/>
      <c r="AT1991" s="151" t="s">
        <v>1054</v>
      </c>
      <c r="AU1991" s="151" t="s">
        <v>80</v>
      </c>
      <c r="AV1991" s="12" t="s">
        <v>80</v>
      </c>
      <c r="AW1991" s="12" t="s">
        <v>35</v>
      </c>
      <c r="AX1991" s="12" t="s">
        <v>73</v>
      </c>
      <c r="AY1991" s="151" t="s">
        <v>181</v>
      </c>
    </row>
    <row r="1992" spans="2:65" s="12" customFormat="1" x14ac:dyDescent="0.2">
      <c r="B1992" s="150"/>
      <c r="D1992" s="142" t="s">
        <v>1054</v>
      </c>
      <c r="E1992" s="151" t="s">
        <v>3</v>
      </c>
      <c r="F1992" s="152" t="s">
        <v>1779</v>
      </c>
      <c r="H1992" s="153">
        <v>11.7</v>
      </c>
      <c r="I1992" s="154"/>
      <c r="L1992" s="150"/>
      <c r="M1992" s="155"/>
      <c r="T1992" s="156"/>
      <c r="AT1992" s="151" t="s">
        <v>1054</v>
      </c>
      <c r="AU1992" s="151" t="s">
        <v>80</v>
      </c>
      <c r="AV1992" s="12" t="s">
        <v>80</v>
      </c>
      <c r="AW1992" s="12" t="s">
        <v>35</v>
      </c>
      <c r="AX1992" s="12" t="s">
        <v>73</v>
      </c>
      <c r="AY1992" s="151" t="s">
        <v>181</v>
      </c>
    </row>
    <row r="1993" spans="2:65" s="12" customFormat="1" x14ac:dyDescent="0.2">
      <c r="B1993" s="150"/>
      <c r="D1993" s="142" t="s">
        <v>1054</v>
      </c>
      <c r="E1993" s="151" t="s">
        <v>3</v>
      </c>
      <c r="F1993" s="152" t="s">
        <v>1780</v>
      </c>
      <c r="H1993" s="153">
        <v>12.4</v>
      </c>
      <c r="I1993" s="154"/>
      <c r="L1993" s="150"/>
      <c r="M1993" s="155"/>
      <c r="T1993" s="156"/>
      <c r="AT1993" s="151" t="s">
        <v>1054</v>
      </c>
      <c r="AU1993" s="151" t="s">
        <v>80</v>
      </c>
      <c r="AV1993" s="12" t="s">
        <v>80</v>
      </c>
      <c r="AW1993" s="12" t="s">
        <v>35</v>
      </c>
      <c r="AX1993" s="12" t="s">
        <v>73</v>
      </c>
      <c r="AY1993" s="151" t="s">
        <v>181</v>
      </c>
    </row>
    <row r="1994" spans="2:65" s="12" customFormat="1" x14ac:dyDescent="0.2">
      <c r="B1994" s="150"/>
      <c r="D1994" s="142" t="s">
        <v>1054</v>
      </c>
      <c r="E1994" s="151" t="s">
        <v>3</v>
      </c>
      <c r="F1994" s="152" t="s">
        <v>1782</v>
      </c>
      <c r="H1994" s="153">
        <v>57.4</v>
      </c>
      <c r="I1994" s="154"/>
      <c r="L1994" s="150"/>
      <c r="M1994" s="155"/>
      <c r="T1994" s="156"/>
      <c r="AT1994" s="151" t="s">
        <v>1054</v>
      </c>
      <c r="AU1994" s="151" t="s">
        <v>80</v>
      </c>
      <c r="AV1994" s="12" t="s">
        <v>80</v>
      </c>
      <c r="AW1994" s="12" t="s">
        <v>35</v>
      </c>
      <c r="AX1994" s="12" t="s">
        <v>73</v>
      </c>
      <c r="AY1994" s="151" t="s">
        <v>181</v>
      </c>
    </row>
    <row r="1995" spans="2:65" s="12" customFormat="1" x14ac:dyDescent="0.2">
      <c r="B1995" s="150"/>
      <c r="D1995" s="142" t="s">
        <v>1054</v>
      </c>
      <c r="E1995" s="151" t="s">
        <v>3</v>
      </c>
      <c r="F1995" s="152" t="s">
        <v>1785</v>
      </c>
      <c r="H1995" s="153">
        <v>60.2</v>
      </c>
      <c r="I1995" s="154"/>
      <c r="L1995" s="150"/>
      <c r="M1995" s="155"/>
      <c r="T1995" s="156"/>
      <c r="AT1995" s="151" t="s">
        <v>1054</v>
      </c>
      <c r="AU1995" s="151" t="s">
        <v>80</v>
      </c>
      <c r="AV1995" s="12" t="s">
        <v>80</v>
      </c>
      <c r="AW1995" s="12" t="s">
        <v>35</v>
      </c>
      <c r="AX1995" s="12" t="s">
        <v>73</v>
      </c>
      <c r="AY1995" s="151" t="s">
        <v>181</v>
      </c>
    </row>
    <row r="1996" spans="2:65" s="13" customFormat="1" x14ac:dyDescent="0.2">
      <c r="B1996" s="157"/>
      <c r="D1996" s="142" t="s">
        <v>1054</v>
      </c>
      <c r="E1996" s="158" t="s">
        <v>3</v>
      </c>
      <c r="F1996" s="159" t="s">
        <v>1070</v>
      </c>
      <c r="H1996" s="160">
        <v>169.5</v>
      </c>
      <c r="I1996" s="161"/>
      <c r="L1996" s="157"/>
      <c r="M1996" s="162"/>
      <c r="T1996" s="163"/>
      <c r="AT1996" s="158" t="s">
        <v>1054</v>
      </c>
      <c r="AU1996" s="158" t="s">
        <v>80</v>
      </c>
      <c r="AV1996" s="13" t="s">
        <v>186</v>
      </c>
      <c r="AW1996" s="13" t="s">
        <v>35</v>
      </c>
      <c r="AX1996" s="13" t="s">
        <v>78</v>
      </c>
      <c r="AY1996" s="158" t="s">
        <v>181</v>
      </c>
    </row>
    <row r="1997" spans="2:65" s="1" customFormat="1" ht="44.25" customHeight="1" x14ac:dyDescent="0.2">
      <c r="B1997" s="128"/>
      <c r="C1997" s="164" t="s">
        <v>4592</v>
      </c>
      <c r="D1997" s="164" t="s">
        <v>1134</v>
      </c>
      <c r="E1997" s="165" t="s">
        <v>4573</v>
      </c>
      <c r="F1997" s="166" t="s">
        <v>4574</v>
      </c>
      <c r="G1997" s="167" t="s">
        <v>597</v>
      </c>
      <c r="H1997" s="168">
        <v>194.92500000000001</v>
      </c>
      <c r="I1997" s="169"/>
      <c r="J1997" s="170">
        <f>ROUND(I1997*H1997,2)</f>
        <v>0</v>
      </c>
      <c r="K1997" s="166" t="s">
        <v>1050</v>
      </c>
      <c r="L1997" s="171"/>
      <c r="M1997" s="172" t="s">
        <v>3</v>
      </c>
      <c r="N1997" s="173" t="s">
        <v>44</v>
      </c>
      <c r="P1997" s="138">
        <f>O1997*H1997</f>
        <v>0</v>
      </c>
      <c r="Q1997" s="138">
        <v>2.1999999999999999E-2</v>
      </c>
      <c r="R1997" s="138">
        <f>Q1997*H1997</f>
        <v>4.2883500000000003</v>
      </c>
      <c r="S1997" s="138">
        <v>0</v>
      </c>
      <c r="T1997" s="139">
        <f>S1997*H1997</f>
        <v>0</v>
      </c>
      <c r="AR1997" s="140" t="s">
        <v>297</v>
      </c>
      <c r="AT1997" s="140" t="s">
        <v>1134</v>
      </c>
      <c r="AU1997" s="140" t="s">
        <v>80</v>
      </c>
      <c r="AY1997" s="16" t="s">
        <v>181</v>
      </c>
      <c r="BE1997" s="141">
        <f>IF(N1997="základní",J1997,0)</f>
        <v>0</v>
      </c>
      <c r="BF1997" s="141">
        <f>IF(N1997="snížená",J1997,0)</f>
        <v>0</v>
      </c>
      <c r="BG1997" s="141">
        <f>IF(N1997="zákl. přenesená",J1997,0)</f>
        <v>0</v>
      </c>
      <c r="BH1997" s="141">
        <f>IF(N1997="sníž. přenesená",J1997,0)</f>
        <v>0</v>
      </c>
      <c r="BI1997" s="141">
        <f>IF(N1997="nulová",J1997,0)</f>
        <v>0</v>
      </c>
      <c r="BJ1997" s="16" t="s">
        <v>78</v>
      </c>
      <c r="BK1997" s="141">
        <f>ROUND(I1997*H1997,2)</f>
        <v>0</v>
      </c>
      <c r="BL1997" s="16" t="s">
        <v>237</v>
      </c>
      <c r="BM1997" s="140" t="s">
        <v>4593</v>
      </c>
    </row>
    <row r="1998" spans="2:65" s="12" customFormat="1" x14ac:dyDescent="0.2">
      <c r="B1998" s="150"/>
      <c r="D1998" s="142" t="s">
        <v>1054</v>
      </c>
      <c r="F1998" s="152" t="s">
        <v>4594</v>
      </c>
      <c r="H1998" s="153">
        <v>194.92500000000001</v>
      </c>
      <c r="I1998" s="154"/>
      <c r="L1998" s="150"/>
      <c r="M1998" s="155"/>
      <c r="T1998" s="156"/>
      <c r="AT1998" s="151" t="s">
        <v>1054</v>
      </c>
      <c r="AU1998" s="151" t="s">
        <v>80</v>
      </c>
      <c r="AV1998" s="12" t="s">
        <v>80</v>
      </c>
      <c r="AW1998" s="12" t="s">
        <v>4</v>
      </c>
      <c r="AX1998" s="12" t="s">
        <v>78</v>
      </c>
      <c r="AY1998" s="151" t="s">
        <v>181</v>
      </c>
    </row>
    <row r="1999" spans="2:65" s="1" customFormat="1" ht="37.9" customHeight="1" x14ac:dyDescent="0.2">
      <c r="B1999" s="128"/>
      <c r="C1999" s="129" t="s">
        <v>4595</v>
      </c>
      <c r="D1999" s="129" t="s">
        <v>182</v>
      </c>
      <c r="E1999" s="130" t="s">
        <v>4596</v>
      </c>
      <c r="F1999" s="131" t="s">
        <v>4597</v>
      </c>
      <c r="G1999" s="132" t="s">
        <v>597</v>
      </c>
      <c r="H1999" s="133">
        <v>10.4</v>
      </c>
      <c r="I1999" s="134"/>
      <c r="J1999" s="135">
        <f>ROUND(I1999*H1999,2)</f>
        <v>0</v>
      </c>
      <c r="K1999" s="131" t="s">
        <v>1050</v>
      </c>
      <c r="L1999" s="31"/>
      <c r="M1999" s="136" t="s">
        <v>3</v>
      </c>
      <c r="N1999" s="137" t="s">
        <v>44</v>
      </c>
      <c r="P1999" s="138">
        <f>O1999*H1999</f>
        <v>0</v>
      </c>
      <c r="Q1999" s="138">
        <v>0</v>
      </c>
      <c r="R1999" s="138">
        <f>Q1999*H1999</f>
        <v>0</v>
      </c>
      <c r="S1999" s="138">
        <v>0</v>
      </c>
      <c r="T1999" s="139">
        <f>S1999*H1999</f>
        <v>0</v>
      </c>
      <c r="AR1999" s="140" t="s">
        <v>237</v>
      </c>
      <c r="AT1999" s="140" t="s">
        <v>182</v>
      </c>
      <c r="AU1999" s="140" t="s">
        <v>80</v>
      </c>
      <c r="AY1999" s="16" t="s">
        <v>181</v>
      </c>
      <c r="BE1999" s="141">
        <f>IF(N1999="základní",J1999,0)</f>
        <v>0</v>
      </c>
      <c r="BF1999" s="141">
        <f>IF(N1999="snížená",J1999,0)</f>
        <v>0</v>
      </c>
      <c r="BG1999" s="141">
        <f>IF(N1999="zákl. přenesená",J1999,0)</f>
        <v>0</v>
      </c>
      <c r="BH1999" s="141">
        <f>IF(N1999="sníž. přenesená",J1999,0)</f>
        <v>0</v>
      </c>
      <c r="BI1999" s="141">
        <f>IF(N1999="nulová",J1999,0)</f>
        <v>0</v>
      </c>
      <c r="BJ1999" s="16" t="s">
        <v>78</v>
      </c>
      <c r="BK1999" s="141">
        <f>ROUND(I1999*H1999,2)</f>
        <v>0</v>
      </c>
      <c r="BL1999" s="16" t="s">
        <v>237</v>
      </c>
      <c r="BM1999" s="140" t="s">
        <v>4598</v>
      </c>
    </row>
    <row r="2000" spans="2:65" s="1" customFormat="1" x14ac:dyDescent="0.2">
      <c r="B2000" s="31"/>
      <c r="D2000" s="148" t="s">
        <v>1052</v>
      </c>
      <c r="F2000" s="149" t="s">
        <v>4599</v>
      </c>
      <c r="I2000" s="144"/>
      <c r="L2000" s="31"/>
      <c r="M2000" s="145"/>
      <c r="T2000" s="52"/>
      <c r="AT2000" s="16" t="s">
        <v>1052</v>
      </c>
      <c r="AU2000" s="16" t="s">
        <v>80</v>
      </c>
    </row>
    <row r="2001" spans="2:65" s="12" customFormat="1" x14ac:dyDescent="0.2">
      <c r="B2001" s="150"/>
      <c r="D2001" s="142" t="s">
        <v>1054</v>
      </c>
      <c r="E2001" s="151" t="s">
        <v>3</v>
      </c>
      <c r="F2001" s="152" t="s">
        <v>4600</v>
      </c>
      <c r="H2001" s="153">
        <v>10.4</v>
      </c>
      <c r="I2001" s="154"/>
      <c r="L2001" s="150"/>
      <c r="M2001" s="155"/>
      <c r="T2001" s="156"/>
      <c r="AT2001" s="151" t="s">
        <v>1054</v>
      </c>
      <c r="AU2001" s="151" t="s">
        <v>80</v>
      </c>
      <c r="AV2001" s="12" t="s">
        <v>80</v>
      </c>
      <c r="AW2001" s="12" t="s">
        <v>35</v>
      </c>
      <c r="AX2001" s="12" t="s">
        <v>78</v>
      </c>
      <c r="AY2001" s="151" t="s">
        <v>181</v>
      </c>
    </row>
    <row r="2002" spans="2:65" s="1" customFormat="1" ht="55.5" customHeight="1" x14ac:dyDescent="0.2">
      <c r="B2002" s="128"/>
      <c r="C2002" s="129" t="s">
        <v>4601</v>
      </c>
      <c r="D2002" s="129" t="s">
        <v>182</v>
      </c>
      <c r="E2002" s="130" t="s">
        <v>4602</v>
      </c>
      <c r="F2002" s="131" t="s">
        <v>4603</v>
      </c>
      <c r="G2002" s="132" t="s">
        <v>1114</v>
      </c>
      <c r="H2002" s="133">
        <v>6.0220000000000002</v>
      </c>
      <c r="I2002" s="134"/>
      <c r="J2002" s="135">
        <f>ROUND(I2002*H2002,2)</f>
        <v>0</v>
      </c>
      <c r="K2002" s="131" t="s">
        <v>1050</v>
      </c>
      <c r="L2002" s="31"/>
      <c r="M2002" s="136" t="s">
        <v>3</v>
      </c>
      <c r="N2002" s="137" t="s">
        <v>44</v>
      </c>
      <c r="P2002" s="138">
        <f>O2002*H2002</f>
        <v>0</v>
      </c>
      <c r="Q2002" s="138">
        <v>0</v>
      </c>
      <c r="R2002" s="138">
        <f>Q2002*H2002</f>
        <v>0</v>
      </c>
      <c r="S2002" s="138">
        <v>0</v>
      </c>
      <c r="T2002" s="139">
        <f>S2002*H2002</f>
        <v>0</v>
      </c>
      <c r="AR2002" s="140" t="s">
        <v>237</v>
      </c>
      <c r="AT2002" s="140" t="s">
        <v>182</v>
      </c>
      <c r="AU2002" s="140" t="s">
        <v>80</v>
      </c>
      <c r="AY2002" s="16" t="s">
        <v>181</v>
      </c>
      <c r="BE2002" s="141">
        <f>IF(N2002="základní",J2002,0)</f>
        <v>0</v>
      </c>
      <c r="BF2002" s="141">
        <f>IF(N2002="snížená",J2002,0)</f>
        <v>0</v>
      </c>
      <c r="BG2002" s="141">
        <f>IF(N2002="zákl. přenesená",J2002,0)</f>
        <v>0</v>
      </c>
      <c r="BH2002" s="141">
        <f>IF(N2002="sníž. přenesená",J2002,0)</f>
        <v>0</v>
      </c>
      <c r="BI2002" s="141">
        <f>IF(N2002="nulová",J2002,0)</f>
        <v>0</v>
      </c>
      <c r="BJ2002" s="16" t="s">
        <v>78</v>
      </c>
      <c r="BK2002" s="141">
        <f>ROUND(I2002*H2002,2)</f>
        <v>0</v>
      </c>
      <c r="BL2002" s="16" t="s">
        <v>237</v>
      </c>
      <c r="BM2002" s="140" t="s">
        <v>4604</v>
      </c>
    </row>
    <row r="2003" spans="2:65" s="1" customFormat="1" x14ac:dyDescent="0.2">
      <c r="B2003" s="31"/>
      <c r="D2003" s="148" t="s">
        <v>1052</v>
      </c>
      <c r="F2003" s="149" t="s">
        <v>4605</v>
      </c>
      <c r="I2003" s="144"/>
      <c r="L2003" s="31"/>
      <c r="M2003" s="145"/>
      <c r="T2003" s="52"/>
      <c r="AT2003" s="16" t="s">
        <v>1052</v>
      </c>
      <c r="AU2003" s="16" t="s">
        <v>80</v>
      </c>
    </row>
    <row r="2004" spans="2:65" s="11" customFormat="1" ht="22.9" customHeight="1" x14ac:dyDescent="0.2">
      <c r="B2004" s="118"/>
      <c r="D2004" s="119" t="s">
        <v>72</v>
      </c>
      <c r="E2004" s="146" t="s">
        <v>3743</v>
      </c>
      <c r="F2004" s="146" t="s">
        <v>4606</v>
      </c>
      <c r="I2004" s="121"/>
      <c r="J2004" s="147">
        <f>BK2004</f>
        <v>0</v>
      </c>
      <c r="L2004" s="118"/>
      <c r="M2004" s="123"/>
      <c r="P2004" s="124">
        <f>SUM(P2005:P2029)</f>
        <v>0</v>
      </c>
      <c r="R2004" s="124">
        <f>SUM(R2005:R2029)</f>
        <v>7.2372911000000002</v>
      </c>
      <c r="T2004" s="125">
        <f>SUM(T2005:T2029)</f>
        <v>0</v>
      </c>
      <c r="AR2004" s="119" t="s">
        <v>80</v>
      </c>
      <c r="AT2004" s="126" t="s">
        <v>72</v>
      </c>
      <c r="AU2004" s="126" t="s">
        <v>78</v>
      </c>
      <c r="AY2004" s="119" t="s">
        <v>181</v>
      </c>
      <c r="BK2004" s="127">
        <f>SUM(BK2005:BK2029)</f>
        <v>0</v>
      </c>
    </row>
    <row r="2005" spans="2:65" s="1" customFormat="1" ht="24.2" customHeight="1" x14ac:dyDescent="0.2">
      <c r="B2005" s="128"/>
      <c r="C2005" s="129" t="s">
        <v>4607</v>
      </c>
      <c r="D2005" s="129" t="s">
        <v>182</v>
      </c>
      <c r="E2005" s="130" t="s">
        <v>4608</v>
      </c>
      <c r="F2005" s="131" t="s">
        <v>4609</v>
      </c>
      <c r="G2005" s="132" t="s">
        <v>597</v>
      </c>
      <c r="H2005" s="133">
        <v>57.167999999999999</v>
      </c>
      <c r="I2005" s="134"/>
      <c r="J2005" s="135">
        <f>ROUND(I2005*H2005,2)</f>
        <v>0</v>
      </c>
      <c r="K2005" s="131" t="s">
        <v>1050</v>
      </c>
      <c r="L2005" s="31"/>
      <c r="M2005" s="136" t="s">
        <v>3</v>
      </c>
      <c r="N2005" s="137" t="s">
        <v>44</v>
      </c>
      <c r="P2005" s="138">
        <f>O2005*H2005</f>
        <v>0</v>
      </c>
      <c r="Q2005" s="138">
        <v>0</v>
      </c>
      <c r="R2005" s="138">
        <f>Q2005*H2005</f>
        <v>0</v>
      </c>
      <c r="S2005" s="138">
        <v>0</v>
      </c>
      <c r="T2005" s="139">
        <f>S2005*H2005</f>
        <v>0</v>
      </c>
      <c r="AR2005" s="140" t="s">
        <v>237</v>
      </c>
      <c r="AT2005" s="140" t="s">
        <v>182</v>
      </c>
      <c r="AU2005" s="140" t="s">
        <v>80</v>
      </c>
      <c r="AY2005" s="16" t="s">
        <v>181</v>
      </c>
      <c r="BE2005" s="141">
        <f>IF(N2005="základní",J2005,0)</f>
        <v>0</v>
      </c>
      <c r="BF2005" s="141">
        <f>IF(N2005="snížená",J2005,0)</f>
        <v>0</v>
      </c>
      <c r="BG2005" s="141">
        <f>IF(N2005="zákl. přenesená",J2005,0)</f>
        <v>0</v>
      </c>
      <c r="BH2005" s="141">
        <f>IF(N2005="sníž. přenesená",J2005,0)</f>
        <v>0</v>
      </c>
      <c r="BI2005" s="141">
        <f>IF(N2005="nulová",J2005,0)</f>
        <v>0</v>
      </c>
      <c r="BJ2005" s="16" t="s">
        <v>78</v>
      </c>
      <c r="BK2005" s="141">
        <f>ROUND(I2005*H2005,2)</f>
        <v>0</v>
      </c>
      <c r="BL2005" s="16" t="s">
        <v>237</v>
      </c>
      <c r="BM2005" s="140" t="s">
        <v>4610</v>
      </c>
    </row>
    <row r="2006" spans="2:65" s="1" customFormat="1" x14ac:dyDescent="0.2">
      <c r="B2006" s="31"/>
      <c r="D2006" s="148" t="s">
        <v>1052</v>
      </c>
      <c r="F2006" s="149" t="s">
        <v>4611</v>
      </c>
      <c r="I2006" s="144"/>
      <c r="L2006" s="31"/>
      <c r="M2006" s="145"/>
      <c r="T2006" s="52"/>
      <c r="AT2006" s="16" t="s">
        <v>1052</v>
      </c>
      <c r="AU2006" s="16" t="s">
        <v>80</v>
      </c>
    </row>
    <row r="2007" spans="2:65" s="12" customFormat="1" x14ac:dyDescent="0.2">
      <c r="B2007" s="150"/>
      <c r="D2007" s="142" t="s">
        <v>1054</v>
      </c>
      <c r="E2007" s="151" t="s">
        <v>3</v>
      </c>
      <c r="F2007" s="152" t="s">
        <v>4612</v>
      </c>
      <c r="H2007" s="153">
        <v>46</v>
      </c>
      <c r="I2007" s="154"/>
      <c r="L2007" s="150"/>
      <c r="M2007" s="155"/>
      <c r="T2007" s="156"/>
      <c r="AT2007" s="151" t="s">
        <v>1054</v>
      </c>
      <c r="AU2007" s="151" t="s">
        <v>80</v>
      </c>
      <c r="AV2007" s="12" t="s">
        <v>80</v>
      </c>
      <c r="AW2007" s="12" t="s">
        <v>35</v>
      </c>
      <c r="AX2007" s="12" t="s">
        <v>73</v>
      </c>
      <c r="AY2007" s="151" t="s">
        <v>181</v>
      </c>
    </row>
    <row r="2008" spans="2:65" s="12" customFormat="1" x14ac:dyDescent="0.2">
      <c r="B2008" s="150"/>
      <c r="D2008" s="142" t="s">
        <v>1054</v>
      </c>
      <c r="E2008" s="151" t="s">
        <v>3</v>
      </c>
      <c r="F2008" s="152" t="s">
        <v>4613</v>
      </c>
      <c r="H2008" s="153">
        <v>11.167999999999999</v>
      </c>
      <c r="I2008" s="154"/>
      <c r="L2008" s="150"/>
      <c r="M2008" s="155"/>
      <c r="T2008" s="156"/>
      <c r="AT2008" s="151" t="s">
        <v>1054</v>
      </c>
      <c r="AU2008" s="151" t="s">
        <v>80</v>
      </c>
      <c r="AV2008" s="12" t="s">
        <v>80</v>
      </c>
      <c r="AW2008" s="12" t="s">
        <v>35</v>
      </c>
      <c r="AX2008" s="12" t="s">
        <v>73</v>
      </c>
      <c r="AY2008" s="151" t="s">
        <v>181</v>
      </c>
    </row>
    <row r="2009" spans="2:65" s="13" customFormat="1" x14ac:dyDescent="0.2">
      <c r="B2009" s="157"/>
      <c r="D2009" s="142" t="s">
        <v>1054</v>
      </c>
      <c r="E2009" s="158" t="s">
        <v>3</v>
      </c>
      <c r="F2009" s="159" t="s">
        <v>1070</v>
      </c>
      <c r="H2009" s="160">
        <v>57.167999999999999</v>
      </c>
      <c r="I2009" s="161"/>
      <c r="L2009" s="157"/>
      <c r="M2009" s="162"/>
      <c r="T2009" s="163"/>
      <c r="AT2009" s="158" t="s">
        <v>1054</v>
      </c>
      <c r="AU2009" s="158" t="s">
        <v>80</v>
      </c>
      <c r="AV2009" s="13" t="s">
        <v>186</v>
      </c>
      <c r="AW2009" s="13" t="s">
        <v>35</v>
      </c>
      <c r="AX2009" s="13" t="s">
        <v>78</v>
      </c>
      <c r="AY2009" s="158" t="s">
        <v>181</v>
      </c>
    </row>
    <row r="2010" spans="2:65" s="1" customFormat="1" ht="24.2" customHeight="1" x14ac:dyDescent="0.2">
      <c r="B2010" s="128"/>
      <c r="C2010" s="129" t="s">
        <v>4614</v>
      </c>
      <c r="D2010" s="129" t="s">
        <v>182</v>
      </c>
      <c r="E2010" s="130" t="s">
        <v>4615</v>
      </c>
      <c r="F2010" s="131" t="s">
        <v>4616</v>
      </c>
      <c r="G2010" s="132" t="s">
        <v>597</v>
      </c>
      <c r="H2010" s="133">
        <v>57.167999999999999</v>
      </c>
      <c r="I2010" s="134"/>
      <c r="J2010" s="135">
        <f>ROUND(I2010*H2010,2)</f>
        <v>0</v>
      </c>
      <c r="K2010" s="131" t="s">
        <v>1050</v>
      </c>
      <c r="L2010" s="31"/>
      <c r="M2010" s="136" t="s">
        <v>3</v>
      </c>
      <c r="N2010" s="137" t="s">
        <v>44</v>
      </c>
      <c r="P2010" s="138">
        <f>O2010*H2010</f>
        <v>0</v>
      </c>
      <c r="Q2010" s="138">
        <v>1.9000000000000001E-4</v>
      </c>
      <c r="R2010" s="138">
        <f>Q2010*H2010</f>
        <v>1.0861920000000001E-2</v>
      </c>
      <c r="S2010" s="138">
        <v>0</v>
      </c>
      <c r="T2010" s="139">
        <f>S2010*H2010</f>
        <v>0</v>
      </c>
      <c r="AR2010" s="140" t="s">
        <v>237</v>
      </c>
      <c r="AT2010" s="140" t="s">
        <v>182</v>
      </c>
      <c r="AU2010" s="140" t="s">
        <v>80</v>
      </c>
      <c r="AY2010" s="16" t="s">
        <v>181</v>
      </c>
      <c r="BE2010" s="141">
        <f>IF(N2010="základní",J2010,0)</f>
        <v>0</v>
      </c>
      <c r="BF2010" s="141">
        <f>IF(N2010="snížená",J2010,0)</f>
        <v>0</v>
      </c>
      <c r="BG2010" s="141">
        <f>IF(N2010="zákl. přenesená",J2010,0)</f>
        <v>0</v>
      </c>
      <c r="BH2010" s="141">
        <f>IF(N2010="sníž. přenesená",J2010,0)</f>
        <v>0</v>
      </c>
      <c r="BI2010" s="141">
        <f>IF(N2010="nulová",J2010,0)</f>
        <v>0</v>
      </c>
      <c r="BJ2010" s="16" t="s">
        <v>78</v>
      </c>
      <c r="BK2010" s="141">
        <f>ROUND(I2010*H2010,2)</f>
        <v>0</v>
      </c>
      <c r="BL2010" s="16" t="s">
        <v>237</v>
      </c>
      <c r="BM2010" s="140" t="s">
        <v>4617</v>
      </c>
    </row>
    <row r="2011" spans="2:65" s="1" customFormat="1" x14ac:dyDescent="0.2">
      <c r="B2011" s="31"/>
      <c r="D2011" s="148" t="s">
        <v>1052</v>
      </c>
      <c r="F2011" s="149" t="s">
        <v>4618</v>
      </c>
      <c r="I2011" s="144"/>
      <c r="L2011" s="31"/>
      <c r="M2011" s="145"/>
      <c r="T2011" s="52"/>
      <c r="AT2011" s="16" t="s">
        <v>1052</v>
      </c>
      <c r="AU2011" s="16" t="s">
        <v>80</v>
      </c>
    </row>
    <row r="2012" spans="2:65" s="1" customFormat="1" ht="33" customHeight="1" x14ac:dyDescent="0.2">
      <c r="B2012" s="128"/>
      <c r="C2012" s="129" t="s">
        <v>4619</v>
      </c>
      <c r="D2012" s="129" t="s">
        <v>182</v>
      </c>
      <c r="E2012" s="130" t="s">
        <v>4620</v>
      </c>
      <c r="F2012" s="131" t="s">
        <v>4621</v>
      </c>
      <c r="G2012" s="132" t="s">
        <v>499</v>
      </c>
      <c r="H2012" s="133">
        <v>78.650000000000006</v>
      </c>
      <c r="I2012" s="134"/>
      <c r="J2012" s="135">
        <f>ROUND(I2012*H2012,2)</f>
        <v>0</v>
      </c>
      <c r="K2012" s="131" t="s">
        <v>1050</v>
      </c>
      <c r="L2012" s="31"/>
      <c r="M2012" s="136" t="s">
        <v>3</v>
      </c>
      <c r="N2012" s="137" t="s">
        <v>44</v>
      </c>
      <c r="P2012" s="138">
        <f>O2012*H2012</f>
        <v>0</v>
      </c>
      <c r="Q2012" s="138">
        <v>8.43E-3</v>
      </c>
      <c r="R2012" s="138">
        <f>Q2012*H2012</f>
        <v>0.66301950000000009</v>
      </c>
      <c r="S2012" s="138">
        <v>0</v>
      </c>
      <c r="T2012" s="139">
        <f>S2012*H2012</f>
        <v>0</v>
      </c>
      <c r="AR2012" s="140" t="s">
        <v>237</v>
      </c>
      <c r="AT2012" s="140" t="s">
        <v>182</v>
      </c>
      <c r="AU2012" s="140" t="s">
        <v>80</v>
      </c>
      <c r="AY2012" s="16" t="s">
        <v>181</v>
      </c>
      <c r="BE2012" s="141">
        <f>IF(N2012="základní",J2012,0)</f>
        <v>0</v>
      </c>
      <c r="BF2012" s="141">
        <f>IF(N2012="snížená",J2012,0)</f>
        <v>0</v>
      </c>
      <c r="BG2012" s="141">
        <f>IF(N2012="zákl. přenesená",J2012,0)</f>
        <v>0</v>
      </c>
      <c r="BH2012" s="141">
        <f>IF(N2012="sníž. přenesená",J2012,0)</f>
        <v>0</v>
      </c>
      <c r="BI2012" s="141">
        <f>IF(N2012="nulová",J2012,0)</f>
        <v>0</v>
      </c>
      <c r="BJ2012" s="16" t="s">
        <v>78</v>
      </c>
      <c r="BK2012" s="141">
        <f>ROUND(I2012*H2012,2)</f>
        <v>0</v>
      </c>
      <c r="BL2012" s="16" t="s">
        <v>237</v>
      </c>
      <c r="BM2012" s="140" t="s">
        <v>4622</v>
      </c>
    </row>
    <row r="2013" spans="2:65" s="1" customFormat="1" x14ac:dyDescent="0.2">
      <c r="B2013" s="31"/>
      <c r="D2013" s="148" t="s">
        <v>1052</v>
      </c>
      <c r="F2013" s="149" t="s">
        <v>4623</v>
      </c>
      <c r="I2013" s="144"/>
      <c r="L2013" s="31"/>
      <c r="M2013" s="145"/>
      <c r="T2013" s="52"/>
      <c r="AT2013" s="16" t="s">
        <v>1052</v>
      </c>
      <c r="AU2013" s="16" t="s">
        <v>80</v>
      </c>
    </row>
    <row r="2014" spans="2:65" s="1" customFormat="1" ht="37.9" customHeight="1" x14ac:dyDescent="0.2">
      <c r="B2014" s="128"/>
      <c r="C2014" s="129" t="s">
        <v>4624</v>
      </c>
      <c r="D2014" s="129" t="s">
        <v>182</v>
      </c>
      <c r="E2014" s="130" t="s">
        <v>4625</v>
      </c>
      <c r="F2014" s="131" t="s">
        <v>4626</v>
      </c>
      <c r="G2014" s="132" t="s">
        <v>597</v>
      </c>
      <c r="H2014" s="133">
        <v>5.1120000000000001</v>
      </c>
      <c r="I2014" s="134"/>
      <c r="J2014" s="135">
        <f>ROUND(I2014*H2014,2)</f>
        <v>0</v>
      </c>
      <c r="K2014" s="131" t="s">
        <v>1050</v>
      </c>
      <c r="L2014" s="31"/>
      <c r="M2014" s="136" t="s">
        <v>3</v>
      </c>
      <c r="N2014" s="137" t="s">
        <v>44</v>
      </c>
      <c r="P2014" s="138">
        <f>O2014*H2014</f>
        <v>0</v>
      </c>
      <c r="Q2014" s="138">
        <v>1.9000000000000001E-4</v>
      </c>
      <c r="R2014" s="138">
        <f>Q2014*H2014</f>
        <v>9.7128000000000004E-4</v>
      </c>
      <c r="S2014" s="138">
        <v>0</v>
      </c>
      <c r="T2014" s="139">
        <f>S2014*H2014</f>
        <v>0</v>
      </c>
      <c r="AR2014" s="140" t="s">
        <v>237</v>
      </c>
      <c r="AT2014" s="140" t="s">
        <v>182</v>
      </c>
      <c r="AU2014" s="140" t="s">
        <v>80</v>
      </c>
      <c r="AY2014" s="16" t="s">
        <v>181</v>
      </c>
      <c r="BE2014" s="141">
        <f>IF(N2014="základní",J2014,0)</f>
        <v>0</v>
      </c>
      <c r="BF2014" s="141">
        <f>IF(N2014="snížená",J2014,0)</f>
        <v>0</v>
      </c>
      <c r="BG2014" s="141">
        <f>IF(N2014="zákl. přenesená",J2014,0)</f>
        <v>0</v>
      </c>
      <c r="BH2014" s="141">
        <f>IF(N2014="sníž. přenesená",J2014,0)</f>
        <v>0</v>
      </c>
      <c r="BI2014" s="141">
        <f>IF(N2014="nulová",J2014,0)</f>
        <v>0</v>
      </c>
      <c r="BJ2014" s="16" t="s">
        <v>78</v>
      </c>
      <c r="BK2014" s="141">
        <f>ROUND(I2014*H2014,2)</f>
        <v>0</v>
      </c>
      <c r="BL2014" s="16" t="s">
        <v>237</v>
      </c>
      <c r="BM2014" s="140" t="s">
        <v>4627</v>
      </c>
    </row>
    <row r="2015" spans="2:65" s="1" customFormat="1" x14ac:dyDescent="0.2">
      <c r="B2015" s="31"/>
      <c r="D2015" s="148" t="s">
        <v>1052</v>
      </c>
      <c r="F2015" s="149" t="s">
        <v>4628</v>
      </c>
      <c r="I2015" s="144"/>
      <c r="L2015" s="31"/>
      <c r="M2015" s="145"/>
      <c r="T2015" s="52"/>
      <c r="AT2015" s="16" t="s">
        <v>1052</v>
      </c>
      <c r="AU2015" s="16" t="s">
        <v>80</v>
      </c>
    </row>
    <row r="2016" spans="2:65" s="12" customFormat="1" ht="22.5" x14ac:dyDescent="0.2">
      <c r="B2016" s="150"/>
      <c r="D2016" s="142" t="s">
        <v>1054</v>
      </c>
      <c r="E2016" s="151" t="s">
        <v>3</v>
      </c>
      <c r="F2016" s="152" t="s">
        <v>4629</v>
      </c>
      <c r="H2016" s="153">
        <v>2.0920000000000001</v>
      </c>
      <c r="I2016" s="154"/>
      <c r="L2016" s="150"/>
      <c r="M2016" s="155"/>
      <c r="T2016" s="156"/>
      <c r="AT2016" s="151" t="s">
        <v>1054</v>
      </c>
      <c r="AU2016" s="151" t="s">
        <v>80</v>
      </c>
      <c r="AV2016" s="12" t="s">
        <v>80</v>
      </c>
      <c r="AW2016" s="12" t="s">
        <v>35</v>
      </c>
      <c r="AX2016" s="12" t="s">
        <v>73</v>
      </c>
      <c r="AY2016" s="151" t="s">
        <v>181</v>
      </c>
    </row>
    <row r="2017" spans="2:65" s="12" customFormat="1" ht="22.5" x14ac:dyDescent="0.2">
      <c r="B2017" s="150"/>
      <c r="D2017" s="142" t="s">
        <v>1054</v>
      </c>
      <c r="E2017" s="151" t="s">
        <v>3</v>
      </c>
      <c r="F2017" s="152" t="s">
        <v>4630</v>
      </c>
      <c r="H2017" s="153">
        <v>1.484</v>
      </c>
      <c r="I2017" s="154"/>
      <c r="L2017" s="150"/>
      <c r="M2017" s="155"/>
      <c r="T2017" s="156"/>
      <c r="AT2017" s="151" t="s">
        <v>1054</v>
      </c>
      <c r="AU2017" s="151" t="s">
        <v>80</v>
      </c>
      <c r="AV2017" s="12" t="s">
        <v>80</v>
      </c>
      <c r="AW2017" s="12" t="s">
        <v>35</v>
      </c>
      <c r="AX2017" s="12" t="s">
        <v>73</v>
      </c>
      <c r="AY2017" s="151" t="s">
        <v>181</v>
      </c>
    </row>
    <row r="2018" spans="2:65" s="12" customFormat="1" ht="22.5" x14ac:dyDescent="0.2">
      <c r="B2018" s="150"/>
      <c r="D2018" s="142" t="s">
        <v>1054</v>
      </c>
      <c r="E2018" s="151" t="s">
        <v>3</v>
      </c>
      <c r="F2018" s="152" t="s">
        <v>4631</v>
      </c>
      <c r="H2018" s="153">
        <v>1.536</v>
      </c>
      <c r="I2018" s="154"/>
      <c r="L2018" s="150"/>
      <c r="M2018" s="155"/>
      <c r="T2018" s="156"/>
      <c r="AT2018" s="151" t="s">
        <v>1054</v>
      </c>
      <c r="AU2018" s="151" t="s">
        <v>80</v>
      </c>
      <c r="AV2018" s="12" t="s">
        <v>80</v>
      </c>
      <c r="AW2018" s="12" t="s">
        <v>35</v>
      </c>
      <c r="AX2018" s="12" t="s">
        <v>73</v>
      </c>
      <c r="AY2018" s="151" t="s">
        <v>181</v>
      </c>
    </row>
    <row r="2019" spans="2:65" s="13" customFormat="1" x14ac:dyDescent="0.2">
      <c r="B2019" s="157"/>
      <c r="D2019" s="142" t="s">
        <v>1054</v>
      </c>
      <c r="E2019" s="158" t="s">
        <v>3</v>
      </c>
      <c r="F2019" s="159" t="s">
        <v>1070</v>
      </c>
      <c r="H2019" s="160">
        <v>5.1120000000000001</v>
      </c>
      <c r="I2019" s="161"/>
      <c r="L2019" s="157"/>
      <c r="M2019" s="162"/>
      <c r="T2019" s="163"/>
      <c r="AT2019" s="158" t="s">
        <v>1054</v>
      </c>
      <c r="AU2019" s="158" t="s">
        <v>80</v>
      </c>
      <c r="AV2019" s="13" t="s">
        <v>186</v>
      </c>
      <c r="AW2019" s="13" t="s">
        <v>35</v>
      </c>
      <c r="AX2019" s="13" t="s">
        <v>78</v>
      </c>
      <c r="AY2019" s="158" t="s">
        <v>181</v>
      </c>
    </row>
    <row r="2020" spans="2:65" s="1" customFormat="1" ht="78" customHeight="1" x14ac:dyDescent="0.2">
      <c r="B2020" s="128"/>
      <c r="C2020" s="129" t="s">
        <v>4632</v>
      </c>
      <c r="D2020" s="129" t="s">
        <v>182</v>
      </c>
      <c r="E2020" s="130" t="s">
        <v>4633</v>
      </c>
      <c r="F2020" s="131" t="s">
        <v>4634</v>
      </c>
      <c r="G2020" s="132" t="s">
        <v>597</v>
      </c>
      <c r="H2020" s="133">
        <v>99.58</v>
      </c>
      <c r="I2020" s="134"/>
      <c r="J2020" s="135">
        <f>ROUND(I2020*H2020,2)</f>
        <v>0</v>
      </c>
      <c r="K2020" s="131" t="s">
        <v>1050</v>
      </c>
      <c r="L2020" s="31"/>
      <c r="M2020" s="136" t="s">
        <v>3</v>
      </c>
      <c r="N2020" s="137" t="s">
        <v>44</v>
      </c>
      <c r="P2020" s="138">
        <f>O2020*H2020</f>
        <v>0</v>
      </c>
      <c r="Q2020" s="138">
        <v>6.583E-2</v>
      </c>
      <c r="R2020" s="138">
        <f>Q2020*H2020</f>
        <v>6.5553514000000002</v>
      </c>
      <c r="S2020" s="138">
        <v>0</v>
      </c>
      <c r="T2020" s="139">
        <f>S2020*H2020</f>
        <v>0</v>
      </c>
      <c r="AR2020" s="140" t="s">
        <v>237</v>
      </c>
      <c r="AT2020" s="140" t="s">
        <v>182</v>
      </c>
      <c r="AU2020" s="140" t="s">
        <v>80</v>
      </c>
      <c r="AY2020" s="16" t="s">
        <v>181</v>
      </c>
      <c r="BE2020" s="141">
        <f>IF(N2020="základní",J2020,0)</f>
        <v>0</v>
      </c>
      <c r="BF2020" s="141">
        <f>IF(N2020="snížená",J2020,0)</f>
        <v>0</v>
      </c>
      <c r="BG2020" s="141">
        <f>IF(N2020="zákl. přenesená",J2020,0)</f>
        <v>0</v>
      </c>
      <c r="BH2020" s="141">
        <f>IF(N2020="sníž. přenesená",J2020,0)</f>
        <v>0</v>
      </c>
      <c r="BI2020" s="141">
        <f>IF(N2020="nulová",J2020,0)</f>
        <v>0</v>
      </c>
      <c r="BJ2020" s="16" t="s">
        <v>78</v>
      </c>
      <c r="BK2020" s="141">
        <f>ROUND(I2020*H2020,2)</f>
        <v>0</v>
      </c>
      <c r="BL2020" s="16" t="s">
        <v>237</v>
      </c>
      <c r="BM2020" s="140" t="s">
        <v>4635</v>
      </c>
    </row>
    <row r="2021" spans="2:65" s="1" customFormat="1" x14ac:dyDescent="0.2">
      <c r="B2021" s="31"/>
      <c r="D2021" s="148" t="s">
        <v>1052</v>
      </c>
      <c r="F2021" s="149" t="s">
        <v>4636</v>
      </c>
      <c r="I2021" s="144"/>
      <c r="L2021" s="31"/>
      <c r="M2021" s="145"/>
      <c r="T2021" s="52"/>
      <c r="AT2021" s="16" t="s">
        <v>1052</v>
      </c>
      <c r="AU2021" s="16" t="s">
        <v>80</v>
      </c>
    </row>
    <row r="2022" spans="2:65" s="12" customFormat="1" x14ac:dyDescent="0.2">
      <c r="B2022" s="150"/>
      <c r="D2022" s="142" t="s">
        <v>1054</v>
      </c>
      <c r="E2022" s="151" t="s">
        <v>3</v>
      </c>
      <c r="F2022" s="152" t="s">
        <v>4637</v>
      </c>
      <c r="H2022" s="153">
        <v>99.58</v>
      </c>
      <c r="I2022" s="154"/>
      <c r="L2022" s="150"/>
      <c r="M2022" s="155"/>
      <c r="T2022" s="156"/>
      <c r="AT2022" s="151" t="s">
        <v>1054</v>
      </c>
      <c r="AU2022" s="151" t="s">
        <v>80</v>
      </c>
      <c r="AV2022" s="12" t="s">
        <v>80</v>
      </c>
      <c r="AW2022" s="12" t="s">
        <v>35</v>
      </c>
      <c r="AX2022" s="12" t="s">
        <v>78</v>
      </c>
      <c r="AY2022" s="151" t="s">
        <v>181</v>
      </c>
    </row>
    <row r="2023" spans="2:65" s="1" customFormat="1" ht="24.2" customHeight="1" x14ac:dyDescent="0.2">
      <c r="B2023" s="128"/>
      <c r="C2023" s="129" t="s">
        <v>4638</v>
      </c>
      <c r="D2023" s="129" t="s">
        <v>182</v>
      </c>
      <c r="E2023" s="130" t="s">
        <v>4639</v>
      </c>
      <c r="F2023" s="131" t="s">
        <v>4640</v>
      </c>
      <c r="G2023" s="132" t="s">
        <v>597</v>
      </c>
      <c r="H2023" s="133">
        <v>37.299999999999997</v>
      </c>
      <c r="I2023" s="134"/>
      <c r="J2023" s="135">
        <f>ROUND(I2023*H2023,2)</f>
        <v>0</v>
      </c>
      <c r="K2023" s="131" t="s">
        <v>1050</v>
      </c>
      <c r="L2023" s="31"/>
      <c r="M2023" s="136" t="s">
        <v>3</v>
      </c>
      <c r="N2023" s="137" t="s">
        <v>44</v>
      </c>
      <c r="P2023" s="138">
        <f>O2023*H2023</f>
        <v>0</v>
      </c>
      <c r="Q2023" s="138">
        <v>0</v>
      </c>
      <c r="R2023" s="138">
        <f>Q2023*H2023</f>
        <v>0</v>
      </c>
      <c r="S2023" s="138">
        <v>0</v>
      </c>
      <c r="T2023" s="139">
        <f>S2023*H2023</f>
        <v>0</v>
      </c>
      <c r="AR2023" s="140" t="s">
        <v>237</v>
      </c>
      <c r="AT2023" s="140" t="s">
        <v>182</v>
      </c>
      <c r="AU2023" s="140" t="s">
        <v>80</v>
      </c>
      <c r="AY2023" s="16" t="s">
        <v>181</v>
      </c>
      <c r="BE2023" s="141">
        <f>IF(N2023="základní",J2023,0)</f>
        <v>0</v>
      </c>
      <c r="BF2023" s="141">
        <f>IF(N2023="snížená",J2023,0)</f>
        <v>0</v>
      </c>
      <c r="BG2023" s="141">
        <f>IF(N2023="zákl. přenesená",J2023,0)</f>
        <v>0</v>
      </c>
      <c r="BH2023" s="141">
        <f>IF(N2023="sníž. přenesená",J2023,0)</f>
        <v>0</v>
      </c>
      <c r="BI2023" s="141">
        <f>IF(N2023="nulová",J2023,0)</f>
        <v>0</v>
      </c>
      <c r="BJ2023" s="16" t="s">
        <v>78</v>
      </c>
      <c r="BK2023" s="141">
        <f>ROUND(I2023*H2023,2)</f>
        <v>0</v>
      </c>
      <c r="BL2023" s="16" t="s">
        <v>237</v>
      </c>
      <c r="BM2023" s="140" t="s">
        <v>4641</v>
      </c>
    </row>
    <row r="2024" spans="2:65" s="1" customFormat="1" x14ac:dyDescent="0.2">
      <c r="B2024" s="31"/>
      <c r="D2024" s="148" t="s">
        <v>1052</v>
      </c>
      <c r="F2024" s="149" t="s">
        <v>4642</v>
      </c>
      <c r="I2024" s="144"/>
      <c r="L2024" s="31"/>
      <c r="M2024" s="145"/>
      <c r="T2024" s="52"/>
      <c r="AT2024" s="16" t="s">
        <v>1052</v>
      </c>
      <c r="AU2024" s="16" t="s">
        <v>80</v>
      </c>
    </row>
    <row r="2025" spans="2:65" s="12" customFormat="1" x14ac:dyDescent="0.2">
      <c r="B2025" s="150"/>
      <c r="D2025" s="142" t="s">
        <v>1054</v>
      </c>
      <c r="E2025" s="151" t="s">
        <v>3</v>
      </c>
      <c r="F2025" s="152" t="s">
        <v>4643</v>
      </c>
      <c r="H2025" s="153">
        <v>37.299999999999997</v>
      </c>
      <c r="I2025" s="154"/>
      <c r="L2025" s="150"/>
      <c r="M2025" s="155"/>
      <c r="T2025" s="156"/>
      <c r="AT2025" s="151" t="s">
        <v>1054</v>
      </c>
      <c r="AU2025" s="151" t="s">
        <v>80</v>
      </c>
      <c r="AV2025" s="12" t="s">
        <v>80</v>
      </c>
      <c r="AW2025" s="12" t="s">
        <v>35</v>
      </c>
      <c r="AX2025" s="12" t="s">
        <v>78</v>
      </c>
      <c r="AY2025" s="151" t="s">
        <v>181</v>
      </c>
    </row>
    <row r="2026" spans="2:65" s="1" customFormat="1" ht="24.2" customHeight="1" x14ac:dyDescent="0.2">
      <c r="B2026" s="128"/>
      <c r="C2026" s="129" t="s">
        <v>4644</v>
      </c>
      <c r="D2026" s="129" t="s">
        <v>182</v>
      </c>
      <c r="E2026" s="130" t="s">
        <v>4645</v>
      </c>
      <c r="F2026" s="131" t="s">
        <v>4646</v>
      </c>
      <c r="G2026" s="132" t="s">
        <v>597</v>
      </c>
      <c r="H2026" s="133">
        <v>37.299999999999997</v>
      </c>
      <c r="I2026" s="134"/>
      <c r="J2026" s="135">
        <f>ROUND(I2026*H2026,2)</f>
        <v>0</v>
      </c>
      <c r="K2026" s="131" t="s">
        <v>1050</v>
      </c>
      <c r="L2026" s="31"/>
      <c r="M2026" s="136" t="s">
        <v>3</v>
      </c>
      <c r="N2026" s="137" t="s">
        <v>44</v>
      </c>
      <c r="P2026" s="138">
        <f>O2026*H2026</f>
        <v>0</v>
      </c>
      <c r="Q2026" s="138">
        <v>1.9000000000000001E-4</v>
      </c>
      <c r="R2026" s="138">
        <f>Q2026*H2026</f>
        <v>7.0869999999999995E-3</v>
      </c>
      <c r="S2026" s="138">
        <v>0</v>
      </c>
      <c r="T2026" s="139">
        <f>S2026*H2026</f>
        <v>0</v>
      </c>
      <c r="AR2026" s="140" t="s">
        <v>237</v>
      </c>
      <c r="AT2026" s="140" t="s">
        <v>182</v>
      </c>
      <c r="AU2026" s="140" t="s">
        <v>80</v>
      </c>
      <c r="AY2026" s="16" t="s">
        <v>181</v>
      </c>
      <c r="BE2026" s="141">
        <f>IF(N2026="základní",J2026,0)</f>
        <v>0</v>
      </c>
      <c r="BF2026" s="141">
        <f>IF(N2026="snížená",J2026,0)</f>
        <v>0</v>
      </c>
      <c r="BG2026" s="141">
        <f>IF(N2026="zákl. přenesená",J2026,0)</f>
        <v>0</v>
      </c>
      <c r="BH2026" s="141">
        <f>IF(N2026="sníž. přenesená",J2026,0)</f>
        <v>0</v>
      </c>
      <c r="BI2026" s="141">
        <f>IF(N2026="nulová",J2026,0)</f>
        <v>0</v>
      </c>
      <c r="BJ2026" s="16" t="s">
        <v>78</v>
      </c>
      <c r="BK2026" s="141">
        <f>ROUND(I2026*H2026,2)</f>
        <v>0</v>
      </c>
      <c r="BL2026" s="16" t="s">
        <v>237</v>
      </c>
      <c r="BM2026" s="140" t="s">
        <v>4647</v>
      </c>
    </row>
    <row r="2027" spans="2:65" s="1" customFormat="1" x14ac:dyDescent="0.2">
      <c r="B2027" s="31"/>
      <c r="D2027" s="148" t="s">
        <v>1052</v>
      </c>
      <c r="F2027" s="149" t="s">
        <v>4648</v>
      </c>
      <c r="I2027" s="144"/>
      <c r="L2027" s="31"/>
      <c r="M2027" s="145"/>
      <c r="T2027" s="52"/>
      <c r="AT2027" s="16" t="s">
        <v>1052</v>
      </c>
      <c r="AU2027" s="16" t="s">
        <v>80</v>
      </c>
    </row>
    <row r="2028" spans="2:65" s="1" customFormat="1" ht="55.5" customHeight="1" x14ac:dyDescent="0.2">
      <c r="B2028" s="128"/>
      <c r="C2028" s="129" t="s">
        <v>4649</v>
      </c>
      <c r="D2028" s="129" t="s">
        <v>182</v>
      </c>
      <c r="E2028" s="130" t="s">
        <v>4650</v>
      </c>
      <c r="F2028" s="131" t="s">
        <v>4651</v>
      </c>
      <c r="G2028" s="132" t="s">
        <v>1114</v>
      </c>
      <c r="H2028" s="133">
        <v>7.2370000000000001</v>
      </c>
      <c r="I2028" s="134"/>
      <c r="J2028" s="135">
        <f>ROUND(I2028*H2028,2)</f>
        <v>0</v>
      </c>
      <c r="K2028" s="131" t="s">
        <v>1050</v>
      </c>
      <c r="L2028" s="31"/>
      <c r="M2028" s="136" t="s">
        <v>3</v>
      </c>
      <c r="N2028" s="137" t="s">
        <v>44</v>
      </c>
      <c r="P2028" s="138">
        <f>O2028*H2028</f>
        <v>0</v>
      </c>
      <c r="Q2028" s="138">
        <v>0</v>
      </c>
      <c r="R2028" s="138">
        <f>Q2028*H2028</f>
        <v>0</v>
      </c>
      <c r="S2028" s="138">
        <v>0</v>
      </c>
      <c r="T2028" s="139">
        <f>S2028*H2028</f>
        <v>0</v>
      </c>
      <c r="AR2028" s="140" t="s">
        <v>237</v>
      </c>
      <c r="AT2028" s="140" t="s">
        <v>182</v>
      </c>
      <c r="AU2028" s="140" t="s">
        <v>80</v>
      </c>
      <c r="AY2028" s="16" t="s">
        <v>181</v>
      </c>
      <c r="BE2028" s="141">
        <f>IF(N2028="základní",J2028,0)</f>
        <v>0</v>
      </c>
      <c r="BF2028" s="141">
        <f>IF(N2028="snížená",J2028,0)</f>
        <v>0</v>
      </c>
      <c r="BG2028" s="141">
        <f>IF(N2028="zákl. přenesená",J2028,0)</f>
        <v>0</v>
      </c>
      <c r="BH2028" s="141">
        <f>IF(N2028="sníž. přenesená",J2028,0)</f>
        <v>0</v>
      </c>
      <c r="BI2028" s="141">
        <f>IF(N2028="nulová",J2028,0)</f>
        <v>0</v>
      </c>
      <c r="BJ2028" s="16" t="s">
        <v>78</v>
      </c>
      <c r="BK2028" s="141">
        <f>ROUND(I2028*H2028,2)</f>
        <v>0</v>
      </c>
      <c r="BL2028" s="16" t="s">
        <v>237</v>
      </c>
      <c r="BM2028" s="140" t="s">
        <v>4652</v>
      </c>
    </row>
    <row r="2029" spans="2:65" s="1" customFormat="1" x14ac:dyDescent="0.2">
      <c r="B2029" s="31"/>
      <c r="D2029" s="148" t="s">
        <v>1052</v>
      </c>
      <c r="F2029" s="149" t="s">
        <v>4653</v>
      </c>
      <c r="I2029" s="144"/>
      <c r="L2029" s="31"/>
      <c r="M2029" s="145"/>
      <c r="T2029" s="52"/>
      <c r="AT2029" s="16" t="s">
        <v>1052</v>
      </c>
      <c r="AU2029" s="16" t="s">
        <v>80</v>
      </c>
    </row>
    <row r="2030" spans="2:65" s="11" customFormat="1" ht="22.9" customHeight="1" x14ac:dyDescent="0.2">
      <c r="B2030" s="118"/>
      <c r="D2030" s="119" t="s">
        <v>72</v>
      </c>
      <c r="E2030" s="146" t="s">
        <v>3755</v>
      </c>
      <c r="F2030" s="146" t="s">
        <v>4654</v>
      </c>
      <c r="I2030" s="121"/>
      <c r="J2030" s="147">
        <f>BK2030</f>
        <v>0</v>
      </c>
      <c r="L2030" s="118"/>
      <c r="M2030" s="123"/>
      <c r="P2030" s="124">
        <f>SUM(P2031:P2091)</f>
        <v>0</v>
      </c>
      <c r="R2030" s="124">
        <f>SUM(R2031:R2091)</f>
        <v>1.5662522599999997</v>
      </c>
      <c r="T2030" s="125">
        <f>SUM(T2031:T2091)</f>
        <v>0.88198499999999991</v>
      </c>
      <c r="AR2030" s="119" t="s">
        <v>80</v>
      </c>
      <c r="AT2030" s="126" t="s">
        <v>72</v>
      </c>
      <c r="AU2030" s="126" t="s">
        <v>78</v>
      </c>
      <c r="AY2030" s="119" t="s">
        <v>181</v>
      </c>
      <c r="BK2030" s="127">
        <f>SUM(BK2031:BK2091)</f>
        <v>0</v>
      </c>
    </row>
    <row r="2031" spans="2:65" s="1" customFormat="1" ht="24.2" customHeight="1" x14ac:dyDescent="0.2">
      <c r="B2031" s="128"/>
      <c r="C2031" s="129" t="s">
        <v>4655</v>
      </c>
      <c r="D2031" s="129" t="s">
        <v>182</v>
      </c>
      <c r="E2031" s="130" t="s">
        <v>4656</v>
      </c>
      <c r="F2031" s="131" t="s">
        <v>4657</v>
      </c>
      <c r="G2031" s="132" t="s">
        <v>597</v>
      </c>
      <c r="H2031" s="133">
        <v>192.583</v>
      </c>
      <c r="I2031" s="134"/>
      <c r="J2031" s="135">
        <f>ROUND(I2031*H2031,2)</f>
        <v>0</v>
      </c>
      <c r="K2031" s="131" t="s">
        <v>1050</v>
      </c>
      <c r="L2031" s="31"/>
      <c r="M2031" s="136" t="s">
        <v>3</v>
      </c>
      <c r="N2031" s="137" t="s">
        <v>44</v>
      </c>
      <c r="P2031" s="138">
        <f>O2031*H2031</f>
        <v>0</v>
      </c>
      <c r="Q2031" s="138">
        <v>0</v>
      </c>
      <c r="R2031" s="138">
        <f>Q2031*H2031</f>
        <v>0</v>
      </c>
      <c r="S2031" s="138">
        <v>0</v>
      </c>
      <c r="T2031" s="139">
        <f>S2031*H2031</f>
        <v>0</v>
      </c>
      <c r="AR2031" s="140" t="s">
        <v>237</v>
      </c>
      <c r="AT2031" s="140" t="s">
        <v>182</v>
      </c>
      <c r="AU2031" s="140" t="s">
        <v>80</v>
      </c>
      <c r="AY2031" s="16" t="s">
        <v>181</v>
      </c>
      <c r="BE2031" s="141">
        <f>IF(N2031="základní",J2031,0)</f>
        <v>0</v>
      </c>
      <c r="BF2031" s="141">
        <f>IF(N2031="snížená",J2031,0)</f>
        <v>0</v>
      </c>
      <c r="BG2031" s="141">
        <f>IF(N2031="zákl. přenesená",J2031,0)</f>
        <v>0</v>
      </c>
      <c r="BH2031" s="141">
        <f>IF(N2031="sníž. přenesená",J2031,0)</f>
        <v>0</v>
      </c>
      <c r="BI2031" s="141">
        <f>IF(N2031="nulová",J2031,0)</f>
        <v>0</v>
      </c>
      <c r="BJ2031" s="16" t="s">
        <v>78</v>
      </c>
      <c r="BK2031" s="141">
        <f>ROUND(I2031*H2031,2)</f>
        <v>0</v>
      </c>
      <c r="BL2031" s="16" t="s">
        <v>237</v>
      </c>
      <c r="BM2031" s="140" t="s">
        <v>4658</v>
      </c>
    </row>
    <row r="2032" spans="2:65" s="1" customFormat="1" x14ac:dyDescent="0.2">
      <c r="B2032" s="31"/>
      <c r="D2032" s="148" t="s">
        <v>1052</v>
      </c>
      <c r="F2032" s="149" t="s">
        <v>4659</v>
      </c>
      <c r="I2032" s="144"/>
      <c r="L2032" s="31"/>
      <c r="M2032" s="145"/>
      <c r="T2032" s="52"/>
      <c r="AT2032" s="16" t="s">
        <v>1052</v>
      </c>
      <c r="AU2032" s="16" t="s">
        <v>80</v>
      </c>
    </row>
    <row r="2033" spans="2:65" s="12" customFormat="1" x14ac:dyDescent="0.2">
      <c r="B2033" s="150"/>
      <c r="D2033" s="142" t="s">
        <v>1054</v>
      </c>
      <c r="E2033" s="151" t="s">
        <v>3</v>
      </c>
      <c r="F2033" s="152" t="s">
        <v>4660</v>
      </c>
      <c r="H2033" s="153">
        <v>192.583</v>
      </c>
      <c r="I2033" s="154"/>
      <c r="L2033" s="150"/>
      <c r="M2033" s="155"/>
      <c r="T2033" s="156"/>
      <c r="AT2033" s="151" t="s">
        <v>1054</v>
      </c>
      <c r="AU2033" s="151" t="s">
        <v>80</v>
      </c>
      <c r="AV2033" s="12" t="s">
        <v>80</v>
      </c>
      <c r="AW2033" s="12" t="s">
        <v>35</v>
      </c>
      <c r="AX2033" s="12" t="s">
        <v>78</v>
      </c>
      <c r="AY2033" s="151" t="s">
        <v>181</v>
      </c>
    </row>
    <row r="2034" spans="2:65" s="1" customFormat="1" ht="24.2" customHeight="1" x14ac:dyDescent="0.2">
      <c r="B2034" s="128"/>
      <c r="C2034" s="129" t="s">
        <v>4661</v>
      </c>
      <c r="D2034" s="129" t="s">
        <v>182</v>
      </c>
      <c r="E2034" s="130" t="s">
        <v>4662</v>
      </c>
      <c r="F2034" s="131" t="s">
        <v>4663</v>
      </c>
      <c r="G2034" s="132" t="s">
        <v>597</v>
      </c>
      <c r="H2034" s="133">
        <v>192.583</v>
      </c>
      <c r="I2034" s="134"/>
      <c r="J2034" s="135">
        <f>ROUND(I2034*H2034,2)</f>
        <v>0</v>
      </c>
      <c r="K2034" s="131" t="s">
        <v>1050</v>
      </c>
      <c r="L2034" s="31"/>
      <c r="M2034" s="136" t="s">
        <v>3</v>
      </c>
      <c r="N2034" s="137" t="s">
        <v>44</v>
      </c>
      <c r="P2034" s="138">
        <f>O2034*H2034</f>
        <v>0</v>
      </c>
      <c r="Q2034" s="138">
        <v>0</v>
      </c>
      <c r="R2034" s="138">
        <f>Q2034*H2034</f>
        <v>0</v>
      </c>
      <c r="S2034" s="138">
        <v>0</v>
      </c>
      <c r="T2034" s="139">
        <f>S2034*H2034</f>
        <v>0</v>
      </c>
      <c r="AR2034" s="140" t="s">
        <v>237</v>
      </c>
      <c r="AT2034" s="140" t="s">
        <v>182</v>
      </c>
      <c r="AU2034" s="140" t="s">
        <v>80</v>
      </c>
      <c r="AY2034" s="16" t="s">
        <v>181</v>
      </c>
      <c r="BE2034" s="141">
        <f>IF(N2034="základní",J2034,0)</f>
        <v>0</v>
      </c>
      <c r="BF2034" s="141">
        <f>IF(N2034="snížená",J2034,0)</f>
        <v>0</v>
      </c>
      <c r="BG2034" s="141">
        <f>IF(N2034="zákl. přenesená",J2034,0)</f>
        <v>0</v>
      </c>
      <c r="BH2034" s="141">
        <f>IF(N2034="sníž. přenesená",J2034,0)</f>
        <v>0</v>
      </c>
      <c r="BI2034" s="141">
        <f>IF(N2034="nulová",J2034,0)</f>
        <v>0</v>
      </c>
      <c r="BJ2034" s="16" t="s">
        <v>78</v>
      </c>
      <c r="BK2034" s="141">
        <f>ROUND(I2034*H2034,2)</f>
        <v>0</v>
      </c>
      <c r="BL2034" s="16" t="s">
        <v>237</v>
      </c>
      <c r="BM2034" s="140" t="s">
        <v>4664</v>
      </c>
    </row>
    <row r="2035" spans="2:65" s="1" customFormat="1" x14ac:dyDescent="0.2">
      <c r="B2035" s="31"/>
      <c r="D2035" s="148" t="s">
        <v>1052</v>
      </c>
      <c r="F2035" s="149" t="s">
        <v>4665</v>
      </c>
      <c r="I2035" s="144"/>
      <c r="L2035" s="31"/>
      <c r="M2035" s="145"/>
      <c r="T2035" s="52"/>
      <c r="AT2035" s="16" t="s">
        <v>1052</v>
      </c>
      <c r="AU2035" s="16" t="s">
        <v>80</v>
      </c>
    </row>
    <row r="2036" spans="2:65" s="1" customFormat="1" ht="37.9" customHeight="1" x14ac:dyDescent="0.2">
      <c r="B2036" s="128"/>
      <c r="C2036" s="129" t="s">
        <v>4666</v>
      </c>
      <c r="D2036" s="129" t="s">
        <v>182</v>
      </c>
      <c r="E2036" s="130" t="s">
        <v>4667</v>
      </c>
      <c r="F2036" s="131" t="s">
        <v>4668</v>
      </c>
      <c r="G2036" s="132" t="s">
        <v>597</v>
      </c>
      <c r="H2036" s="133">
        <v>192.583</v>
      </c>
      <c r="I2036" s="134"/>
      <c r="J2036" s="135">
        <f>ROUND(I2036*H2036,2)</f>
        <v>0</v>
      </c>
      <c r="K2036" s="131" t="s">
        <v>1050</v>
      </c>
      <c r="L2036" s="31"/>
      <c r="M2036" s="136" t="s">
        <v>3</v>
      </c>
      <c r="N2036" s="137" t="s">
        <v>44</v>
      </c>
      <c r="P2036" s="138">
        <f>O2036*H2036</f>
        <v>0</v>
      </c>
      <c r="Q2036" s="138">
        <v>4.4999999999999997E-3</v>
      </c>
      <c r="R2036" s="138">
        <f>Q2036*H2036</f>
        <v>0.86662349999999988</v>
      </c>
      <c r="S2036" s="138">
        <v>0</v>
      </c>
      <c r="T2036" s="139">
        <f>S2036*H2036</f>
        <v>0</v>
      </c>
      <c r="AR2036" s="140" t="s">
        <v>237</v>
      </c>
      <c r="AT2036" s="140" t="s">
        <v>182</v>
      </c>
      <c r="AU2036" s="140" t="s">
        <v>80</v>
      </c>
      <c r="AY2036" s="16" t="s">
        <v>181</v>
      </c>
      <c r="BE2036" s="141">
        <f>IF(N2036="základní",J2036,0)</f>
        <v>0</v>
      </c>
      <c r="BF2036" s="141">
        <f>IF(N2036="snížená",J2036,0)</f>
        <v>0</v>
      </c>
      <c r="BG2036" s="141">
        <f>IF(N2036="zákl. přenesená",J2036,0)</f>
        <v>0</v>
      </c>
      <c r="BH2036" s="141">
        <f>IF(N2036="sníž. přenesená",J2036,0)</f>
        <v>0</v>
      </c>
      <c r="BI2036" s="141">
        <f>IF(N2036="nulová",J2036,0)</f>
        <v>0</v>
      </c>
      <c r="BJ2036" s="16" t="s">
        <v>78</v>
      </c>
      <c r="BK2036" s="141">
        <f>ROUND(I2036*H2036,2)</f>
        <v>0</v>
      </c>
      <c r="BL2036" s="16" t="s">
        <v>237</v>
      </c>
      <c r="BM2036" s="140" t="s">
        <v>4669</v>
      </c>
    </row>
    <row r="2037" spans="2:65" s="1" customFormat="1" x14ac:dyDescent="0.2">
      <c r="B2037" s="31"/>
      <c r="D2037" s="148" t="s">
        <v>1052</v>
      </c>
      <c r="F2037" s="149" t="s">
        <v>4670</v>
      </c>
      <c r="I2037" s="144"/>
      <c r="L2037" s="31"/>
      <c r="M2037" s="145"/>
      <c r="T2037" s="52"/>
      <c r="AT2037" s="16" t="s">
        <v>1052</v>
      </c>
      <c r="AU2037" s="16" t="s">
        <v>80</v>
      </c>
    </row>
    <row r="2038" spans="2:65" s="1" customFormat="1" ht="24.2" customHeight="1" x14ac:dyDescent="0.2">
      <c r="B2038" s="128"/>
      <c r="C2038" s="129" t="s">
        <v>4671</v>
      </c>
      <c r="D2038" s="129" t="s">
        <v>182</v>
      </c>
      <c r="E2038" s="130" t="s">
        <v>4672</v>
      </c>
      <c r="F2038" s="131" t="s">
        <v>4673</v>
      </c>
      <c r="G2038" s="132" t="s">
        <v>597</v>
      </c>
      <c r="H2038" s="133">
        <v>279.7</v>
      </c>
      <c r="I2038" s="134"/>
      <c r="J2038" s="135">
        <f>ROUND(I2038*H2038,2)</f>
        <v>0</v>
      </c>
      <c r="K2038" s="131" t="s">
        <v>1050</v>
      </c>
      <c r="L2038" s="31"/>
      <c r="M2038" s="136" t="s">
        <v>3</v>
      </c>
      <c r="N2038" s="137" t="s">
        <v>44</v>
      </c>
      <c r="P2038" s="138">
        <f>O2038*H2038</f>
        <v>0</v>
      </c>
      <c r="Q2038" s="138">
        <v>0</v>
      </c>
      <c r="R2038" s="138">
        <f>Q2038*H2038</f>
        <v>0</v>
      </c>
      <c r="S2038" s="138">
        <v>3.0000000000000001E-3</v>
      </c>
      <c r="T2038" s="139">
        <f>S2038*H2038</f>
        <v>0.83909999999999996</v>
      </c>
      <c r="AR2038" s="140" t="s">
        <v>237</v>
      </c>
      <c r="AT2038" s="140" t="s">
        <v>182</v>
      </c>
      <c r="AU2038" s="140" t="s">
        <v>80</v>
      </c>
      <c r="AY2038" s="16" t="s">
        <v>181</v>
      </c>
      <c r="BE2038" s="141">
        <f>IF(N2038="základní",J2038,0)</f>
        <v>0</v>
      </c>
      <c r="BF2038" s="141">
        <f>IF(N2038="snížená",J2038,0)</f>
        <v>0</v>
      </c>
      <c r="BG2038" s="141">
        <f>IF(N2038="zákl. přenesená",J2038,0)</f>
        <v>0</v>
      </c>
      <c r="BH2038" s="141">
        <f>IF(N2038="sníž. přenesená",J2038,0)</f>
        <v>0</v>
      </c>
      <c r="BI2038" s="141">
        <f>IF(N2038="nulová",J2038,0)</f>
        <v>0</v>
      </c>
      <c r="BJ2038" s="16" t="s">
        <v>78</v>
      </c>
      <c r="BK2038" s="141">
        <f>ROUND(I2038*H2038,2)</f>
        <v>0</v>
      </c>
      <c r="BL2038" s="16" t="s">
        <v>237</v>
      </c>
      <c r="BM2038" s="140" t="s">
        <v>4674</v>
      </c>
    </row>
    <row r="2039" spans="2:65" s="1" customFormat="1" x14ac:dyDescent="0.2">
      <c r="B2039" s="31"/>
      <c r="D2039" s="148" t="s">
        <v>1052</v>
      </c>
      <c r="F2039" s="149" t="s">
        <v>4675</v>
      </c>
      <c r="I2039" s="144"/>
      <c r="L2039" s="31"/>
      <c r="M2039" s="145"/>
      <c r="T2039" s="52"/>
      <c r="AT2039" s="16" t="s">
        <v>1052</v>
      </c>
      <c r="AU2039" s="16" t="s">
        <v>80</v>
      </c>
    </row>
    <row r="2040" spans="2:65" s="12" customFormat="1" x14ac:dyDescent="0.2">
      <c r="B2040" s="150"/>
      <c r="D2040" s="142" t="s">
        <v>1054</v>
      </c>
      <c r="E2040" s="151" t="s">
        <v>3</v>
      </c>
      <c r="F2040" s="152" t="s">
        <v>4676</v>
      </c>
      <c r="H2040" s="153">
        <v>82.8</v>
      </c>
      <c r="I2040" s="154"/>
      <c r="L2040" s="150"/>
      <c r="M2040" s="155"/>
      <c r="T2040" s="156"/>
      <c r="AT2040" s="151" t="s">
        <v>1054</v>
      </c>
      <c r="AU2040" s="151" t="s">
        <v>80</v>
      </c>
      <c r="AV2040" s="12" t="s">
        <v>80</v>
      </c>
      <c r="AW2040" s="12" t="s">
        <v>35</v>
      </c>
      <c r="AX2040" s="12" t="s">
        <v>73</v>
      </c>
      <c r="AY2040" s="151" t="s">
        <v>181</v>
      </c>
    </row>
    <row r="2041" spans="2:65" s="12" customFormat="1" x14ac:dyDescent="0.2">
      <c r="B2041" s="150"/>
      <c r="D2041" s="142" t="s">
        <v>1054</v>
      </c>
      <c r="E2041" s="151" t="s">
        <v>3</v>
      </c>
      <c r="F2041" s="152" t="s">
        <v>4677</v>
      </c>
      <c r="H2041" s="153">
        <v>104.9</v>
      </c>
      <c r="I2041" s="154"/>
      <c r="L2041" s="150"/>
      <c r="M2041" s="155"/>
      <c r="T2041" s="156"/>
      <c r="AT2041" s="151" t="s">
        <v>1054</v>
      </c>
      <c r="AU2041" s="151" t="s">
        <v>80</v>
      </c>
      <c r="AV2041" s="12" t="s">
        <v>80</v>
      </c>
      <c r="AW2041" s="12" t="s">
        <v>35</v>
      </c>
      <c r="AX2041" s="12" t="s">
        <v>73</v>
      </c>
      <c r="AY2041" s="151" t="s">
        <v>181</v>
      </c>
    </row>
    <row r="2042" spans="2:65" s="12" customFormat="1" x14ac:dyDescent="0.2">
      <c r="B2042" s="150"/>
      <c r="D2042" s="142" t="s">
        <v>1054</v>
      </c>
      <c r="E2042" s="151" t="s">
        <v>3</v>
      </c>
      <c r="F2042" s="152" t="s">
        <v>4678</v>
      </c>
      <c r="H2042" s="153">
        <v>92</v>
      </c>
      <c r="I2042" s="154"/>
      <c r="L2042" s="150"/>
      <c r="M2042" s="155"/>
      <c r="T2042" s="156"/>
      <c r="AT2042" s="151" t="s">
        <v>1054</v>
      </c>
      <c r="AU2042" s="151" t="s">
        <v>80</v>
      </c>
      <c r="AV2042" s="12" t="s">
        <v>80</v>
      </c>
      <c r="AW2042" s="12" t="s">
        <v>35</v>
      </c>
      <c r="AX2042" s="12" t="s">
        <v>73</v>
      </c>
      <c r="AY2042" s="151" t="s">
        <v>181</v>
      </c>
    </row>
    <row r="2043" spans="2:65" s="13" customFormat="1" x14ac:dyDescent="0.2">
      <c r="B2043" s="157"/>
      <c r="D2043" s="142" t="s">
        <v>1054</v>
      </c>
      <c r="E2043" s="158" t="s">
        <v>3</v>
      </c>
      <c r="F2043" s="159" t="s">
        <v>1070</v>
      </c>
      <c r="H2043" s="160">
        <v>279.7</v>
      </c>
      <c r="I2043" s="161"/>
      <c r="L2043" s="157"/>
      <c r="M2043" s="162"/>
      <c r="T2043" s="163"/>
      <c r="AT2043" s="158" t="s">
        <v>1054</v>
      </c>
      <c r="AU2043" s="158" t="s">
        <v>80</v>
      </c>
      <c r="AV2043" s="13" t="s">
        <v>186</v>
      </c>
      <c r="AW2043" s="13" t="s">
        <v>35</v>
      </c>
      <c r="AX2043" s="13" t="s">
        <v>78</v>
      </c>
      <c r="AY2043" s="158" t="s">
        <v>181</v>
      </c>
    </row>
    <row r="2044" spans="2:65" s="1" customFormat="1" ht="24.2" customHeight="1" x14ac:dyDescent="0.2">
      <c r="B2044" s="128"/>
      <c r="C2044" s="129" t="s">
        <v>4679</v>
      </c>
      <c r="D2044" s="129" t="s">
        <v>182</v>
      </c>
      <c r="E2044" s="130" t="s">
        <v>4680</v>
      </c>
      <c r="F2044" s="131" t="s">
        <v>4681</v>
      </c>
      <c r="G2044" s="132" t="s">
        <v>597</v>
      </c>
      <c r="H2044" s="133">
        <v>47.237000000000002</v>
      </c>
      <c r="I2044" s="134"/>
      <c r="J2044" s="135">
        <f>ROUND(I2044*H2044,2)</f>
        <v>0</v>
      </c>
      <c r="K2044" s="131" t="s">
        <v>1050</v>
      </c>
      <c r="L2044" s="31"/>
      <c r="M2044" s="136" t="s">
        <v>3</v>
      </c>
      <c r="N2044" s="137" t="s">
        <v>44</v>
      </c>
      <c r="P2044" s="138">
        <f>O2044*H2044</f>
        <v>0</v>
      </c>
      <c r="Q2044" s="138">
        <v>5.0000000000000001E-4</v>
      </c>
      <c r="R2044" s="138">
        <f>Q2044*H2044</f>
        <v>2.3618500000000001E-2</v>
      </c>
      <c r="S2044" s="138">
        <v>0</v>
      </c>
      <c r="T2044" s="139">
        <f>S2044*H2044</f>
        <v>0</v>
      </c>
      <c r="AR2044" s="140" t="s">
        <v>237</v>
      </c>
      <c r="AT2044" s="140" t="s">
        <v>182</v>
      </c>
      <c r="AU2044" s="140" t="s">
        <v>80</v>
      </c>
      <c r="AY2044" s="16" t="s">
        <v>181</v>
      </c>
      <c r="BE2044" s="141">
        <f>IF(N2044="základní",J2044,0)</f>
        <v>0</v>
      </c>
      <c r="BF2044" s="141">
        <f>IF(N2044="snížená",J2044,0)</f>
        <v>0</v>
      </c>
      <c r="BG2044" s="141">
        <f>IF(N2044="zákl. přenesená",J2044,0)</f>
        <v>0</v>
      </c>
      <c r="BH2044" s="141">
        <f>IF(N2044="sníž. přenesená",J2044,0)</f>
        <v>0</v>
      </c>
      <c r="BI2044" s="141">
        <f>IF(N2044="nulová",J2044,0)</f>
        <v>0</v>
      </c>
      <c r="BJ2044" s="16" t="s">
        <v>78</v>
      </c>
      <c r="BK2044" s="141">
        <f>ROUND(I2044*H2044,2)</f>
        <v>0</v>
      </c>
      <c r="BL2044" s="16" t="s">
        <v>237</v>
      </c>
      <c r="BM2044" s="140" t="s">
        <v>4682</v>
      </c>
    </row>
    <row r="2045" spans="2:65" s="1" customFormat="1" x14ac:dyDescent="0.2">
      <c r="B2045" s="31"/>
      <c r="D2045" s="148" t="s">
        <v>1052</v>
      </c>
      <c r="F2045" s="149" t="s">
        <v>4683</v>
      </c>
      <c r="I2045" s="144"/>
      <c r="L2045" s="31"/>
      <c r="M2045" s="145"/>
      <c r="T2045" s="52"/>
      <c r="AT2045" s="16" t="s">
        <v>1052</v>
      </c>
      <c r="AU2045" s="16" t="s">
        <v>80</v>
      </c>
    </row>
    <row r="2046" spans="2:65" s="12" customFormat="1" x14ac:dyDescent="0.2">
      <c r="B2046" s="150"/>
      <c r="D2046" s="142" t="s">
        <v>1054</v>
      </c>
      <c r="E2046" s="151" t="s">
        <v>3</v>
      </c>
      <c r="F2046" s="152" t="s">
        <v>4684</v>
      </c>
      <c r="H2046" s="153">
        <v>25.25</v>
      </c>
      <c r="I2046" s="154"/>
      <c r="L2046" s="150"/>
      <c r="M2046" s="155"/>
      <c r="T2046" s="156"/>
      <c r="AT2046" s="151" t="s">
        <v>1054</v>
      </c>
      <c r="AU2046" s="151" t="s">
        <v>80</v>
      </c>
      <c r="AV2046" s="12" t="s">
        <v>80</v>
      </c>
      <c r="AW2046" s="12" t="s">
        <v>35</v>
      </c>
      <c r="AX2046" s="12" t="s">
        <v>73</v>
      </c>
      <c r="AY2046" s="151" t="s">
        <v>181</v>
      </c>
    </row>
    <row r="2047" spans="2:65" s="12" customFormat="1" x14ac:dyDescent="0.2">
      <c r="B2047" s="150"/>
      <c r="D2047" s="142" t="s">
        <v>1054</v>
      </c>
      <c r="E2047" s="151" t="s">
        <v>3</v>
      </c>
      <c r="F2047" s="152" t="s">
        <v>4685</v>
      </c>
      <c r="H2047" s="153">
        <v>21.986999999999998</v>
      </c>
      <c r="I2047" s="154"/>
      <c r="L2047" s="150"/>
      <c r="M2047" s="155"/>
      <c r="T2047" s="156"/>
      <c r="AT2047" s="151" t="s">
        <v>1054</v>
      </c>
      <c r="AU2047" s="151" t="s">
        <v>80</v>
      </c>
      <c r="AV2047" s="12" t="s">
        <v>80</v>
      </c>
      <c r="AW2047" s="12" t="s">
        <v>35</v>
      </c>
      <c r="AX2047" s="12" t="s">
        <v>73</v>
      </c>
      <c r="AY2047" s="151" t="s">
        <v>181</v>
      </c>
    </row>
    <row r="2048" spans="2:65" s="13" customFormat="1" x14ac:dyDescent="0.2">
      <c r="B2048" s="157"/>
      <c r="D2048" s="142" t="s">
        <v>1054</v>
      </c>
      <c r="E2048" s="158" t="s">
        <v>3</v>
      </c>
      <c r="F2048" s="159" t="s">
        <v>1070</v>
      </c>
      <c r="H2048" s="160">
        <v>47.237000000000002</v>
      </c>
      <c r="I2048" s="161"/>
      <c r="L2048" s="157"/>
      <c r="M2048" s="162"/>
      <c r="T2048" s="163"/>
      <c r="AT2048" s="158" t="s">
        <v>1054</v>
      </c>
      <c r="AU2048" s="158" t="s">
        <v>80</v>
      </c>
      <c r="AV2048" s="13" t="s">
        <v>186</v>
      </c>
      <c r="AW2048" s="13" t="s">
        <v>35</v>
      </c>
      <c r="AX2048" s="13" t="s">
        <v>78</v>
      </c>
      <c r="AY2048" s="158" t="s">
        <v>181</v>
      </c>
    </row>
    <row r="2049" spans="2:65" s="1" customFormat="1" ht="37.9" customHeight="1" x14ac:dyDescent="0.2">
      <c r="B2049" s="128"/>
      <c r="C2049" s="164" t="s">
        <v>4686</v>
      </c>
      <c r="D2049" s="164" t="s">
        <v>1134</v>
      </c>
      <c r="E2049" s="165" t="s">
        <v>4687</v>
      </c>
      <c r="F2049" s="166" t="s">
        <v>4688</v>
      </c>
      <c r="G2049" s="167" t="s">
        <v>597</v>
      </c>
      <c r="H2049" s="168">
        <v>51.960999999999999</v>
      </c>
      <c r="I2049" s="169"/>
      <c r="J2049" s="170">
        <f>ROUND(I2049*H2049,2)</f>
        <v>0</v>
      </c>
      <c r="K2049" s="166" t="s">
        <v>1050</v>
      </c>
      <c r="L2049" s="171"/>
      <c r="M2049" s="172" t="s">
        <v>3</v>
      </c>
      <c r="N2049" s="173" t="s">
        <v>44</v>
      </c>
      <c r="P2049" s="138">
        <f>O2049*H2049</f>
        <v>0</v>
      </c>
      <c r="Q2049" s="138">
        <v>1.15E-3</v>
      </c>
      <c r="R2049" s="138">
        <f>Q2049*H2049</f>
        <v>5.975515E-2</v>
      </c>
      <c r="S2049" s="138">
        <v>0</v>
      </c>
      <c r="T2049" s="139">
        <f>S2049*H2049</f>
        <v>0</v>
      </c>
      <c r="AR2049" s="140" t="s">
        <v>297</v>
      </c>
      <c r="AT2049" s="140" t="s">
        <v>1134</v>
      </c>
      <c r="AU2049" s="140" t="s">
        <v>80</v>
      </c>
      <c r="AY2049" s="16" t="s">
        <v>181</v>
      </c>
      <c r="BE2049" s="141">
        <f>IF(N2049="základní",J2049,0)</f>
        <v>0</v>
      </c>
      <c r="BF2049" s="141">
        <f>IF(N2049="snížená",J2049,0)</f>
        <v>0</v>
      </c>
      <c r="BG2049" s="141">
        <f>IF(N2049="zákl. přenesená",J2049,0)</f>
        <v>0</v>
      </c>
      <c r="BH2049" s="141">
        <f>IF(N2049="sníž. přenesená",J2049,0)</f>
        <v>0</v>
      </c>
      <c r="BI2049" s="141">
        <f>IF(N2049="nulová",J2049,0)</f>
        <v>0</v>
      </c>
      <c r="BJ2049" s="16" t="s">
        <v>78</v>
      </c>
      <c r="BK2049" s="141">
        <f>ROUND(I2049*H2049,2)</f>
        <v>0</v>
      </c>
      <c r="BL2049" s="16" t="s">
        <v>237</v>
      </c>
      <c r="BM2049" s="140" t="s">
        <v>4689</v>
      </c>
    </row>
    <row r="2050" spans="2:65" s="12" customFormat="1" x14ac:dyDescent="0.2">
      <c r="B2050" s="150"/>
      <c r="D2050" s="142" t="s">
        <v>1054</v>
      </c>
      <c r="F2050" s="152" t="s">
        <v>4690</v>
      </c>
      <c r="H2050" s="153">
        <v>51.960999999999999</v>
      </c>
      <c r="I2050" s="154"/>
      <c r="L2050" s="150"/>
      <c r="M2050" s="155"/>
      <c r="T2050" s="156"/>
      <c r="AT2050" s="151" t="s">
        <v>1054</v>
      </c>
      <c r="AU2050" s="151" t="s">
        <v>80</v>
      </c>
      <c r="AV2050" s="12" t="s">
        <v>80</v>
      </c>
      <c r="AW2050" s="12" t="s">
        <v>4</v>
      </c>
      <c r="AX2050" s="12" t="s">
        <v>78</v>
      </c>
      <c r="AY2050" s="151" t="s">
        <v>181</v>
      </c>
    </row>
    <row r="2051" spans="2:65" s="1" customFormat="1" ht="24.2" customHeight="1" x14ac:dyDescent="0.2">
      <c r="B2051" s="128"/>
      <c r="C2051" s="129" t="s">
        <v>4691</v>
      </c>
      <c r="D2051" s="129" t="s">
        <v>182</v>
      </c>
      <c r="E2051" s="130" t="s">
        <v>4692</v>
      </c>
      <c r="F2051" s="131" t="s">
        <v>4693</v>
      </c>
      <c r="G2051" s="132" t="s">
        <v>597</v>
      </c>
      <c r="H2051" s="133">
        <v>145.35499999999999</v>
      </c>
      <c r="I2051" s="134"/>
      <c r="J2051" s="135">
        <f>ROUND(I2051*H2051,2)</f>
        <v>0</v>
      </c>
      <c r="K2051" s="131" t="s">
        <v>1050</v>
      </c>
      <c r="L2051" s="31"/>
      <c r="M2051" s="136" t="s">
        <v>3</v>
      </c>
      <c r="N2051" s="137" t="s">
        <v>44</v>
      </c>
      <c r="P2051" s="138">
        <f>O2051*H2051</f>
        <v>0</v>
      </c>
      <c r="Q2051" s="138">
        <v>2.9999999999999997E-4</v>
      </c>
      <c r="R2051" s="138">
        <f>Q2051*H2051</f>
        <v>4.3606499999999992E-2</v>
      </c>
      <c r="S2051" s="138">
        <v>0</v>
      </c>
      <c r="T2051" s="139">
        <f>S2051*H2051</f>
        <v>0</v>
      </c>
      <c r="AR2051" s="140" t="s">
        <v>237</v>
      </c>
      <c r="AT2051" s="140" t="s">
        <v>182</v>
      </c>
      <c r="AU2051" s="140" t="s">
        <v>80</v>
      </c>
      <c r="AY2051" s="16" t="s">
        <v>181</v>
      </c>
      <c r="BE2051" s="141">
        <f>IF(N2051="základní",J2051,0)</f>
        <v>0</v>
      </c>
      <c r="BF2051" s="141">
        <f>IF(N2051="snížená",J2051,0)</f>
        <v>0</v>
      </c>
      <c r="BG2051" s="141">
        <f>IF(N2051="zákl. přenesená",J2051,0)</f>
        <v>0</v>
      </c>
      <c r="BH2051" s="141">
        <f>IF(N2051="sníž. přenesená",J2051,0)</f>
        <v>0</v>
      </c>
      <c r="BI2051" s="141">
        <f>IF(N2051="nulová",J2051,0)</f>
        <v>0</v>
      </c>
      <c r="BJ2051" s="16" t="s">
        <v>78</v>
      </c>
      <c r="BK2051" s="141">
        <f>ROUND(I2051*H2051,2)</f>
        <v>0</v>
      </c>
      <c r="BL2051" s="16" t="s">
        <v>237</v>
      </c>
      <c r="BM2051" s="140" t="s">
        <v>4694</v>
      </c>
    </row>
    <row r="2052" spans="2:65" s="1" customFormat="1" x14ac:dyDescent="0.2">
      <c r="B2052" s="31"/>
      <c r="D2052" s="148" t="s">
        <v>1052</v>
      </c>
      <c r="F2052" s="149" t="s">
        <v>4695</v>
      </c>
      <c r="I2052" s="144"/>
      <c r="L2052" s="31"/>
      <c r="M2052" s="145"/>
      <c r="T2052" s="52"/>
      <c r="AT2052" s="16" t="s">
        <v>1052</v>
      </c>
      <c r="AU2052" s="16" t="s">
        <v>80</v>
      </c>
    </row>
    <row r="2053" spans="2:65" s="12" customFormat="1" x14ac:dyDescent="0.2">
      <c r="B2053" s="150"/>
      <c r="D2053" s="142" t="s">
        <v>1054</v>
      </c>
      <c r="E2053" s="151" t="s">
        <v>3</v>
      </c>
      <c r="F2053" s="152" t="s">
        <v>4696</v>
      </c>
      <c r="H2053" s="153">
        <v>8.76</v>
      </c>
      <c r="I2053" s="154"/>
      <c r="L2053" s="150"/>
      <c r="M2053" s="155"/>
      <c r="T2053" s="156"/>
      <c r="AT2053" s="151" t="s">
        <v>1054</v>
      </c>
      <c r="AU2053" s="151" t="s">
        <v>80</v>
      </c>
      <c r="AV2053" s="12" t="s">
        <v>80</v>
      </c>
      <c r="AW2053" s="12" t="s">
        <v>35</v>
      </c>
      <c r="AX2053" s="12" t="s">
        <v>73</v>
      </c>
      <c r="AY2053" s="151" t="s">
        <v>181</v>
      </c>
    </row>
    <row r="2054" spans="2:65" s="12" customFormat="1" x14ac:dyDescent="0.2">
      <c r="B2054" s="150"/>
      <c r="D2054" s="142" t="s">
        <v>1054</v>
      </c>
      <c r="E2054" s="151" t="s">
        <v>3</v>
      </c>
      <c r="F2054" s="152" t="s">
        <v>1777</v>
      </c>
      <c r="H2054" s="153">
        <v>15.64</v>
      </c>
      <c r="I2054" s="154"/>
      <c r="L2054" s="150"/>
      <c r="M2054" s="155"/>
      <c r="T2054" s="156"/>
      <c r="AT2054" s="151" t="s">
        <v>1054</v>
      </c>
      <c r="AU2054" s="151" t="s">
        <v>80</v>
      </c>
      <c r="AV2054" s="12" t="s">
        <v>80</v>
      </c>
      <c r="AW2054" s="12" t="s">
        <v>35</v>
      </c>
      <c r="AX2054" s="12" t="s">
        <v>73</v>
      </c>
      <c r="AY2054" s="151" t="s">
        <v>181</v>
      </c>
    </row>
    <row r="2055" spans="2:65" s="12" customFormat="1" x14ac:dyDescent="0.2">
      <c r="B2055" s="150"/>
      <c r="D2055" s="142" t="s">
        <v>1054</v>
      </c>
      <c r="E2055" s="151" t="s">
        <v>3</v>
      </c>
      <c r="F2055" s="152" t="s">
        <v>2266</v>
      </c>
      <c r="H2055" s="153">
        <v>15.65</v>
      </c>
      <c r="I2055" s="154"/>
      <c r="L2055" s="150"/>
      <c r="M2055" s="155"/>
      <c r="T2055" s="156"/>
      <c r="AT2055" s="151" t="s">
        <v>1054</v>
      </c>
      <c r="AU2055" s="151" t="s">
        <v>80</v>
      </c>
      <c r="AV2055" s="12" t="s">
        <v>80</v>
      </c>
      <c r="AW2055" s="12" t="s">
        <v>35</v>
      </c>
      <c r="AX2055" s="12" t="s">
        <v>73</v>
      </c>
      <c r="AY2055" s="151" t="s">
        <v>181</v>
      </c>
    </row>
    <row r="2056" spans="2:65" s="12" customFormat="1" x14ac:dyDescent="0.2">
      <c r="B2056" s="150"/>
      <c r="D2056" s="142" t="s">
        <v>1054</v>
      </c>
      <c r="E2056" s="151" t="s">
        <v>3</v>
      </c>
      <c r="F2056" s="152" t="s">
        <v>1784</v>
      </c>
      <c r="H2056" s="153">
        <v>105.30500000000001</v>
      </c>
      <c r="I2056" s="154"/>
      <c r="L2056" s="150"/>
      <c r="M2056" s="155"/>
      <c r="T2056" s="156"/>
      <c r="AT2056" s="151" t="s">
        <v>1054</v>
      </c>
      <c r="AU2056" s="151" t="s">
        <v>80</v>
      </c>
      <c r="AV2056" s="12" t="s">
        <v>80</v>
      </c>
      <c r="AW2056" s="12" t="s">
        <v>35</v>
      </c>
      <c r="AX2056" s="12" t="s">
        <v>73</v>
      </c>
      <c r="AY2056" s="151" t="s">
        <v>181</v>
      </c>
    </row>
    <row r="2057" spans="2:65" s="13" customFormat="1" x14ac:dyDescent="0.2">
      <c r="B2057" s="157"/>
      <c r="D2057" s="142" t="s">
        <v>1054</v>
      </c>
      <c r="E2057" s="158" t="s">
        <v>3</v>
      </c>
      <c r="F2057" s="159" t="s">
        <v>1070</v>
      </c>
      <c r="H2057" s="160">
        <v>145.35499999999999</v>
      </c>
      <c r="I2057" s="161"/>
      <c r="L2057" s="157"/>
      <c r="M2057" s="162"/>
      <c r="T2057" s="163"/>
      <c r="AT2057" s="158" t="s">
        <v>1054</v>
      </c>
      <c r="AU2057" s="158" t="s">
        <v>80</v>
      </c>
      <c r="AV2057" s="13" t="s">
        <v>186</v>
      </c>
      <c r="AW2057" s="13" t="s">
        <v>35</v>
      </c>
      <c r="AX2057" s="13" t="s">
        <v>78</v>
      </c>
      <c r="AY2057" s="158" t="s">
        <v>181</v>
      </c>
    </row>
    <row r="2058" spans="2:65" s="1" customFormat="1" ht="16.5" customHeight="1" x14ac:dyDescent="0.2">
      <c r="B2058" s="128"/>
      <c r="C2058" s="164" t="s">
        <v>4697</v>
      </c>
      <c r="D2058" s="164" t="s">
        <v>1134</v>
      </c>
      <c r="E2058" s="165" t="s">
        <v>4698</v>
      </c>
      <c r="F2058" s="166" t="s">
        <v>4699</v>
      </c>
      <c r="G2058" s="167" t="s">
        <v>597</v>
      </c>
      <c r="H2058" s="168">
        <v>159.89099999999999</v>
      </c>
      <c r="I2058" s="169"/>
      <c r="J2058" s="170">
        <f>ROUND(I2058*H2058,2)</f>
        <v>0</v>
      </c>
      <c r="K2058" s="166" t="s">
        <v>1050</v>
      </c>
      <c r="L2058" s="171"/>
      <c r="M2058" s="172" t="s">
        <v>3</v>
      </c>
      <c r="N2058" s="173" t="s">
        <v>44</v>
      </c>
      <c r="P2058" s="138">
        <f>O2058*H2058</f>
        <v>0</v>
      </c>
      <c r="Q2058" s="138">
        <v>3.2000000000000002E-3</v>
      </c>
      <c r="R2058" s="138">
        <f>Q2058*H2058</f>
        <v>0.51165119999999997</v>
      </c>
      <c r="S2058" s="138">
        <v>0</v>
      </c>
      <c r="T2058" s="139">
        <f>S2058*H2058</f>
        <v>0</v>
      </c>
      <c r="AR2058" s="140" t="s">
        <v>297</v>
      </c>
      <c r="AT2058" s="140" t="s">
        <v>1134</v>
      </c>
      <c r="AU2058" s="140" t="s">
        <v>80</v>
      </c>
      <c r="AY2058" s="16" t="s">
        <v>181</v>
      </c>
      <c r="BE2058" s="141">
        <f>IF(N2058="základní",J2058,0)</f>
        <v>0</v>
      </c>
      <c r="BF2058" s="141">
        <f>IF(N2058="snížená",J2058,0)</f>
        <v>0</v>
      </c>
      <c r="BG2058" s="141">
        <f>IF(N2058="zákl. přenesená",J2058,0)</f>
        <v>0</v>
      </c>
      <c r="BH2058" s="141">
        <f>IF(N2058="sníž. přenesená",J2058,0)</f>
        <v>0</v>
      </c>
      <c r="BI2058" s="141">
        <f>IF(N2058="nulová",J2058,0)</f>
        <v>0</v>
      </c>
      <c r="BJ2058" s="16" t="s">
        <v>78</v>
      </c>
      <c r="BK2058" s="141">
        <f>ROUND(I2058*H2058,2)</f>
        <v>0</v>
      </c>
      <c r="BL2058" s="16" t="s">
        <v>237</v>
      </c>
      <c r="BM2058" s="140" t="s">
        <v>4700</v>
      </c>
    </row>
    <row r="2059" spans="2:65" s="12" customFormat="1" x14ac:dyDescent="0.2">
      <c r="B2059" s="150"/>
      <c r="D2059" s="142" t="s">
        <v>1054</v>
      </c>
      <c r="F2059" s="152" t="s">
        <v>4701</v>
      </c>
      <c r="H2059" s="153">
        <v>159.89099999999999</v>
      </c>
      <c r="I2059" s="154"/>
      <c r="L2059" s="150"/>
      <c r="M2059" s="155"/>
      <c r="T2059" s="156"/>
      <c r="AT2059" s="151" t="s">
        <v>1054</v>
      </c>
      <c r="AU2059" s="151" t="s">
        <v>80</v>
      </c>
      <c r="AV2059" s="12" t="s">
        <v>80</v>
      </c>
      <c r="AW2059" s="12" t="s">
        <v>4</v>
      </c>
      <c r="AX2059" s="12" t="s">
        <v>78</v>
      </c>
      <c r="AY2059" s="151" t="s">
        <v>181</v>
      </c>
    </row>
    <row r="2060" spans="2:65" s="1" customFormat="1" ht="21.75" customHeight="1" x14ac:dyDescent="0.2">
      <c r="B2060" s="128"/>
      <c r="C2060" s="129" t="s">
        <v>4702</v>
      </c>
      <c r="D2060" s="129" t="s">
        <v>182</v>
      </c>
      <c r="E2060" s="130" t="s">
        <v>4703</v>
      </c>
      <c r="F2060" s="131" t="s">
        <v>4704</v>
      </c>
      <c r="G2060" s="132" t="s">
        <v>499</v>
      </c>
      <c r="H2060" s="133">
        <v>142.94999999999999</v>
      </c>
      <c r="I2060" s="134"/>
      <c r="J2060" s="135">
        <f>ROUND(I2060*H2060,2)</f>
        <v>0</v>
      </c>
      <c r="K2060" s="131" t="s">
        <v>1050</v>
      </c>
      <c r="L2060" s="31"/>
      <c r="M2060" s="136" t="s">
        <v>3</v>
      </c>
      <c r="N2060" s="137" t="s">
        <v>44</v>
      </c>
      <c r="P2060" s="138">
        <f>O2060*H2060</f>
        <v>0</v>
      </c>
      <c r="Q2060" s="138">
        <v>0</v>
      </c>
      <c r="R2060" s="138">
        <f>Q2060*H2060</f>
        <v>0</v>
      </c>
      <c r="S2060" s="138">
        <v>2.9999999999999997E-4</v>
      </c>
      <c r="T2060" s="139">
        <f>S2060*H2060</f>
        <v>4.2884999999999993E-2</v>
      </c>
      <c r="AR2060" s="140" t="s">
        <v>237</v>
      </c>
      <c r="AT2060" s="140" t="s">
        <v>182</v>
      </c>
      <c r="AU2060" s="140" t="s">
        <v>80</v>
      </c>
      <c r="AY2060" s="16" t="s">
        <v>181</v>
      </c>
      <c r="BE2060" s="141">
        <f>IF(N2060="základní",J2060,0)</f>
        <v>0</v>
      </c>
      <c r="BF2060" s="141">
        <f>IF(N2060="snížená",J2060,0)</f>
        <v>0</v>
      </c>
      <c r="BG2060" s="141">
        <f>IF(N2060="zákl. přenesená",J2060,0)</f>
        <v>0</v>
      </c>
      <c r="BH2060" s="141">
        <f>IF(N2060="sníž. přenesená",J2060,0)</f>
        <v>0</v>
      </c>
      <c r="BI2060" s="141">
        <f>IF(N2060="nulová",J2060,0)</f>
        <v>0</v>
      </c>
      <c r="BJ2060" s="16" t="s">
        <v>78</v>
      </c>
      <c r="BK2060" s="141">
        <f>ROUND(I2060*H2060,2)</f>
        <v>0</v>
      </c>
      <c r="BL2060" s="16" t="s">
        <v>237</v>
      </c>
      <c r="BM2060" s="140" t="s">
        <v>4705</v>
      </c>
    </row>
    <row r="2061" spans="2:65" s="1" customFormat="1" x14ac:dyDescent="0.2">
      <c r="B2061" s="31"/>
      <c r="D2061" s="148" t="s">
        <v>1052</v>
      </c>
      <c r="F2061" s="149" t="s">
        <v>4706</v>
      </c>
      <c r="I2061" s="144"/>
      <c r="L2061" s="31"/>
      <c r="M2061" s="145"/>
      <c r="T2061" s="52"/>
      <c r="AT2061" s="16" t="s">
        <v>1052</v>
      </c>
      <c r="AU2061" s="16" t="s">
        <v>80</v>
      </c>
    </row>
    <row r="2062" spans="2:65" s="12" customFormat="1" x14ac:dyDescent="0.2">
      <c r="B2062" s="150"/>
      <c r="D2062" s="142" t="s">
        <v>1054</v>
      </c>
      <c r="E2062" s="151" t="s">
        <v>3</v>
      </c>
      <c r="F2062" s="152" t="s">
        <v>4707</v>
      </c>
      <c r="H2062" s="153">
        <v>73.3</v>
      </c>
      <c r="I2062" s="154"/>
      <c r="L2062" s="150"/>
      <c r="M2062" s="155"/>
      <c r="T2062" s="156"/>
      <c r="AT2062" s="151" t="s">
        <v>1054</v>
      </c>
      <c r="AU2062" s="151" t="s">
        <v>80</v>
      </c>
      <c r="AV2062" s="12" t="s">
        <v>80</v>
      </c>
      <c r="AW2062" s="12" t="s">
        <v>35</v>
      </c>
      <c r="AX2062" s="12" t="s">
        <v>73</v>
      </c>
      <c r="AY2062" s="151" t="s">
        <v>181</v>
      </c>
    </row>
    <row r="2063" spans="2:65" s="12" customFormat="1" x14ac:dyDescent="0.2">
      <c r="B2063" s="150"/>
      <c r="D2063" s="142" t="s">
        <v>1054</v>
      </c>
      <c r="E2063" s="151" t="s">
        <v>3</v>
      </c>
      <c r="F2063" s="152" t="s">
        <v>4708</v>
      </c>
      <c r="H2063" s="153">
        <v>-6.45</v>
      </c>
      <c r="I2063" s="154"/>
      <c r="L2063" s="150"/>
      <c r="M2063" s="155"/>
      <c r="T2063" s="156"/>
      <c r="AT2063" s="151" t="s">
        <v>1054</v>
      </c>
      <c r="AU2063" s="151" t="s">
        <v>80</v>
      </c>
      <c r="AV2063" s="12" t="s">
        <v>80</v>
      </c>
      <c r="AW2063" s="12" t="s">
        <v>35</v>
      </c>
      <c r="AX2063" s="12" t="s">
        <v>73</v>
      </c>
      <c r="AY2063" s="151" t="s">
        <v>181</v>
      </c>
    </row>
    <row r="2064" spans="2:65" s="12" customFormat="1" x14ac:dyDescent="0.2">
      <c r="B2064" s="150"/>
      <c r="D2064" s="142" t="s">
        <v>1054</v>
      </c>
      <c r="E2064" s="151" t="s">
        <v>3</v>
      </c>
      <c r="F2064" s="152" t="s">
        <v>4709</v>
      </c>
      <c r="H2064" s="153">
        <v>76.099999999999994</v>
      </c>
      <c r="I2064" s="154"/>
      <c r="L2064" s="150"/>
      <c r="M2064" s="155"/>
      <c r="T2064" s="156"/>
      <c r="AT2064" s="151" t="s">
        <v>1054</v>
      </c>
      <c r="AU2064" s="151" t="s">
        <v>80</v>
      </c>
      <c r="AV2064" s="12" t="s">
        <v>80</v>
      </c>
      <c r="AW2064" s="12" t="s">
        <v>35</v>
      </c>
      <c r="AX2064" s="12" t="s">
        <v>73</v>
      </c>
      <c r="AY2064" s="151" t="s">
        <v>181</v>
      </c>
    </row>
    <row r="2065" spans="2:65" s="13" customFormat="1" x14ac:dyDescent="0.2">
      <c r="B2065" s="157"/>
      <c r="D2065" s="142" t="s">
        <v>1054</v>
      </c>
      <c r="E2065" s="158" t="s">
        <v>3</v>
      </c>
      <c r="F2065" s="159" t="s">
        <v>1070</v>
      </c>
      <c r="H2065" s="160">
        <v>142.94999999999999</v>
      </c>
      <c r="I2065" s="161"/>
      <c r="L2065" s="157"/>
      <c r="M2065" s="162"/>
      <c r="T2065" s="163"/>
      <c r="AT2065" s="158" t="s">
        <v>1054</v>
      </c>
      <c r="AU2065" s="158" t="s">
        <v>80</v>
      </c>
      <c r="AV2065" s="13" t="s">
        <v>186</v>
      </c>
      <c r="AW2065" s="13" t="s">
        <v>35</v>
      </c>
      <c r="AX2065" s="13" t="s">
        <v>78</v>
      </c>
      <c r="AY2065" s="158" t="s">
        <v>181</v>
      </c>
    </row>
    <row r="2066" spans="2:65" s="1" customFormat="1" ht="21.75" customHeight="1" x14ac:dyDescent="0.2">
      <c r="B2066" s="128"/>
      <c r="C2066" s="129" t="s">
        <v>4710</v>
      </c>
      <c r="D2066" s="129" t="s">
        <v>182</v>
      </c>
      <c r="E2066" s="130" t="s">
        <v>4711</v>
      </c>
      <c r="F2066" s="131" t="s">
        <v>4712</v>
      </c>
      <c r="G2066" s="132" t="s">
        <v>499</v>
      </c>
      <c r="H2066" s="133">
        <v>168.625</v>
      </c>
      <c r="I2066" s="134"/>
      <c r="J2066" s="135">
        <f>ROUND(I2066*H2066,2)</f>
        <v>0</v>
      </c>
      <c r="K2066" s="131" t="s">
        <v>1050</v>
      </c>
      <c r="L2066" s="31"/>
      <c r="M2066" s="136" t="s">
        <v>3</v>
      </c>
      <c r="N2066" s="137" t="s">
        <v>44</v>
      </c>
      <c r="P2066" s="138">
        <f>O2066*H2066</f>
        <v>0</v>
      </c>
      <c r="Q2066" s="138">
        <v>1.0000000000000001E-5</v>
      </c>
      <c r="R2066" s="138">
        <f>Q2066*H2066</f>
        <v>1.68625E-3</v>
      </c>
      <c r="S2066" s="138">
        <v>0</v>
      </c>
      <c r="T2066" s="139">
        <f>S2066*H2066</f>
        <v>0</v>
      </c>
      <c r="AR2066" s="140" t="s">
        <v>237</v>
      </c>
      <c r="AT2066" s="140" t="s">
        <v>182</v>
      </c>
      <c r="AU2066" s="140" t="s">
        <v>80</v>
      </c>
      <c r="AY2066" s="16" t="s">
        <v>181</v>
      </c>
      <c r="BE2066" s="141">
        <f>IF(N2066="základní",J2066,0)</f>
        <v>0</v>
      </c>
      <c r="BF2066" s="141">
        <f>IF(N2066="snížená",J2066,0)</f>
        <v>0</v>
      </c>
      <c r="BG2066" s="141">
        <f>IF(N2066="zákl. přenesená",J2066,0)</f>
        <v>0</v>
      </c>
      <c r="BH2066" s="141">
        <f>IF(N2066="sníž. přenesená",J2066,0)</f>
        <v>0</v>
      </c>
      <c r="BI2066" s="141">
        <f>IF(N2066="nulová",J2066,0)</f>
        <v>0</v>
      </c>
      <c r="BJ2066" s="16" t="s">
        <v>78</v>
      </c>
      <c r="BK2066" s="141">
        <f>ROUND(I2066*H2066,2)</f>
        <v>0</v>
      </c>
      <c r="BL2066" s="16" t="s">
        <v>237</v>
      </c>
      <c r="BM2066" s="140" t="s">
        <v>4713</v>
      </c>
    </row>
    <row r="2067" spans="2:65" s="1" customFormat="1" x14ac:dyDescent="0.2">
      <c r="B2067" s="31"/>
      <c r="D2067" s="148" t="s">
        <v>1052</v>
      </c>
      <c r="F2067" s="149" t="s">
        <v>4714</v>
      </c>
      <c r="I2067" s="144"/>
      <c r="L2067" s="31"/>
      <c r="M2067" s="145"/>
      <c r="T2067" s="52"/>
      <c r="AT2067" s="16" t="s">
        <v>1052</v>
      </c>
      <c r="AU2067" s="16" t="s">
        <v>80</v>
      </c>
    </row>
    <row r="2068" spans="2:65" s="12" customFormat="1" x14ac:dyDescent="0.2">
      <c r="B2068" s="150"/>
      <c r="D2068" s="142" t="s">
        <v>1054</v>
      </c>
      <c r="E2068" s="151" t="s">
        <v>3</v>
      </c>
      <c r="F2068" s="152" t="s">
        <v>4715</v>
      </c>
      <c r="H2068" s="153">
        <v>6.75</v>
      </c>
      <c r="I2068" s="154"/>
      <c r="L2068" s="150"/>
      <c r="M2068" s="155"/>
      <c r="T2068" s="156"/>
      <c r="AT2068" s="151" t="s">
        <v>1054</v>
      </c>
      <c r="AU2068" s="151" t="s">
        <v>80</v>
      </c>
      <c r="AV2068" s="12" t="s">
        <v>80</v>
      </c>
      <c r="AW2068" s="12" t="s">
        <v>35</v>
      </c>
      <c r="AX2068" s="12" t="s">
        <v>73</v>
      </c>
      <c r="AY2068" s="151" t="s">
        <v>181</v>
      </c>
    </row>
    <row r="2069" spans="2:65" s="12" customFormat="1" x14ac:dyDescent="0.2">
      <c r="B2069" s="150"/>
      <c r="D2069" s="142" t="s">
        <v>1054</v>
      </c>
      <c r="E2069" s="151" t="s">
        <v>3</v>
      </c>
      <c r="F2069" s="152" t="s">
        <v>4716</v>
      </c>
      <c r="H2069" s="153">
        <v>14.95</v>
      </c>
      <c r="I2069" s="154"/>
      <c r="L2069" s="150"/>
      <c r="M2069" s="155"/>
      <c r="T2069" s="156"/>
      <c r="AT2069" s="151" t="s">
        <v>1054</v>
      </c>
      <c r="AU2069" s="151" t="s">
        <v>80</v>
      </c>
      <c r="AV2069" s="12" t="s">
        <v>80</v>
      </c>
      <c r="AW2069" s="12" t="s">
        <v>35</v>
      </c>
      <c r="AX2069" s="12" t="s">
        <v>73</v>
      </c>
      <c r="AY2069" s="151" t="s">
        <v>181</v>
      </c>
    </row>
    <row r="2070" spans="2:65" s="12" customFormat="1" x14ac:dyDescent="0.2">
      <c r="B2070" s="150"/>
      <c r="D2070" s="142" t="s">
        <v>1054</v>
      </c>
      <c r="E2070" s="151" t="s">
        <v>3</v>
      </c>
      <c r="F2070" s="152" t="s">
        <v>4717</v>
      </c>
      <c r="H2070" s="153">
        <v>25.65</v>
      </c>
      <c r="I2070" s="154"/>
      <c r="L2070" s="150"/>
      <c r="M2070" s="155"/>
      <c r="T2070" s="156"/>
      <c r="AT2070" s="151" t="s">
        <v>1054</v>
      </c>
      <c r="AU2070" s="151" t="s">
        <v>80</v>
      </c>
      <c r="AV2070" s="12" t="s">
        <v>80</v>
      </c>
      <c r="AW2070" s="12" t="s">
        <v>35</v>
      </c>
      <c r="AX2070" s="12" t="s">
        <v>73</v>
      </c>
      <c r="AY2070" s="151" t="s">
        <v>181</v>
      </c>
    </row>
    <row r="2071" spans="2:65" s="12" customFormat="1" x14ac:dyDescent="0.2">
      <c r="B2071" s="150"/>
      <c r="D2071" s="142" t="s">
        <v>1054</v>
      </c>
      <c r="E2071" s="151" t="s">
        <v>3</v>
      </c>
      <c r="F2071" s="152" t="s">
        <v>4718</v>
      </c>
      <c r="H2071" s="153">
        <v>14.975</v>
      </c>
      <c r="I2071" s="154"/>
      <c r="L2071" s="150"/>
      <c r="M2071" s="155"/>
      <c r="T2071" s="156"/>
      <c r="AT2071" s="151" t="s">
        <v>1054</v>
      </c>
      <c r="AU2071" s="151" t="s">
        <v>80</v>
      </c>
      <c r="AV2071" s="12" t="s">
        <v>80</v>
      </c>
      <c r="AW2071" s="12" t="s">
        <v>35</v>
      </c>
      <c r="AX2071" s="12" t="s">
        <v>73</v>
      </c>
      <c r="AY2071" s="151" t="s">
        <v>181</v>
      </c>
    </row>
    <row r="2072" spans="2:65" s="12" customFormat="1" ht="45" x14ac:dyDescent="0.2">
      <c r="B2072" s="150"/>
      <c r="D2072" s="142" t="s">
        <v>1054</v>
      </c>
      <c r="E2072" s="151" t="s">
        <v>3</v>
      </c>
      <c r="F2072" s="152" t="s">
        <v>4719</v>
      </c>
      <c r="H2072" s="153">
        <v>91.575000000000003</v>
      </c>
      <c r="I2072" s="154"/>
      <c r="L2072" s="150"/>
      <c r="M2072" s="155"/>
      <c r="T2072" s="156"/>
      <c r="AT2072" s="151" t="s">
        <v>1054</v>
      </c>
      <c r="AU2072" s="151" t="s">
        <v>80</v>
      </c>
      <c r="AV2072" s="12" t="s">
        <v>80</v>
      </c>
      <c r="AW2072" s="12" t="s">
        <v>35</v>
      </c>
      <c r="AX2072" s="12" t="s">
        <v>73</v>
      </c>
      <c r="AY2072" s="151" t="s">
        <v>181</v>
      </c>
    </row>
    <row r="2073" spans="2:65" s="12" customFormat="1" x14ac:dyDescent="0.2">
      <c r="B2073" s="150"/>
      <c r="D2073" s="142" t="s">
        <v>1054</v>
      </c>
      <c r="E2073" s="151" t="s">
        <v>3</v>
      </c>
      <c r="F2073" s="152" t="s">
        <v>4720</v>
      </c>
      <c r="H2073" s="153">
        <v>14.725</v>
      </c>
      <c r="I2073" s="154"/>
      <c r="L2073" s="150"/>
      <c r="M2073" s="155"/>
      <c r="T2073" s="156"/>
      <c r="AT2073" s="151" t="s">
        <v>1054</v>
      </c>
      <c r="AU2073" s="151" t="s">
        <v>80</v>
      </c>
      <c r="AV2073" s="12" t="s">
        <v>80</v>
      </c>
      <c r="AW2073" s="12" t="s">
        <v>35</v>
      </c>
      <c r="AX2073" s="12" t="s">
        <v>73</v>
      </c>
      <c r="AY2073" s="151" t="s">
        <v>181</v>
      </c>
    </row>
    <row r="2074" spans="2:65" s="13" customFormat="1" x14ac:dyDescent="0.2">
      <c r="B2074" s="157"/>
      <c r="D2074" s="142" t="s">
        <v>1054</v>
      </c>
      <c r="E2074" s="158" t="s">
        <v>3</v>
      </c>
      <c r="F2074" s="159" t="s">
        <v>1070</v>
      </c>
      <c r="H2074" s="160">
        <v>168.625</v>
      </c>
      <c r="I2074" s="161"/>
      <c r="L2074" s="157"/>
      <c r="M2074" s="162"/>
      <c r="T2074" s="163"/>
      <c r="AT2074" s="158" t="s">
        <v>1054</v>
      </c>
      <c r="AU2074" s="158" t="s">
        <v>80</v>
      </c>
      <c r="AV2074" s="13" t="s">
        <v>186</v>
      </c>
      <c r="AW2074" s="13" t="s">
        <v>35</v>
      </c>
      <c r="AX2074" s="13" t="s">
        <v>78</v>
      </c>
      <c r="AY2074" s="158" t="s">
        <v>181</v>
      </c>
    </row>
    <row r="2075" spans="2:65" s="1" customFormat="1" ht="16.5" customHeight="1" x14ac:dyDescent="0.2">
      <c r="B2075" s="128"/>
      <c r="C2075" s="164" t="s">
        <v>4721</v>
      </c>
      <c r="D2075" s="164" t="s">
        <v>1134</v>
      </c>
      <c r="E2075" s="165" t="s">
        <v>4722</v>
      </c>
      <c r="F2075" s="166" t="s">
        <v>4723</v>
      </c>
      <c r="G2075" s="167" t="s">
        <v>499</v>
      </c>
      <c r="H2075" s="168">
        <v>41.29</v>
      </c>
      <c r="I2075" s="169"/>
      <c r="J2075" s="170">
        <f>ROUND(I2075*H2075,2)</f>
        <v>0</v>
      </c>
      <c r="K2075" s="166" t="s">
        <v>1050</v>
      </c>
      <c r="L2075" s="171"/>
      <c r="M2075" s="172" t="s">
        <v>3</v>
      </c>
      <c r="N2075" s="173" t="s">
        <v>44</v>
      </c>
      <c r="P2075" s="138">
        <f>O2075*H2075</f>
        <v>0</v>
      </c>
      <c r="Q2075" s="138">
        <v>2.9999999999999997E-4</v>
      </c>
      <c r="R2075" s="138">
        <f>Q2075*H2075</f>
        <v>1.2386999999999999E-2</v>
      </c>
      <c r="S2075" s="138">
        <v>0</v>
      </c>
      <c r="T2075" s="139">
        <f>S2075*H2075</f>
        <v>0</v>
      </c>
      <c r="AR2075" s="140" t="s">
        <v>297</v>
      </c>
      <c r="AT2075" s="140" t="s">
        <v>1134</v>
      </c>
      <c r="AU2075" s="140" t="s">
        <v>80</v>
      </c>
      <c r="AY2075" s="16" t="s">
        <v>181</v>
      </c>
      <c r="BE2075" s="141">
        <f>IF(N2075="základní",J2075,0)</f>
        <v>0</v>
      </c>
      <c r="BF2075" s="141">
        <f>IF(N2075="snížená",J2075,0)</f>
        <v>0</v>
      </c>
      <c r="BG2075" s="141">
        <f>IF(N2075="zákl. přenesená",J2075,0)</f>
        <v>0</v>
      </c>
      <c r="BH2075" s="141">
        <f>IF(N2075="sníž. přenesená",J2075,0)</f>
        <v>0</v>
      </c>
      <c r="BI2075" s="141">
        <f>IF(N2075="nulová",J2075,0)</f>
        <v>0</v>
      </c>
      <c r="BJ2075" s="16" t="s">
        <v>78</v>
      </c>
      <c r="BK2075" s="141">
        <f>ROUND(I2075*H2075,2)</f>
        <v>0</v>
      </c>
      <c r="BL2075" s="16" t="s">
        <v>237</v>
      </c>
      <c r="BM2075" s="140" t="s">
        <v>4724</v>
      </c>
    </row>
    <row r="2076" spans="2:65" s="12" customFormat="1" x14ac:dyDescent="0.2">
      <c r="B2076" s="150"/>
      <c r="D2076" s="142" t="s">
        <v>1054</v>
      </c>
      <c r="E2076" s="151" t="s">
        <v>3</v>
      </c>
      <c r="F2076" s="152" t="s">
        <v>4725</v>
      </c>
      <c r="H2076" s="153">
        <v>40.479999999999997</v>
      </c>
      <c r="I2076" s="154"/>
      <c r="L2076" s="150"/>
      <c r="M2076" s="155"/>
      <c r="T2076" s="156"/>
      <c r="AT2076" s="151" t="s">
        <v>1054</v>
      </c>
      <c r="AU2076" s="151" t="s">
        <v>80</v>
      </c>
      <c r="AV2076" s="12" t="s">
        <v>80</v>
      </c>
      <c r="AW2076" s="12" t="s">
        <v>35</v>
      </c>
      <c r="AX2076" s="12" t="s">
        <v>78</v>
      </c>
      <c r="AY2076" s="151" t="s">
        <v>181</v>
      </c>
    </row>
    <row r="2077" spans="2:65" s="12" customFormat="1" x14ac:dyDescent="0.2">
      <c r="B2077" s="150"/>
      <c r="D2077" s="142" t="s">
        <v>1054</v>
      </c>
      <c r="F2077" s="152" t="s">
        <v>4726</v>
      </c>
      <c r="H2077" s="153">
        <v>41.29</v>
      </c>
      <c r="I2077" s="154"/>
      <c r="L2077" s="150"/>
      <c r="M2077" s="155"/>
      <c r="T2077" s="156"/>
      <c r="AT2077" s="151" t="s">
        <v>1054</v>
      </c>
      <c r="AU2077" s="151" t="s">
        <v>80</v>
      </c>
      <c r="AV2077" s="12" t="s">
        <v>80</v>
      </c>
      <c r="AW2077" s="12" t="s">
        <v>4</v>
      </c>
      <c r="AX2077" s="12" t="s">
        <v>78</v>
      </c>
      <c r="AY2077" s="151" t="s">
        <v>181</v>
      </c>
    </row>
    <row r="2078" spans="2:65" s="1" customFormat="1" ht="16.5" customHeight="1" x14ac:dyDescent="0.2">
      <c r="B2078" s="128"/>
      <c r="C2078" s="164" t="s">
        <v>4727</v>
      </c>
      <c r="D2078" s="164" t="s">
        <v>1134</v>
      </c>
      <c r="E2078" s="165" t="s">
        <v>4728</v>
      </c>
      <c r="F2078" s="166" t="s">
        <v>4729</v>
      </c>
      <c r="G2078" s="167" t="s">
        <v>499</v>
      </c>
      <c r="H2078" s="168">
        <v>141.70400000000001</v>
      </c>
      <c r="I2078" s="169"/>
      <c r="J2078" s="170">
        <f>ROUND(I2078*H2078,2)</f>
        <v>0</v>
      </c>
      <c r="K2078" s="166" t="s">
        <v>1050</v>
      </c>
      <c r="L2078" s="171"/>
      <c r="M2078" s="172" t="s">
        <v>3</v>
      </c>
      <c r="N2078" s="173" t="s">
        <v>44</v>
      </c>
      <c r="P2078" s="138">
        <f>O2078*H2078</f>
        <v>0</v>
      </c>
      <c r="Q2078" s="138">
        <v>2.9999999999999997E-4</v>
      </c>
      <c r="R2078" s="138">
        <f>Q2078*H2078</f>
        <v>4.2511199999999999E-2</v>
      </c>
      <c r="S2078" s="138">
        <v>0</v>
      </c>
      <c r="T2078" s="139">
        <f>S2078*H2078</f>
        <v>0</v>
      </c>
      <c r="AR2078" s="140" t="s">
        <v>297</v>
      </c>
      <c r="AT2078" s="140" t="s">
        <v>1134</v>
      </c>
      <c r="AU2078" s="140" t="s">
        <v>80</v>
      </c>
      <c r="AY2078" s="16" t="s">
        <v>181</v>
      </c>
      <c r="BE2078" s="141">
        <f>IF(N2078="základní",J2078,0)</f>
        <v>0</v>
      </c>
      <c r="BF2078" s="141">
        <f>IF(N2078="snížená",J2078,0)</f>
        <v>0</v>
      </c>
      <c r="BG2078" s="141">
        <f>IF(N2078="zákl. přenesená",J2078,0)</f>
        <v>0</v>
      </c>
      <c r="BH2078" s="141">
        <f>IF(N2078="sníž. přenesená",J2078,0)</f>
        <v>0</v>
      </c>
      <c r="BI2078" s="141">
        <f>IF(N2078="nulová",J2078,0)</f>
        <v>0</v>
      </c>
      <c r="BJ2078" s="16" t="s">
        <v>78</v>
      </c>
      <c r="BK2078" s="141">
        <f>ROUND(I2078*H2078,2)</f>
        <v>0</v>
      </c>
      <c r="BL2078" s="16" t="s">
        <v>237</v>
      </c>
      <c r="BM2078" s="140" t="s">
        <v>4730</v>
      </c>
    </row>
    <row r="2079" spans="2:65" s="12" customFormat="1" x14ac:dyDescent="0.2">
      <c r="B2079" s="150"/>
      <c r="D2079" s="142" t="s">
        <v>1054</v>
      </c>
      <c r="E2079" s="151" t="s">
        <v>3</v>
      </c>
      <c r="F2079" s="152" t="s">
        <v>4731</v>
      </c>
      <c r="H2079" s="153">
        <v>138.92500000000001</v>
      </c>
      <c r="I2079" s="154"/>
      <c r="L2079" s="150"/>
      <c r="M2079" s="155"/>
      <c r="T2079" s="156"/>
      <c r="AT2079" s="151" t="s">
        <v>1054</v>
      </c>
      <c r="AU2079" s="151" t="s">
        <v>80</v>
      </c>
      <c r="AV2079" s="12" t="s">
        <v>80</v>
      </c>
      <c r="AW2079" s="12" t="s">
        <v>35</v>
      </c>
      <c r="AX2079" s="12" t="s">
        <v>78</v>
      </c>
      <c r="AY2079" s="151" t="s">
        <v>181</v>
      </c>
    </row>
    <row r="2080" spans="2:65" s="12" customFormat="1" x14ac:dyDescent="0.2">
      <c r="B2080" s="150"/>
      <c r="D2080" s="142" t="s">
        <v>1054</v>
      </c>
      <c r="F2080" s="152" t="s">
        <v>4732</v>
      </c>
      <c r="H2080" s="153">
        <v>141.70400000000001</v>
      </c>
      <c r="I2080" s="154"/>
      <c r="L2080" s="150"/>
      <c r="M2080" s="155"/>
      <c r="T2080" s="156"/>
      <c r="AT2080" s="151" t="s">
        <v>1054</v>
      </c>
      <c r="AU2080" s="151" t="s">
        <v>80</v>
      </c>
      <c r="AV2080" s="12" t="s">
        <v>80</v>
      </c>
      <c r="AW2080" s="12" t="s">
        <v>4</v>
      </c>
      <c r="AX2080" s="12" t="s">
        <v>78</v>
      </c>
      <c r="AY2080" s="151" t="s">
        <v>181</v>
      </c>
    </row>
    <row r="2081" spans="2:65" s="1" customFormat="1" ht="16.5" customHeight="1" x14ac:dyDescent="0.2">
      <c r="B2081" s="128"/>
      <c r="C2081" s="129" t="s">
        <v>4733</v>
      </c>
      <c r="D2081" s="129" t="s">
        <v>182</v>
      </c>
      <c r="E2081" s="130" t="s">
        <v>4734</v>
      </c>
      <c r="F2081" s="131" t="s">
        <v>4735</v>
      </c>
      <c r="G2081" s="132" t="s">
        <v>499</v>
      </c>
      <c r="H2081" s="133">
        <v>27.04</v>
      </c>
      <c r="I2081" s="134"/>
      <c r="J2081" s="135">
        <f>ROUND(I2081*H2081,2)</f>
        <v>0</v>
      </c>
      <c r="K2081" s="131" t="s">
        <v>1050</v>
      </c>
      <c r="L2081" s="31"/>
      <c r="M2081" s="136" t="s">
        <v>3</v>
      </c>
      <c r="N2081" s="137" t="s">
        <v>44</v>
      </c>
      <c r="P2081" s="138">
        <f>O2081*H2081</f>
        <v>0</v>
      </c>
      <c r="Q2081" s="138">
        <v>0</v>
      </c>
      <c r="R2081" s="138">
        <f>Q2081*H2081</f>
        <v>0</v>
      </c>
      <c r="S2081" s="138">
        <v>0</v>
      </c>
      <c r="T2081" s="139">
        <f>S2081*H2081</f>
        <v>0</v>
      </c>
      <c r="AR2081" s="140" t="s">
        <v>237</v>
      </c>
      <c r="AT2081" s="140" t="s">
        <v>182</v>
      </c>
      <c r="AU2081" s="140" t="s">
        <v>80</v>
      </c>
      <c r="AY2081" s="16" t="s">
        <v>181</v>
      </c>
      <c r="BE2081" s="141">
        <f>IF(N2081="základní",J2081,0)</f>
        <v>0</v>
      </c>
      <c r="BF2081" s="141">
        <f>IF(N2081="snížená",J2081,0)</f>
        <v>0</v>
      </c>
      <c r="BG2081" s="141">
        <f>IF(N2081="zákl. přenesená",J2081,0)</f>
        <v>0</v>
      </c>
      <c r="BH2081" s="141">
        <f>IF(N2081="sníž. přenesená",J2081,0)</f>
        <v>0</v>
      </c>
      <c r="BI2081" s="141">
        <f>IF(N2081="nulová",J2081,0)</f>
        <v>0</v>
      </c>
      <c r="BJ2081" s="16" t="s">
        <v>78</v>
      </c>
      <c r="BK2081" s="141">
        <f>ROUND(I2081*H2081,2)</f>
        <v>0</v>
      </c>
      <c r="BL2081" s="16" t="s">
        <v>237</v>
      </c>
      <c r="BM2081" s="140" t="s">
        <v>4736</v>
      </c>
    </row>
    <row r="2082" spans="2:65" s="1" customFormat="1" x14ac:dyDescent="0.2">
      <c r="B2082" s="31"/>
      <c r="D2082" s="148" t="s">
        <v>1052</v>
      </c>
      <c r="F2082" s="149" t="s">
        <v>4737</v>
      </c>
      <c r="I2082" s="144"/>
      <c r="L2082" s="31"/>
      <c r="M2082" s="145"/>
      <c r="T2082" s="52"/>
      <c r="AT2082" s="16" t="s">
        <v>1052</v>
      </c>
      <c r="AU2082" s="16" t="s">
        <v>80</v>
      </c>
    </row>
    <row r="2083" spans="2:65" s="12" customFormat="1" x14ac:dyDescent="0.2">
      <c r="B2083" s="150"/>
      <c r="D2083" s="142" t="s">
        <v>1054</v>
      </c>
      <c r="E2083" s="151" t="s">
        <v>3</v>
      </c>
      <c r="F2083" s="152" t="s">
        <v>4738</v>
      </c>
      <c r="H2083" s="153">
        <v>7.59</v>
      </c>
      <c r="I2083" s="154"/>
      <c r="L2083" s="150"/>
      <c r="M2083" s="155"/>
      <c r="T2083" s="156"/>
      <c r="AT2083" s="151" t="s">
        <v>1054</v>
      </c>
      <c r="AU2083" s="151" t="s">
        <v>80</v>
      </c>
      <c r="AV2083" s="12" t="s">
        <v>80</v>
      </c>
      <c r="AW2083" s="12" t="s">
        <v>35</v>
      </c>
      <c r="AX2083" s="12" t="s">
        <v>73</v>
      </c>
      <c r="AY2083" s="151" t="s">
        <v>181</v>
      </c>
    </row>
    <row r="2084" spans="2:65" s="12" customFormat="1" ht="22.5" x14ac:dyDescent="0.2">
      <c r="B2084" s="150"/>
      <c r="D2084" s="142" t="s">
        <v>1054</v>
      </c>
      <c r="E2084" s="151" t="s">
        <v>3</v>
      </c>
      <c r="F2084" s="152" t="s">
        <v>4739</v>
      </c>
      <c r="H2084" s="153">
        <v>19.45</v>
      </c>
      <c r="I2084" s="154"/>
      <c r="L2084" s="150"/>
      <c r="M2084" s="155"/>
      <c r="T2084" s="156"/>
      <c r="AT2084" s="151" t="s">
        <v>1054</v>
      </c>
      <c r="AU2084" s="151" t="s">
        <v>80</v>
      </c>
      <c r="AV2084" s="12" t="s">
        <v>80</v>
      </c>
      <c r="AW2084" s="12" t="s">
        <v>35</v>
      </c>
      <c r="AX2084" s="12" t="s">
        <v>73</v>
      </c>
      <c r="AY2084" s="151" t="s">
        <v>181</v>
      </c>
    </row>
    <row r="2085" spans="2:65" s="13" customFormat="1" x14ac:dyDescent="0.2">
      <c r="B2085" s="157"/>
      <c r="D2085" s="142" t="s">
        <v>1054</v>
      </c>
      <c r="E2085" s="158" t="s">
        <v>3</v>
      </c>
      <c r="F2085" s="159" t="s">
        <v>1070</v>
      </c>
      <c r="H2085" s="160">
        <v>27.04</v>
      </c>
      <c r="I2085" s="161"/>
      <c r="L2085" s="157"/>
      <c r="M2085" s="162"/>
      <c r="T2085" s="163"/>
      <c r="AT2085" s="158" t="s">
        <v>1054</v>
      </c>
      <c r="AU2085" s="158" t="s">
        <v>80</v>
      </c>
      <c r="AV2085" s="13" t="s">
        <v>186</v>
      </c>
      <c r="AW2085" s="13" t="s">
        <v>35</v>
      </c>
      <c r="AX2085" s="13" t="s">
        <v>78</v>
      </c>
      <c r="AY2085" s="158" t="s">
        <v>181</v>
      </c>
    </row>
    <row r="2086" spans="2:65" s="1" customFormat="1" ht="16.5" customHeight="1" x14ac:dyDescent="0.2">
      <c r="B2086" s="128"/>
      <c r="C2086" s="164" t="s">
        <v>4740</v>
      </c>
      <c r="D2086" s="164" t="s">
        <v>1134</v>
      </c>
      <c r="E2086" s="165" t="s">
        <v>4741</v>
      </c>
      <c r="F2086" s="166" t="s">
        <v>4742</v>
      </c>
      <c r="G2086" s="167" t="s">
        <v>499</v>
      </c>
      <c r="H2086" s="168">
        <v>27.581</v>
      </c>
      <c r="I2086" s="169"/>
      <c r="J2086" s="170">
        <f>ROUND(I2086*H2086,2)</f>
        <v>0</v>
      </c>
      <c r="K2086" s="166" t="s">
        <v>1050</v>
      </c>
      <c r="L2086" s="171"/>
      <c r="M2086" s="172" t="s">
        <v>3</v>
      </c>
      <c r="N2086" s="173" t="s">
        <v>44</v>
      </c>
      <c r="P2086" s="138">
        <f>O2086*H2086</f>
        <v>0</v>
      </c>
      <c r="Q2086" s="138">
        <v>1.6000000000000001E-4</v>
      </c>
      <c r="R2086" s="138">
        <f>Q2086*H2086</f>
        <v>4.4129600000000005E-3</v>
      </c>
      <c r="S2086" s="138">
        <v>0</v>
      </c>
      <c r="T2086" s="139">
        <f>S2086*H2086</f>
        <v>0</v>
      </c>
      <c r="AR2086" s="140" t="s">
        <v>297</v>
      </c>
      <c r="AT2086" s="140" t="s">
        <v>1134</v>
      </c>
      <c r="AU2086" s="140" t="s">
        <v>80</v>
      </c>
      <c r="AY2086" s="16" t="s">
        <v>181</v>
      </c>
      <c r="BE2086" s="141">
        <f>IF(N2086="základní",J2086,0)</f>
        <v>0</v>
      </c>
      <c r="BF2086" s="141">
        <f>IF(N2086="snížená",J2086,0)</f>
        <v>0</v>
      </c>
      <c r="BG2086" s="141">
        <f>IF(N2086="zákl. přenesená",J2086,0)</f>
        <v>0</v>
      </c>
      <c r="BH2086" s="141">
        <f>IF(N2086="sníž. přenesená",J2086,0)</f>
        <v>0</v>
      </c>
      <c r="BI2086" s="141">
        <f>IF(N2086="nulová",J2086,0)</f>
        <v>0</v>
      </c>
      <c r="BJ2086" s="16" t="s">
        <v>78</v>
      </c>
      <c r="BK2086" s="141">
        <f>ROUND(I2086*H2086,2)</f>
        <v>0</v>
      </c>
      <c r="BL2086" s="16" t="s">
        <v>237</v>
      </c>
      <c r="BM2086" s="140" t="s">
        <v>4743</v>
      </c>
    </row>
    <row r="2087" spans="2:65" s="12" customFormat="1" x14ac:dyDescent="0.2">
      <c r="B2087" s="150"/>
      <c r="D2087" s="142" t="s">
        <v>1054</v>
      </c>
      <c r="F2087" s="152" t="s">
        <v>4744</v>
      </c>
      <c r="H2087" s="153">
        <v>27.581</v>
      </c>
      <c r="I2087" s="154"/>
      <c r="L2087" s="150"/>
      <c r="M2087" s="155"/>
      <c r="T2087" s="156"/>
      <c r="AT2087" s="151" t="s">
        <v>1054</v>
      </c>
      <c r="AU2087" s="151" t="s">
        <v>80</v>
      </c>
      <c r="AV2087" s="12" t="s">
        <v>80</v>
      </c>
      <c r="AW2087" s="12" t="s">
        <v>4</v>
      </c>
      <c r="AX2087" s="12" t="s">
        <v>78</v>
      </c>
      <c r="AY2087" s="151" t="s">
        <v>181</v>
      </c>
    </row>
    <row r="2088" spans="2:65" s="1" customFormat="1" ht="24.2" customHeight="1" x14ac:dyDescent="0.2">
      <c r="B2088" s="128"/>
      <c r="C2088" s="129" t="s">
        <v>4745</v>
      </c>
      <c r="D2088" s="129" t="s">
        <v>182</v>
      </c>
      <c r="E2088" s="130" t="s">
        <v>4746</v>
      </c>
      <c r="F2088" s="131" t="s">
        <v>4747</v>
      </c>
      <c r="G2088" s="132" t="s">
        <v>597</v>
      </c>
      <c r="H2088" s="133">
        <v>145.35499999999999</v>
      </c>
      <c r="I2088" s="134"/>
      <c r="J2088" s="135">
        <f>ROUND(I2088*H2088,2)</f>
        <v>0</v>
      </c>
      <c r="K2088" s="131" t="s">
        <v>1050</v>
      </c>
      <c r="L2088" s="31"/>
      <c r="M2088" s="136" t="s">
        <v>3</v>
      </c>
      <c r="N2088" s="137" t="s">
        <v>44</v>
      </c>
      <c r="P2088" s="138">
        <f>O2088*H2088</f>
        <v>0</v>
      </c>
      <c r="Q2088" s="138">
        <v>0</v>
      </c>
      <c r="R2088" s="138">
        <f>Q2088*H2088</f>
        <v>0</v>
      </c>
      <c r="S2088" s="138">
        <v>0</v>
      </c>
      <c r="T2088" s="139">
        <f>S2088*H2088</f>
        <v>0</v>
      </c>
      <c r="AR2088" s="140" t="s">
        <v>237</v>
      </c>
      <c r="AT2088" s="140" t="s">
        <v>182</v>
      </c>
      <c r="AU2088" s="140" t="s">
        <v>80</v>
      </c>
      <c r="AY2088" s="16" t="s">
        <v>181</v>
      </c>
      <c r="BE2088" s="141">
        <f>IF(N2088="základní",J2088,0)</f>
        <v>0</v>
      </c>
      <c r="BF2088" s="141">
        <f>IF(N2088="snížená",J2088,0)</f>
        <v>0</v>
      </c>
      <c r="BG2088" s="141">
        <f>IF(N2088="zákl. přenesená",J2088,0)</f>
        <v>0</v>
      </c>
      <c r="BH2088" s="141">
        <f>IF(N2088="sníž. přenesená",J2088,0)</f>
        <v>0</v>
      </c>
      <c r="BI2088" s="141">
        <f>IF(N2088="nulová",J2088,0)</f>
        <v>0</v>
      </c>
      <c r="BJ2088" s="16" t="s">
        <v>78</v>
      </c>
      <c r="BK2088" s="141">
        <f>ROUND(I2088*H2088,2)</f>
        <v>0</v>
      </c>
      <c r="BL2088" s="16" t="s">
        <v>237</v>
      </c>
      <c r="BM2088" s="140" t="s">
        <v>4748</v>
      </c>
    </row>
    <row r="2089" spans="2:65" s="1" customFormat="1" x14ac:dyDescent="0.2">
      <c r="B2089" s="31"/>
      <c r="D2089" s="148" t="s">
        <v>1052</v>
      </c>
      <c r="F2089" s="149" t="s">
        <v>4749</v>
      </c>
      <c r="I2089" s="144"/>
      <c r="L2089" s="31"/>
      <c r="M2089" s="145"/>
      <c r="T2089" s="52"/>
      <c r="AT2089" s="16" t="s">
        <v>1052</v>
      </c>
      <c r="AU2089" s="16" t="s">
        <v>80</v>
      </c>
    </row>
    <row r="2090" spans="2:65" s="1" customFormat="1" ht="55.5" customHeight="1" x14ac:dyDescent="0.2">
      <c r="B2090" s="128"/>
      <c r="C2090" s="129" t="s">
        <v>4750</v>
      </c>
      <c r="D2090" s="129" t="s">
        <v>182</v>
      </c>
      <c r="E2090" s="130" t="s">
        <v>4751</v>
      </c>
      <c r="F2090" s="131" t="s">
        <v>4752</v>
      </c>
      <c r="G2090" s="132" t="s">
        <v>1114</v>
      </c>
      <c r="H2090" s="133">
        <v>1.5660000000000001</v>
      </c>
      <c r="I2090" s="134"/>
      <c r="J2090" s="135">
        <f>ROUND(I2090*H2090,2)</f>
        <v>0</v>
      </c>
      <c r="K2090" s="131" t="s">
        <v>1050</v>
      </c>
      <c r="L2090" s="31"/>
      <c r="M2090" s="136" t="s">
        <v>3</v>
      </c>
      <c r="N2090" s="137" t="s">
        <v>44</v>
      </c>
      <c r="P2090" s="138">
        <f>O2090*H2090</f>
        <v>0</v>
      </c>
      <c r="Q2090" s="138">
        <v>0</v>
      </c>
      <c r="R2090" s="138">
        <f>Q2090*H2090</f>
        <v>0</v>
      </c>
      <c r="S2090" s="138">
        <v>0</v>
      </c>
      <c r="T2090" s="139">
        <f>S2090*H2090</f>
        <v>0</v>
      </c>
      <c r="AR2090" s="140" t="s">
        <v>237</v>
      </c>
      <c r="AT2090" s="140" t="s">
        <v>182</v>
      </c>
      <c r="AU2090" s="140" t="s">
        <v>80</v>
      </c>
      <c r="AY2090" s="16" t="s">
        <v>181</v>
      </c>
      <c r="BE2090" s="141">
        <f>IF(N2090="základní",J2090,0)</f>
        <v>0</v>
      </c>
      <c r="BF2090" s="141">
        <f>IF(N2090="snížená",J2090,0)</f>
        <v>0</v>
      </c>
      <c r="BG2090" s="141">
        <f>IF(N2090="zákl. přenesená",J2090,0)</f>
        <v>0</v>
      </c>
      <c r="BH2090" s="141">
        <f>IF(N2090="sníž. přenesená",J2090,0)</f>
        <v>0</v>
      </c>
      <c r="BI2090" s="141">
        <f>IF(N2090="nulová",J2090,0)</f>
        <v>0</v>
      </c>
      <c r="BJ2090" s="16" t="s">
        <v>78</v>
      </c>
      <c r="BK2090" s="141">
        <f>ROUND(I2090*H2090,2)</f>
        <v>0</v>
      </c>
      <c r="BL2090" s="16" t="s">
        <v>237</v>
      </c>
      <c r="BM2090" s="140" t="s">
        <v>4753</v>
      </c>
    </row>
    <row r="2091" spans="2:65" s="1" customFormat="1" x14ac:dyDescent="0.2">
      <c r="B2091" s="31"/>
      <c r="D2091" s="148" t="s">
        <v>1052</v>
      </c>
      <c r="F2091" s="149" t="s">
        <v>4754</v>
      </c>
      <c r="I2091" s="144"/>
      <c r="L2091" s="31"/>
      <c r="M2091" s="145"/>
      <c r="T2091" s="52"/>
      <c r="AT2091" s="16" t="s">
        <v>1052</v>
      </c>
      <c r="AU2091" s="16" t="s">
        <v>80</v>
      </c>
    </row>
    <row r="2092" spans="2:65" s="11" customFormat="1" ht="22.9" customHeight="1" x14ac:dyDescent="0.2">
      <c r="B2092" s="118"/>
      <c r="D2092" s="119" t="s">
        <v>72</v>
      </c>
      <c r="E2092" s="146" t="s">
        <v>3759</v>
      </c>
      <c r="F2092" s="146" t="s">
        <v>4755</v>
      </c>
      <c r="I2092" s="121"/>
      <c r="J2092" s="147">
        <f>BK2092</f>
        <v>0</v>
      </c>
      <c r="L2092" s="118"/>
      <c r="M2092" s="123"/>
      <c r="P2092" s="124">
        <f>SUM(P2093:P2099)</f>
        <v>0</v>
      </c>
      <c r="R2092" s="124">
        <f>SUM(R2093:R2099)</f>
        <v>3.1199999999999999E-3</v>
      </c>
      <c r="T2092" s="125">
        <f>SUM(T2093:T2099)</f>
        <v>0</v>
      </c>
      <c r="AR2092" s="119" t="s">
        <v>80</v>
      </c>
      <c r="AT2092" s="126" t="s">
        <v>72</v>
      </c>
      <c r="AU2092" s="126" t="s">
        <v>78</v>
      </c>
      <c r="AY2092" s="119" t="s">
        <v>181</v>
      </c>
      <c r="BK2092" s="127">
        <f>SUM(BK2093:BK2099)</f>
        <v>0</v>
      </c>
    </row>
    <row r="2093" spans="2:65" s="1" customFormat="1" ht="24.2" customHeight="1" x14ac:dyDescent="0.2">
      <c r="B2093" s="128"/>
      <c r="C2093" s="129" t="s">
        <v>4756</v>
      </c>
      <c r="D2093" s="129" t="s">
        <v>182</v>
      </c>
      <c r="E2093" s="130" t="s">
        <v>4757</v>
      </c>
      <c r="F2093" s="131" t="s">
        <v>4758</v>
      </c>
      <c r="G2093" s="132" t="s">
        <v>597</v>
      </c>
      <c r="H2093" s="133">
        <v>2.6</v>
      </c>
      <c r="I2093" s="134"/>
      <c r="J2093" s="135">
        <f>ROUND(I2093*H2093,2)</f>
        <v>0</v>
      </c>
      <c r="K2093" s="131" t="s">
        <v>1050</v>
      </c>
      <c r="L2093" s="31"/>
      <c r="M2093" s="136" t="s">
        <v>3</v>
      </c>
      <c r="N2093" s="137" t="s">
        <v>44</v>
      </c>
      <c r="P2093" s="138">
        <f>O2093*H2093</f>
        <v>0</v>
      </c>
      <c r="Q2093" s="138">
        <v>2.9999999999999997E-4</v>
      </c>
      <c r="R2093" s="138">
        <f>Q2093*H2093</f>
        <v>7.7999999999999999E-4</v>
      </c>
      <c r="S2093" s="138">
        <v>0</v>
      </c>
      <c r="T2093" s="139">
        <f>S2093*H2093</f>
        <v>0</v>
      </c>
      <c r="AR2093" s="140" t="s">
        <v>237</v>
      </c>
      <c r="AT2093" s="140" t="s">
        <v>182</v>
      </c>
      <c r="AU2093" s="140" t="s">
        <v>80</v>
      </c>
      <c r="AY2093" s="16" t="s">
        <v>181</v>
      </c>
      <c r="BE2093" s="141">
        <f>IF(N2093="základní",J2093,0)</f>
        <v>0</v>
      </c>
      <c r="BF2093" s="141">
        <f>IF(N2093="snížená",J2093,0)</f>
        <v>0</v>
      </c>
      <c r="BG2093" s="141">
        <f>IF(N2093="zákl. přenesená",J2093,0)</f>
        <v>0</v>
      </c>
      <c r="BH2093" s="141">
        <f>IF(N2093="sníž. přenesená",J2093,0)</f>
        <v>0</v>
      </c>
      <c r="BI2093" s="141">
        <f>IF(N2093="nulová",J2093,0)</f>
        <v>0</v>
      </c>
      <c r="BJ2093" s="16" t="s">
        <v>78</v>
      </c>
      <c r="BK2093" s="141">
        <f>ROUND(I2093*H2093,2)</f>
        <v>0</v>
      </c>
      <c r="BL2093" s="16" t="s">
        <v>237</v>
      </c>
      <c r="BM2093" s="140" t="s">
        <v>4759</v>
      </c>
    </row>
    <row r="2094" spans="2:65" s="1" customFormat="1" x14ac:dyDescent="0.2">
      <c r="B2094" s="31"/>
      <c r="D2094" s="148" t="s">
        <v>1052</v>
      </c>
      <c r="F2094" s="149" t="s">
        <v>4760</v>
      </c>
      <c r="I2094" s="144"/>
      <c r="L2094" s="31"/>
      <c r="M2094" s="145"/>
      <c r="T2094" s="52"/>
      <c r="AT2094" s="16" t="s">
        <v>1052</v>
      </c>
      <c r="AU2094" s="16" t="s">
        <v>80</v>
      </c>
    </row>
    <row r="2095" spans="2:65" s="12" customFormat="1" x14ac:dyDescent="0.2">
      <c r="B2095" s="150"/>
      <c r="D2095" s="142" t="s">
        <v>1054</v>
      </c>
      <c r="E2095" s="151" t="s">
        <v>3</v>
      </c>
      <c r="F2095" s="152" t="s">
        <v>4761</v>
      </c>
      <c r="H2095" s="153">
        <v>2.6</v>
      </c>
      <c r="I2095" s="154"/>
      <c r="L2095" s="150"/>
      <c r="M2095" s="155"/>
      <c r="T2095" s="156"/>
      <c r="AT2095" s="151" t="s">
        <v>1054</v>
      </c>
      <c r="AU2095" s="151" t="s">
        <v>80</v>
      </c>
      <c r="AV2095" s="12" t="s">
        <v>80</v>
      </c>
      <c r="AW2095" s="12" t="s">
        <v>35</v>
      </c>
      <c r="AX2095" s="12" t="s">
        <v>78</v>
      </c>
      <c r="AY2095" s="151" t="s">
        <v>181</v>
      </c>
    </row>
    <row r="2096" spans="2:65" s="1" customFormat="1" ht="16.5" customHeight="1" x14ac:dyDescent="0.2">
      <c r="B2096" s="128"/>
      <c r="C2096" s="129" t="s">
        <v>4762</v>
      </c>
      <c r="D2096" s="129" t="s">
        <v>182</v>
      </c>
      <c r="E2096" s="130" t="s">
        <v>4763</v>
      </c>
      <c r="F2096" s="131" t="s">
        <v>4764</v>
      </c>
      <c r="G2096" s="132" t="s">
        <v>597</v>
      </c>
      <c r="H2096" s="133">
        <v>2.6</v>
      </c>
      <c r="I2096" s="134"/>
      <c r="J2096" s="135">
        <f>ROUND(I2096*H2096,2)</f>
        <v>0</v>
      </c>
      <c r="K2096" s="131" t="s">
        <v>1050</v>
      </c>
      <c r="L2096" s="31"/>
      <c r="M2096" s="136" t="s">
        <v>3</v>
      </c>
      <c r="N2096" s="137" t="s">
        <v>44</v>
      </c>
      <c r="P2096" s="138">
        <f>O2096*H2096</f>
        <v>0</v>
      </c>
      <c r="Q2096" s="138">
        <v>8.9999999999999998E-4</v>
      </c>
      <c r="R2096" s="138">
        <f>Q2096*H2096</f>
        <v>2.3400000000000001E-3</v>
      </c>
      <c r="S2096" s="138">
        <v>0</v>
      </c>
      <c r="T2096" s="139">
        <f>S2096*H2096</f>
        <v>0</v>
      </c>
      <c r="AR2096" s="140" t="s">
        <v>237</v>
      </c>
      <c r="AT2096" s="140" t="s">
        <v>182</v>
      </c>
      <c r="AU2096" s="140" t="s">
        <v>80</v>
      </c>
      <c r="AY2096" s="16" t="s">
        <v>181</v>
      </c>
      <c r="BE2096" s="141">
        <f>IF(N2096="základní",J2096,0)</f>
        <v>0</v>
      </c>
      <c r="BF2096" s="141">
        <f>IF(N2096="snížená",J2096,0)</f>
        <v>0</v>
      </c>
      <c r="BG2096" s="141">
        <f>IF(N2096="zákl. přenesená",J2096,0)</f>
        <v>0</v>
      </c>
      <c r="BH2096" s="141">
        <f>IF(N2096="sníž. přenesená",J2096,0)</f>
        <v>0</v>
      </c>
      <c r="BI2096" s="141">
        <f>IF(N2096="nulová",J2096,0)</f>
        <v>0</v>
      </c>
      <c r="BJ2096" s="16" t="s">
        <v>78</v>
      </c>
      <c r="BK2096" s="141">
        <f>ROUND(I2096*H2096,2)</f>
        <v>0</v>
      </c>
      <c r="BL2096" s="16" t="s">
        <v>237</v>
      </c>
      <c r="BM2096" s="140" t="s">
        <v>4765</v>
      </c>
    </row>
    <row r="2097" spans="2:65" s="1" customFormat="1" x14ac:dyDescent="0.2">
      <c r="B2097" s="31"/>
      <c r="D2097" s="148" t="s">
        <v>1052</v>
      </c>
      <c r="F2097" s="149" t="s">
        <v>4766</v>
      </c>
      <c r="I2097" s="144"/>
      <c r="L2097" s="31"/>
      <c r="M2097" s="145"/>
      <c r="T2097" s="52"/>
      <c r="AT2097" s="16" t="s">
        <v>1052</v>
      </c>
      <c r="AU2097" s="16" t="s">
        <v>80</v>
      </c>
    </row>
    <row r="2098" spans="2:65" s="1" customFormat="1" ht="55.5" customHeight="1" x14ac:dyDescent="0.2">
      <c r="B2098" s="128"/>
      <c r="C2098" s="129" t="s">
        <v>4767</v>
      </c>
      <c r="D2098" s="129" t="s">
        <v>182</v>
      </c>
      <c r="E2098" s="130" t="s">
        <v>4768</v>
      </c>
      <c r="F2098" s="131" t="s">
        <v>4769</v>
      </c>
      <c r="G2098" s="132" t="s">
        <v>1114</v>
      </c>
      <c r="H2098" s="133">
        <v>3.0000000000000001E-3</v>
      </c>
      <c r="I2098" s="134"/>
      <c r="J2098" s="135">
        <f>ROUND(I2098*H2098,2)</f>
        <v>0</v>
      </c>
      <c r="K2098" s="131" t="s">
        <v>1050</v>
      </c>
      <c r="L2098" s="31"/>
      <c r="M2098" s="136" t="s">
        <v>3</v>
      </c>
      <c r="N2098" s="137" t="s">
        <v>44</v>
      </c>
      <c r="P2098" s="138">
        <f>O2098*H2098</f>
        <v>0</v>
      </c>
      <c r="Q2098" s="138">
        <v>0</v>
      </c>
      <c r="R2098" s="138">
        <f>Q2098*H2098</f>
        <v>0</v>
      </c>
      <c r="S2098" s="138">
        <v>0</v>
      </c>
      <c r="T2098" s="139">
        <f>S2098*H2098</f>
        <v>0</v>
      </c>
      <c r="AR2098" s="140" t="s">
        <v>237</v>
      </c>
      <c r="AT2098" s="140" t="s">
        <v>182</v>
      </c>
      <c r="AU2098" s="140" t="s">
        <v>80</v>
      </c>
      <c r="AY2098" s="16" t="s">
        <v>181</v>
      </c>
      <c r="BE2098" s="141">
        <f>IF(N2098="základní",J2098,0)</f>
        <v>0</v>
      </c>
      <c r="BF2098" s="141">
        <f>IF(N2098="snížená",J2098,0)</f>
        <v>0</v>
      </c>
      <c r="BG2098" s="141">
        <f>IF(N2098="zákl. přenesená",J2098,0)</f>
        <v>0</v>
      </c>
      <c r="BH2098" s="141">
        <f>IF(N2098="sníž. přenesená",J2098,0)</f>
        <v>0</v>
      </c>
      <c r="BI2098" s="141">
        <f>IF(N2098="nulová",J2098,0)</f>
        <v>0</v>
      </c>
      <c r="BJ2098" s="16" t="s">
        <v>78</v>
      </c>
      <c r="BK2098" s="141">
        <f>ROUND(I2098*H2098,2)</f>
        <v>0</v>
      </c>
      <c r="BL2098" s="16" t="s">
        <v>237</v>
      </c>
      <c r="BM2098" s="140" t="s">
        <v>4770</v>
      </c>
    </row>
    <row r="2099" spans="2:65" s="1" customFormat="1" x14ac:dyDescent="0.2">
      <c r="B2099" s="31"/>
      <c r="D2099" s="148" t="s">
        <v>1052</v>
      </c>
      <c r="F2099" s="149" t="s">
        <v>4771</v>
      </c>
      <c r="I2099" s="144"/>
      <c r="L2099" s="31"/>
      <c r="M2099" s="145"/>
      <c r="T2099" s="52"/>
      <c r="AT2099" s="16" t="s">
        <v>1052</v>
      </c>
      <c r="AU2099" s="16" t="s">
        <v>80</v>
      </c>
    </row>
    <row r="2100" spans="2:65" s="11" customFormat="1" ht="22.9" customHeight="1" x14ac:dyDescent="0.2">
      <c r="B2100" s="118"/>
      <c r="D2100" s="119" t="s">
        <v>72</v>
      </c>
      <c r="E2100" s="146" t="s">
        <v>3775</v>
      </c>
      <c r="F2100" s="146" t="s">
        <v>4772</v>
      </c>
      <c r="I2100" s="121"/>
      <c r="J2100" s="147">
        <f>BK2100</f>
        <v>0</v>
      </c>
      <c r="L2100" s="118"/>
      <c r="M2100" s="123"/>
      <c r="P2100" s="124">
        <f>SUM(P2101:P2132)</f>
        <v>0</v>
      </c>
      <c r="R2100" s="124">
        <f>SUM(R2101:R2132)</f>
        <v>8.3180685400000005</v>
      </c>
      <c r="T2100" s="125">
        <f>SUM(T2101:T2132)</f>
        <v>0</v>
      </c>
      <c r="AR2100" s="119" t="s">
        <v>80</v>
      </c>
      <c r="AT2100" s="126" t="s">
        <v>72</v>
      </c>
      <c r="AU2100" s="126" t="s">
        <v>78</v>
      </c>
      <c r="AY2100" s="119" t="s">
        <v>181</v>
      </c>
      <c r="BK2100" s="127">
        <f>SUM(BK2101:BK2132)</f>
        <v>0</v>
      </c>
    </row>
    <row r="2101" spans="2:65" s="1" customFormat="1" ht="24.2" customHeight="1" x14ac:dyDescent="0.2">
      <c r="B2101" s="128"/>
      <c r="C2101" s="129" t="s">
        <v>4773</v>
      </c>
      <c r="D2101" s="129" t="s">
        <v>182</v>
      </c>
      <c r="E2101" s="130" t="s">
        <v>4774</v>
      </c>
      <c r="F2101" s="131" t="s">
        <v>4775</v>
      </c>
      <c r="G2101" s="132" t="s">
        <v>597</v>
      </c>
      <c r="H2101" s="133">
        <v>238.102</v>
      </c>
      <c r="I2101" s="134"/>
      <c r="J2101" s="135">
        <f>ROUND(I2101*H2101,2)</f>
        <v>0</v>
      </c>
      <c r="K2101" s="131" t="s">
        <v>1050</v>
      </c>
      <c r="L2101" s="31"/>
      <c r="M2101" s="136" t="s">
        <v>3</v>
      </c>
      <c r="N2101" s="137" t="s">
        <v>44</v>
      </c>
      <c r="P2101" s="138">
        <f>O2101*H2101</f>
        <v>0</v>
      </c>
      <c r="Q2101" s="138">
        <v>2.9999999999999997E-4</v>
      </c>
      <c r="R2101" s="138">
        <f>Q2101*H2101</f>
        <v>7.1430599999999997E-2</v>
      </c>
      <c r="S2101" s="138">
        <v>0</v>
      </c>
      <c r="T2101" s="139">
        <f>S2101*H2101</f>
        <v>0</v>
      </c>
      <c r="AR2101" s="140" t="s">
        <v>237</v>
      </c>
      <c r="AT2101" s="140" t="s">
        <v>182</v>
      </c>
      <c r="AU2101" s="140" t="s">
        <v>80</v>
      </c>
      <c r="AY2101" s="16" t="s">
        <v>181</v>
      </c>
      <c r="BE2101" s="141">
        <f>IF(N2101="základní",J2101,0)</f>
        <v>0</v>
      </c>
      <c r="BF2101" s="141">
        <f>IF(N2101="snížená",J2101,0)</f>
        <v>0</v>
      </c>
      <c r="BG2101" s="141">
        <f>IF(N2101="zákl. přenesená",J2101,0)</f>
        <v>0</v>
      </c>
      <c r="BH2101" s="141">
        <f>IF(N2101="sníž. přenesená",J2101,0)</f>
        <v>0</v>
      </c>
      <c r="BI2101" s="141">
        <f>IF(N2101="nulová",J2101,0)</f>
        <v>0</v>
      </c>
      <c r="BJ2101" s="16" t="s">
        <v>78</v>
      </c>
      <c r="BK2101" s="141">
        <f>ROUND(I2101*H2101,2)</f>
        <v>0</v>
      </c>
      <c r="BL2101" s="16" t="s">
        <v>237</v>
      </c>
      <c r="BM2101" s="140" t="s">
        <v>4776</v>
      </c>
    </row>
    <row r="2102" spans="2:65" s="1" customFormat="1" x14ac:dyDescent="0.2">
      <c r="B2102" s="31"/>
      <c r="D2102" s="148" t="s">
        <v>1052</v>
      </c>
      <c r="F2102" s="149" t="s">
        <v>4777</v>
      </c>
      <c r="I2102" s="144"/>
      <c r="L2102" s="31"/>
      <c r="M2102" s="145"/>
      <c r="T2102" s="52"/>
      <c r="AT2102" s="16" t="s">
        <v>1052</v>
      </c>
      <c r="AU2102" s="16" t="s">
        <v>80</v>
      </c>
    </row>
    <row r="2103" spans="2:65" s="12" customFormat="1" ht="33.75" x14ac:dyDescent="0.2">
      <c r="B2103" s="150"/>
      <c r="D2103" s="142" t="s">
        <v>1054</v>
      </c>
      <c r="E2103" s="151" t="s">
        <v>3</v>
      </c>
      <c r="F2103" s="152" t="s">
        <v>4778</v>
      </c>
      <c r="H2103" s="153">
        <v>78.313999999999993</v>
      </c>
      <c r="I2103" s="154"/>
      <c r="L2103" s="150"/>
      <c r="M2103" s="155"/>
      <c r="T2103" s="156"/>
      <c r="AT2103" s="151" t="s">
        <v>1054</v>
      </c>
      <c r="AU2103" s="151" t="s">
        <v>80</v>
      </c>
      <c r="AV2103" s="12" t="s">
        <v>80</v>
      </c>
      <c r="AW2103" s="12" t="s">
        <v>35</v>
      </c>
      <c r="AX2103" s="12" t="s">
        <v>73</v>
      </c>
      <c r="AY2103" s="151" t="s">
        <v>181</v>
      </c>
    </row>
    <row r="2104" spans="2:65" s="12" customFormat="1" ht="33.75" x14ac:dyDescent="0.2">
      <c r="B2104" s="150"/>
      <c r="D2104" s="142" t="s">
        <v>1054</v>
      </c>
      <c r="E2104" s="151" t="s">
        <v>3</v>
      </c>
      <c r="F2104" s="152" t="s">
        <v>4779</v>
      </c>
      <c r="H2104" s="153">
        <v>79.918999999999997</v>
      </c>
      <c r="I2104" s="154"/>
      <c r="L2104" s="150"/>
      <c r="M2104" s="155"/>
      <c r="T2104" s="156"/>
      <c r="AT2104" s="151" t="s">
        <v>1054</v>
      </c>
      <c r="AU2104" s="151" t="s">
        <v>80</v>
      </c>
      <c r="AV2104" s="12" t="s">
        <v>80</v>
      </c>
      <c r="AW2104" s="12" t="s">
        <v>35</v>
      </c>
      <c r="AX2104" s="12" t="s">
        <v>73</v>
      </c>
      <c r="AY2104" s="151" t="s">
        <v>181</v>
      </c>
    </row>
    <row r="2105" spans="2:65" s="12" customFormat="1" ht="33.75" x14ac:dyDescent="0.2">
      <c r="B2105" s="150"/>
      <c r="D2105" s="142" t="s">
        <v>1054</v>
      </c>
      <c r="E2105" s="151" t="s">
        <v>3</v>
      </c>
      <c r="F2105" s="152" t="s">
        <v>4780</v>
      </c>
      <c r="H2105" s="153">
        <v>79.869</v>
      </c>
      <c r="I2105" s="154"/>
      <c r="L2105" s="150"/>
      <c r="M2105" s="155"/>
      <c r="T2105" s="156"/>
      <c r="AT2105" s="151" t="s">
        <v>1054</v>
      </c>
      <c r="AU2105" s="151" t="s">
        <v>80</v>
      </c>
      <c r="AV2105" s="12" t="s">
        <v>80</v>
      </c>
      <c r="AW2105" s="12" t="s">
        <v>35</v>
      </c>
      <c r="AX2105" s="12" t="s">
        <v>73</v>
      </c>
      <c r="AY2105" s="151" t="s">
        <v>181</v>
      </c>
    </row>
    <row r="2106" spans="2:65" s="13" customFormat="1" x14ac:dyDescent="0.2">
      <c r="B2106" s="157"/>
      <c r="D2106" s="142" t="s">
        <v>1054</v>
      </c>
      <c r="E2106" s="158" t="s">
        <v>3</v>
      </c>
      <c r="F2106" s="159" t="s">
        <v>1070</v>
      </c>
      <c r="H2106" s="160">
        <v>238.102</v>
      </c>
      <c r="I2106" s="161"/>
      <c r="L2106" s="157"/>
      <c r="M2106" s="162"/>
      <c r="T2106" s="163"/>
      <c r="AT2106" s="158" t="s">
        <v>1054</v>
      </c>
      <c r="AU2106" s="158" t="s">
        <v>80</v>
      </c>
      <c r="AV2106" s="13" t="s">
        <v>186</v>
      </c>
      <c r="AW2106" s="13" t="s">
        <v>35</v>
      </c>
      <c r="AX2106" s="13" t="s">
        <v>78</v>
      </c>
      <c r="AY2106" s="158" t="s">
        <v>181</v>
      </c>
    </row>
    <row r="2107" spans="2:65" s="1" customFormat="1" ht="24.2" customHeight="1" x14ac:dyDescent="0.2">
      <c r="B2107" s="128"/>
      <c r="C2107" s="129" t="s">
        <v>4781</v>
      </c>
      <c r="D2107" s="129" t="s">
        <v>182</v>
      </c>
      <c r="E2107" s="130" t="s">
        <v>4782</v>
      </c>
      <c r="F2107" s="131" t="s">
        <v>4783</v>
      </c>
      <c r="G2107" s="132" t="s">
        <v>597</v>
      </c>
      <c r="H2107" s="133">
        <v>5.88</v>
      </c>
      <c r="I2107" s="134"/>
      <c r="J2107" s="135">
        <f>ROUND(I2107*H2107,2)</f>
        <v>0</v>
      </c>
      <c r="K2107" s="131" t="s">
        <v>1050</v>
      </c>
      <c r="L2107" s="31"/>
      <c r="M2107" s="136" t="s">
        <v>3</v>
      </c>
      <c r="N2107" s="137" t="s">
        <v>44</v>
      </c>
      <c r="P2107" s="138">
        <f>O2107*H2107</f>
        <v>0</v>
      </c>
      <c r="Q2107" s="138">
        <v>1.5E-3</v>
      </c>
      <c r="R2107" s="138">
        <f>Q2107*H2107</f>
        <v>8.8199999999999997E-3</v>
      </c>
      <c r="S2107" s="138">
        <v>0</v>
      </c>
      <c r="T2107" s="139">
        <f>S2107*H2107</f>
        <v>0</v>
      </c>
      <c r="AR2107" s="140" t="s">
        <v>237</v>
      </c>
      <c r="AT2107" s="140" t="s">
        <v>182</v>
      </c>
      <c r="AU2107" s="140" t="s">
        <v>80</v>
      </c>
      <c r="AY2107" s="16" t="s">
        <v>181</v>
      </c>
      <c r="BE2107" s="141">
        <f>IF(N2107="základní",J2107,0)</f>
        <v>0</v>
      </c>
      <c r="BF2107" s="141">
        <f>IF(N2107="snížená",J2107,0)</f>
        <v>0</v>
      </c>
      <c r="BG2107" s="141">
        <f>IF(N2107="zákl. přenesená",J2107,0)</f>
        <v>0</v>
      </c>
      <c r="BH2107" s="141">
        <f>IF(N2107="sníž. přenesená",J2107,0)</f>
        <v>0</v>
      </c>
      <c r="BI2107" s="141">
        <f>IF(N2107="nulová",J2107,0)</f>
        <v>0</v>
      </c>
      <c r="BJ2107" s="16" t="s">
        <v>78</v>
      </c>
      <c r="BK2107" s="141">
        <f>ROUND(I2107*H2107,2)</f>
        <v>0</v>
      </c>
      <c r="BL2107" s="16" t="s">
        <v>237</v>
      </c>
      <c r="BM2107" s="140" t="s">
        <v>4784</v>
      </c>
    </row>
    <row r="2108" spans="2:65" s="1" customFormat="1" x14ac:dyDescent="0.2">
      <c r="B2108" s="31"/>
      <c r="D2108" s="148" t="s">
        <v>1052</v>
      </c>
      <c r="F2108" s="149" t="s">
        <v>4785</v>
      </c>
      <c r="I2108" s="144"/>
      <c r="L2108" s="31"/>
      <c r="M2108" s="145"/>
      <c r="T2108" s="52"/>
      <c r="AT2108" s="16" t="s">
        <v>1052</v>
      </c>
      <c r="AU2108" s="16" t="s">
        <v>80</v>
      </c>
    </row>
    <row r="2109" spans="2:65" s="12" customFormat="1" x14ac:dyDescent="0.2">
      <c r="B2109" s="150"/>
      <c r="D2109" s="142" t="s">
        <v>1054</v>
      </c>
      <c r="E2109" s="151" t="s">
        <v>3</v>
      </c>
      <c r="F2109" s="152" t="s">
        <v>4786</v>
      </c>
      <c r="H2109" s="153">
        <v>5.88</v>
      </c>
      <c r="I2109" s="154"/>
      <c r="L2109" s="150"/>
      <c r="M2109" s="155"/>
      <c r="T2109" s="156"/>
      <c r="AT2109" s="151" t="s">
        <v>1054</v>
      </c>
      <c r="AU2109" s="151" t="s">
        <v>80</v>
      </c>
      <c r="AV2109" s="12" t="s">
        <v>80</v>
      </c>
      <c r="AW2109" s="12" t="s">
        <v>35</v>
      </c>
      <c r="AX2109" s="12" t="s">
        <v>78</v>
      </c>
      <c r="AY2109" s="151" t="s">
        <v>181</v>
      </c>
    </row>
    <row r="2110" spans="2:65" s="1" customFormat="1" ht="33" customHeight="1" x14ac:dyDescent="0.2">
      <c r="B2110" s="128"/>
      <c r="C2110" s="129" t="s">
        <v>4787</v>
      </c>
      <c r="D2110" s="129" t="s">
        <v>182</v>
      </c>
      <c r="E2110" s="130" t="s">
        <v>4788</v>
      </c>
      <c r="F2110" s="131" t="s">
        <v>4789</v>
      </c>
      <c r="G2110" s="132" t="s">
        <v>499</v>
      </c>
      <c r="H2110" s="133">
        <v>147.30000000000001</v>
      </c>
      <c r="I2110" s="134"/>
      <c r="J2110" s="135">
        <f>ROUND(I2110*H2110,2)</f>
        <v>0</v>
      </c>
      <c r="K2110" s="131" t="s">
        <v>1205</v>
      </c>
      <c r="L2110" s="31"/>
      <c r="M2110" s="136" t="s">
        <v>3</v>
      </c>
      <c r="N2110" s="137" t="s">
        <v>44</v>
      </c>
      <c r="P2110" s="138">
        <f>O2110*H2110</f>
        <v>0</v>
      </c>
      <c r="Q2110" s="138">
        <v>2.0000000000000001E-4</v>
      </c>
      <c r="R2110" s="138">
        <f>Q2110*H2110</f>
        <v>2.9460000000000004E-2</v>
      </c>
      <c r="S2110" s="138">
        <v>0</v>
      </c>
      <c r="T2110" s="139">
        <f>S2110*H2110</f>
        <v>0</v>
      </c>
      <c r="AR2110" s="140" t="s">
        <v>237</v>
      </c>
      <c r="AT2110" s="140" t="s">
        <v>182</v>
      </c>
      <c r="AU2110" s="140" t="s">
        <v>80</v>
      </c>
      <c r="AY2110" s="16" t="s">
        <v>181</v>
      </c>
      <c r="BE2110" s="141">
        <f>IF(N2110="základní",J2110,0)</f>
        <v>0</v>
      </c>
      <c r="BF2110" s="141">
        <f>IF(N2110="snížená",J2110,0)</f>
        <v>0</v>
      </c>
      <c r="BG2110" s="141">
        <f>IF(N2110="zákl. přenesená",J2110,0)</f>
        <v>0</v>
      </c>
      <c r="BH2110" s="141">
        <f>IF(N2110="sníž. přenesená",J2110,0)</f>
        <v>0</v>
      </c>
      <c r="BI2110" s="141">
        <f>IF(N2110="nulová",J2110,0)</f>
        <v>0</v>
      </c>
      <c r="BJ2110" s="16" t="s">
        <v>78</v>
      </c>
      <c r="BK2110" s="141">
        <f>ROUND(I2110*H2110,2)</f>
        <v>0</v>
      </c>
      <c r="BL2110" s="16" t="s">
        <v>237</v>
      </c>
      <c r="BM2110" s="140" t="s">
        <v>4790</v>
      </c>
    </row>
    <row r="2111" spans="2:65" s="1" customFormat="1" x14ac:dyDescent="0.2">
      <c r="B2111" s="31"/>
      <c r="D2111" s="148" t="s">
        <v>1052</v>
      </c>
      <c r="F2111" s="149" t="s">
        <v>4791</v>
      </c>
      <c r="I2111" s="144"/>
      <c r="L2111" s="31"/>
      <c r="M2111" s="145"/>
      <c r="T2111" s="52"/>
      <c r="AT2111" s="16" t="s">
        <v>1052</v>
      </c>
      <c r="AU2111" s="16" t="s">
        <v>80</v>
      </c>
    </row>
    <row r="2112" spans="2:65" s="12" customFormat="1" ht="22.5" x14ac:dyDescent="0.2">
      <c r="B2112" s="150"/>
      <c r="D2112" s="142" t="s">
        <v>1054</v>
      </c>
      <c r="E2112" s="151" t="s">
        <v>3</v>
      </c>
      <c r="F2112" s="152" t="s">
        <v>4792</v>
      </c>
      <c r="H2112" s="153">
        <v>57.35</v>
      </c>
      <c r="I2112" s="154"/>
      <c r="L2112" s="150"/>
      <c r="M2112" s="155"/>
      <c r="T2112" s="156"/>
      <c r="AT2112" s="151" t="s">
        <v>1054</v>
      </c>
      <c r="AU2112" s="151" t="s">
        <v>80</v>
      </c>
      <c r="AV2112" s="12" t="s">
        <v>80</v>
      </c>
      <c r="AW2112" s="12" t="s">
        <v>35</v>
      </c>
      <c r="AX2112" s="12" t="s">
        <v>73</v>
      </c>
      <c r="AY2112" s="151" t="s">
        <v>181</v>
      </c>
    </row>
    <row r="2113" spans="2:65" s="12" customFormat="1" x14ac:dyDescent="0.2">
      <c r="B2113" s="150"/>
      <c r="D2113" s="142" t="s">
        <v>1054</v>
      </c>
      <c r="E2113" s="151" t="s">
        <v>3</v>
      </c>
      <c r="F2113" s="152" t="s">
        <v>4793</v>
      </c>
      <c r="H2113" s="153">
        <v>-6.9</v>
      </c>
      <c r="I2113" s="154"/>
      <c r="L2113" s="150"/>
      <c r="M2113" s="155"/>
      <c r="T2113" s="156"/>
      <c r="AT2113" s="151" t="s">
        <v>1054</v>
      </c>
      <c r="AU2113" s="151" t="s">
        <v>80</v>
      </c>
      <c r="AV2113" s="12" t="s">
        <v>80</v>
      </c>
      <c r="AW2113" s="12" t="s">
        <v>35</v>
      </c>
      <c r="AX2113" s="12" t="s">
        <v>73</v>
      </c>
      <c r="AY2113" s="151" t="s">
        <v>181</v>
      </c>
    </row>
    <row r="2114" spans="2:65" s="12" customFormat="1" ht="22.5" x14ac:dyDescent="0.2">
      <c r="B2114" s="150"/>
      <c r="D2114" s="142" t="s">
        <v>1054</v>
      </c>
      <c r="E2114" s="151" t="s">
        <v>3</v>
      </c>
      <c r="F2114" s="152" t="s">
        <v>4794</v>
      </c>
      <c r="H2114" s="153">
        <v>48.45</v>
      </c>
      <c r="I2114" s="154"/>
      <c r="L2114" s="150"/>
      <c r="M2114" s="155"/>
      <c r="T2114" s="156"/>
      <c r="AT2114" s="151" t="s">
        <v>1054</v>
      </c>
      <c r="AU2114" s="151" t="s">
        <v>80</v>
      </c>
      <c r="AV2114" s="12" t="s">
        <v>80</v>
      </c>
      <c r="AW2114" s="12" t="s">
        <v>35</v>
      </c>
      <c r="AX2114" s="12" t="s">
        <v>73</v>
      </c>
      <c r="AY2114" s="151" t="s">
        <v>181</v>
      </c>
    </row>
    <row r="2115" spans="2:65" s="12" customFormat="1" x14ac:dyDescent="0.2">
      <c r="B2115" s="150"/>
      <c r="D2115" s="142" t="s">
        <v>1054</v>
      </c>
      <c r="E2115" s="151" t="s">
        <v>3</v>
      </c>
      <c r="F2115" s="152" t="s">
        <v>4795</v>
      </c>
      <c r="H2115" s="153">
        <v>-4.4000000000000004</v>
      </c>
      <c r="I2115" s="154"/>
      <c r="L2115" s="150"/>
      <c r="M2115" s="155"/>
      <c r="T2115" s="156"/>
      <c r="AT2115" s="151" t="s">
        <v>1054</v>
      </c>
      <c r="AU2115" s="151" t="s">
        <v>80</v>
      </c>
      <c r="AV2115" s="12" t="s">
        <v>80</v>
      </c>
      <c r="AW2115" s="12" t="s">
        <v>35</v>
      </c>
      <c r="AX2115" s="12" t="s">
        <v>73</v>
      </c>
      <c r="AY2115" s="151" t="s">
        <v>181</v>
      </c>
    </row>
    <row r="2116" spans="2:65" s="12" customFormat="1" ht="22.5" x14ac:dyDescent="0.2">
      <c r="B2116" s="150"/>
      <c r="D2116" s="142" t="s">
        <v>1054</v>
      </c>
      <c r="E2116" s="151" t="s">
        <v>3</v>
      </c>
      <c r="F2116" s="152" t="s">
        <v>4796</v>
      </c>
      <c r="H2116" s="153">
        <v>58.7</v>
      </c>
      <c r="I2116" s="154"/>
      <c r="L2116" s="150"/>
      <c r="M2116" s="155"/>
      <c r="T2116" s="156"/>
      <c r="AT2116" s="151" t="s">
        <v>1054</v>
      </c>
      <c r="AU2116" s="151" t="s">
        <v>80</v>
      </c>
      <c r="AV2116" s="12" t="s">
        <v>80</v>
      </c>
      <c r="AW2116" s="12" t="s">
        <v>35</v>
      </c>
      <c r="AX2116" s="12" t="s">
        <v>73</v>
      </c>
      <c r="AY2116" s="151" t="s">
        <v>181</v>
      </c>
    </row>
    <row r="2117" spans="2:65" s="12" customFormat="1" x14ac:dyDescent="0.2">
      <c r="B2117" s="150"/>
      <c r="D2117" s="142" t="s">
        <v>1054</v>
      </c>
      <c r="E2117" s="151" t="s">
        <v>3</v>
      </c>
      <c r="F2117" s="152" t="s">
        <v>4797</v>
      </c>
      <c r="H2117" s="153">
        <v>-5.9</v>
      </c>
      <c r="I2117" s="154"/>
      <c r="L2117" s="150"/>
      <c r="M2117" s="155"/>
      <c r="T2117" s="156"/>
      <c r="AT2117" s="151" t="s">
        <v>1054</v>
      </c>
      <c r="AU2117" s="151" t="s">
        <v>80</v>
      </c>
      <c r="AV2117" s="12" t="s">
        <v>80</v>
      </c>
      <c r="AW2117" s="12" t="s">
        <v>35</v>
      </c>
      <c r="AX2117" s="12" t="s">
        <v>73</v>
      </c>
      <c r="AY2117" s="151" t="s">
        <v>181</v>
      </c>
    </row>
    <row r="2118" spans="2:65" s="13" customFormat="1" x14ac:dyDescent="0.2">
      <c r="B2118" s="157"/>
      <c r="D2118" s="142" t="s">
        <v>1054</v>
      </c>
      <c r="E2118" s="158" t="s">
        <v>3</v>
      </c>
      <c r="F2118" s="159" t="s">
        <v>1070</v>
      </c>
      <c r="H2118" s="160">
        <v>147.30000000000001</v>
      </c>
      <c r="I2118" s="161"/>
      <c r="L2118" s="157"/>
      <c r="M2118" s="162"/>
      <c r="T2118" s="163"/>
      <c r="AT2118" s="158" t="s">
        <v>1054</v>
      </c>
      <c r="AU2118" s="158" t="s">
        <v>80</v>
      </c>
      <c r="AV2118" s="13" t="s">
        <v>186</v>
      </c>
      <c r="AW2118" s="13" t="s">
        <v>35</v>
      </c>
      <c r="AX2118" s="13" t="s">
        <v>78</v>
      </c>
      <c r="AY2118" s="158" t="s">
        <v>181</v>
      </c>
    </row>
    <row r="2119" spans="2:65" s="1" customFormat="1" ht="16.5" customHeight="1" x14ac:dyDescent="0.2">
      <c r="B2119" s="128"/>
      <c r="C2119" s="164" t="s">
        <v>4798</v>
      </c>
      <c r="D2119" s="164" t="s">
        <v>1134</v>
      </c>
      <c r="E2119" s="165" t="s">
        <v>4799</v>
      </c>
      <c r="F2119" s="166" t="s">
        <v>4800</v>
      </c>
      <c r="G2119" s="167" t="s">
        <v>499</v>
      </c>
      <c r="H2119" s="168">
        <v>162.03</v>
      </c>
      <c r="I2119" s="169"/>
      <c r="J2119" s="170">
        <f>ROUND(I2119*H2119,2)</f>
        <v>0</v>
      </c>
      <c r="K2119" s="166" t="s">
        <v>1050</v>
      </c>
      <c r="L2119" s="171"/>
      <c r="M2119" s="172" t="s">
        <v>3</v>
      </c>
      <c r="N2119" s="173" t="s">
        <v>44</v>
      </c>
      <c r="P2119" s="138">
        <f>O2119*H2119</f>
        <v>0</v>
      </c>
      <c r="Q2119" s="138">
        <v>2.9999999999999997E-4</v>
      </c>
      <c r="R2119" s="138">
        <f>Q2119*H2119</f>
        <v>4.8608999999999999E-2</v>
      </c>
      <c r="S2119" s="138">
        <v>0</v>
      </c>
      <c r="T2119" s="139">
        <f>S2119*H2119</f>
        <v>0</v>
      </c>
      <c r="AR2119" s="140" t="s">
        <v>297</v>
      </c>
      <c r="AT2119" s="140" t="s">
        <v>1134</v>
      </c>
      <c r="AU2119" s="140" t="s">
        <v>80</v>
      </c>
      <c r="AY2119" s="16" t="s">
        <v>181</v>
      </c>
      <c r="BE2119" s="141">
        <f>IF(N2119="základní",J2119,0)</f>
        <v>0</v>
      </c>
      <c r="BF2119" s="141">
        <f>IF(N2119="snížená",J2119,0)</f>
        <v>0</v>
      </c>
      <c r="BG2119" s="141">
        <f>IF(N2119="zákl. přenesená",J2119,0)</f>
        <v>0</v>
      </c>
      <c r="BH2119" s="141">
        <f>IF(N2119="sníž. přenesená",J2119,0)</f>
        <v>0</v>
      </c>
      <c r="BI2119" s="141">
        <f>IF(N2119="nulová",J2119,0)</f>
        <v>0</v>
      </c>
      <c r="BJ2119" s="16" t="s">
        <v>78</v>
      </c>
      <c r="BK2119" s="141">
        <f>ROUND(I2119*H2119,2)</f>
        <v>0</v>
      </c>
      <c r="BL2119" s="16" t="s">
        <v>237</v>
      </c>
      <c r="BM2119" s="140" t="s">
        <v>4801</v>
      </c>
    </row>
    <row r="2120" spans="2:65" s="12" customFormat="1" x14ac:dyDescent="0.2">
      <c r="B2120" s="150"/>
      <c r="D2120" s="142" t="s">
        <v>1054</v>
      </c>
      <c r="F2120" s="152" t="s">
        <v>4802</v>
      </c>
      <c r="H2120" s="153">
        <v>162.03</v>
      </c>
      <c r="I2120" s="154"/>
      <c r="L2120" s="150"/>
      <c r="M2120" s="155"/>
      <c r="T2120" s="156"/>
      <c r="AT2120" s="151" t="s">
        <v>1054</v>
      </c>
      <c r="AU2120" s="151" t="s">
        <v>80</v>
      </c>
      <c r="AV2120" s="12" t="s">
        <v>80</v>
      </c>
      <c r="AW2120" s="12" t="s">
        <v>4</v>
      </c>
      <c r="AX2120" s="12" t="s">
        <v>78</v>
      </c>
      <c r="AY2120" s="151" t="s">
        <v>181</v>
      </c>
    </row>
    <row r="2121" spans="2:65" s="1" customFormat="1" ht="37.9" customHeight="1" x14ac:dyDescent="0.2">
      <c r="B2121" s="128"/>
      <c r="C2121" s="129" t="s">
        <v>4803</v>
      </c>
      <c r="D2121" s="129" t="s">
        <v>182</v>
      </c>
      <c r="E2121" s="130" t="s">
        <v>4804</v>
      </c>
      <c r="F2121" s="131" t="s">
        <v>4805</v>
      </c>
      <c r="G2121" s="132" t="s">
        <v>597</v>
      </c>
      <c r="H2121" s="133">
        <v>238.102</v>
      </c>
      <c r="I2121" s="134"/>
      <c r="J2121" s="135">
        <f>ROUND(I2121*H2121,2)</f>
        <v>0</v>
      </c>
      <c r="K2121" s="131" t="s">
        <v>1050</v>
      </c>
      <c r="L2121" s="31"/>
      <c r="M2121" s="136" t="s">
        <v>3</v>
      </c>
      <c r="N2121" s="137" t="s">
        <v>44</v>
      </c>
      <c r="P2121" s="138">
        <f>O2121*H2121</f>
        <v>0</v>
      </c>
      <c r="Q2121" s="138">
        <v>8.9700000000000005E-3</v>
      </c>
      <c r="R2121" s="138">
        <f>Q2121*H2121</f>
        <v>2.1357749400000001</v>
      </c>
      <c r="S2121" s="138">
        <v>0</v>
      </c>
      <c r="T2121" s="139">
        <f>S2121*H2121</f>
        <v>0</v>
      </c>
      <c r="AR2121" s="140" t="s">
        <v>237</v>
      </c>
      <c r="AT2121" s="140" t="s">
        <v>182</v>
      </c>
      <c r="AU2121" s="140" t="s">
        <v>80</v>
      </c>
      <c r="AY2121" s="16" t="s">
        <v>181</v>
      </c>
      <c r="BE2121" s="141">
        <f>IF(N2121="základní",J2121,0)</f>
        <v>0</v>
      </c>
      <c r="BF2121" s="141">
        <f>IF(N2121="snížená",J2121,0)</f>
        <v>0</v>
      </c>
      <c r="BG2121" s="141">
        <f>IF(N2121="zákl. přenesená",J2121,0)</f>
        <v>0</v>
      </c>
      <c r="BH2121" s="141">
        <f>IF(N2121="sníž. přenesená",J2121,0)</f>
        <v>0</v>
      </c>
      <c r="BI2121" s="141">
        <f>IF(N2121="nulová",J2121,0)</f>
        <v>0</v>
      </c>
      <c r="BJ2121" s="16" t="s">
        <v>78</v>
      </c>
      <c r="BK2121" s="141">
        <f>ROUND(I2121*H2121,2)</f>
        <v>0</v>
      </c>
      <c r="BL2121" s="16" t="s">
        <v>237</v>
      </c>
      <c r="BM2121" s="140" t="s">
        <v>4806</v>
      </c>
    </row>
    <row r="2122" spans="2:65" s="1" customFormat="1" x14ac:dyDescent="0.2">
      <c r="B2122" s="31"/>
      <c r="D2122" s="148" t="s">
        <v>1052</v>
      </c>
      <c r="F2122" s="149" t="s">
        <v>4807</v>
      </c>
      <c r="I2122" s="144"/>
      <c r="L2122" s="31"/>
      <c r="M2122" s="145"/>
      <c r="T2122" s="52"/>
      <c r="AT2122" s="16" t="s">
        <v>1052</v>
      </c>
      <c r="AU2122" s="16" t="s">
        <v>80</v>
      </c>
    </row>
    <row r="2123" spans="2:65" s="12" customFormat="1" ht="33.75" x14ac:dyDescent="0.2">
      <c r="B2123" s="150"/>
      <c r="D2123" s="142" t="s">
        <v>1054</v>
      </c>
      <c r="E2123" s="151" t="s">
        <v>3</v>
      </c>
      <c r="F2123" s="152" t="s">
        <v>4778</v>
      </c>
      <c r="H2123" s="153">
        <v>78.313999999999993</v>
      </c>
      <c r="I2123" s="154"/>
      <c r="L2123" s="150"/>
      <c r="M2123" s="155"/>
      <c r="T2123" s="156"/>
      <c r="AT2123" s="151" t="s">
        <v>1054</v>
      </c>
      <c r="AU2123" s="151" t="s">
        <v>80</v>
      </c>
      <c r="AV2123" s="12" t="s">
        <v>80</v>
      </c>
      <c r="AW2123" s="12" t="s">
        <v>35</v>
      </c>
      <c r="AX2123" s="12" t="s">
        <v>73</v>
      </c>
      <c r="AY2123" s="151" t="s">
        <v>181</v>
      </c>
    </row>
    <row r="2124" spans="2:65" s="12" customFormat="1" ht="33.75" x14ac:dyDescent="0.2">
      <c r="B2124" s="150"/>
      <c r="D2124" s="142" t="s">
        <v>1054</v>
      </c>
      <c r="E2124" s="151" t="s">
        <v>3</v>
      </c>
      <c r="F2124" s="152" t="s">
        <v>4779</v>
      </c>
      <c r="H2124" s="153">
        <v>79.918999999999997</v>
      </c>
      <c r="I2124" s="154"/>
      <c r="L2124" s="150"/>
      <c r="M2124" s="155"/>
      <c r="T2124" s="156"/>
      <c r="AT2124" s="151" t="s">
        <v>1054</v>
      </c>
      <c r="AU2124" s="151" t="s">
        <v>80</v>
      </c>
      <c r="AV2124" s="12" t="s">
        <v>80</v>
      </c>
      <c r="AW2124" s="12" t="s">
        <v>35</v>
      </c>
      <c r="AX2124" s="12" t="s">
        <v>73</v>
      </c>
      <c r="AY2124" s="151" t="s">
        <v>181</v>
      </c>
    </row>
    <row r="2125" spans="2:65" s="12" customFormat="1" ht="33.75" x14ac:dyDescent="0.2">
      <c r="B2125" s="150"/>
      <c r="D2125" s="142" t="s">
        <v>1054</v>
      </c>
      <c r="E2125" s="151" t="s">
        <v>3</v>
      </c>
      <c r="F2125" s="152" t="s">
        <v>4780</v>
      </c>
      <c r="H2125" s="153">
        <v>79.869</v>
      </c>
      <c r="I2125" s="154"/>
      <c r="L2125" s="150"/>
      <c r="M2125" s="155"/>
      <c r="T2125" s="156"/>
      <c r="AT2125" s="151" t="s">
        <v>1054</v>
      </c>
      <c r="AU2125" s="151" t="s">
        <v>80</v>
      </c>
      <c r="AV2125" s="12" t="s">
        <v>80</v>
      </c>
      <c r="AW2125" s="12" t="s">
        <v>35</v>
      </c>
      <c r="AX2125" s="12" t="s">
        <v>73</v>
      </c>
      <c r="AY2125" s="151" t="s">
        <v>181</v>
      </c>
    </row>
    <row r="2126" spans="2:65" s="13" customFormat="1" x14ac:dyDescent="0.2">
      <c r="B2126" s="157"/>
      <c r="D2126" s="142" t="s">
        <v>1054</v>
      </c>
      <c r="E2126" s="158" t="s">
        <v>3</v>
      </c>
      <c r="F2126" s="159" t="s">
        <v>1070</v>
      </c>
      <c r="H2126" s="160">
        <v>238.102</v>
      </c>
      <c r="I2126" s="161"/>
      <c r="L2126" s="157"/>
      <c r="M2126" s="162"/>
      <c r="T2126" s="163"/>
      <c r="AT2126" s="158" t="s">
        <v>1054</v>
      </c>
      <c r="AU2126" s="158" t="s">
        <v>80</v>
      </c>
      <c r="AV2126" s="13" t="s">
        <v>186</v>
      </c>
      <c r="AW2126" s="13" t="s">
        <v>35</v>
      </c>
      <c r="AX2126" s="13" t="s">
        <v>78</v>
      </c>
      <c r="AY2126" s="158" t="s">
        <v>181</v>
      </c>
    </row>
    <row r="2127" spans="2:65" s="1" customFormat="1" ht="44.25" customHeight="1" x14ac:dyDescent="0.2">
      <c r="B2127" s="128"/>
      <c r="C2127" s="164" t="s">
        <v>4808</v>
      </c>
      <c r="D2127" s="164" t="s">
        <v>1134</v>
      </c>
      <c r="E2127" s="165" t="s">
        <v>4573</v>
      </c>
      <c r="F2127" s="166" t="s">
        <v>4574</v>
      </c>
      <c r="G2127" s="167" t="s">
        <v>597</v>
      </c>
      <c r="H2127" s="168">
        <v>273.81700000000001</v>
      </c>
      <c r="I2127" s="169"/>
      <c r="J2127" s="170">
        <f>ROUND(I2127*H2127,2)</f>
        <v>0</v>
      </c>
      <c r="K2127" s="166" t="s">
        <v>1050</v>
      </c>
      <c r="L2127" s="171"/>
      <c r="M2127" s="172" t="s">
        <v>3</v>
      </c>
      <c r="N2127" s="173" t="s">
        <v>44</v>
      </c>
      <c r="P2127" s="138">
        <f>O2127*H2127</f>
        <v>0</v>
      </c>
      <c r="Q2127" s="138">
        <v>2.1999999999999999E-2</v>
      </c>
      <c r="R2127" s="138">
        <f>Q2127*H2127</f>
        <v>6.0239739999999999</v>
      </c>
      <c r="S2127" s="138">
        <v>0</v>
      </c>
      <c r="T2127" s="139">
        <f>S2127*H2127</f>
        <v>0</v>
      </c>
      <c r="AR2127" s="140" t="s">
        <v>297</v>
      </c>
      <c r="AT2127" s="140" t="s">
        <v>1134</v>
      </c>
      <c r="AU2127" s="140" t="s">
        <v>80</v>
      </c>
      <c r="AY2127" s="16" t="s">
        <v>181</v>
      </c>
      <c r="BE2127" s="141">
        <f>IF(N2127="základní",J2127,0)</f>
        <v>0</v>
      </c>
      <c r="BF2127" s="141">
        <f>IF(N2127="snížená",J2127,0)</f>
        <v>0</v>
      </c>
      <c r="BG2127" s="141">
        <f>IF(N2127="zákl. přenesená",J2127,0)</f>
        <v>0</v>
      </c>
      <c r="BH2127" s="141">
        <f>IF(N2127="sníž. přenesená",J2127,0)</f>
        <v>0</v>
      </c>
      <c r="BI2127" s="141">
        <f>IF(N2127="nulová",J2127,0)</f>
        <v>0</v>
      </c>
      <c r="BJ2127" s="16" t="s">
        <v>78</v>
      </c>
      <c r="BK2127" s="141">
        <f>ROUND(I2127*H2127,2)</f>
        <v>0</v>
      </c>
      <c r="BL2127" s="16" t="s">
        <v>237</v>
      </c>
      <c r="BM2127" s="140" t="s">
        <v>4809</v>
      </c>
    </row>
    <row r="2128" spans="2:65" s="12" customFormat="1" x14ac:dyDescent="0.2">
      <c r="B2128" s="150"/>
      <c r="D2128" s="142" t="s">
        <v>1054</v>
      </c>
      <c r="E2128" s="151" t="s">
        <v>3</v>
      </c>
      <c r="F2128" s="152" t="s">
        <v>4810</v>
      </c>
      <c r="H2128" s="153">
        <v>273.81700000000001</v>
      </c>
      <c r="I2128" s="154"/>
      <c r="L2128" s="150"/>
      <c r="M2128" s="155"/>
      <c r="T2128" s="156"/>
      <c r="AT2128" s="151" t="s">
        <v>1054</v>
      </c>
      <c r="AU2128" s="151" t="s">
        <v>80</v>
      </c>
      <c r="AV2128" s="12" t="s">
        <v>80</v>
      </c>
      <c r="AW2128" s="12" t="s">
        <v>35</v>
      </c>
      <c r="AX2128" s="12" t="s">
        <v>78</v>
      </c>
      <c r="AY2128" s="151" t="s">
        <v>181</v>
      </c>
    </row>
    <row r="2129" spans="2:65" s="1" customFormat="1" ht="37.9" customHeight="1" x14ac:dyDescent="0.2">
      <c r="B2129" s="128"/>
      <c r="C2129" s="129" t="s">
        <v>4811</v>
      </c>
      <c r="D2129" s="129" t="s">
        <v>182</v>
      </c>
      <c r="E2129" s="130" t="s">
        <v>4812</v>
      </c>
      <c r="F2129" s="131" t="s">
        <v>4813</v>
      </c>
      <c r="G2129" s="132" t="s">
        <v>597</v>
      </c>
      <c r="H2129" s="133">
        <v>238.102</v>
      </c>
      <c r="I2129" s="134"/>
      <c r="J2129" s="135">
        <f>ROUND(I2129*H2129,2)</f>
        <v>0</v>
      </c>
      <c r="K2129" s="131" t="s">
        <v>1050</v>
      </c>
      <c r="L2129" s="31"/>
      <c r="M2129" s="136" t="s">
        <v>3</v>
      </c>
      <c r="N2129" s="137" t="s">
        <v>44</v>
      </c>
      <c r="P2129" s="138">
        <f>O2129*H2129</f>
        <v>0</v>
      </c>
      <c r="Q2129" s="138">
        <v>0</v>
      </c>
      <c r="R2129" s="138">
        <f>Q2129*H2129</f>
        <v>0</v>
      </c>
      <c r="S2129" s="138">
        <v>0</v>
      </c>
      <c r="T2129" s="139">
        <f>S2129*H2129</f>
        <v>0</v>
      </c>
      <c r="AR2129" s="140" t="s">
        <v>237</v>
      </c>
      <c r="AT2129" s="140" t="s">
        <v>182</v>
      </c>
      <c r="AU2129" s="140" t="s">
        <v>80</v>
      </c>
      <c r="AY2129" s="16" t="s">
        <v>181</v>
      </c>
      <c r="BE2129" s="141">
        <f>IF(N2129="základní",J2129,0)</f>
        <v>0</v>
      </c>
      <c r="BF2129" s="141">
        <f>IF(N2129="snížená",J2129,0)</f>
        <v>0</v>
      </c>
      <c r="BG2129" s="141">
        <f>IF(N2129="zákl. přenesená",J2129,0)</f>
        <v>0</v>
      </c>
      <c r="BH2129" s="141">
        <f>IF(N2129="sníž. přenesená",J2129,0)</f>
        <v>0</v>
      </c>
      <c r="BI2129" s="141">
        <f>IF(N2129="nulová",J2129,0)</f>
        <v>0</v>
      </c>
      <c r="BJ2129" s="16" t="s">
        <v>78</v>
      </c>
      <c r="BK2129" s="141">
        <f>ROUND(I2129*H2129,2)</f>
        <v>0</v>
      </c>
      <c r="BL2129" s="16" t="s">
        <v>237</v>
      </c>
      <c r="BM2129" s="140" t="s">
        <v>4814</v>
      </c>
    </row>
    <row r="2130" spans="2:65" s="1" customFormat="1" x14ac:dyDescent="0.2">
      <c r="B2130" s="31"/>
      <c r="D2130" s="148" t="s">
        <v>1052</v>
      </c>
      <c r="F2130" s="149" t="s">
        <v>4815</v>
      </c>
      <c r="I2130" s="144"/>
      <c r="L2130" s="31"/>
      <c r="M2130" s="145"/>
      <c r="T2130" s="52"/>
      <c r="AT2130" s="16" t="s">
        <v>1052</v>
      </c>
      <c r="AU2130" s="16" t="s">
        <v>80</v>
      </c>
    </row>
    <row r="2131" spans="2:65" s="1" customFormat="1" ht="55.5" customHeight="1" x14ac:dyDescent="0.2">
      <c r="B2131" s="128"/>
      <c r="C2131" s="129" t="s">
        <v>4816</v>
      </c>
      <c r="D2131" s="129" t="s">
        <v>182</v>
      </c>
      <c r="E2131" s="130" t="s">
        <v>4817</v>
      </c>
      <c r="F2131" s="131" t="s">
        <v>4818</v>
      </c>
      <c r="G2131" s="132" t="s">
        <v>1114</v>
      </c>
      <c r="H2131" s="133">
        <v>8.3179999999999996</v>
      </c>
      <c r="I2131" s="134"/>
      <c r="J2131" s="135">
        <f>ROUND(I2131*H2131,2)</f>
        <v>0</v>
      </c>
      <c r="K2131" s="131" t="s">
        <v>1050</v>
      </c>
      <c r="L2131" s="31"/>
      <c r="M2131" s="136" t="s">
        <v>3</v>
      </c>
      <c r="N2131" s="137" t="s">
        <v>44</v>
      </c>
      <c r="P2131" s="138">
        <f>O2131*H2131</f>
        <v>0</v>
      </c>
      <c r="Q2131" s="138">
        <v>0</v>
      </c>
      <c r="R2131" s="138">
        <f>Q2131*H2131</f>
        <v>0</v>
      </c>
      <c r="S2131" s="138">
        <v>0</v>
      </c>
      <c r="T2131" s="139">
        <f>S2131*H2131</f>
        <v>0</v>
      </c>
      <c r="AR2131" s="140" t="s">
        <v>237</v>
      </c>
      <c r="AT2131" s="140" t="s">
        <v>182</v>
      </c>
      <c r="AU2131" s="140" t="s">
        <v>80</v>
      </c>
      <c r="AY2131" s="16" t="s">
        <v>181</v>
      </c>
      <c r="BE2131" s="141">
        <f>IF(N2131="základní",J2131,0)</f>
        <v>0</v>
      </c>
      <c r="BF2131" s="141">
        <f>IF(N2131="snížená",J2131,0)</f>
        <v>0</v>
      </c>
      <c r="BG2131" s="141">
        <f>IF(N2131="zákl. přenesená",J2131,0)</f>
        <v>0</v>
      </c>
      <c r="BH2131" s="141">
        <f>IF(N2131="sníž. přenesená",J2131,0)</f>
        <v>0</v>
      </c>
      <c r="BI2131" s="141">
        <f>IF(N2131="nulová",J2131,0)</f>
        <v>0</v>
      </c>
      <c r="BJ2131" s="16" t="s">
        <v>78</v>
      </c>
      <c r="BK2131" s="141">
        <f>ROUND(I2131*H2131,2)</f>
        <v>0</v>
      </c>
      <c r="BL2131" s="16" t="s">
        <v>237</v>
      </c>
      <c r="BM2131" s="140" t="s">
        <v>4819</v>
      </c>
    </row>
    <row r="2132" spans="2:65" s="1" customFormat="1" x14ac:dyDescent="0.2">
      <c r="B2132" s="31"/>
      <c r="D2132" s="148" t="s">
        <v>1052</v>
      </c>
      <c r="F2132" s="149" t="s">
        <v>4820</v>
      </c>
      <c r="I2132" s="144"/>
      <c r="L2132" s="31"/>
      <c r="M2132" s="145"/>
      <c r="T2132" s="52"/>
      <c r="AT2132" s="16" t="s">
        <v>1052</v>
      </c>
      <c r="AU2132" s="16" t="s">
        <v>80</v>
      </c>
    </row>
    <row r="2133" spans="2:65" s="11" customFormat="1" ht="22.9" customHeight="1" x14ac:dyDescent="0.2">
      <c r="B2133" s="118"/>
      <c r="D2133" s="119" t="s">
        <v>72</v>
      </c>
      <c r="E2133" s="146" t="s">
        <v>3787</v>
      </c>
      <c r="F2133" s="146" t="s">
        <v>4821</v>
      </c>
      <c r="I2133" s="121"/>
      <c r="J2133" s="147">
        <f>BK2133</f>
        <v>0</v>
      </c>
      <c r="L2133" s="118"/>
      <c r="M2133" s="123"/>
      <c r="P2133" s="124">
        <f>SUM(P2134:P2162)</f>
        <v>0</v>
      </c>
      <c r="R2133" s="124">
        <f>SUM(R2134:R2162)</f>
        <v>0.93751625999999999</v>
      </c>
      <c r="T2133" s="125">
        <f>SUM(T2134:T2162)</f>
        <v>2.0313660000000001E-2</v>
      </c>
      <c r="AR2133" s="119" t="s">
        <v>80</v>
      </c>
      <c r="AT2133" s="126" t="s">
        <v>72</v>
      </c>
      <c r="AU2133" s="126" t="s">
        <v>78</v>
      </c>
      <c r="AY2133" s="119" t="s">
        <v>181</v>
      </c>
      <c r="BK2133" s="127">
        <f>SUM(BK2134:BK2162)</f>
        <v>0</v>
      </c>
    </row>
    <row r="2134" spans="2:65" s="1" customFormat="1" ht="24.2" customHeight="1" x14ac:dyDescent="0.2">
      <c r="B2134" s="128"/>
      <c r="C2134" s="129" t="s">
        <v>4822</v>
      </c>
      <c r="D2134" s="129" t="s">
        <v>182</v>
      </c>
      <c r="E2134" s="130" t="s">
        <v>4823</v>
      </c>
      <c r="F2134" s="131" t="s">
        <v>4824</v>
      </c>
      <c r="G2134" s="132" t="s">
        <v>597</v>
      </c>
      <c r="H2134" s="133">
        <v>468.7</v>
      </c>
      <c r="I2134" s="134"/>
      <c r="J2134" s="135">
        <f>ROUND(I2134*H2134,2)</f>
        <v>0</v>
      </c>
      <c r="K2134" s="131" t="s">
        <v>1050</v>
      </c>
      <c r="L2134" s="31"/>
      <c r="M2134" s="136" t="s">
        <v>3</v>
      </c>
      <c r="N2134" s="137" t="s">
        <v>44</v>
      </c>
      <c r="P2134" s="138">
        <f>O2134*H2134</f>
        <v>0</v>
      </c>
      <c r="Q2134" s="138">
        <v>0</v>
      </c>
      <c r="R2134" s="138">
        <f>Q2134*H2134</f>
        <v>0</v>
      </c>
      <c r="S2134" s="138">
        <v>3.0000000000000001E-5</v>
      </c>
      <c r="T2134" s="139">
        <f>S2134*H2134</f>
        <v>1.4061000000000001E-2</v>
      </c>
      <c r="AR2134" s="140" t="s">
        <v>237</v>
      </c>
      <c r="AT2134" s="140" t="s">
        <v>182</v>
      </c>
      <c r="AU2134" s="140" t="s">
        <v>80</v>
      </c>
      <c r="AY2134" s="16" t="s">
        <v>181</v>
      </c>
      <c r="BE2134" s="141">
        <f>IF(N2134="základní",J2134,0)</f>
        <v>0</v>
      </c>
      <c r="BF2134" s="141">
        <f>IF(N2134="snížená",J2134,0)</f>
        <v>0</v>
      </c>
      <c r="BG2134" s="141">
        <f>IF(N2134="zákl. přenesená",J2134,0)</f>
        <v>0</v>
      </c>
      <c r="BH2134" s="141">
        <f>IF(N2134="sníž. přenesená",J2134,0)</f>
        <v>0</v>
      </c>
      <c r="BI2134" s="141">
        <f>IF(N2134="nulová",J2134,0)</f>
        <v>0</v>
      </c>
      <c r="BJ2134" s="16" t="s">
        <v>78</v>
      </c>
      <c r="BK2134" s="141">
        <f>ROUND(I2134*H2134,2)</f>
        <v>0</v>
      </c>
      <c r="BL2134" s="16" t="s">
        <v>237</v>
      </c>
      <c r="BM2134" s="140" t="s">
        <v>4825</v>
      </c>
    </row>
    <row r="2135" spans="2:65" s="1" customFormat="1" x14ac:dyDescent="0.2">
      <c r="B2135" s="31"/>
      <c r="D2135" s="148" t="s">
        <v>1052</v>
      </c>
      <c r="F2135" s="149" t="s">
        <v>4826</v>
      </c>
      <c r="I2135" s="144"/>
      <c r="L2135" s="31"/>
      <c r="M2135" s="145"/>
      <c r="T2135" s="52"/>
      <c r="AT2135" s="16" t="s">
        <v>1052</v>
      </c>
      <c r="AU2135" s="16" t="s">
        <v>80</v>
      </c>
    </row>
    <row r="2136" spans="2:65" s="12" customFormat="1" x14ac:dyDescent="0.2">
      <c r="B2136" s="150"/>
      <c r="D2136" s="142" t="s">
        <v>1054</v>
      </c>
      <c r="E2136" s="151" t="s">
        <v>3</v>
      </c>
      <c r="F2136" s="152" t="s">
        <v>4827</v>
      </c>
      <c r="H2136" s="153">
        <v>32.5</v>
      </c>
      <c r="I2136" s="154"/>
      <c r="L2136" s="150"/>
      <c r="M2136" s="155"/>
      <c r="T2136" s="156"/>
      <c r="AT2136" s="151" t="s">
        <v>1054</v>
      </c>
      <c r="AU2136" s="151" t="s">
        <v>80</v>
      </c>
      <c r="AV2136" s="12" t="s">
        <v>80</v>
      </c>
      <c r="AW2136" s="12" t="s">
        <v>35</v>
      </c>
      <c r="AX2136" s="12" t="s">
        <v>73</v>
      </c>
      <c r="AY2136" s="151" t="s">
        <v>181</v>
      </c>
    </row>
    <row r="2137" spans="2:65" s="12" customFormat="1" x14ac:dyDescent="0.2">
      <c r="B2137" s="150"/>
      <c r="D2137" s="142" t="s">
        <v>1054</v>
      </c>
      <c r="E2137" s="151" t="s">
        <v>3</v>
      </c>
      <c r="F2137" s="152" t="s">
        <v>4828</v>
      </c>
      <c r="H2137" s="153">
        <v>436.2</v>
      </c>
      <c r="I2137" s="154"/>
      <c r="L2137" s="150"/>
      <c r="M2137" s="155"/>
      <c r="T2137" s="156"/>
      <c r="AT2137" s="151" t="s">
        <v>1054</v>
      </c>
      <c r="AU2137" s="151" t="s">
        <v>80</v>
      </c>
      <c r="AV2137" s="12" t="s">
        <v>80</v>
      </c>
      <c r="AW2137" s="12" t="s">
        <v>35</v>
      </c>
      <c r="AX2137" s="12" t="s">
        <v>73</v>
      </c>
      <c r="AY2137" s="151" t="s">
        <v>181</v>
      </c>
    </row>
    <row r="2138" spans="2:65" s="13" customFormat="1" x14ac:dyDescent="0.2">
      <c r="B2138" s="157"/>
      <c r="D2138" s="142" t="s">
        <v>1054</v>
      </c>
      <c r="E2138" s="158" t="s">
        <v>3</v>
      </c>
      <c r="F2138" s="159" t="s">
        <v>1070</v>
      </c>
      <c r="H2138" s="160">
        <v>468.7</v>
      </c>
      <c r="I2138" s="161"/>
      <c r="L2138" s="157"/>
      <c r="M2138" s="162"/>
      <c r="T2138" s="163"/>
      <c r="AT2138" s="158" t="s">
        <v>1054</v>
      </c>
      <c r="AU2138" s="158" t="s">
        <v>80</v>
      </c>
      <c r="AV2138" s="13" t="s">
        <v>186</v>
      </c>
      <c r="AW2138" s="13" t="s">
        <v>35</v>
      </c>
      <c r="AX2138" s="13" t="s">
        <v>78</v>
      </c>
      <c r="AY2138" s="158" t="s">
        <v>181</v>
      </c>
    </row>
    <row r="2139" spans="2:65" s="1" customFormat="1" ht="16.5" customHeight="1" x14ac:dyDescent="0.2">
      <c r="B2139" s="128"/>
      <c r="C2139" s="164" t="s">
        <v>4829</v>
      </c>
      <c r="D2139" s="164" t="s">
        <v>1134</v>
      </c>
      <c r="E2139" s="165" t="s">
        <v>4830</v>
      </c>
      <c r="F2139" s="166" t="s">
        <v>4831</v>
      </c>
      <c r="G2139" s="167" t="s">
        <v>597</v>
      </c>
      <c r="H2139" s="168">
        <v>492.13499999999999</v>
      </c>
      <c r="I2139" s="169"/>
      <c r="J2139" s="170">
        <f>ROUND(I2139*H2139,2)</f>
        <v>0</v>
      </c>
      <c r="K2139" s="166" t="s">
        <v>1050</v>
      </c>
      <c r="L2139" s="171"/>
      <c r="M2139" s="172" t="s">
        <v>3</v>
      </c>
      <c r="N2139" s="173" t="s">
        <v>44</v>
      </c>
      <c r="P2139" s="138">
        <f>O2139*H2139</f>
        <v>0</v>
      </c>
      <c r="Q2139" s="138">
        <v>3.5E-4</v>
      </c>
      <c r="R2139" s="138">
        <f>Q2139*H2139</f>
        <v>0.17224724999999999</v>
      </c>
      <c r="S2139" s="138">
        <v>0</v>
      </c>
      <c r="T2139" s="139">
        <f>S2139*H2139</f>
        <v>0</v>
      </c>
      <c r="AR2139" s="140" t="s">
        <v>297</v>
      </c>
      <c r="AT2139" s="140" t="s">
        <v>1134</v>
      </c>
      <c r="AU2139" s="140" t="s">
        <v>80</v>
      </c>
      <c r="AY2139" s="16" t="s">
        <v>181</v>
      </c>
      <c r="BE2139" s="141">
        <f>IF(N2139="základní",J2139,0)</f>
        <v>0</v>
      </c>
      <c r="BF2139" s="141">
        <f>IF(N2139="snížená",J2139,0)</f>
        <v>0</v>
      </c>
      <c r="BG2139" s="141">
        <f>IF(N2139="zákl. přenesená",J2139,0)</f>
        <v>0</v>
      </c>
      <c r="BH2139" s="141">
        <f>IF(N2139="sníž. přenesená",J2139,0)</f>
        <v>0</v>
      </c>
      <c r="BI2139" s="141">
        <f>IF(N2139="nulová",J2139,0)</f>
        <v>0</v>
      </c>
      <c r="BJ2139" s="16" t="s">
        <v>78</v>
      </c>
      <c r="BK2139" s="141">
        <f>ROUND(I2139*H2139,2)</f>
        <v>0</v>
      </c>
      <c r="BL2139" s="16" t="s">
        <v>237</v>
      </c>
      <c r="BM2139" s="140" t="s">
        <v>4832</v>
      </c>
    </row>
    <row r="2140" spans="2:65" s="12" customFormat="1" x14ac:dyDescent="0.2">
      <c r="B2140" s="150"/>
      <c r="D2140" s="142" t="s">
        <v>1054</v>
      </c>
      <c r="F2140" s="152" t="s">
        <v>4833</v>
      </c>
      <c r="H2140" s="153">
        <v>492.13499999999999</v>
      </c>
      <c r="I2140" s="154"/>
      <c r="L2140" s="150"/>
      <c r="M2140" s="155"/>
      <c r="T2140" s="156"/>
      <c r="AT2140" s="151" t="s">
        <v>1054</v>
      </c>
      <c r="AU2140" s="151" t="s">
        <v>80</v>
      </c>
      <c r="AV2140" s="12" t="s">
        <v>80</v>
      </c>
      <c r="AW2140" s="12" t="s">
        <v>4</v>
      </c>
      <c r="AX2140" s="12" t="s">
        <v>78</v>
      </c>
      <c r="AY2140" s="151" t="s">
        <v>181</v>
      </c>
    </row>
    <row r="2141" spans="2:65" s="1" customFormat="1" ht="44.25" customHeight="1" x14ac:dyDescent="0.2">
      <c r="B2141" s="128"/>
      <c r="C2141" s="129" t="s">
        <v>4834</v>
      </c>
      <c r="D2141" s="129" t="s">
        <v>182</v>
      </c>
      <c r="E2141" s="130" t="s">
        <v>4835</v>
      </c>
      <c r="F2141" s="131" t="s">
        <v>4836</v>
      </c>
      <c r="G2141" s="132" t="s">
        <v>597</v>
      </c>
      <c r="H2141" s="133">
        <v>208.422</v>
      </c>
      <c r="I2141" s="134"/>
      <c r="J2141" s="135">
        <f>ROUND(I2141*H2141,2)</f>
        <v>0</v>
      </c>
      <c r="K2141" s="131" t="s">
        <v>1050</v>
      </c>
      <c r="L2141" s="31"/>
      <c r="M2141" s="136" t="s">
        <v>3</v>
      </c>
      <c r="N2141" s="137" t="s">
        <v>44</v>
      </c>
      <c r="P2141" s="138">
        <f>O2141*H2141</f>
        <v>0</v>
      </c>
      <c r="Q2141" s="138">
        <v>0</v>
      </c>
      <c r="R2141" s="138">
        <f>Q2141*H2141</f>
        <v>0</v>
      </c>
      <c r="S2141" s="138">
        <v>3.0000000000000001E-5</v>
      </c>
      <c r="T2141" s="139">
        <f>S2141*H2141</f>
        <v>6.2526600000000002E-3</v>
      </c>
      <c r="AR2141" s="140" t="s">
        <v>237</v>
      </c>
      <c r="AT2141" s="140" t="s">
        <v>182</v>
      </c>
      <c r="AU2141" s="140" t="s">
        <v>80</v>
      </c>
      <c r="AY2141" s="16" t="s">
        <v>181</v>
      </c>
      <c r="BE2141" s="141">
        <f>IF(N2141="základní",J2141,0)</f>
        <v>0</v>
      </c>
      <c r="BF2141" s="141">
        <f>IF(N2141="snížená",J2141,0)</f>
        <v>0</v>
      </c>
      <c r="BG2141" s="141">
        <f>IF(N2141="zákl. přenesená",J2141,0)</f>
        <v>0</v>
      </c>
      <c r="BH2141" s="141">
        <f>IF(N2141="sníž. přenesená",J2141,0)</f>
        <v>0</v>
      </c>
      <c r="BI2141" s="141">
        <f>IF(N2141="nulová",J2141,0)</f>
        <v>0</v>
      </c>
      <c r="BJ2141" s="16" t="s">
        <v>78</v>
      </c>
      <c r="BK2141" s="141">
        <f>ROUND(I2141*H2141,2)</f>
        <v>0</v>
      </c>
      <c r="BL2141" s="16" t="s">
        <v>237</v>
      </c>
      <c r="BM2141" s="140" t="s">
        <v>4837</v>
      </c>
    </row>
    <row r="2142" spans="2:65" s="1" customFormat="1" x14ac:dyDescent="0.2">
      <c r="B2142" s="31"/>
      <c r="D2142" s="148" t="s">
        <v>1052</v>
      </c>
      <c r="F2142" s="149" t="s">
        <v>4838</v>
      </c>
      <c r="I2142" s="144"/>
      <c r="L2142" s="31"/>
      <c r="M2142" s="145"/>
      <c r="T2142" s="52"/>
      <c r="AT2142" s="16" t="s">
        <v>1052</v>
      </c>
      <c r="AU2142" s="16" t="s">
        <v>80</v>
      </c>
    </row>
    <row r="2143" spans="2:65" s="12" customFormat="1" ht="22.5" x14ac:dyDescent="0.2">
      <c r="B2143" s="150"/>
      <c r="D2143" s="142" t="s">
        <v>1054</v>
      </c>
      <c r="E2143" s="151" t="s">
        <v>3</v>
      </c>
      <c r="F2143" s="152" t="s">
        <v>4839</v>
      </c>
      <c r="H2143" s="153">
        <v>47.265000000000001</v>
      </c>
      <c r="I2143" s="154"/>
      <c r="L2143" s="150"/>
      <c r="M2143" s="155"/>
      <c r="T2143" s="156"/>
      <c r="AT2143" s="151" t="s">
        <v>1054</v>
      </c>
      <c r="AU2143" s="151" t="s">
        <v>80</v>
      </c>
      <c r="AV2143" s="12" t="s">
        <v>80</v>
      </c>
      <c r="AW2143" s="12" t="s">
        <v>35</v>
      </c>
      <c r="AX2143" s="12" t="s">
        <v>73</v>
      </c>
      <c r="AY2143" s="151" t="s">
        <v>181</v>
      </c>
    </row>
    <row r="2144" spans="2:65" s="12" customFormat="1" ht="22.5" x14ac:dyDescent="0.2">
      <c r="B2144" s="150"/>
      <c r="D2144" s="142" t="s">
        <v>1054</v>
      </c>
      <c r="E2144" s="151" t="s">
        <v>3</v>
      </c>
      <c r="F2144" s="152" t="s">
        <v>4840</v>
      </c>
      <c r="H2144" s="153">
        <v>26.279</v>
      </c>
      <c r="I2144" s="154"/>
      <c r="L2144" s="150"/>
      <c r="M2144" s="155"/>
      <c r="T2144" s="156"/>
      <c r="AT2144" s="151" t="s">
        <v>1054</v>
      </c>
      <c r="AU2144" s="151" t="s">
        <v>80</v>
      </c>
      <c r="AV2144" s="12" t="s">
        <v>80</v>
      </c>
      <c r="AW2144" s="12" t="s">
        <v>35</v>
      </c>
      <c r="AX2144" s="12" t="s">
        <v>73</v>
      </c>
      <c r="AY2144" s="151" t="s">
        <v>181</v>
      </c>
    </row>
    <row r="2145" spans="2:65" s="12" customFormat="1" ht="33.75" x14ac:dyDescent="0.2">
      <c r="B2145" s="150"/>
      <c r="D2145" s="142" t="s">
        <v>1054</v>
      </c>
      <c r="E2145" s="151" t="s">
        <v>3</v>
      </c>
      <c r="F2145" s="152" t="s">
        <v>4841</v>
      </c>
      <c r="H2145" s="153">
        <v>129.727</v>
      </c>
      <c r="I2145" s="154"/>
      <c r="L2145" s="150"/>
      <c r="M2145" s="155"/>
      <c r="T2145" s="156"/>
      <c r="AT2145" s="151" t="s">
        <v>1054</v>
      </c>
      <c r="AU2145" s="151" t="s">
        <v>80</v>
      </c>
      <c r="AV2145" s="12" t="s">
        <v>80</v>
      </c>
      <c r="AW2145" s="12" t="s">
        <v>35</v>
      </c>
      <c r="AX2145" s="12" t="s">
        <v>73</v>
      </c>
      <c r="AY2145" s="151" t="s">
        <v>181</v>
      </c>
    </row>
    <row r="2146" spans="2:65" s="12" customFormat="1" x14ac:dyDescent="0.2">
      <c r="B2146" s="150"/>
      <c r="D2146" s="142" t="s">
        <v>1054</v>
      </c>
      <c r="E2146" s="151" t="s">
        <v>3</v>
      </c>
      <c r="F2146" s="152" t="s">
        <v>4842</v>
      </c>
      <c r="H2146" s="153">
        <v>5.1509999999999998</v>
      </c>
      <c r="I2146" s="154"/>
      <c r="L2146" s="150"/>
      <c r="M2146" s="155"/>
      <c r="T2146" s="156"/>
      <c r="AT2146" s="151" t="s">
        <v>1054</v>
      </c>
      <c r="AU2146" s="151" t="s">
        <v>80</v>
      </c>
      <c r="AV2146" s="12" t="s">
        <v>80</v>
      </c>
      <c r="AW2146" s="12" t="s">
        <v>35</v>
      </c>
      <c r="AX2146" s="12" t="s">
        <v>73</v>
      </c>
      <c r="AY2146" s="151" t="s">
        <v>181</v>
      </c>
    </row>
    <row r="2147" spans="2:65" s="13" customFormat="1" x14ac:dyDescent="0.2">
      <c r="B2147" s="157"/>
      <c r="D2147" s="142" t="s">
        <v>1054</v>
      </c>
      <c r="E2147" s="158" t="s">
        <v>3</v>
      </c>
      <c r="F2147" s="159" t="s">
        <v>1070</v>
      </c>
      <c r="H2147" s="160">
        <v>208.422</v>
      </c>
      <c r="I2147" s="161"/>
      <c r="L2147" s="157"/>
      <c r="M2147" s="162"/>
      <c r="T2147" s="163"/>
      <c r="AT2147" s="158" t="s">
        <v>1054</v>
      </c>
      <c r="AU2147" s="158" t="s">
        <v>80</v>
      </c>
      <c r="AV2147" s="13" t="s">
        <v>186</v>
      </c>
      <c r="AW2147" s="13" t="s">
        <v>35</v>
      </c>
      <c r="AX2147" s="13" t="s">
        <v>78</v>
      </c>
      <c r="AY2147" s="158" t="s">
        <v>181</v>
      </c>
    </row>
    <row r="2148" spans="2:65" s="1" customFormat="1" ht="16.5" customHeight="1" x14ac:dyDescent="0.2">
      <c r="B2148" s="128"/>
      <c r="C2148" s="164" t="s">
        <v>4843</v>
      </c>
      <c r="D2148" s="164" t="s">
        <v>1134</v>
      </c>
      <c r="E2148" s="165" t="s">
        <v>4830</v>
      </c>
      <c r="F2148" s="166" t="s">
        <v>4831</v>
      </c>
      <c r="G2148" s="167" t="s">
        <v>597</v>
      </c>
      <c r="H2148" s="168">
        <v>218.84299999999999</v>
      </c>
      <c r="I2148" s="169"/>
      <c r="J2148" s="170">
        <f>ROUND(I2148*H2148,2)</f>
        <v>0</v>
      </c>
      <c r="K2148" s="166" t="s">
        <v>1050</v>
      </c>
      <c r="L2148" s="171"/>
      <c r="M2148" s="172" t="s">
        <v>3</v>
      </c>
      <c r="N2148" s="173" t="s">
        <v>44</v>
      </c>
      <c r="P2148" s="138">
        <f>O2148*H2148</f>
        <v>0</v>
      </c>
      <c r="Q2148" s="138">
        <v>3.5E-4</v>
      </c>
      <c r="R2148" s="138">
        <f>Q2148*H2148</f>
        <v>7.6595049999999998E-2</v>
      </c>
      <c r="S2148" s="138">
        <v>0</v>
      </c>
      <c r="T2148" s="139">
        <f>S2148*H2148</f>
        <v>0</v>
      </c>
      <c r="AR2148" s="140" t="s">
        <v>297</v>
      </c>
      <c r="AT2148" s="140" t="s">
        <v>1134</v>
      </c>
      <c r="AU2148" s="140" t="s">
        <v>80</v>
      </c>
      <c r="AY2148" s="16" t="s">
        <v>181</v>
      </c>
      <c r="BE2148" s="141">
        <f>IF(N2148="základní",J2148,0)</f>
        <v>0</v>
      </c>
      <c r="BF2148" s="141">
        <f>IF(N2148="snížená",J2148,0)</f>
        <v>0</v>
      </c>
      <c r="BG2148" s="141">
        <f>IF(N2148="zákl. přenesená",J2148,0)</f>
        <v>0</v>
      </c>
      <c r="BH2148" s="141">
        <f>IF(N2148="sníž. přenesená",J2148,0)</f>
        <v>0</v>
      </c>
      <c r="BI2148" s="141">
        <f>IF(N2148="nulová",J2148,0)</f>
        <v>0</v>
      </c>
      <c r="BJ2148" s="16" t="s">
        <v>78</v>
      </c>
      <c r="BK2148" s="141">
        <f>ROUND(I2148*H2148,2)</f>
        <v>0</v>
      </c>
      <c r="BL2148" s="16" t="s">
        <v>237</v>
      </c>
      <c r="BM2148" s="140" t="s">
        <v>4844</v>
      </c>
    </row>
    <row r="2149" spans="2:65" s="12" customFormat="1" x14ac:dyDescent="0.2">
      <c r="B2149" s="150"/>
      <c r="D2149" s="142" t="s">
        <v>1054</v>
      </c>
      <c r="F2149" s="152" t="s">
        <v>4845</v>
      </c>
      <c r="H2149" s="153">
        <v>218.84299999999999</v>
      </c>
      <c r="I2149" s="154"/>
      <c r="L2149" s="150"/>
      <c r="M2149" s="155"/>
      <c r="T2149" s="156"/>
      <c r="AT2149" s="151" t="s">
        <v>1054</v>
      </c>
      <c r="AU2149" s="151" t="s">
        <v>80</v>
      </c>
      <c r="AV2149" s="12" t="s">
        <v>80</v>
      </c>
      <c r="AW2149" s="12" t="s">
        <v>4</v>
      </c>
      <c r="AX2149" s="12" t="s">
        <v>78</v>
      </c>
      <c r="AY2149" s="151" t="s">
        <v>181</v>
      </c>
    </row>
    <row r="2150" spans="2:65" s="1" customFormat="1" ht="33" customHeight="1" x14ac:dyDescent="0.2">
      <c r="B2150" s="128"/>
      <c r="C2150" s="129" t="s">
        <v>4846</v>
      </c>
      <c r="D2150" s="129" t="s">
        <v>182</v>
      </c>
      <c r="E2150" s="130" t="s">
        <v>4847</v>
      </c>
      <c r="F2150" s="131" t="s">
        <v>4848</v>
      </c>
      <c r="G2150" s="132" t="s">
        <v>597</v>
      </c>
      <c r="H2150" s="133">
        <v>756.41499999999996</v>
      </c>
      <c r="I2150" s="134"/>
      <c r="J2150" s="135">
        <f>ROUND(I2150*H2150,2)</f>
        <v>0</v>
      </c>
      <c r="K2150" s="131" t="s">
        <v>1050</v>
      </c>
      <c r="L2150" s="31"/>
      <c r="M2150" s="136" t="s">
        <v>3</v>
      </c>
      <c r="N2150" s="137" t="s">
        <v>44</v>
      </c>
      <c r="P2150" s="138">
        <f>O2150*H2150</f>
        <v>0</v>
      </c>
      <c r="Q2150" s="138">
        <v>2.1000000000000001E-4</v>
      </c>
      <c r="R2150" s="138">
        <f>Q2150*H2150</f>
        <v>0.15884714999999999</v>
      </c>
      <c r="S2150" s="138">
        <v>0</v>
      </c>
      <c r="T2150" s="139">
        <f>S2150*H2150</f>
        <v>0</v>
      </c>
      <c r="AR2150" s="140" t="s">
        <v>237</v>
      </c>
      <c r="AT2150" s="140" t="s">
        <v>182</v>
      </c>
      <c r="AU2150" s="140" t="s">
        <v>80</v>
      </c>
      <c r="AY2150" s="16" t="s">
        <v>181</v>
      </c>
      <c r="BE2150" s="141">
        <f>IF(N2150="základní",J2150,0)</f>
        <v>0</v>
      </c>
      <c r="BF2150" s="141">
        <f>IF(N2150="snížená",J2150,0)</f>
        <v>0</v>
      </c>
      <c r="BG2150" s="141">
        <f>IF(N2150="zákl. přenesená",J2150,0)</f>
        <v>0</v>
      </c>
      <c r="BH2150" s="141">
        <f>IF(N2150="sníž. přenesená",J2150,0)</f>
        <v>0</v>
      </c>
      <c r="BI2150" s="141">
        <f>IF(N2150="nulová",J2150,0)</f>
        <v>0</v>
      </c>
      <c r="BJ2150" s="16" t="s">
        <v>78</v>
      </c>
      <c r="BK2150" s="141">
        <f>ROUND(I2150*H2150,2)</f>
        <v>0</v>
      </c>
      <c r="BL2150" s="16" t="s">
        <v>237</v>
      </c>
      <c r="BM2150" s="140" t="s">
        <v>4849</v>
      </c>
    </row>
    <row r="2151" spans="2:65" s="1" customFormat="1" x14ac:dyDescent="0.2">
      <c r="B2151" s="31"/>
      <c r="D2151" s="148" t="s">
        <v>1052</v>
      </c>
      <c r="F2151" s="149" t="s">
        <v>4850</v>
      </c>
      <c r="I2151" s="144"/>
      <c r="L2151" s="31"/>
      <c r="M2151" s="145"/>
      <c r="T2151" s="52"/>
      <c r="AT2151" s="16" t="s">
        <v>1052</v>
      </c>
      <c r="AU2151" s="16" t="s">
        <v>80</v>
      </c>
    </row>
    <row r="2152" spans="2:65" s="12" customFormat="1" x14ac:dyDescent="0.2">
      <c r="B2152" s="150"/>
      <c r="D2152" s="142" t="s">
        <v>1054</v>
      </c>
      <c r="E2152" s="151" t="s">
        <v>3</v>
      </c>
      <c r="F2152" s="152" t="s">
        <v>4851</v>
      </c>
      <c r="H2152" s="153">
        <v>42.134999999999998</v>
      </c>
      <c r="I2152" s="154"/>
      <c r="L2152" s="150"/>
      <c r="M2152" s="155"/>
      <c r="T2152" s="156"/>
      <c r="AT2152" s="151" t="s">
        <v>1054</v>
      </c>
      <c r="AU2152" s="151" t="s">
        <v>80</v>
      </c>
      <c r="AV2152" s="12" t="s">
        <v>80</v>
      </c>
      <c r="AW2152" s="12" t="s">
        <v>35</v>
      </c>
      <c r="AX2152" s="12" t="s">
        <v>73</v>
      </c>
      <c r="AY2152" s="151" t="s">
        <v>181</v>
      </c>
    </row>
    <row r="2153" spans="2:65" s="12" customFormat="1" ht="22.5" x14ac:dyDescent="0.2">
      <c r="B2153" s="150"/>
      <c r="D2153" s="142" t="s">
        <v>1054</v>
      </c>
      <c r="E2153" s="151" t="s">
        <v>3</v>
      </c>
      <c r="F2153" s="152" t="s">
        <v>4852</v>
      </c>
      <c r="H2153" s="153">
        <v>82.62</v>
      </c>
      <c r="I2153" s="154"/>
      <c r="L2153" s="150"/>
      <c r="M2153" s="155"/>
      <c r="T2153" s="156"/>
      <c r="AT2153" s="151" t="s">
        <v>1054</v>
      </c>
      <c r="AU2153" s="151" t="s">
        <v>80</v>
      </c>
      <c r="AV2153" s="12" t="s">
        <v>80</v>
      </c>
      <c r="AW2153" s="12" t="s">
        <v>35</v>
      </c>
      <c r="AX2153" s="12" t="s">
        <v>73</v>
      </c>
      <c r="AY2153" s="151" t="s">
        <v>181</v>
      </c>
    </row>
    <row r="2154" spans="2:65" s="12" customFormat="1" ht="22.5" x14ac:dyDescent="0.2">
      <c r="B2154" s="150"/>
      <c r="D2154" s="142" t="s">
        <v>1054</v>
      </c>
      <c r="E2154" s="151" t="s">
        <v>3</v>
      </c>
      <c r="F2154" s="152" t="s">
        <v>4853</v>
      </c>
      <c r="H2154" s="153">
        <v>328.95</v>
      </c>
      <c r="I2154" s="154"/>
      <c r="L2154" s="150"/>
      <c r="M2154" s="155"/>
      <c r="T2154" s="156"/>
      <c r="AT2154" s="151" t="s">
        <v>1054</v>
      </c>
      <c r="AU2154" s="151" t="s">
        <v>80</v>
      </c>
      <c r="AV2154" s="12" t="s">
        <v>80</v>
      </c>
      <c r="AW2154" s="12" t="s">
        <v>35</v>
      </c>
      <c r="AX2154" s="12" t="s">
        <v>73</v>
      </c>
      <c r="AY2154" s="151" t="s">
        <v>181</v>
      </c>
    </row>
    <row r="2155" spans="2:65" s="12" customFormat="1" x14ac:dyDescent="0.2">
      <c r="B2155" s="150"/>
      <c r="D2155" s="142" t="s">
        <v>1054</v>
      </c>
      <c r="E2155" s="151" t="s">
        <v>3</v>
      </c>
      <c r="F2155" s="152" t="s">
        <v>4854</v>
      </c>
      <c r="H2155" s="153">
        <v>38.94</v>
      </c>
      <c r="I2155" s="154"/>
      <c r="L2155" s="150"/>
      <c r="M2155" s="155"/>
      <c r="T2155" s="156"/>
      <c r="AT2155" s="151" t="s">
        <v>1054</v>
      </c>
      <c r="AU2155" s="151" t="s">
        <v>80</v>
      </c>
      <c r="AV2155" s="12" t="s">
        <v>80</v>
      </c>
      <c r="AW2155" s="12" t="s">
        <v>35</v>
      </c>
      <c r="AX2155" s="12" t="s">
        <v>73</v>
      </c>
      <c r="AY2155" s="151" t="s">
        <v>181</v>
      </c>
    </row>
    <row r="2156" spans="2:65" s="12" customFormat="1" x14ac:dyDescent="0.2">
      <c r="B2156" s="150"/>
      <c r="D2156" s="142" t="s">
        <v>1054</v>
      </c>
      <c r="E2156" s="151" t="s">
        <v>3</v>
      </c>
      <c r="F2156" s="152" t="s">
        <v>4855</v>
      </c>
      <c r="H2156" s="153">
        <v>-54.677999999999997</v>
      </c>
      <c r="I2156" s="154"/>
      <c r="L2156" s="150"/>
      <c r="M2156" s="155"/>
      <c r="T2156" s="156"/>
      <c r="AT2156" s="151" t="s">
        <v>1054</v>
      </c>
      <c r="AU2156" s="151" t="s">
        <v>80</v>
      </c>
      <c r="AV2156" s="12" t="s">
        <v>80</v>
      </c>
      <c r="AW2156" s="12" t="s">
        <v>35</v>
      </c>
      <c r="AX2156" s="12" t="s">
        <v>73</v>
      </c>
      <c r="AY2156" s="151" t="s">
        <v>181</v>
      </c>
    </row>
    <row r="2157" spans="2:65" s="12" customFormat="1" ht="22.5" x14ac:dyDescent="0.2">
      <c r="B2157" s="150"/>
      <c r="D2157" s="142" t="s">
        <v>1054</v>
      </c>
      <c r="E2157" s="151" t="s">
        <v>3</v>
      </c>
      <c r="F2157" s="152" t="s">
        <v>4856</v>
      </c>
      <c r="H2157" s="153">
        <v>255.285</v>
      </c>
      <c r="I2157" s="154"/>
      <c r="L2157" s="150"/>
      <c r="M2157" s="155"/>
      <c r="T2157" s="156"/>
      <c r="AT2157" s="151" t="s">
        <v>1054</v>
      </c>
      <c r="AU2157" s="151" t="s">
        <v>80</v>
      </c>
      <c r="AV2157" s="12" t="s">
        <v>80</v>
      </c>
      <c r="AW2157" s="12" t="s">
        <v>35</v>
      </c>
      <c r="AX2157" s="12" t="s">
        <v>73</v>
      </c>
      <c r="AY2157" s="151" t="s">
        <v>181</v>
      </c>
    </row>
    <row r="2158" spans="2:65" s="12" customFormat="1" x14ac:dyDescent="0.2">
      <c r="B2158" s="150"/>
      <c r="D2158" s="142" t="s">
        <v>1054</v>
      </c>
      <c r="E2158" s="151" t="s">
        <v>3</v>
      </c>
      <c r="F2158" s="152" t="s">
        <v>4857</v>
      </c>
      <c r="H2158" s="153">
        <v>63.162999999999997</v>
      </c>
      <c r="I2158" s="154"/>
      <c r="L2158" s="150"/>
      <c r="M2158" s="155"/>
      <c r="T2158" s="156"/>
      <c r="AT2158" s="151" t="s">
        <v>1054</v>
      </c>
      <c r="AU2158" s="151" t="s">
        <v>80</v>
      </c>
      <c r="AV2158" s="12" t="s">
        <v>80</v>
      </c>
      <c r="AW2158" s="12" t="s">
        <v>35</v>
      </c>
      <c r="AX2158" s="12" t="s">
        <v>73</v>
      </c>
      <c r="AY2158" s="151" t="s">
        <v>181</v>
      </c>
    </row>
    <row r="2159" spans="2:65" s="13" customFormat="1" x14ac:dyDescent="0.2">
      <c r="B2159" s="157"/>
      <c r="D2159" s="142" t="s">
        <v>1054</v>
      </c>
      <c r="E2159" s="158" t="s">
        <v>3</v>
      </c>
      <c r="F2159" s="159" t="s">
        <v>1070</v>
      </c>
      <c r="H2159" s="160">
        <v>756.41499999999996</v>
      </c>
      <c r="I2159" s="161"/>
      <c r="L2159" s="157"/>
      <c r="M2159" s="162"/>
      <c r="T2159" s="163"/>
      <c r="AT2159" s="158" t="s">
        <v>1054</v>
      </c>
      <c r="AU2159" s="158" t="s">
        <v>80</v>
      </c>
      <c r="AV2159" s="13" t="s">
        <v>186</v>
      </c>
      <c r="AW2159" s="13" t="s">
        <v>35</v>
      </c>
      <c r="AX2159" s="13" t="s">
        <v>78</v>
      </c>
      <c r="AY2159" s="158" t="s">
        <v>181</v>
      </c>
    </row>
    <row r="2160" spans="2:65" s="1" customFormat="1" ht="37.9" customHeight="1" x14ac:dyDescent="0.2">
      <c r="B2160" s="128"/>
      <c r="C2160" s="129" t="s">
        <v>4858</v>
      </c>
      <c r="D2160" s="129" t="s">
        <v>182</v>
      </c>
      <c r="E2160" s="130" t="s">
        <v>4859</v>
      </c>
      <c r="F2160" s="131" t="s">
        <v>4860</v>
      </c>
      <c r="G2160" s="132" t="s">
        <v>597</v>
      </c>
      <c r="H2160" s="133">
        <v>1826.989</v>
      </c>
      <c r="I2160" s="134"/>
      <c r="J2160" s="135">
        <f>ROUND(I2160*H2160,2)</f>
        <v>0</v>
      </c>
      <c r="K2160" s="131" t="s">
        <v>1050</v>
      </c>
      <c r="L2160" s="31"/>
      <c r="M2160" s="136" t="s">
        <v>3</v>
      </c>
      <c r="N2160" s="137" t="s">
        <v>44</v>
      </c>
      <c r="P2160" s="138">
        <f>O2160*H2160</f>
        <v>0</v>
      </c>
      <c r="Q2160" s="138">
        <v>2.9E-4</v>
      </c>
      <c r="R2160" s="138">
        <f>Q2160*H2160</f>
        <v>0.52982680999999998</v>
      </c>
      <c r="S2160" s="138">
        <v>0</v>
      </c>
      <c r="T2160" s="139">
        <f>S2160*H2160</f>
        <v>0</v>
      </c>
      <c r="AR2160" s="140" t="s">
        <v>237</v>
      </c>
      <c r="AT2160" s="140" t="s">
        <v>182</v>
      </c>
      <c r="AU2160" s="140" t="s">
        <v>80</v>
      </c>
      <c r="AY2160" s="16" t="s">
        <v>181</v>
      </c>
      <c r="BE2160" s="141">
        <f>IF(N2160="základní",J2160,0)</f>
        <v>0</v>
      </c>
      <c r="BF2160" s="141">
        <f>IF(N2160="snížená",J2160,0)</f>
        <v>0</v>
      </c>
      <c r="BG2160" s="141">
        <f>IF(N2160="zákl. přenesená",J2160,0)</f>
        <v>0</v>
      </c>
      <c r="BH2160" s="141">
        <f>IF(N2160="sníž. přenesená",J2160,0)</f>
        <v>0</v>
      </c>
      <c r="BI2160" s="141">
        <f>IF(N2160="nulová",J2160,0)</f>
        <v>0</v>
      </c>
      <c r="BJ2160" s="16" t="s">
        <v>78</v>
      </c>
      <c r="BK2160" s="141">
        <f>ROUND(I2160*H2160,2)</f>
        <v>0</v>
      </c>
      <c r="BL2160" s="16" t="s">
        <v>237</v>
      </c>
      <c r="BM2160" s="140" t="s">
        <v>4861</v>
      </c>
    </row>
    <row r="2161" spans="2:65" s="1" customFormat="1" x14ac:dyDescent="0.2">
      <c r="B2161" s="31"/>
      <c r="D2161" s="148" t="s">
        <v>1052</v>
      </c>
      <c r="F2161" s="149" t="s">
        <v>4862</v>
      </c>
      <c r="I2161" s="144"/>
      <c r="L2161" s="31"/>
      <c r="M2161" s="145"/>
      <c r="T2161" s="52"/>
      <c r="AT2161" s="16" t="s">
        <v>1052</v>
      </c>
      <c r="AU2161" s="16" t="s">
        <v>80</v>
      </c>
    </row>
    <row r="2162" spans="2:65" s="12" customFormat="1" x14ac:dyDescent="0.2">
      <c r="B2162" s="150"/>
      <c r="D2162" s="142" t="s">
        <v>1054</v>
      </c>
      <c r="E2162" s="151" t="s">
        <v>3</v>
      </c>
      <c r="F2162" s="152" t="s">
        <v>4863</v>
      </c>
      <c r="H2162" s="153">
        <v>1826.989</v>
      </c>
      <c r="I2162" s="154"/>
      <c r="L2162" s="150"/>
      <c r="M2162" s="155"/>
      <c r="T2162" s="156"/>
      <c r="AT2162" s="151" t="s">
        <v>1054</v>
      </c>
      <c r="AU2162" s="151" t="s">
        <v>80</v>
      </c>
      <c r="AV2162" s="12" t="s">
        <v>80</v>
      </c>
      <c r="AW2162" s="12" t="s">
        <v>35</v>
      </c>
      <c r="AX2162" s="12" t="s">
        <v>78</v>
      </c>
      <c r="AY2162" s="151" t="s">
        <v>181</v>
      </c>
    </row>
    <row r="2163" spans="2:65" s="11" customFormat="1" ht="22.9" customHeight="1" x14ac:dyDescent="0.2">
      <c r="B2163" s="118"/>
      <c r="D2163" s="119" t="s">
        <v>72</v>
      </c>
      <c r="E2163" s="146" t="s">
        <v>3795</v>
      </c>
      <c r="F2163" s="146" t="s">
        <v>4864</v>
      </c>
      <c r="I2163" s="121"/>
      <c r="J2163" s="147">
        <f>BK2163</f>
        <v>0</v>
      </c>
      <c r="L2163" s="118"/>
      <c r="M2163" s="123"/>
      <c r="P2163" s="124">
        <f>P2164</f>
        <v>0</v>
      </c>
      <c r="R2163" s="124">
        <f>R2164</f>
        <v>0</v>
      </c>
      <c r="T2163" s="125">
        <f>T2164</f>
        <v>0</v>
      </c>
      <c r="AR2163" s="119" t="s">
        <v>80</v>
      </c>
      <c r="AT2163" s="126" t="s">
        <v>72</v>
      </c>
      <c r="AU2163" s="126" t="s">
        <v>78</v>
      </c>
      <c r="AY2163" s="119" t="s">
        <v>181</v>
      </c>
      <c r="BK2163" s="127">
        <f>BK2164</f>
        <v>0</v>
      </c>
    </row>
    <row r="2164" spans="2:65" s="1" customFormat="1" ht="33" customHeight="1" x14ac:dyDescent="0.2">
      <c r="B2164" s="128"/>
      <c r="C2164" s="129" t="s">
        <v>4865</v>
      </c>
      <c r="D2164" s="129" t="s">
        <v>182</v>
      </c>
      <c r="E2164" s="130" t="s">
        <v>4866</v>
      </c>
      <c r="F2164" s="131" t="s">
        <v>4867</v>
      </c>
      <c r="G2164" s="132" t="s">
        <v>1569</v>
      </c>
      <c r="H2164" s="133">
        <v>1</v>
      </c>
      <c r="I2164" s="134"/>
      <c r="J2164" s="135">
        <f>ROUND(I2164*H2164,2)</f>
        <v>0</v>
      </c>
      <c r="K2164" s="131" t="s">
        <v>3</v>
      </c>
      <c r="L2164" s="31"/>
      <c r="M2164" s="136" t="s">
        <v>3</v>
      </c>
      <c r="N2164" s="137" t="s">
        <v>44</v>
      </c>
      <c r="P2164" s="138">
        <f>O2164*H2164</f>
        <v>0</v>
      </c>
      <c r="Q2164" s="138">
        <v>0</v>
      </c>
      <c r="R2164" s="138">
        <f>Q2164*H2164</f>
        <v>0</v>
      </c>
      <c r="S2164" s="138">
        <v>0</v>
      </c>
      <c r="T2164" s="139">
        <f>S2164*H2164</f>
        <v>0</v>
      </c>
      <c r="AR2164" s="140" t="s">
        <v>237</v>
      </c>
      <c r="AT2164" s="140" t="s">
        <v>182</v>
      </c>
      <c r="AU2164" s="140" t="s">
        <v>80</v>
      </c>
      <c r="AY2164" s="16" t="s">
        <v>181</v>
      </c>
      <c r="BE2164" s="141">
        <f>IF(N2164="základní",J2164,0)</f>
        <v>0</v>
      </c>
      <c r="BF2164" s="141">
        <f>IF(N2164="snížená",J2164,0)</f>
        <v>0</v>
      </c>
      <c r="BG2164" s="141">
        <f>IF(N2164="zákl. přenesená",J2164,0)</f>
        <v>0</v>
      </c>
      <c r="BH2164" s="141">
        <f>IF(N2164="sníž. přenesená",J2164,0)</f>
        <v>0</v>
      </c>
      <c r="BI2164" s="141">
        <f>IF(N2164="nulová",J2164,0)</f>
        <v>0</v>
      </c>
      <c r="BJ2164" s="16" t="s">
        <v>78</v>
      </c>
      <c r="BK2164" s="141">
        <f>ROUND(I2164*H2164,2)</f>
        <v>0</v>
      </c>
      <c r="BL2164" s="16" t="s">
        <v>237</v>
      </c>
      <c r="BM2164" s="140" t="s">
        <v>4868</v>
      </c>
    </row>
    <row r="2165" spans="2:65" s="11" customFormat="1" ht="25.9" customHeight="1" x14ac:dyDescent="0.2">
      <c r="B2165" s="118"/>
      <c r="D2165" s="119" t="s">
        <v>72</v>
      </c>
      <c r="E2165" s="120" t="s">
        <v>4869</v>
      </c>
      <c r="F2165" s="120" t="s">
        <v>4870</v>
      </c>
      <c r="I2165" s="121"/>
      <c r="J2165" s="122">
        <f>BK2165</f>
        <v>0</v>
      </c>
      <c r="L2165" s="118"/>
      <c r="M2165" s="123"/>
      <c r="P2165" s="124">
        <f>P2166+P2171</f>
        <v>0</v>
      </c>
      <c r="R2165" s="124">
        <f>R2166+R2171</f>
        <v>0</v>
      </c>
      <c r="T2165" s="125">
        <f>T2166+T2171</f>
        <v>0</v>
      </c>
      <c r="AR2165" s="119" t="s">
        <v>198</v>
      </c>
      <c r="AT2165" s="126" t="s">
        <v>72</v>
      </c>
      <c r="AU2165" s="126" t="s">
        <v>73</v>
      </c>
      <c r="AY2165" s="119" t="s">
        <v>181</v>
      </c>
      <c r="BK2165" s="127">
        <f>BK2166+BK2171</f>
        <v>0</v>
      </c>
    </row>
    <row r="2166" spans="2:65" s="11" customFormat="1" ht="22.9" customHeight="1" x14ac:dyDescent="0.2">
      <c r="B2166" s="118"/>
      <c r="D2166" s="119" t="s">
        <v>72</v>
      </c>
      <c r="E2166" s="146" t="s">
        <v>4871</v>
      </c>
      <c r="F2166" s="146" t="s">
        <v>4872</v>
      </c>
      <c r="I2166" s="121"/>
      <c r="J2166" s="147">
        <f>BK2166</f>
        <v>0</v>
      </c>
      <c r="L2166" s="118"/>
      <c r="M2166" s="123"/>
      <c r="P2166" s="124">
        <f>SUM(P2167:P2170)</f>
        <v>0</v>
      </c>
      <c r="R2166" s="124">
        <f>SUM(R2167:R2170)</f>
        <v>0</v>
      </c>
      <c r="T2166" s="125">
        <f>SUM(T2167:T2170)</f>
        <v>0</v>
      </c>
      <c r="AR2166" s="119" t="s">
        <v>198</v>
      </c>
      <c r="AT2166" s="126" t="s">
        <v>72</v>
      </c>
      <c r="AU2166" s="126" t="s">
        <v>78</v>
      </c>
      <c r="AY2166" s="119" t="s">
        <v>181</v>
      </c>
      <c r="BK2166" s="127">
        <f>SUM(BK2167:BK2170)</f>
        <v>0</v>
      </c>
    </row>
    <row r="2167" spans="2:65" s="1" customFormat="1" ht="16.5" customHeight="1" x14ac:dyDescent="0.2">
      <c r="B2167" s="128"/>
      <c r="C2167" s="129" t="s">
        <v>4873</v>
      </c>
      <c r="D2167" s="129" t="s">
        <v>182</v>
      </c>
      <c r="E2167" s="130" t="s">
        <v>4874</v>
      </c>
      <c r="F2167" s="131" t="s">
        <v>4872</v>
      </c>
      <c r="G2167" s="132" t="s">
        <v>3089</v>
      </c>
      <c r="H2167" s="174"/>
      <c r="I2167" s="134"/>
      <c r="J2167" s="135">
        <f>ROUND(I2167*H2167,2)</f>
        <v>0</v>
      </c>
      <c r="K2167" s="131" t="s">
        <v>1050</v>
      </c>
      <c r="L2167" s="31"/>
      <c r="M2167" s="136" t="s">
        <v>3</v>
      </c>
      <c r="N2167" s="137" t="s">
        <v>44</v>
      </c>
      <c r="P2167" s="138">
        <f>O2167*H2167</f>
        <v>0</v>
      </c>
      <c r="Q2167" s="138">
        <v>0</v>
      </c>
      <c r="R2167" s="138">
        <f>Q2167*H2167</f>
        <v>0</v>
      </c>
      <c r="S2167" s="138">
        <v>0</v>
      </c>
      <c r="T2167" s="139">
        <f>S2167*H2167</f>
        <v>0</v>
      </c>
      <c r="AR2167" s="140" t="s">
        <v>4875</v>
      </c>
      <c r="AT2167" s="140" t="s">
        <v>182</v>
      </c>
      <c r="AU2167" s="140" t="s">
        <v>80</v>
      </c>
      <c r="AY2167" s="16" t="s">
        <v>181</v>
      </c>
      <c r="BE2167" s="141">
        <f>IF(N2167="základní",J2167,0)</f>
        <v>0</v>
      </c>
      <c r="BF2167" s="141">
        <f>IF(N2167="snížená",J2167,0)</f>
        <v>0</v>
      </c>
      <c r="BG2167" s="141">
        <f>IF(N2167="zákl. přenesená",J2167,0)</f>
        <v>0</v>
      </c>
      <c r="BH2167" s="141">
        <f>IF(N2167="sníž. přenesená",J2167,0)</f>
        <v>0</v>
      </c>
      <c r="BI2167" s="141">
        <f>IF(N2167="nulová",J2167,0)</f>
        <v>0</v>
      </c>
      <c r="BJ2167" s="16" t="s">
        <v>78</v>
      </c>
      <c r="BK2167" s="141">
        <f>ROUND(I2167*H2167,2)</f>
        <v>0</v>
      </c>
      <c r="BL2167" s="16" t="s">
        <v>4875</v>
      </c>
      <c r="BM2167" s="140" t="s">
        <v>4876</v>
      </c>
    </row>
    <row r="2168" spans="2:65" s="1" customFormat="1" x14ac:dyDescent="0.2">
      <c r="B2168" s="31"/>
      <c r="D2168" s="148" t="s">
        <v>1052</v>
      </c>
      <c r="F2168" s="149" t="s">
        <v>4877</v>
      </c>
      <c r="I2168" s="144"/>
      <c r="L2168" s="31"/>
      <c r="M2168" s="145"/>
      <c r="T2168" s="52"/>
      <c r="AT2168" s="16" t="s">
        <v>1052</v>
      </c>
      <c r="AU2168" s="16" t="s">
        <v>80</v>
      </c>
    </row>
    <row r="2169" spans="2:65" s="1" customFormat="1" ht="16.5" customHeight="1" x14ac:dyDescent="0.2">
      <c r="B2169" s="128"/>
      <c r="C2169" s="129" t="s">
        <v>4878</v>
      </c>
      <c r="D2169" s="129" t="s">
        <v>182</v>
      </c>
      <c r="E2169" s="130" t="s">
        <v>4879</v>
      </c>
      <c r="F2169" s="131" t="s">
        <v>4880</v>
      </c>
      <c r="G2169" s="132" t="s">
        <v>1569</v>
      </c>
      <c r="H2169" s="133">
        <v>1</v>
      </c>
      <c r="I2169" s="134"/>
      <c r="J2169" s="135">
        <f>ROUND(I2169*H2169,2)</f>
        <v>0</v>
      </c>
      <c r="K2169" s="131" t="s">
        <v>1050</v>
      </c>
      <c r="L2169" s="31"/>
      <c r="M2169" s="136" t="s">
        <v>3</v>
      </c>
      <c r="N2169" s="137" t="s">
        <v>44</v>
      </c>
      <c r="P2169" s="138">
        <f>O2169*H2169</f>
        <v>0</v>
      </c>
      <c r="Q2169" s="138">
        <v>0</v>
      </c>
      <c r="R2169" s="138">
        <f>Q2169*H2169</f>
        <v>0</v>
      </c>
      <c r="S2169" s="138">
        <v>0</v>
      </c>
      <c r="T2169" s="139">
        <f>S2169*H2169</f>
        <v>0</v>
      </c>
      <c r="AR2169" s="140" t="s">
        <v>4875</v>
      </c>
      <c r="AT2169" s="140" t="s">
        <v>182</v>
      </c>
      <c r="AU2169" s="140" t="s">
        <v>80</v>
      </c>
      <c r="AY2169" s="16" t="s">
        <v>181</v>
      </c>
      <c r="BE2169" s="141">
        <f>IF(N2169="základní",J2169,0)</f>
        <v>0</v>
      </c>
      <c r="BF2169" s="141">
        <f>IF(N2169="snížená",J2169,0)</f>
        <v>0</v>
      </c>
      <c r="BG2169" s="141">
        <f>IF(N2169="zákl. přenesená",J2169,0)</f>
        <v>0</v>
      </c>
      <c r="BH2169" s="141">
        <f>IF(N2169="sníž. přenesená",J2169,0)</f>
        <v>0</v>
      </c>
      <c r="BI2169" s="141">
        <f>IF(N2169="nulová",J2169,0)</f>
        <v>0</v>
      </c>
      <c r="BJ2169" s="16" t="s">
        <v>78</v>
      </c>
      <c r="BK2169" s="141">
        <f>ROUND(I2169*H2169,2)</f>
        <v>0</v>
      </c>
      <c r="BL2169" s="16" t="s">
        <v>4875</v>
      </c>
      <c r="BM2169" s="140" t="s">
        <v>4881</v>
      </c>
    </row>
    <row r="2170" spans="2:65" s="1" customFormat="1" x14ac:dyDescent="0.2">
      <c r="B2170" s="31"/>
      <c r="D2170" s="148" t="s">
        <v>1052</v>
      </c>
      <c r="F2170" s="149" t="s">
        <v>4882</v>
      </c>
      <c r="I2170" s="144"/>
      <c r="L2170" s="31"/>
      <c r="M2170" s="145"/>
      <c r="T2170" s="52"/>
      <c r="AT2170" s="16" t="s">
        <v>1052</v>
      </c>
      <c r="AU2170" s="16" t="s">
        <v>80</v>
      </c>
    </row>
    <row r="2171" spans="2:65" s="11" customFormat="1" ht="22.9" customHeight="1" x14ac:dyDescent="0.2">
      <c r="B2171" s="118"/>
      <c r="D2171" s="119" t="s">
        <v>72</v>
      </c>
      <c r="E2171" s="146" t="s">
        <v>4883</v>
      </c>
      <c r="F2171" s="146" t="s">
        <v>4884</v>
      </c>
      <c r="I2171" s="121"/>
      <c r="J2171" s="147">
        <f>BK2171</f>
        <v>0</v>
      </c>
      <c r="L2171" s="118"/>
      <c r="M2171" s="123"/>
      <c r="P2171" s="124">
        <f>SUM(P2172:P2177)</f>
        <v>0</v>
      </c>
      <c r="R2171" s="124">
        <f>SUM(R2172:R2177)</f>
        <v>0</v>
      </c>
      <c r="T2171" s="125">
        <f>SUM(T2172:T2177)</f>
        <v>0</v>
      </c>
      <c r="AR2171" s="119" t="s">
        <v>198</v>
      </c>
      <c r="AT2171" s="126" t="s">
        <v>72</v>
      </c>
      <c r="AU2171" s="126" t="s">
        <v>78</v>
      </c>
      <c r="AY2171" s="119" t="s">
        <v>181</v>
      </c>
      <c r="BK2171" s="127">
        <f>SUM(BK2172:BK2177)</f>
        <v>0</v>
      </c>
    </row>
    <row r="2172" spans="2:65" s="1" customFormat="1" ht="16.5" customHeight="1" x14ac:dyDescent="0.2">
      <c r="B2172" s="128"/>
      <c r="C2172" s="129" t="s">
        <v>4885</v>
      </c>
      <c r="D2172" s="129" t="s">
        <v>182</v>
      </c>
      <c r="E2172" s="130" t="s">
        <v>4886</v>
      </c>
      <c r="F2172" s="131" t="s">
        <v>4887</v>
      </c>
      <c r="G2172" s="132" t="s">
        <v>1569</v>
      </c>
      <c r="H2172" s="133">
        <v>1</v>
      </c>
      <c r="I2172" s="134"/>
      <c r="J2172" s="135">
        <f>ROUND(I2172*H2172,2)</f>
        <v>0</v>
      </c>
      <c r="K2172" s="131" t="s">
        <v>3</v>
      </c>
      <c r="L2172" s="31"/>
      <c r="M2172" s="136" t="s">
        <v>3</v>
      </c>
      <c r="N2172" s="137" t="s">
        <v>44</v>
      </c>
      <c r="P2172" s="138">
        <f>O2172*H2172</f>
        <v>0</v>
      </c>
      <c r="Q2172" s="138">
        <v>0</v>
      </c>
      <c r="R2172" s="138">
        <f>Q2172*H2172</f>
        <v>0</v>
      </c>
      <c r="S2172" s="138">
        <v>0</v>
      </c>
      <c r="T2172" s="139">
        <f>S2172*H2172</f>
        <v>0</v>
      </c>
      <c r="AR2172" s="140" t="s">
        <v>4875</v>
      </c>
      <c r="AT2172" s="140" t="s">
        <v>182</v>
      </c>
      <c r="AU2172" s="140" t="s">
        <v>80</v>
      </c>
      <c r="AY2172" s="16" t="s">
        <v>181</v>
      </c>
      <c r="BE2172" s="141">
        <f>IF(N2172="základní",J2172,0)</f>
        <v>0</v>
      </c>
      <c r="BF2172" s="141">
        <f>IF(N2172="snížená",J2172,0)</f>
        <v>0</v>
      </c>
      <c r="BG2172" s="141">
        <f>IF(N2172="zákl. přenesená",J2172,0)</f>
        <v>0</v>
      </c>
      <c r="BH2172" s="141">
        <f>IF(N2172="sníž. přenesená",J2172,0)</f>
        <v>0</v>
      </c>
      <c r="BI2172" s="141">
        <f>IF(N2172="nulová",J2172,0)</f>
        <v>0</v>
      </c>
      <c r="BJ2172" s="16" t="s">
        <v>78</v>
      </c>
      <c r="BK2172" s="141">
        <f>ROUND(I2172*H2172,2)</f>
        <v>0</v>
      </c>
      <c r="BL2172" s="16" t="s">
        <v>4875</v>
      </c>
      <c r="BM2172" s="140" t="s">
        <v>4888</v>
      </c>
    </row>
    <row r="2173" spans="2:65" s="1" customFormat="1" ht="16.5" customHeight="1" x14ac:dyDescent="0.2">
      <c r="B2173" s="128"/>
      <c r="C2173" s="129" t="s">
        <v>4889</v>
      </c>
      <c r="D2173" s="129" t="s">
        <v>182</v>
      </c>
      <c r="E2173" s="130" t="s">
        <v>4890</v>
      </c>
      <c r="F2173" s="131" t="s">
        <v>4891</v>
      </c>
      <c r="G2173" s="132" t="s">
        <v>1569</v>
      </c>
      <c r="H2173" s="133">
        <v>1</v>
      </c>
      <c r="I2173" s="134"/>
      <c r="J2173" s="135">
        <f>ROUND(I2173*H2173,2)</f>
        <v>0</v>
      </c>
      <c r="K2173" s="131" t="s">
        <v>3</v>
      </c>
      <c r="L2173" s="31"/>
      <c r="M2173" s="136" t="s">
        <v>3</v>
      </c>
      <c r="N2173" s="137" t="s">
        <v>44</v>
      </c>
      <c r="P2173" s="138">
        <f>O2173*H2173</f>
        <v>0</v>
      </c>
      <c r="Q2173" s="138">
        <v>0</v>
      </c>
      <c r="R2173" s="138">
        <f>Q2173*H2173</f>
        <v>0</v>
      </c>
      <c r="S2173" s="138">
        <v>0</v>
      </c>
      <c r="T2173" s="139">
        <f>S2173*H2173</f>
        <v>0</v>
      </c>
      <c r="AR2173" s="140" t="s">
        <v>4875</v>
      </c>
      <c r="AT2173" s="140" t="s">
        <v>182</v>
      </c>
      <c r="AU2173" s="140" t="s">
        <v>80</v>
      </c>
      <c r="AY2173" s="16" t="s">
        <v>181</v>
      </c>
      <c r="BE2173" s="141">
        <f>IF(N2173="základní",J2173,0)</f>
        <v>0</v>
      </c>
      <c r="BF2173" s="141">
        <f>IF(N2173="snížená",J2173,0)</f>
        <v>0</v>
      </c>
      <c r="BG2173" s="141">
        <f>IF(N2173="zákl. přenesená",J2173,0)</f>
        <v>0</v>
      </c>
      <c r="BH2173" s="141">
        <f>IF(N2173="sníž. přenesená",J2173,0)</f>
        <v>0</v>
      </c>
      <c r="BI2173" s="141">
        <f>IF(N2173="nulová",J2173,0)</f>
        <v>0</v>
      </c>
      <c r="BJ2173" s="16" t="s">
        <v>78</v>
      </c>
      <c r="BK2173" s="141">
        <f>ROUND(I2173*H2173,2)</f>
        <v>0</v>
      </c>
      <c r="BL2173" s="16" t="s">
        <v>4875</v>
      </c>
      <c r="BM2173" s="140" t="s">
        <v>4892</v>
      </c>
    </row>
    <row r="2174" spans="2:65" s="1" customFormat="1" ht="16.5" customHeight="1" x14ac:dyDescent="0.2">
      <c r="B2174" s="128"/>
      <c r="C2174" s="129" t="s">
        <v>4893</v>
      </c>
      <c r="D2174" s="129" t="s">
        <v>182</v>
      </c>
      <c r="E2174" s="130" t="s">
        <v>4894</v>
      </c>
      <c r="F2174" s="131" t="s">
        <v>4895</v>
      </c>
      <c r="G2174" s="132" t="s">
        <v>3089</v>
      </c>
      <c r="H2174" s="174"/>
      <c r="I2174" s="134"/>
      <c r="J2174" s="135">
        <f>ROUND(I2174*H2174,2)</f>
        <v>0</v>
      </c>
      <c r="K2174" s="131" t="s">
        <v>1050</v>
      </c>
      <c r="L2174" s="31"/>
      <c r="M2174" s="136" t="s">
        <v>3</v>
      </c>
      <c r="N2174" s="137" t="s">
        <v>44</v>
      </c>
      <c r="P2174" s="138">
        <f>O2174*H2174</f>
        <v>0</v>
      </c>
      <c r="Q2174" s="138">
        <v>0</v>
      </c>
      <c r="R2174" s="138">
        <f>Q2174*H2174</f>
        <v>0</v>
      </c>
      <c r="S2174" s="138">
        <v>0</v>
      </c>
      <c r="T2174" s="139">
        <f>S2174*H2174</f>
        <v>0</v>
      </c>
      <c r="AR2174" s="140" t="s">
        <v>4875</v>
      </c>
      <c r="AT2174" s="140" t="s">
        <v>182</v>
      </c>
      <c r="AU2174" s="140" t="s">
        <v>80</v>
      </c>
      <c r="AY2174" s="16" t="s">
        <v>181</v>
      </c>
      <c r="BE2174" s="141">
        <f>IF(N2174="základní",J2174,0)</f>
        <v>0</v>
      </c>
      <c r="BF2174" s="141">
        <f>IF(N2174="snížená",J2174,0)</f>
        <v>0</v>
      </c>
      <c r="BG2174" s="141">
        <f>IF(N2174="zákl. přenesená",J2174,0)</f>
        <v>0</v>
      </c>
      <c r="BH2174" s="141">
        <f>IF(N2174="sníž. přenesená",J2174,0)</f>
        <v>0</v>
      </c>
      <c r="BI2174" s="141">
        <f>IF(N2174="nulová",J2174,0)</f>
        <v>0</v>
      </c>
      <c r="BJ2174" s="16" t="s">
        <v>78</v>
      </c>
      <c r="BK2174" s="141">
        <f>ROUND(I2174*H2174,2)</f>
        <v>0</v>
      </c>
      <c r="BL2174" s="16" t="s">
        <v>4875</v>
      </c>
      <c r="BM2174" s="140" t="s">
        <v>4896</v>
      </c>
    </row>
    <row r="2175" spans="2:65" s="1" customFormat="1" x14ac:dyDescent="0.2">
      <c r="B2175" s="31"/>
      <c r="D2175" s="148" t="s">
        <v>1052</v>
      </c>
      <c r="F2175" s="149" t="s">
        <v>4897</v>
      </c>
      <c r="I2175" s="144"/>
      <c r="L2175" s="31"/>
      <c r="M2175" s="145"/>
      <c r="T2175" s="52"/>
      <c r="AT2175" s="16" t="s">
        <v>1052</v>
      </c>
      <c r="AU2175" s="16" t="s">
        <v>80</v>
      </c>
    </row>
    <row r="2176" spans="2:65" s="1" customFormat="1" ht="16.5" customHeight="1" x14ac:dyDescent="0.2">
      <c r="B2176" s="128"/>
      <c r="C2176" s="129" t="s">
        <v>4898</v>
      </c>
      <c r="D2176" s="129" t="s">
        <v>182</v>
      </c>
      <c r="E2176" s="130" t="s">
        <v>4899</v>
      </c>
      <c r="F2176" s="131" t="s">
        <v>4900</v>
      </c>
      <c r="G2176" s="132" t="s">
        <v>3089</v>
      </c>
      <c r="H2176" s="174"/>
      <c r="I2176" s="134"/>
      <c r="J2176" s="135">
        <f>ROUND(I2176*H2176,2)</f>
        <v>0</v>
      </c>
      <c r="K2176" s="131" t="s">
        <v>1050</v>
      </c>
      <c r="L2176" s="31"/>
      <c r="M2176" s="136" t="s">
        <v>3</v>
      </c>
      <c r="N2176" s="137" t="s">
        <v>44</v>
      </c>
      <c r="P2176" s="138">
        <f>O2176*H2176</f>
        <v>0</v>
      </c>
      <c r="Q2176" s="138">
        <v>0</v>
      </c>
      <c r="R2176" s="138">
        <f>Q2176*H2176</f>
        <v>0</v>
      </c>
      <c r="S2176" s="138">
        <v>0</v>
      </c>
      <c r="T2176" s="139">
        <f>S2176*H2176</f>
        <v>0</v>
      </c>
      <c r="AR2176" s="140" t="s">
        <v>4875</v>
      </c>
      <c r="AT2176" s="140" t="s">
        <v>182</v>
      </c>
      <c r="AU2176" s="140" t="s">
        <v>80</v>
      </c>
      <c r="AY2176" s="16" t="s">
        <v>181</v>
      </c>
      <c r="BE2176" s="141">
        <f>IF(N2176="základní",J2176,0)</f>
        <v>0</v>
      </c>
      <c r="BF2176" s="141">
        <f>IF(N2176="snížená",J2176,0)</f>
        <v>0</v>
      </c>
      <c r="BG2176" s="141">
        <f>IF(N2176="zákl. přenesená",J2176,0)</f>
        <v>0</v>
      </c>
      <c r="BH2176" s="141">
        <f>IF(N2176="sníž. přenesená",J2176,0)</f>
        <v>0</v>
      </c>
      <c r="BI2176" s="141">
        <f>IF(N2176="nulová",J2176,0)</f>
        <v>0</v>
      </c>
      <c r="BJ2176" s="16" t="s">
        <v>78</v>
      </c>
      <c r="BK2176" s="141">
        <f>ROUND(I2176*H2176,2)</f>
        <v>0</v>
      </c>
      <c r="BL2176" s="16" t="s">
        <v>4875</v>
      </c>
      <c r="BM2176" s="140" t="s">
        <v>4901</v>
      </c>
    </row>
    <row r="2177" spans="2:47" s="1" customFormat="1" x14ac:dyDescent="0.2">
      <c r="B2177" s="31"/>
      <c r="D2177" s="148" t="s">
        <v>1052</v>
      </c>
      <c r="F2177" s="149" t="s">
        <v>4902</v>
      </c>
      <c r="I2177" s="144"/>
      <c r="L2177" s="31"/>
      <c r="M2177" s="175"/>
      <c r="N2177" s="176"/>
      <c r="O2177" s="176"/>
      <c r="P2177" s="176"/>
      <c r="Q2177" s="176"/>
      <c r="R2177" s="176"/>
      <c r="S2177" s="176"/>
      <c r="T2177" s="177"/>
      <c r="AT2177" s="16" t="s">
        <v>1052</v>
      </c>
      <c r="AU2177" s="16" t="s">
        <v>80</v>
      </c>
    </row>
    <row r="2178" spans="2:47" s="1" customFormat="1" ht="6.95" customHeight="1" x14ac:dyDescent="0.2">
      <c r="B2178" s="40"/>
      <c r="C2178" s="41"/>
      <c r="D2178" s="41"/>
      <c r="E2178" s="41"/>
      <c r="F2178" s="41"/>
      <c r="G2178" s="41"/>
      <c r="H2178" s="41"/>
      <c r="I2178" s="41"/>
      <c r="J2178" s="41"/>
      <c r="K2178" s="41"/>
      <c r="L2178" s="31"/>
    </row>
  </sheetData>
  <autoFilter ref="C128:K2177" xr:uid="{00000000-0009-0000-0000-000001000000}"/>
  <mergeCells count="12">
    <mergeCell ref="E121:H121"/>
    <mergeCell ref="L2:V2"/>
    <mergeCell ref="E50:H50"/>
    <mergeCell ref="E52:H52"/>
    <mergeCell ref="E54:H54"/>
    <mergeCell ref="E117:H117"/>
    <mergeCell ref="E119:H119"/>
    <mergeCell ref="E7:H7"/>
    <mergeCell ref="E9:H9"/>
    <mergeCell ref="E11:H11"/>
    <mergeCell ref="E20:H20"/>
    <mergeCell ref="E29:H29"/>
  </mergeCells>
  <hyperlinks>
    <hyperlink ref="F380" r:id="rId1" xr:uid="{00000000-0004-0000-0100-000000000000}"/>
    <hyperlink ref="F383" r:id="rId2" xr:uid="{00000000-0004-0000-0100-000001000000}"/>
    <hyperlink ref="F386" r:id="rId3" xr:uid="{00000000-0004-0000-0100-000002000000}"/>
    <hyperlink ref="F391" r:id="rId4" xr:uid="{00000000-0004-0000-0100-000003000000}"/>
    <hyperlink ref="F394" r:id="rId5" xr:uid="{00000000-0004-0000-0100-000004000000}"/>
    <hyperlink ref="F397" r:id="rId6" xr:uid="{00000000-0004-0000-0100-000005000000}"/>
    <hyperlink ref="F400" r:id="rId7" xr:uid="{00000000-0004-0000-0100-000006000000}"/>
    <hyperlink ref="F403" r:id="rId8" xr:uid="{00000000-0004-0000-0100-000007000000}"/>
    <hyperlink ref="F405" r:id="rId9" xr:uid="{00000000-0004-0000-0100-000008000000}"/>
    <hyperlink ref="F408" r:id="rId10" xr:uid="{00000000-0004-0000-0100-000009000000}"/>
    <hyperlink ref="F410" r:id="rId11" xr:uid="{00000000-0004-0000-0100-00000A000000}"/>
    <hyperlink ref="F413" r:id="rId12" xr:uid="{00000000-0004-0000-0100-00000B000000}"/>
    <hyperlink ref="F420" r:id="rId13" xr:uid="{00000000-0004-0000-0100-00000C000000}"/>
    <hyperlink ref="F425" r:id="rId14" xr:uid="{00000000-0004-0000-0100-00000D000000}"/>
    <hyperlink ref="F432" r:id="rId15" xr:uid="{00000000-0004-0000-0100-00000E000000}"/>
    <hyperlink ref="F437" r:id="rId16" xr:uid="{00000000-0004-0000-0100-00000F000000}"/>
    <hyperlink ref="F444" r:id="rId17" xr:uid="{00000000-0004-0000-0100-000010000000}"/>
    <hyperlink ref="F449" r:id="rId18" xr:uid="{00000000-0004-0000-0100-000011000000}"/>
    <hyperlink ref="F451" r:id="rId19" xr:uid="{00000000-0004-0000-0100-000012000000}"/>
    <hyperlink ref="F457" r:id="rId20" xr:uid="{00000000-0004-0000-0100-000013000000}"/>
    <hyperlink ref="F462" r:id="rId21" xr:uid="{00000000-0004-0000-0100-000014000000}"/>
    <hyperlink ref="F465" r:id="rId22" xr:uid="{00000000-0004-0000-0100-000015000000}"/>
    <hyperlink ref="F467" r:id="rId23" xr:uid="{00000000-0004-0000-0100-000016000000}"/>
    <hyperlink ref="F470" r:id="rId24" xr:uid="{00000000-0004-0000-0100-000017000000}"/>
    <hyperlink ref="F475" r:id="rId25" xr:uid="{00000000-0004-0000-0100-000018000000}"/>
    <hyperlink ref="F478" r:id="rId26" xr:uid="{00000000-0004-0000-0100-000019000000}"/>
    <hyperlink ref="F484" r:id="rId27" xr:uid="{00000000-0004-0000-0100-00001A000000}"/>
    <hyperlink ref="F487" r:id="rId28" xr:uid="{00000000-0004-0000-0100-00001B000000}"/>
    <hyperlink ref="F493" r:id="rId29" xr:uid="{00000000-0004-0000-0100-00001C000000}"/>
    <hyperlink ref="F499" r:id="rId30" xr:uid="{00000000-0004-0000-0100-00001D000000}"/>
    <hyperlink ref="F505" r:id="rId31" xr:uid="{00000000-0004-0000-0100-00001E000000}"/>
    <hyperlink ref="F508" r:id="rId32" xr:uid="{00000000-0004-0000-0100-00001F000000}"/>
    <hyperlink ref="F513" r:id="rId33" xr:uid="{00000000-0004-0000-0100-000020000000}"/>
    <hyperlink ref="F518" r:id="rId34" xr:uid="{00000000-0004-0000-0100-000021000000}"/>
    <hyperlink ref="F523" r:id="rId35" xr:uid="{00000000-0004-0000-0100-000022000000}"/>
    <hyperlink ref="F526" r:id="rId36" xr:uid="{00000000-0004-0000-0100-000023000000}"/>
    <hyperlink ref="F529" r:id="rId37" xr:uid="{00000000-0004-0000-0100-000024000000}"/>
    <hyperlink ref="F534" r:id="rId38" xr:uid="{00000000-0004-0000-0100-000025000000}"/>
    <hyperlink ref="F542" r:id="rId39" xr:uid="{00000000-0004-0000-0100-000026000000}"/>
    <hyperlink ref="F552" r:id="rId40" xr:uid="{00000000-0004-0000-0100-000027000000}"/>
    <hyperlink ref="F558" r:id="rId41" xr:uid="{00000000-0004-0000-0100-000028000000}"/>
    <hyperlink ref="F561" r:id="rId42" xr:uid="{00000000-0004-0000-0100-000029000000}"/>
    <hyperlink ref="F568" r:id="rId43" xr:uid="{00000000-0004-0000-0100-00002A000000}"/>
    <hyperlink ref="F571" r:id="rId44" xr:uid="{00000000-0004-0000-0100-00002B000000}"/>
    <hyperlink ref="F574" r:id="rId45" xr:uid="{00000000-0004-0000-0100-00002C000000}"/>
    <hyperlink ref="F582" r:id="rId46" xr:uid="{00000000-0004-0000-0100-00002D000000}"/>
    <hyperlink ref="F587" r:id="rId47" xr:uid="{00000000-0004-0000-0100-00002E000000}"/>
    <hyperlink ref="F592" r:id="rId48" xr:uid="{00000000-0004-0000-0100-00002F000000}"/>
    <hyperlink ref="F598" r:id="rId49" xr:uid="{00000000-0004-0000-0100-000030000000}"/>
    <hyperlink ref="F601" r:id="rId50" xr:uid="{00000000-0004-0000-0100-000031000000}"/>
    <hyperlink ref="F609" r:id="rId51" xr:uid="{00000000-0004-0000-0100-000032000000}"/>
    <hyperlink ref="F616" r:id="rId52" xr:uid="{00000000-0004-0000-0100-000033000000}"/>
    <hyperlink ref="F622" r:id="rId53" xr:uid="{00000000-0004-0000-0100-000034000000}"/>
    <hyperlink ref="F625" r:id="rId54" xr:uid="{00000000-0004-0000-0100-000035000000}"/>
    <hyperlink ref="F628" r:id="rId55" xr:uid="{00000000-0004-0000-0100-000036000000}"/>
    <hyperlink ref="F637" r:id="rId56" xr:uid="{00000000-0004-0000-0100-000037000000}"/>
    <hyperlink ref="F643" r:id="rId57" xr:uid="{00000000-0004-0000-0100-000038000000}"/>
    <hyperlink ref="F655" r:id="rId58" xr:uid="{00000000-0004-0000-0100-000039000000}"/>
    <hyperlink ref="F660" r:id="rId59" xr:uid="{00000000-0004-0000-0100-00003A000000}"/>
    <hyperlink ref="F665" r:id="rId60" xr:uid="{00000000-0004-0000-0100-00003B000000}"/>
    <hyperlink ref="F667" r:id="rId61" xr:uid="{00000000-0004-0000-0100-00003C000000}"/>
    <hyperlink ref="F672" r:id="rId62" xr:uid="{00000000-0004-0000-0100-00003D000000}"/>
    <hyperlink ref="F679" r:id="rId63" xr:uid="{00000000-0004-0000-0100-00003E000000}"/>
    <hyperlink ref="F682" r:id="rId64" xr:uid="{00000000-0004-0000-0100-00003F000000}"/>
    <hyperlink ref="F685" r:id="rId65" xr:uid="{00000000-0004-0000-0100-000040000000}"/>
    <hyperlink ref="F687" r:id="rId66" xr:uid="{00000000-0004-0000-0100-000041000000}"/>
    <hyperlink ref="F690" r:id="rId67" xr:uid="{00000000-0004-0000-0100-000042000000}"/>
    <hyperlink ref="F692" r:id="rId68" xr:uid="{00000000-0004-0000-0100-000043000000}"/>
    <hyperlink ref="F697" r:id="rId69" xr:uid="{00000000-0004-0000-0100-000044000000}"/>
    <hyperlink ref="F703" r:id="rId70" xr:uid="{00000000-0004-0000-0100-000045000000}"/>
    <hyperlink ref="F707" r:id="rId71" xr:uid="{00000000-0004-0000-0100-000046000000}"/>
    <hyperlink ref="F718" r:id="rId72" xr:uid="{00000000-0004-0000-0100-000047000000}"/>
    <hyperlink ref="F723" r:id="rId73" xr:uid="{00000000-0004-0000-0100-000048000000}"/>
    <hyperlink ref="F725" r:id="rId74" xr:uid="{00000000-0004-0000-0100-000049000000}"/>
    <hyperlink ref="F744" r:id="rId75" xr:uid="{00000000-0004-0000-0100-00004A000000}"/>
    <hyperlink ref="F747" r:id="rId76" xr:uid="{00000000-0004-0000-0100-00004B000000}"/>
    <hyperlink ref="F750" r:id="rId77" xr:uid="{00000000-0004-0000-0100-00004C000000}"/>
    <hyperlink ref="F753" r:id="rId78" xr:uid="{00000000-0004-0000-0100-00004D000000}"/>
    <hyperlink ref="F758" r:id="rId79" xr:uid="{00000000-0004-0000-0100-00004E000000}"/>
    <hyperlink ref="F767" r:id="rId80" xr:uid="{00000000-0004-0000-0100-00004F000000}"/>
    <hyperlink ref="F772" r:id="rId81" xr:uid="{00000000-0004-0000-0100-000050000000}"/>
    <hyperlink ref="F788" r:id="rId82" xr:uid="{00000000-0004-0000-0100-000051000000}"/>
    <hyperlink ref="F794" r:id="rId83" xr:uid="{00000000-0004-0000-0100-000052000000}"/>
    <hyperlink ref="F797" r:id="rId84" xr:uid="{00000000-0004-0000-0100-000053000000}"/>
    <hyperlink ref="F800" r:id="rId85" xr:uid="{00000000-0004-0000-0100-000054000000}"/>
    <hyperlink ref="F803" r:id="rId86" xr:uid="{00000000-0004-0000-0100-000055000000}"/>
    <hyperlink ref="F805" r:id="rId87" xr:uid="{00000000-0004-0000-0100-000056000000}"/>
    <hyperlink ref="F807" r:id="rId88" xr:uid="{00000000-0004-0000-0100-000057000000}"/>
    <hyperlink ref="F810" r:id="rId89" xr:uid="{00000000-0004-0000-0100-000058000000}"/>
    <hyperlink ref="F813" r:id="rId90" xr:uid="{00000000-0004-0000-0100-000059000000}"/>
    <hyperlink ref="F829" r:id="rId91" xr:uid="{00000000-0004-0000-0100-00005A000000}"/>
    <hyperlink ref="F843" r:id="rId92" xr:uid="{00000000-0004-0000-0100-00005B000000}"/>
    <hyperlink ref="F847" r:id="rId93" xr:uid="{00000000-0004-0000-0100-00005C000000}"/>
    <hyperlink ref="F853" r:id="rId94" xr:uid="{00000000-0004-0000-0100-00005D000000}"/>
    <hyperlink ref="F856" r:id="rId95" xr:uid="{00000000-0004-0000-0100-00005E000000}"/>
    <hyperlink ref="F858" r:id="rId96" xr:uid="{00000000-0004-0000-0100-00005F000000}"/>
    <hyperlink ref="F861" r:id="rId97" xr:uid="{00000000-0004-0000-0100-000060000000}"/>
    <hyperlink ref="F864" r:id="rId98" xr:uid="{00000000-0004-0000-0100-000061000000}"/>
    <hyperlink ref="F866" r:id="rId99" xr:uid="{00000000-0004-0000-0100-000062000000}"/>
    <hyperlink ref="F868" r:id="rId100" xr:uid="{00000000-0004-0000-0100-000063000000}"/>
    <hyperlink ref="F871" r:id="rId101" xr:uid="{00000000-0004-0000-0100-000064000000}"/>
    <hyperlink ref="F873" r:id="rId102" xr:uid="{00000000-0004-0000-0100-000065000000}"/>
    <hyperlink ref="F875" r:id="rId103" xr:uid="{00000000-0004-0000-0100-000066000000}"/>
    <hyperlink ref="F878" r:id="rId104" xr:uid="{00000000-0004-0000-0100-000067000000}"/>
    <hyperlink ref="F880" r:id="rId105" xr:uid="{00000000-0004-0000-0100-000068000000}"/>
    <hyperlink ref="F882" r:id="rId106" xr:uid="{00000000-0004-0000-0100-000069000000}"/>
    <hyperlink ref="F885" r:id="rId107" xr:uid="{00000000-0004-0000-0100-00006A000000}"/>
    <hyperlink ref="F887" r:id="rId108" xr:uid="{00000000-0004-0000-0100-00006B000000}"/>
    <hyperlink ref="F894" r:id="rId109" xr:uid="{00000000-0004-0000-0100-00006C000000}"/>
    <hyperlink ref="F897" r:id="rId110" xr:uid="{00000000-0004-0000-0100-00006D000000}"/>
    <hyperlink ref="F900" r:id="rId111" xr:uid="{00000000-0004-0000-0100-00006E000000}"/>
    <hyperlink ref="F906" r:id="rId112" xr:uid="{00000000-0004-0000-0100-00006F000000}"/>
    <hyperlink ref="F912" r:id="rId113" xr:uid="{00000000-0004-0000-0100-000070000000}"/>
    <hyperlink ref="F917" r:id="rId114" xr:uid="{00000000-0004-0000-0100-000071000000}"/>
    <hyperlink ref="F926" r:id="rId115" xr:uid="{00000000-0004-0000-0100-000072000000}"/>
    <hyperlink ref="F929" r:id="rId116" xr:uid="{00000000-0004-0000-0100-000073000000}"/>
    <hyperlink ref="F932" r:id="rId117" xr:uid="{00000000-0004-0000-0100-000074000000}"/>
    <hyperlink ref="F937" r:id="rId118" xr:uid="{00000000-0004-0000-0100-000075000000}"/>
    <hyperlink ref="F943" r:id="rId119" xr:uid="{00000000-0004-0000-0100-000076000000}"/>
    <hyperlink ref="F946" r:id="rId120" xr:uid="{00000000-0004-0000-0100-000077000000}"/>
    <hyperlink ref="F949" r:id="rId121" xr:uid="{00000000-0004-0000-0100-000078000000}"/>
    <hyperlink ref="F956" r:id="rId122" xr:uid="{00000000-0004-0000-0100-000079000000}"/>
    <hyperlink ref="F962" r:id="rId123" xr:uid="{00000000-0004-0000-0100-00007A000000}"/>
    <hyperlink ref="F965" r:id="rId124" xr:uid="{00000000-0004-0000-0100-00007B000000}"/>
    <hyperlink ref="F968" r:id="rId125" xr:uid="{00000000-0004-0000-0100-00007C000000}"/>
    <hyperlink ref="F973" r:id="rId126" xr:uid="{00000000-0004-0000-0100-00007D000000}"/>
    <hyperlink ref="F978" r:id="rId127" xr:uid="{00000000-0004-0000-0100-00007E000000}"/>
    <hyperlink ref="F983" r:id="rId128" xr:uid="{00000000-0004-0000-0100-00007F000000}"/>
    <hyperlink ref="F987" r:id="rId129" xr:uid="{00000000-0004-0000-0100-000080000000}"/>
    <hyperlink ref="F993" r:id="rId130" xr:uid="{00000000-0004-0000-0100-000081000000}"/>
    <hyperlink ref="F996" r:id="rId131" xr:uid="{00000000-0004-0000-0100-000082000000}"/>
    <hyperlink ref="F999" r:id="rId132" xr:uid="{00000000-0004-0000-0100-000083000000}"/>
    <hyperlink ref="F1003" r:id="rId133" xr:uid="{00000000-0004-0000-0100-000084000000}"/>
    <hyperlink ref="F1005" r:id="rId134" xr:uid="{00000000-0004-0000-0100-000085000000}"/>
    <hyperlink ref="F1010" r:id="rId135" xr:uid="{00000000-0004-0000-0100-000086000000}"/>
    <hyperlink ref="F1013" r:id="rId136" xr:uid="{00000000-0004-0000-0100-000087000000}"/>
    <hyperlink ref="F1016" r:id="rId137" xr:uid="{00000000-0004-0000-0100-000088000000}"/>
    <hyperlink ref="F1021" r:id="rId138" xr:uid="{00000000-0004-0000-0100-000089000000}"/>
    <hyperlink ref="F1026" r:id="rId139" xr:uid="{00000000-0004-0000-0100-00008A000000}"/>
    <hyperlink ref="F1038" r:id="rId140" xr:uid="{00000000-0004-0000-0100-00008B000000}"/>
    <hyperlink ref="F1041" r:id="rId141" xr:uid="{00000000-0004-0000-0100-00008C000000}"/>
    <hyperlink ref="F1047" r:id="rId142" xr:uid="{00000000-0004-0000-0100-00008D000000}"/>
    <hyperlink ref="F1050" r:id="rId143" xr:uid="{00000000-0004-0000-0100-00008E000000}"/>
    <hyperlink ref="F1059" r:id="rId144" xr:uid="{00000000-0004-0000-0100-00008F000000}"/>
    <hyperlink ref="F1061" r:id="rId145" xr:uid="{00000000-0004-0000-0100-000090000000}"/>
    <hyperlink ref="F1064" r:id="rId146" xr:uid="{00000000-0004-0000-0100-000091000000}"/>
    <hyperlink ref="F1068" r:id="rId147" xr:uid="{00000000-0004-0000-0100-000092000000}"/>
    <hyperlink ref="F1070" r:id="rId148" xr:uid="{00000000-0004-0000-0100-000093000000}"/>
    <hyperlink ref="F1072" r:id="rId149" xr:uid="{00000000-0004-0000-0100-000094000000}"/>
    <hyperlink ref="F1075" r:id="rId150" xr:uid="{00000000-0004-0000-0100-000095000000}"/>
    <hyperlink ref="F1078" r:id="rId151" xr:uid="{00000000-0004-0000-0100-000096000000}"/>
    <hyperlink ref="F1081" r:id="rId152" xr:uid="{00000000-0004-0000-0100-000097000000}"/>
    <hyperlink ref="F1084" r:id="rId153" xr:uid="{00000000-0004-0000-0100-000098000000}"/>
    <hyperlink ref="F1087" r:id="rId154" xr:uid="{00000000-0004-0000-0100-000099000000}"/>
    <hyperlink ref="F1089" r:id="rId155" xr:uid="{00000000-0004-0000-0100-00009A000000}"/>
    <hyperlink ref="F1091" r:id="rId156" xr:uid="{00000000-0004-0000-0100-00009B000000}"/>
    <hyperlink ref="F1095" r:id="rId157" xr:uid="{00000000-0004-0000-0100-00009C000000}"/>
    <hyperlink ref="F1099" r:id="rId158" xr:uid="{00000000-0004-0000-0100-00009D000000}"/>
    <hyperlink ref="F1109" r:id="rId159" xr:uid="{00000000-0004-0000-0100-00009E000000}"/>
    <hyperlink ref="F1114" r:id="rId160" xr:uid="{00000000-0004-0000-0100-00009F000000}"/>
    <hyperlink ref="F1117" r:id="rId161" xr:uid="{00000000-0004-0000-0100-0000A0000000}"/>
    <hyperlink ref="F1137" r:id="rId162" xr:uid="{00000000-0004-0000-0100-0000A1000000}"/>
    <hyperlink ref="F1143" r:id="rId163" xr:uid="{00000000-0004-0000-0100-0000A2000000}"/>
    <hyperlink ref="F1150" r:id="rId164" xr:uid="{00000000-0004-0000-0100-0000A3000000}"/>
    <hyperlink ref="F1153" r:id="rId165" xr:uid="{00000000-0004-0000-0100-0000A4000000}"/>
    <hyperlink ref="F1156" r:id="rId166" xr:uid="{00000000-0004-0000-0100-0000A5000000}"/>
    <hyperlink ref="F1159" r:id="rId167" xr:uid="{00000000-0004-0000-0100-0000A6000000}"/>
    <hyperlink ref="F1162" r:id="rId168" xr:uid="{00000000-0004-0000-0100-0000A7000000}"/>
    <hyperlink ref="F1167" r:id="rId169" xr:uid="{00000000-0004-0000-0100-0000A8000000}"/>
    <hyperlink ref="F1171" r:id="rId170" xr:uid="{00000000-0004-0000-0100-0000A9000000}"/>
    <hyperlink ref="F1174" r:id="rId171" xr:uid="{00000000-0004-0000-0100-0000AA000000}"/>
    <hyperlink ref="F1177" r:id="rId172" xr:uid="{00000000-0004-0000-0100-0000AB000000}"/>
    <hyperlink ref="F1216" r:id="rId173" xr:uid="{00000000-0004-0000-0100-0000AC000000}"/>
    <hyperlink ref="F1221" r:id="rId174" xr:uid="{00000000-0004-0000-0100-0000AD000000}"/>
    <hyperlink ref="F1230" r:id="rId175" xr:uid="{00000000-0004-0000-0100-0000AE000000}"/>
    <hyperlink ref="F1238" r:id="rId176" xr:uid="{00000000-0004-0000-0100-0000AF000000}"/>
    <hyperlink ref="F1244" r:id="rId177" xr:uid="{00000000-0004-0000-0100-0000B0000000}"/>
    <hyperlink ref="F1249" r:id="rId178" xr:uid="{00000000-0004-0000-0100-0000B1000000}"/>
    <hyperlink ref="F1252" r:id="rId179" xr:uid="{00000000-0004-0000-0100-0000B2000000}"/>
    <hyperlink ref="F1265" r:id="rId180" xr:uid="{00000000-0004-0000-0100-0000B3000000}"/>
    <hyperlink ref="F1268" r:id="rId181" xr:uid="{00000000-0004-0000-0100-0000B4000000}"/>
    <hyperlink ref="F1273" r:id="rId182" xr:uid="{00000000-0004-0000-0100-0000B5000000}"/>
    <hyperlink ref="F1287" r:id="rId183" xr:uid="{00000000-0004-0000-0100-0000B6000000}"/>
    <hyperlink ref="F1295" r:id="rId184" xr:uid="{00000000-0004-0000-0100-0000B7000000}"/>
    <hyperlink ref="F1425" r:id="rId185" xr:uid="{00000000-0004-0000-0100-0000B8000000}"/>
    <hyperlink ref="F1429" r:id="rId186" xr:uid="{00000000-0004-0000-0100-0000B9000000}"/>
    <hyperlink ref="F1432" r:id="rId187" xr:uid="{00000000-0004-0000-0100-0000BA000000}"/>
    <hyperlink ref="F1636" r:id="rId188" xr:uid="{00000000-0004-0000-0100-0000BB000000}"/>
    <hyperlink ref="F1639" r:id="rId189" xr:uid="{00000000-0004-0000-0100-0000BC000000}"/>
    <hyperlink ref="F1642" r:id="rId190" xr:uid="{00000000-0004-0000-0100-0000BD000000}"/>
    <hyperlink ref="F1645" r:id="rId191" xr:uid="{00000000-0004-0000-0100-0000BE000000}"/>
    <hyperlink ref="F1648" r:id="rId192" xr:uid="{00000000-0004-0000-0100-0000BF000000}"/>
    <hyperlink ref="F1653" r:id="rId193" xr:uid="{00000000-0004-0000-0100-0000C0000000}"/>
    <hyperlink ref="F1656" r:id="rId194" xr:uid="{00000000-0004-0000-0100-0000C1000000}"/>
    <hyperlink ref="F1662" r:id="rId195" xr:uid="{00000000-0004-0000-0100-0000C2000000}"/>
    <hyperlink ref="F1671" r:id="rId196" xr:uid="{00000000-0004-0000-0100-0000C3000000}"/>
    <hyperlink ref="F1673" r:id="rId197" xr:uid="{00000000-0004-0000-0100-0000C4000000}"/>
    <hyperlink ref="F1679" r:id="rId198" xr:uid="{00000000-0004-0000-0100-0000C5000000}"/>
    <hyperlink ref="F1681" r:id="rId199" xr:uid="{00000000-0004-0000-0100-0000C6000000}"/>
    <hyperlink ref="F1686" r:id="rId200" xr:uid="{00000000-0004-0000-0100-0000C7000000}"/>
    <hyperlink ref="F1691" r:id="rId201" xr:uid="{00000000-0004-0000-0100-0000C8000000}"/>
    <hyperlink ref="F1696" r:id="rId202" xr:uid="{00000000-0004-0000-0100-0000C9000000}"/>
    <hyperlink ref="F1702" r:id="rId203" xr:uid="{00000000-0004-0000-0100-0000CA000000}"/>
    <hyperlink ref="F1705" r:id="rId204" xr:uid="{00000000-0004-0000-0100-0000CB000000}"/>
    <hyperlink ref="F1710" r:id="rId205" xr:uid="{00000000-0004-0000-0100-0000CC000000}"/>
    <hyperlink ref="F1715" r:id="rId206" xr:uid="{00000000-0004-0000-0100-0000CD000000}"/>
    <hyperlink ref="F1718" r:id="rId207" xr:uid="{00000000-0004-0000-0100-0000CE000000}"/>
    <hyperlink ref="F1721" r:id="rId208" xr:uid="{00000000-0004-0000-0100-0000CF000000}"/>
    <hyperlink ref="F1726" r:id="rId209" xr:uid="{00000000-0004-0000-0100-0000D0000000}"/>
    <hyperlink ref="F1729" r:id="rId210" xr:uid="{00000000-0004-0000-0100-0000D1000000}"/>
    <hyperlink ref="F1735" r:id="rId211" xr:uid="{00000000-0004-0000-0100-0000D2000000}"/>
    <hyperlink ref="F1740" r:id="rId212" xr:uid="{00000000-0004-0000-0100-0000D3000000}"/>
    <hyperlink ref="F1745" r:id="rId213" xr:uid="{00000000-0004-0000-0100-0000D4000000}"/>
    <hyperlink ref="F1748" r:id="rId214" xr:uid="{00000000-0004-0000-0100-0000D5000000}"/>
    <hyperlink ref="F1754" r:id="rId215" xr:uid="{00000000-0004-0000-0100-0000D6000000}"/>
    <hyperlink ref="F1757" r:id="rId216" xr:uid="{00000000-0004-0000-0100-0000D7000000}"/>
    <hyperlink ref="F1761" r:id="rId217" xr:uid="{00000000-0004-0000-0100-0000D8000000}"/>
    <hyperlink ref="F1767" r:id="rId218" xr:uid="{00000000-0004-0000-0100-0000D9000000}"/>
    <hyperlink ref="F1772" r:id="rId219" xr:uid="{00000000-0004-0000-0100-0000DA000000}"/>
    <hyperlink ref="F1778" r:id="rId220" xr:uid="{00000000-0004-0000-0100-0000DB000000}"/>
    <hyperlink ref="F1783" r:id="rId221" xr:uid="{00000000-0004-0000-0100-0000DC000000}"/>
    <hyperlink ref="F1786" r:id="rId222" xr:uid="{00000000-0004-0000-0100-0000DD000000}"/>
    <hyperlink ref="F1791" r:id="rId223" xr:uid="{00000000-0004-0000-0100-0000DE000000}"/>
    <hyperlink ref="F1794" r:id="rId224" xr:uid="{00000000-0004-0000-0100-0000DF000000}"/>
    <hyperlink ref="F1797" r:id="rId225" xr:uid="{00000000-0004-0000-0100-0000E0000000}"/>
    <hyperlink ref="F1800" r:id="rId226" xr:uid="{00000000-0004-0000-0100-0000E1000000}"/>
    <hyperlink ref="F1805" r:id="rId227" xr:uid="{00000000-0004-0000-0100-0000E2000000}"/>
    <hyperlink ref="F1808" r:id="rId228" xr:uid="{00000000-0004-0000-0100-0000E3000000}"/>
    <hyperlink ref="F1811" r:id="rId229" xr:uid="{00000000-0004-0000-0100-0000E4000000}"/>
    <hyperlink ref="F1813" r:id="rId230" xr:uid="{00000000-0004-0000-0100-0000E5000000}"/>
    <hyperlink ref="F1815" r:id="rId231" xr:uid="{00000000-0004-0000-0100-0000E6000000}"/>
    <hyperlink ref="F1818" r:id="rId232" xr:uid="{00000000-0004-0000-0100-0000E7000000}"/>
    <hyperlink ref="F1824" r:id="rId233" xr:uid="{00000000-0004-0000-0100-0000E8000000}"/>
    <hyperlink ref="F1828" r:id="rId234" xr:uid="{00000000-0004-0000-0100-0000E9000000}"/>
    <hyperlink ref="F1830" r:id="rId235" xr:uid="{00000000-0004-0000-0100-0000EA000000}"/>
    <hyperlink ref="F1832" r:id="rId236" xr:uid="{00000000-0004-0000-0100-0000EB000000}"/>
    <hyperlink ref="F1834" r:id="rId237" xr:uid="{00000000-0004-0000-0100-0000EC000000}"/>
    <hyperlink ref="F1836" r:id="rId238" xr:uid="{00000000-0004-0000-0100-0000ED000000}"/>
    <hyperlink ref="F1839" r:id="rId239" xr:uid="{00000000-0004-0000-0100-0000EE000000}"/>
    <hyperlink ref="F1842" r:id="rId240" xr:uid="{00000000-0004-0000-0100-0000EF000000}"/>
    <hyperlink ref="F1847" r:id="rId241" xr:uid="{00000000-0004-0000-0100-0000F0000000}"/>
    <hyperlink ref="F1850" r:id="rId242" xr:uid="{00000000-0004-0000-0100-0000F1000000}"/>
    <hyperlink ref="F1853" r:id="rId243" xr:uid="{00000000-0004-0000-0100-0000F2000000}"/>
    <hyperlink ref="F1856" r:id="rId244" xr:uid="{00000000-0004-0000-0100-0000F3000000}"/>
    <hyperlink ref="F1859" r:id="rId245" xr:uid="{00000000-0004-0000-0100-0000F4000000}"/>
    <hyperlink ref="F1862" r:id="rId246" xr:uid="{00000000-0004-0000-0100-0000F5000000}"/>
    <hyperlink ref="F1897" r:id="rId247" xr:uid="{00000000-0004-0000-0100-0000F6000000}"/>
    <hyperlink ref="F1899" r:id="rId248" xr:uid="{00000000-0004-0000-0100-0000F7000000}"/>
    <hyperlink ref="F1903" r:id="rId249" xr:uid="{00000000-0004-0000-0100-0000F8000000}"/>
    <hyperlink ref="F1906" r:id="rId250" xr:uid="{00000000-0004-0000-0100-0000F9000000}"/>
    <hyperlink ref="F1911" r:id="rId251" xr:uid="{00000000-0004-0000-0100-0000FA000000}"/>
    <hyperlink ref="F1916" r:id="rId252" xr:uid="{00000000-0004-0000-0100-0000FB000000}"/>
    <hyperlink ref="F1919" r:id="rId253" xr:uid="{00000000-0004-0000-0100-0000FC000000}"/>
    <hyperlink ref="F1923" r:id="rId254" xr:uid="{00000000-0004-0000-0100-0000FD000000}"/>
    <hyperlink ref="F1957" r:id="rId255" xr:uid="{00000000-0004-0000-0100-0000FE000000}"/>
    <hyperlink ref="F1960" r:id="rId256" xr:uid="{00000000-0004-0000-0100-0000FF000000}"/>
    <hyperlink ref="F1963" r:id="rId257" xr:uid="{00000000-0004-0000-0100-000000010000}"/>
    <hyperlink ref="F1971" r:id="rId258" xr:uid="{00000000-0004-0000-0100-000001010000}"/>
    <hyperlink ref="F1974" r:id="rId259" xr:uid="{00000000-0004-0000-0100-000002010000}"/>
    <hyperlink ref="F1979" r:id="rId260" xr:uid="{00000000-0004-0000-0100-000003010000}"/>
    <hyperlink ref="F1984" r:id="rId261" xr:uid="{00000000-0004-0000-0100-000004010000}"/>
    <hyperlink ref="F1990" r:id="rId262" xr:uid="{00000000-0004-0000-0100-000005010000}"/>
    <hyperlink ref="F2000" r:id="rId263" xr:uid="{00000000-0004-0000-0100-000006010000}"/>
    <hyperlink ref="F2003" r:id="rId264" xr:uid="{00000000-0004-0000-0100-000007010000}"/>
    <hyperlink ref="F2006" r:id="rId265" xr:uid="{00000000-0004-0000-0100-000008010000}"/>
    <hyperlink ref="F2011" r:id="rId266" xr:uid="{00000000-0004-0000-0100-000009010000}"/>
    <hyperlink ref="F2013" r:id="rId267" xr:uid="{00000000-0004-0000-0100-00000A010000}"/>
    <hyperlink ref="F2015" r:id="rId268" xr:uid="{00000000-0004-0000-0100-00000B010000}"/>
    <hyperlink ref="F2021" r:id="rId269" xr:uid="{00000000-0004-0000-0100-00000C010000}"/>
    <hyperlink ref="F2024" r:id="rId270" xr:uid="{00000000-0004-0000-0100-00000D010000}"/>
    <hyperlink ref="F2027" r:id="rId271" xr:uid="{00000000-0004-0000-0100-00000E010000}"/>
    <hyperlink ref="F2029" r:id="rId272" xr:uid="{00000000-0004-0000-0100-00000F010000}"/>
    <hyperlink ref="F2032" r:id="rId273" xr:uid="{00000000-0004-0000-0100-000010010000}"/>
    <hyperlink ref="F2035" r:id="rId274" xr:uid="{00000000-0004-0000-0100-000011010000}"/>
    <hyperlink ref="F2037" r:id="rId275" xr:uid="{00000000-0004-0000-0100-000012010000}"/>
    <hyperlink ref="F2039" r:id="rId276" xr:uid="{00000000-0004-0000-0100-000013010000}"/>
    <hyperlink ref="F2045" r:id="rId277" xr:uid="{00000000-0004-0000-0100-000014010000}"/>
    <hyperlink ref="F2052" r:id="rId278" xr:uid="{00000000-0004-0000-0100-000015010000}"/>
    <hyperlink ref="F2061" r:id="rId279" xr:uid="{00000000-0004-0000-0100-000016010000}"/>
    <hyperlink ref="F2067" r:id="rId280" xr:uid="{00000000-0004-0000-0100-000017010000}"/>
    <hyperlink ref="F2082" r:id="rId281" xr:uid="{00000000-0004-0000-0100-000018010000}"/>
    <hyperlink ref="F2089" r:id="rId282" xr:uid="{00000000-0004-0000-0100-000019010000}"/>
    <hyperlink ref="F2091" r:id="rId283" xr:uid="{00000000-0004-0000-0100-00001A010000}"/>
    <hyperlink ref="F2094" r:id="rId284" xr:uid="{00000000-0004-0000-0100-00001B010000}"/>
    <hyperlink ref="F2097" r:id="rId285" xr:uid="{00000000-0004-0000-0100-00001C010000}"/>
    <hyperlink ref="F2099" r:id="rId286" xr:uid="{00000000-0004-0000-0100-00001D010000}"/>
    <hyperlink ref="F2102" r:id="rId287" xr:uid="{00000000-0004-0000-0100-00001E010000}"/>
    <hyperlink ref="F2108" r:id="rId288" xr:uid="{00000000-0004-0000-0100-00001F010000}"/>
    <hyperlink ref="F2111" r:id="rId289" xr:uid="{00000000-0004-0000-0100-000020010000}"/>
    <hyperlink ref="F2122" r:id="rId290" xr:uid="{00000000-0004-0000-0100-000021010000}"/>
    <hyperlink ref="F2130" r:id="rId291" xr:uid="{00000000-0004-0000-0100-000022010000}"/>
    <hyperlink ref="F2132" r:id="rId292" xr:uid="{00000000-0004-0000-0100-000023010000}"/>
    <hyperlink ref="F2135" r:id="rId293" xr:uid="{00000000-0004-0000-0100-000024010000}"/>
    <hyperlink ref="F2142" r:id="rId294" xr:uid="{00000000-0004-0000-0100-000025010000}"/>
    <hyperlink ref="F2151" r:id="rId295" xr:uid="{00000000-0004-0000-0100-000026010000}"/>
    <hyperlink ref="F2161" r:id="rId296" xr:uid="{00000000-0004-0000-0100-000027010000}"/>
    <hyperlink ref="F2168" r:id="rId297" xr:uid="{00000000-0004-0000-0100-000028010000}"/>
    <hyperlink ref="F2170" r:id="rId298" xr:uid="{00000000-0004-0000-0100-000029010000}"/>
    <hyperlink ref="F2175" r:id="rId299" xr:uid="{00000000-0004-0000-0100-00002A010000}"/>
    <hyperlink ref="F2177" r:id="rId300" xr:uid="{00000000-0004-0000-0100-00002B01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0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212"/>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90" t="s">
        <v>6</v>
      </c>
      <c r="M2" s="273"/>
      <c r="N2" s="273"/>
      <c r="O2" s="273"/>
      <c r="P2" s="273"/>
      <c r="Q2" s="273"/>
      <c r="R2" s="273"/>
      <c r="S2" s="273"/>
      <c r="T2" s="273"/>
      <c r="U2" s="273"/>
      <c r="V2" s="273"/>
      <c r="AT2" s="16" t="s">
        <v>88</v>
      </c>
    </row>
    <row r="3" spans="2:46" ht="6.95" customHeight="1" x14ac:dyDescent="0.2">
      <c r="B3" s="17"/>
      <c r="C3" s="18"/>
      <c r="D3" s="18"/>
      <c r="E3" s="18"/>
      <c r="F3" s="18"/>
      <c r="G3" s="18"/>
      <c r="H3" s="18"/>
      <c r="I3" s="18"/>
      <c r="J3" s="18"/>
      <c r="K3" s="18"/>
      <c r="L3" s="19"/>
      <c r="AT3" s="16" t="s">
        <v>80</v>
      </c>
    </row>
    <row r="4" spans="2:46" ht="24.95" customHeight="1" x14ac:dyDescent="0.2">
      <c r="B4" s="19"/>
      <c r="D4" s="20" t="s">
        <v>113</v>
      </c>
      <c r="L4" s="19"/>
      <c r="M4" s="89" t="s">
        <v>11</v>
      </c>
      <c r="AT4" s="16" t="s">
        <v>4</v>
      </c>
    </row>
    <row r="5" spans="2:46" ht="6.95" customHeight="1" x14ac:dyDescent="0.2">
      <c r="B5" s="19"/>
      <c r="L5" s="19"/>
    </row>
    <row r="6" spans="2:46" ht="12" customHeight="1" x14ac:dyDescent="0.2">
      <c r="B6" s="19"/>
      <c r="D6" s="26" t="s">
        <v>17</v>
      </c>
      <c r="L6" s="19"/>
    </row>
    <row r="7" spans="2:46" ht="26.25" customHeight="1" x14ac:dyDescent="0.2">
      <c r="B7" s="19"/>
      <c r="E7" s="306" t="str">
        <f>'Rekapitulace stavby'!K6</f>
        <v>REKONSTRUKCE KMOCHOVA DOMU, KUTNOHORSKÁ ULICE ČP. 50</v>
      </c>
      <c r="F7" s="307"/>
      <c r="G7" s="307"/>
      <c r="H7" s="307"/>
      <c r="L7" s="19"/>
    </row>
    <row r="8" spans="2:46" ht="12" customHeight="1" x14ac:dyDescent="0.2">
      <c r="B8" s="19"/>
      <c r="D8" s="26" t="s">
        <v>114</v>
      </c>
      <c r="L8" s="19"/>
    </row>
    <row r="9" spans="2:46" s="1" customFormat="1" ht="23.25" customHeight="1" x14ac:dyDescent="0.2">
      <c r="B9" s="31"/>
      <c r="E9" s="306" t="s">
        <v>115</v>
      </c>
      <c r="F9" s="305"/>
      <c r="G9" s="305"/>
      <c r="H9" s="305"/>
      <c r="L9" s="31"/>
    </row>
    <row r="10" spans="2:46" s="1" customFormat="1" ht="12" customHeight="1" x14ac:dyDescent="0.2">
      <c r="B10" s="31"/>
      <c r="D10" s="26" t="s">
        <v>116</v>
      </c>
      <c r="L10" s="31"/>
    </row>
    <row r="11" spans="2:46" s="1" customFormat="1" ht="16.5" customHeight="1" x14ac:dyDescent="0.2">
      <c r="B11" s="31"/>
      <c r="E11" s="284" t="s">
        <v>4903</v>
      </c>
      <c r="F11" s="305"/>
      <c r="G11" s="305"/>
      <c r="H11" s="305"/>
      <c r="L11" s="31"/>
    </row>
    <row r="12" spans="2:46" s="1" customFormat="1" x14ac:dyDescent="0.2">
      <c r="B12" s="31"/>
      <c r="L12" s="31"/>
    </row>
    <row r="13" spans="2:46" s="1" customFormat="1" ht="12" customHeight="1" x14ac:dyDescent="0.2">
      <c r="B13" s="31"/>
      <c r="D13" s="26" t="s">
        <v>19</v>
      </c>
      <c r="F13" s="24" t="s">
        <v>3</v>
      </c>
      <c r="I13" s="26" t="s">
        <v>20</v>
      </c>
      <c r="J13" s="24" t="s">
        <v>3</v>
      </c>
      <c r="L13" s="31"/>
    </row>
    <row r="14" spans="2:46" s="1" customFormat="1" ht="12" customHeight="1" x14ac:dyDescent="0.2">
      <c r="B14" s="31"/>
      <c r="D14" s="26" t="s">
        <v>21</v>
      </c>
      <c r="F14" s="24" t="s">
        <v>22</v>
      </c>
      <c r="I14" s="26" t="s">
        <v>23</v>
      </c>
      <c r="J14" s="48" t="str">
        <f>'Rekapitulace stavby'!AN8</f>
        <v>30. 10. 2024</v>
      </c>
      <c r="L14" s="31"/>
    </row>
    <row r="15" spans="2:46" s="1" customFormat="1" ht="10.9" customHeight="1" x14ac:dyDescent="0.2">
      <c r="B15" s="31"/>
      <c r="L15" s="31"/>
    </row>
    <row r="16" spans="2:46" s="1" customFormat="1" ht="12" customHeight="1" x14ac:dyDescent="0.2">
      <c r="B16" s="31"/>
      <c r="D16" s="26" t="s">
        <v>25</v>
      </c>
      <c r="I16" s="26" t="s">
        <v>26</v>
      </c>
      <c r="J16" s="24" t="s">
        <v>3</v>
      </c>
      <c r="L16" s="31"/>
    </row>
    <row r="17" spans="2:12" s="1" customFormat="1" ht="18" customHeight="1" x14ac:dyDescent="0.2">
      <c r="B17" s="31"/>
      <c r="E17" s="24" t="s">
        <v>27</v>
      </c>
      <c r="I17" s="26" t="s">
        <v>28</v>
      </c>
      <c r="J17" s="24" t="s">
        <v>3</v>
      </c>
      <c r="L17" s="31"/>
    </row>
    <row r="18" spans="2:12" s="1" customFormat="1" ht="6.95" customHeight="1" x14ac:dyDescent="0.2">
      <c r="B18" s="31"/>
      <c r="L18" s="31"/>
    </row>
    <row r="19" spans="2:12" s="1" customFormat="1" ht="12" customHeight="1" x14ac:dyDescent="0.2">
      <c r="B19" s="31"/>
      <c r="D19" s="26" t="s">
        <v>29</v>
      </c>
      <c r="I19" s="26" t="s">
        <v>26</v>
      </c>
      <c r="J19" s="27" t="str">
        <f>'Rekapitulace stavby'!AN13</f>
        <v>Vyplň údaj</v>
      </c>
      <c r="L19" s="31"/>
    </row>
    <row r="20" spans="2:12" s="1" customFormat="1" ht="18" customHeight="1" x14ac:dyDescent="0.2">
      <c r="B20" s="31"/>
      <c r="E20" s="308" t="str">
        <f>'Rekapitulace stavby'!E14</f>
        <v>Vyplň údaj</v>
      </c>
      <c r="F20" s="272"/>
      <c r="G20" s="272"/>
      <c r="H20" s="272"/>
      <c r="I20" s="26" t="s">
        <v>28</v>
      </c>
      <c r="J20" s="27" t="str">
        <f>'Rekapitulace stavby'!AN14</f>
        <v>Vyplň údaj</v>
      </c>
      <c r="L20" s="31"/>
    </row>
    <row r="21" spans="2:12" s="1" customFormat="1" ht="6.95" customHeight="1" x14ac:dyDescent="0.2">
      <c r="B21" s="31"/>
      <c r="L21" s="31"/>
    </row>
    <row r="22" spans="2:12" s="1" customFormat="1" ht="12" customHeight="1" x14ac:dyDescent="0.2">
      <c r="B22" s="31"/>
      <c r="D22" s="26" t="s">
        <v>31</v>
      </c>
      <c r="I22" s="26" t="s">
        <v>26</v>
      </c>
      <c r="J22" s="24" t="s">
        <v>32</v>
      </c>
      <c r="L22" s="31"/>
    </row>
    <row r="23" spans="2:12" s="1" customFormat="1" ht="18" customHeight="1" x14ac:dyDescent="0.2">
      <c r="B23" s="31"/>
      <c r="E23" s="24" t="s">
        <v>33</v>
      </c>
      <c r="I23" s="26" t="s">
        <v>28</v>
      </c>
      <c r="J23" s="24" t="s">
        <v>34</v>
      </c>
      <c r="L23" s="31"/>
    </row>
    <row r="24" spans="2:12" s="1" customFormat="1" ht="6.95" customHeight="1" x14ac:dyDescent="0.2">
      <c r="B24" s="31"/>
      <c r="L24" s="31"/>
    </row>
    <row r="25" spans="2:12" s="1" customFormat="1" ht="12" customHeight="1" x14ac:dyDescent="0.2">
      <c r="B25" s="31"/>
      <c r="D25" s="26" t="s">
        <v>36</v>
      </c>
      <c r="I25" s="26" t="s">
        <v>26</v>
      </c>
      <c r="J25" s="24" t="s">
        <v>32</v>
      </c>
      <c r="L25" s="31"/>
    </row>
    <row r="26" spans="2:12" s="1" customFormat="1" ht="18" customHeight="1" x14ac:dyDescent="0.2">
      <c r="B26" s="31"/>
      <c r="E26" s="24" t="s">
        <v>33</v>
      </c>
      <c r="I26" s="26" t="s">
        <v>28</v>
      </c>
      <c r="J26" s="24" t="s">
        <v>34</v>
      </c>
      <c r="L26" s="31"/>
    </row>
    <row r="27" spans="2:12" s="1" customFormat="1" ht="6.95" customHeight="1" x14ac:dyDescent="0.2">
      <c r="B27" s="31"/>
      <c r="L27" s="31"/>
    </row>
    <row r="28" spans="2:12" s="1" customFormat="1" ht="12" customHeight="1" x14ac:dyDescent="0.2">
      <c r="B28" s="31"/>
      <c r="D28" s="26" t="s">
        <v>37</v>
      </c>
      <c r="L28" s="31"/>
    </row>
    <row r="29" spans="2:12" s="7" customFormat="1" ht="16.5" customHeight="1" x14ac:dyDescent="0.2">
      <c r="B29" s="90"/>
      <c r="E29" s="277" t="s">
        <v>3</v>
      </c>
      <c r="F29" s="277"/>
      <c r="G29" s="277"/>
      <c r="H29" s="277"/>
      <c r="L29" s="90"/>
    </row>
    <row r="30" spans="2:12" s="1" customFormat="1" ht="6.95" customHeight="1" x14ac:dyDescent="0.2">
      <c r="B30" s="31"/>
      <c r="L30" s="31"/>
    </row>
    <row r="31" spans="2:12" s="1" customFormat="1" ht="6.95" customHeight="1" x14ac:dyDescent="0.2">
      <c r="B31" s="31"/>
      <c r="D31" s="49"/>
      <c r="E31" s="49"/>
      <c r="F31" s="49"/>
      <c r="G31" s="49"/>
      <c r="H31" s="49"/>
      <c r="I31" s="49"/>
      <c r="J31" s="49"/>
      <c r="K31" s="49"/>
      <c r="L31" s="31"/>
    </row>
    <row r="32" spans="2:12" s="1" customFormat="1" ht="25.35" customHeight="1" x14ac:dyDescent="0.2">
      <c r="B32" s="31"/>
      <c r="D32" s="91" t="s">
        <v>39</v>
      </c>
      <c r="J32" s="62">
        <f>ROUND(J98, 2)</f>
        <v>0</v>
      </c>
      <c r="L32" s="31"/>
    </row>
    <row r="33" spans="2:12" s="1" customFormat="1" ht="6.95" customHeight="1" x14ac:dyDescent="0.2">
      <c r="B33" s="31"/>
      <c r="D33" s="49"/>
      <c r="E33" s="49"/>
      <c r="F33" s="49"/>
      <c r="G33" s="49"/>
      <c r="H33" s="49"/>
      <c r="I33" s="49"/>
      <c r="J33" s="49"/>
      <c r="K33" s="49"/>
      <c r="L33" s="31"/>
    </row>
    <row r="34" spans="2:12" s="1" customFormat="1" ht="14.45" customHeight="1" x14ac:dyDescent="0.2">
      <c r="B34" s="31"/>
      <c r="F34" s="34" t="s">
        <v>41</v>
      </c>
      <c r="I34" s="34" t="s">
        <v>40</v>
      </c>
      <c r="J34" s="34" t="s">
        <v>42</v>
      </c>
      <c r="L34" s="31"/>
    </row>
    <row r="35" spans="2:12" s="1" customFormat="1" ht="14.45" customHeight="1" x14ac:dyDescent="0.2">
      <c r="B35" s="31"/>
      <c r="D35" s="51" t="s">
        <v>43</v>
      </c>
      <c r="E35" s="26" t="s">
        <v>44</v>
      </c>
      <c r="F35" s="82">
        <f>ROUND((SUM(BE98:BE211)),  2)</f>
        <v>0</v>
      </c>
      <c r="I35" s="92">
        <v>0.21</v>
      </c>
      <c r="J35" s="82">
        <f>ROUND(((SUM(BE98:BE211))*I35),  2)</f>
        <v>0</v>
      </c>
      <c r="L35" s="31"/>
    </row>
    <row r="36" spans="2:12" s="1" customFormat="1" ht="14.45" customHeight="1" x14ac:dyDescent="0.2">
      <c r="B36" s="31"/>
      <c r="E36" s="26" t="s">
        <v>45</v>
      </c>
      <c r="F36" s="82">
        <f>ROUND((SUM(BF98:BF211)),  2)</f>
        <v>0</v>
      </c>
      <c r="I36" s="92">
        <v>0.12</v>
      </c>
      <c r="J36" s="82">
        <f>ROUND(((SUM(BF98:BF211))*I36),  2)</f>
        <v>0</v>
      </c>
      <c r="L36" s="31"/>
    </row>
    <row r="37" spans="2:12" s="1" customFormat="1" ht="14.45" hidden="1" customHeight="1" x14ac:dyDescent="0.2">
      <c r="B37" s="31"/>
      <c r="E37" s="26" t="s">
        <v>46</v>
      </c>
      <c r="F37" s="82">
        <f>ROUND((SUM(BG98:BG211)),  2)</f>
        <v>0</v>
      </c>
      <c r="I37" s="92">
        <v>0.21</v>
      </c>
      <c r="J37" s="82">
        <f>0</f>
        <v>0</v>
      </c>
      <c r="L37" s="31"/>
    </row>
    <row r="38" spans="2:12" s="1" customFormat="1" ht="14.45" hidden="1" customHeight="1" x14ac:dyDescent="0.2">
      <c r="B38" s="31"/>
      <c r="E38" s="26" t="s">
        <v>47</v>
      </c>
      <c r="F38" s="82">
        <f>ROUND((SUM(BH98:BH211)),  2)</f>
        <v>0</v>
      </c>
      <c r="I38" s="92">
        <v>0.12</v>
      </c>
      <c r="J38" s="82">
        <f>0</f>
        <v>0</v>
      </c>
      <c r="L38" s="31"/>
    </row>
    <row r="39" spans="2:12" s="1" customFormat="1" ht="14.45" hidden="1" customHeight="1" x14ac:dyDescent="0.2">
      <c r="B39" s="31"/>
      <c r="E39" s="26" t="s">
        <v>48</v>
      </c>
      <c r="F39" s="82">
        <f>ROUND((SUM(BI98:BI211)),  2)</f>
        <v>0</v>
      </c>
      <c r="I39" s="92">
        <v>0</v>
      </c>
      <c r="J39" s="82">
        <f>0</f>
        <v>0</v>
      </c>
      <c r="L39" s="31"/>
    </row>
    <row r="40" spans="2:12" s="1" customFormat="1" ht="6.95" customHeight="1" x14ac:dyDescent="0.2">
      <c r="B40" s="31"/>
      <c r="L40" s="31"/>
    </row>
    <row r="41" spans="2:12" s="1" customFormat="1" ht="25.35" customHeight="1" x14ac:dyDescent="0.2">
      <c r="B41" s="31"/>
      <c r="C41" s="93"/>
      <c r="D41" s="94" t="s">
        <v>49</v>
      </c>
      <c r="E41" s="53"/>
      <c r="F41" s="53"/>
      <c r="G41" s="95" t="s">
        <v>50</v>
      </c>
      <c r="H41" s="96" t="s">
        <v>51</v>
      </c>
      <c r="I41" s="53"/>
      <c r="J41" s="97">
        <f>SUM(J32:J39)</f>
        <v>0</v>
      </c>
      <c r="K41" s="98"/>
      <c r="L41" s="31"/>
    </row>
    <row r="42" spans="2:12" s="1" customFormat="1" ht="14.45" customHeight="1" x14ac:dyDescent="0.2">
      <c r="B42" s="40"/>
      <c r="C42" s="41"/>
      <c r="D42" s="41"/>
      <c r="E42" s="41"/>
      <c r="F42" s="41"/>
      <c r="G42" s="41"/>
      <c r="H42" s="41"/>
      <c r="I42" s="41"/>
      <c r="J42" s="41"/>
      <c r="K42" s="41"/>
      <c r="L42" s="31"/>
    </row>
    <row r="46" spans="2:12" s="1" customFormat="1" ht="6.95" customHeight="1" x14ac:dyDescent="0.2">
      <c r="B46" s="42"/>
      <c r="C46" s="43"/>
      <c r="D46" s="43"/>
      <c r="E46" s="43"/>
      <c r="F46" s="43"/>
      <c r="G46" s="43"/>
      <c r="H46" s="43"/>
      <c r="I46" s="43"/>
      <c r="J46" s="43"/>
      <c r="K46" s="43"/>
      <c r="L46" s="31"/>
    </row>
    <row r="47" spans="2:12" s="1" customFormat="1" ht="24.95" customHeight="1" x14ac:dyDescent="0.2">
      <c r="B47" s="31"/>
      <c r="C47" s="20" t="s">
        <v>118</v>
      </c>
      <c r="L47" s="31"/>
    </row>
    <row r="48" spans="2:12" s="1" customFormat="1" ht="6.95" customHeight="1" x14ac:dyDescent="0.2">
      <c r="B48" s="31"/>
      <c r="L48" s="31"/>
    </row>
    <row r="49" spans="2:47" s="1" customFormat="1" ht="12" customHeight="1" x14ac:dyDescent="0.2">
      <c r="B49" s="31"/>
      <c r="C49" s="26" t="s">
        <v>17</v>
      </c>
      <c r="L49" s="31"/>
    </row>
    <row r="50" spans="2:47" s="1" customFormat="1" ht="26.25" customHeight="1" x14ac:dyDescent="0.2">
      <c r="B50" s="31"/>
      <c r="E50" s="306" t="str">
        <f>E7</f>
        <v>REKONSTRUKCE KMOCHOVA DOMU, KUTNOHORSKÁ ULICE ČP. 50</v>
      </c>
      <c r="F50" s="307"/>
      <c r="G50" s="307"/>
      <c r="H50" s="307"/>
      <c r="L50" s="31"/>
    </row>
    <row r="51" spans="2:47" ht="12" customHeight="1" x14ac:dyDescent="0.2">
      <c r="B51" s="19"/>
      <c r="C51" s="26" t="s">
        <v>114</v>
      </c>
      <c r="L51" s="19"/>
    </row>
    <row r="52" spans="2:47" s="1" customFormat="1" ht="23.25" customHeight="1" x14ac:dyDescent="0.2">
      <c r="B52" s="31"/>
      <c r="E52" s="306" t="s">
        <v>115</v>
      </c>
      <c r="F52" s="305"/>
      <c r="G52" s="305"/>
      <c r="H52" s="305"/>
      <c r="L52" s="31"/>
    </row>
    <row r="53" spans="2:47" s="1" customFormat="1" ht="12" customHeight="1" x14ac:dyDescent="0.2">
      <c r="B53" s="31"/>
      <c r="C53" s="26" t="s">
        <v>116</v>
      </c>
      <c r="L53" s="31"/>
    </row>
    <row r="54" spans="2:47" s="1" customFormat="1" ht="16.5" customHeight="1" x14ac:dyDescent="0.2">
      <c r="B54" s="31"/>
      <c r="E54" s="284" t="str">
        <f>E11</f>
        <v>24039b - SO - 02 Přístřešek na popelnice, sklad</v>
      </c>
      <c r="F54" s="305"/>
      <c r="G54" s="305"/>
      <c r="H54" s="305"/>
      <c r="L54" s="31"/>
    </row>
    <row r="55" spans="2:47" s="1" customFormat="1" ht="6.95" customHeight="1" x14ac:dyDescent="0.2">
      <c r="B55" s="31"/>
      <c r="L55" s="31"/>
    </row>
    <row r="56" spans="2:47" s="1" customFormat="1" ht="12" customHeight="1" x14ac:dyDescent="0.2">
      <c r="B56" s="31"/>
      <c r="C56" s="26" t="s">
        <v>21</v>
      </c>
      <c r="F56" s="24" t="str">
        <f>F14</f>
        <v>Kolín IV, Kutnohorská 50</v>
      </c>
      <c r="I56" s="26" t="s">
        <v>23</v>
      </c>
      <c r="J56" s="48" t="str">
        <f>IF(J14="","",J14)</f>
        <v>30. 10. 2024</v>
      </c>
      <c r="L56" s="31"/>
    </row>
    <row r="57" spans="2:47" s="1" customFormat="1" ht="6.95" customHeight="1" x14ac:dyDescent="0.2">
      <c r="B57" s="31"/>
      <c r="L57" s="31"/>
    </row>
    <row r="58" spans="2:47" s="1" customFormat="1" ht="40.15" customHeight="1" x14ac:dyDescent="0.2">
      <c r="B58" s="31"/>
      <c r="C58" s="26" t="s">
        <v>25</v>
      </c>
      <c r="F58" s="24" t="str">
        <f>E17</f>
        <v>Město Kolín, Karlovo nám. 78, Kolín I</v>
      </c>
      <c r="I58" s="26" t="s">
        <v>31</v>
      </c>
      <c r="J58" s="29" t="str">
        <f>E23</f>
        <v>AZ PROJECT spol. s r.o., Plynárenská 830, Kolín IV</v>
      </c>
      <c r="L58" s="31"/>
    </row>
    <row r="59" spans="2:47" s="1" customFormat="1" ht="40.15" customHeight="1" x14ac:dyDescent="0.2">
      <c r="B59" s="31"/>
      <c r="C59" s="26" t="s">
        <v>29</v>
      </c>
      <c r="F59" s="24" t="str">
        <f>IF(E20="","",E20)</f>
        <v>Vyplň údaj</v>
      </c>
      <c r="I59" s="26" t="s">
        <v>36</v>
      </c>
      <c r="J59" s="29" t="str">
        <f>E26</f>
        <v>AZ PROJECT spol. s r.o., Plynárenská 830, Kolín IV</v>
      </c>
      <c r="L59" s="31"/>
    </row>
    <row r="60" spans="2:47" s="1" customFormat="1" ht="10.35" customHeight="1" x14ac:dyDescent="0.2">
      <c r="B60" s="31"/>
      <c r="L60" s="31"/>
    </row>
    <row r="61" spans="2:47" s="1" customFormat="1" ht="29.25" customHeight="1" x14ac:dyDescent="0.2">
      <c r="B61" s="31"/>
      <c r="C61" s="99" t="s">
        <v>119</v>
      </c>
      <c r="D61" s="93"/>
      <c r="E61" s="93"/>
      <c r="F61" s="93"/>
      <c r="G61" s="93"/>
      <c r="H61" s="93"/>
      <c r="I61" s="93"/>
      <c r="J61" s="100" t="s">
        <v>120</v>
      </c>
      <c r="K61" s="93"/>
      <c r="L61" s="31"/>
    </row>
    <row r="62" spans="2:47" s="1" customFormat="1" ht="10.35" customHeight="1" x14ac:dyDescent="0.2">
      <c r="B62" s="31"/>
      <c r="L62" s="31"/>
    </row>
    <row r="63" spans="2:47" s="1" customFormat="1" ht="22.9" customHeight="1" x14ac:dyDescent="0.2">
      <c r="B63" s="31"/>
      <c r="C63" s="101" t="s">
        <v>71</v>
      </c>
      <c r="J63" s="62">
        <f>J98</f>
        <v>0</v>
      </c>
      <c r="L63" s="31"/>
      <c r="AU63" s="16" t="s">
        <v>121</v>
      </c>
    </row>
    <row r="64" spans="2:47" s="8" customFormat="1" ht="24.95" customHeight="1" x14ac:dyDescent="0.2">
      <c r="B64" s="102"/>
      <c r="D64" s="103" t="s">
        <v>127</v>
      </c>
      <c r="E64" s="104"/>
      <c r="F64" s="104"/>
      <c r="G64" s="104"/>
      <c r="H64" s="104"/>
      <c r="I64" s="104"/>
      <c r="J64" s="105">
        <f>J99</f>
        <v>0</v>
      </c>
      <c r="L64" s="102"/>
    </row>
    <row r="65" spans="2:12" s="9" customFormat="1" ht="19.899999999999999" customHeight="1" x14ac:dyDescent="0.2">
      <c r="B65" s="106"/>
      <c r="D65" s="107" t="s">
        <v>128</v>
      </c>
      <c r="E65" s="108"/>
      <c r="F65" s="108"/>
      <c r="G65" s="108"/>
      <c r="H65" s="108"/>
      <c r="I65" s="108"/>
      <c r="J65" s="109">
        <f>J100</f>
        <v>0</v>
      </c>
      <c r="L65" s="106"/>
    </row>
    <row r="66" spans="2:12" s="9" customFormat="1" ht="19.899999999999999" customHeight="1" x14ac:dyDescent="0.2">
      <c r="B66" s="106"/>
      <c r="D66" s="107" t="s">
        <v>129</v>
      </c>
      <c r="E66" s="108"/>
      <c r="F66" s="108"/>
      <c r="G66" s="108"/>
      <c r="H66" s="108"/>
      <c r="I66" s="108"/>
      <c r="J66" s="109">
        <f>J123</f>
        <v>0</v>
      </c>
      <c r="L66" s="106"/>
    </row>
    <row r="67" spans="2:12" s="9" customFormat="1" ht="19.899999999999999" customHeight="1" x14ac:dyDescent="0.2">
      <c r="B67" s="106"/>
      <c r="D67" s="107" t="s">
        <v>130</v>
      </c>
      <c r="E67" s="108"/>
      <c r="F67" s="108"/>
      <c r="G67" s="108"/>
      <c r="H67" s="108"/>
      <c r="I67" s="108"/>
      <c r="J67" s="109">
        <f>J138</f>
        <v>0</v>
      </c>
      <c r="L67" s="106"/>
    </row>
    <row r="68" spans="2:12" s="9" customFormat="1" ht="19.899999999999999" customHeight="1" x14ac:dyDescent="0.2">
      <c r="B68" s="106"/>
      <c r="D68" s="107" t="s">
        <v>131</v>
      </c>
      <c r="E68" s="108"/>
      <c r="F68" s="108"/>
      <c r="G68" s="108"/>
      <c r="H68" s="108"/>
      <c r="I68" s="108"/>
      <c r="J68" s="109">
        <f>J149</f>
        <v>0</v>
      </c>
      <c r="L68" s="106"/>
    </row>
    <row r="69" spans="2:12" s="9" customFormat="1" ht="19.899999999999999" customHeight="1" x14ac:dyDescent="0.2">
      <c r="B69" s="106"/>
      <c r="D69" s="107" t="s">
        <v>133</v>
      </c>
      <c r="E69" s="108"/>
      <c r="F69" s="108"/>
      <c r="G69" s="108"/>
      <c r="H69" s="108"/>
      <c r="I69" s="108"/>
      <c r="J69" s="109">
        <f>J168</f>
        <v>0</v>
      </c>
      <c r="L69" s="106"/>
    </row>
    <row r="70" spans="2:12" s="9" customFormat="1" ht="19.899999999999999" customHeight="1" x14ac:dyDescent="0.2">
      <c r="B70" s="106"/>
      <c r="D70" s="107" t="s">
        <v>136</v>
      </c>
      <c r="E70" s="108"/>
      <c r="F70" s="108"/>
      <c r="G70" s="108"/>
      <c r="H70" s="108"/>
      <c r="I70" s="108"/>
      <c r="J70" s="109">
        <f>J177</f>
        <v>0</v>
      </c>
      <c r="L70" s="106"/>
    </row>
    <row r="71" spans="2:12" s="8" customFormat="1" ht="24.95" customHeight="1" x14ac:dyDescent="0.2">
      <c r="B71" s="102"/>
      <c r="D71" s="103" t="s">
        <v>137</v>
      </c>
      <c r="E71" s="104"/>
      <c r="F71" s="104"/>
      <c r="G71" s="104"/>
      <c r="H71" s="104"/>
      <c r="I71" s="104"/>
      <c r="J71" s="105">
        <f>J180</f>
        <v>0</v>
      </c>
      <c r="L71" s="102"/>
    </row>
    <row r="72" spans="2:12" s="9" customFormat="1" ht="19.899999999999999" customHeight="1" x14ac:dyDescent="0.2">
      <c r="B72" s="106"/>
      <c r="D72" s="107" t="s">
        <v>139</v>
      </c>
      <c r="E72" s="108"/>
      <c r="F72" s="108"/>
      <c r="G72" s="108"/>
      <c r="H72" s="108"/>
      <c r="I72" s="108"/>
      <c r="J72" s="109">
        <f>J181</f>
        <v>0</v>
      </c>
      <c r="L72" s="106"/>
    </row>
    <row r="73" spans="2:12" s="9" customFormat="1" ht="19.899999999999999" customHeight="1" x14ac:dyDescent="0.2">
      <c r="B73" s="106"/>
      <c r="D73" s="107" t="s">
        <v>152</v>
      </c>
      <c r="E73" s="108"/>
      <c r="F73" s="108"/>
      <c r="G73" s="108"/>
      <c r="H73" s="108"/>
      <c r="I73" s="108"/>
      <c r="J73" s="109">
        <f>J189</f>
        <v>0</v>
      </c>
      <c r="L73" s="106"/>
    </row>
    <row r="74" spans="2:12" s="8" customFormat="1" ht="24.95" customHeight="1" x14ac:dyDescent="0.2">
      <c r="B74" s="102"/>
      <c r="D74" s="103" t="s">
        <v>163</v>
      </c>
      <c r="E74" s="104"/>
      <c r="F74" s="104"/>
      <c r="G74" s="104"/>
      <c r="H74" s="104"/>
      <c r="I74" s="104"/>
      <c r="J74" s="105">
        <f>J201</f>
        <v>0</v>
      </c>
      <c r="L74" s="102"/>
    </row>
    <row r="75" spans="2:12" s="9" customFormat="1" ht="19.899999999999999" customHeight="1" x14ac:dyDescent="0.2">
      <c r="B75" s="106"/>
      <c r="D75" s="107" t="s">
        <v>164</v>
      </c>
      <c r="E75" s="108"/>
      <c r="F75" s="108"/>
      <c r="G75" s="108"/>
      <c r="H75" s="108"/>
      <c r="I75" s="108"/>
      <c r="J75" s="109">
        <f>J202</f>
        <v>0</v>
      </c>
      <c r="L75" s="106"/>
    </row>
    <row r="76" spans="2:12" s="9" customFormat="1" ht="19.899999999999999" customHeight="1" x14ac:dyDescent="0.2">
      <c r="B76" s="106"/>
      <c r="D76" s="107" t="s">
        <v>165</v>
      </c>
      <c r="E76" s="108"/>
      <c r="F76" s="108"/>
      <c r="G76" s="108"/>
      <c r="H76" s="108"/>
      <c r="I76" s="108"/>
      <c r="J76" s="109">
        <f>J207</f>
        <v>0</v>
      </c>
      <c r="L76" s="106"/>
    </row>
    <row r="77" spans="2:12" s="1" customFormat="1" ht="21.75" customHeight="1" x14ac:dyDescent="0.2">
      <c r="B77" s="31"/>
      <c r="L77" s="31"/>
    </row>
    <row r="78" spans="2:12" s="1" customFormat="1" ht="6.95" customHeight="1" x14ac:dyDescent="0.2">
      <c r="B78" s="40"/>
      <c r="C78" s="41"/>
      <c r="D78" s="41"/>
      <c r="E78" s="41"/>
      <c r="F78" s="41"/>
      <c r="G78" s="41"/>
      <c r="H78" s="41"/>
      <c r="I78" s="41"/>
      <c r="J78" s="41"/>
      <c r="K78" s="41"/>
      <c r="L78" s="31"/>
    </row>
    <row r="82" spans="2:12" s="1" customFormat="1" ht="6.95" customHeight="1" x14ac:dyDescent="0.2">
      <c r="B82" s="42"/>
      <c r="C82" s="43"/>
      <c r="D82" s="43"/>
      <c r="E82" s="43"/>
      <c r="F82" s="43"/>
      <c r="G82" s="43"/>
      <c r="H82" s="43"/>
      <c r="I82" s="43"/>
      <c r="J82" s="43"/>
      <c r="K82" s="43"/>
      <c r="L82" s="31"/>
    </row>
    <row r="83" spans="2:12" s="1" customFormat="1" ht="24.95" customHeight="1" x14ac:dyDescent="0.2">
      <c r="B83" s="31"/>
      <c r="C83" s="20" t="s">
        <v>166</v>
      </c>
      <c r="L83" s="31"/>
    </row>
    <row r="84" spans="2:12" s="1" customFormat="1" ht="6.95" customHeight="1" x14ac:dyDescent="0.2">
      <c r="B84" s="31"/>
      <c r="L84" s="31"/>
    </row>
    <row r="85" spans="2:12" s="1" customFormat="1" ht="12" customHeight="1" x14ac:dyDescent="0.2">
      <c r="B85" s="31"/>
      <c r="C85" s="26" t="s">
        <v>17</v>
      </c>
      <c r="L85" s="31"/>
    </row>
    <row r="86" spans="2:12" s="1" customFormat="1" ht="26.25" customHeight="1" x14ac:dyDescent="0.2">
      <c r="B86" s="31"/>
      <c r="E86" s="306" t="str">
        <f>E7</f>
        <v>REKONSTRUKCE KMOCHOVA DOMU, KUTNOHORSKÁ ULICE ČP. 50</v>
      </c>
      <c r="F86" s="307"/>
      <c r="G86" s="307"/>
      <c r="H86" s="307"/>
      <c r="L86" s="31"/>
    </row>
    <row r="87" spans="2:12" ht="12" customHeight="1" x14ac:dyDescent="0.2">
      <c r="B87" s="19"/>
      <c r="C87" s="26" t="s">
        <v>114</v>
      </c>
      <c r="L87" s="19"/>
    </row>
    <row r="88" spans="2:12" s="1" customFormat="1" ht="23.25" customHeight="1" x14ac:dyDescent="0.2">
      <c r="B88" s="31"/>
      <c r="E88" s="306" t="s">
        <v>115</v>
      </c>
      <c r="F88" s="305"/>
      <c r="G88" s="305"/>
      <c r="H88" s="305"/>
      <c r="L88" s="31"/>
    </row>
    <row r="89" spans="2:12" s="1" customFormat="1" ht="12" customHeight="1" x14ac:dyDescent="0.2">
      <c r="B89" s="31"/>
      <c r="C89" s="26" t="s">
        <v>116</v>
      </c>
      <c r="L89" s="31"/>
    </row>
    <row r="90" spans="2:12" s="1" customFormat="1" ht="16.5" customHeight="1" x14ac:dyDescent="0.2">
      <c r="B90" s="31"/>
      <c r="E90" s="284" t="str">
        <f>E11</f>
        <v>24039b - SO - 02 Přístřešek na popelnice, sklad</v>
      </c>
      <c r="F90" s="305"/>
      <c r="G90" s="305"/>
      <c r="H90" s="305"/>
      <c r="L90" s="31"/>
    </row>
    <row r="91" spans="2:12" s="1" customFormat="1" ht="6.95" customHeight="1" x14ac:dyDescent="0.2">
      <c r="B91" s="31"/>
      <c r="L91" s="31"/>
    </row>
    <row r="92" spans="2:12" s="1" customFormat="1" ht="12" customHeight="1" x14ac:dyDescent="0.2">
      <c r="B92" s="31"/>
      <c r="C92" s="26" t="s">
        <v>21</v>
      </c>
      <c r="F92" s="24" t="str">
        <f>F14</f>
        <v>Kolín IV, Kutnohorská 50</v>
      </c>
      <c r="I92" s="26" t="s">
        <v>23</v>
      </c>
      <c r="J92" s="48" t="str">
        <f>IF(J14="","",J14)</f>
        <v>30. 10. 2024</v>
      </c>
      <c r="L92" s="31"/>
    </row>
    <row r="93" spans="2:12" s="1" customFormat="1" ht="6.95" customHeight="1" x14ac:dyDescent="0.2">
      <c r="B93" s="31"/>
      <c r="L93" s="31"/>
    </row>
    <row r="94" spans="2:12" s="1" customFormat="1" ht="40.15" customHeight="1" x14ac:dyDescent="0.2">
      <c r="B94" s="31"/>
      <c r="C94" s="26" t="s">
        <v>25</v>
      </c>
      <c r="F94" s="24" t="str">
        <f>E17</f>
        <v>Město Kolín, Karlovo nám. 78, Kolín I</v>
      </c>
      <c r="I94" s="26" t="s">
        <v>31</v>
      </c>
      <c r="J94" s="29" t="str">
        <f>E23</f>
        <v>AZ PROJECT spol. s r.o., Plynárenská 830, Kolín IV</v>
      </c>
      <c r="L94" s="31"/>
    </row>
    <row r="95" spans="2:12" s="1" customFormat="1" ht="40.15" customHeight="1" x14ac:dyDescent="0.2">
      <c r="B95" s="31"/>
      <c r="C95" s="26" t="s">
        <v>29</v>
      </c>
      <c r="F95" s="24" t="str">
        <f>IF(E20="","",E20)</f>
        <v>Vyplň údaj</v>
      </c>
      <c r="I95" s="26" t="s">
        <v>36</v>
      </c>
      <c r="J95" s="29" t="str">
        <f>E26</f>
        <v>AZ PROJECT spol. s r.o., Plynárenská 830, Kolín IV</v>
      </c>
      <c r="L95" s="31"/>
    </row>
    <row r="96" spans="2:12" s="1" customFormat="1" ht="10.35" customHeight="1" x14ac:dyDescent="0.2">
      <c r="B96" s="31"/>
      <c r="L96" s="31"/>
    </row>
    <row r="97" spans="2:65" s="10" customFormat="1" ht="29.25" customHeight="1" x14ac:dyDescent="0.2">
      <c r="B97" s="110"/>
      <c r="C97" s="111" t="s">
        <v>167</v>
      </c>
      <c r="D97" s="112" t="s">
        <v>58</v>
      </c>
      <c r="E97" s="112" t="s">
        <v>54</v>
      </c>
      <c r="F97" s="112" t="s">
        <v>55</v>
      </c>
      <c r="G97" s="112" t="s">
        <v>168</v>
      </c>
      <c r="H97" s="112" t="s">
        <v>169</v>
      </c>
      <c r="I97" s="112" t="s">
        <v>170</v>
      </c>
      <c r="J97" s="112" t="s">
        <v>120</v>
      </c>
      <c r="K97" s="113" t="s">
        <v>171</v>
      </c>
      <c r="L97" s="110"/>
      <c r="M97" s="55" t="s">
        <v>3</v>
      </c>
      <c r="N97" s="56" t="s">
        <v>43</v>
      </c>
      <c r="O97" s="56" t="s">
        <v>172</v>
      </c>
      <c r="P97" s="56" t="s">
        <v>173</v>
      </c>
      <c r="Q97" s="56" t="s">
        <v>174</v>
      </c>
      <c r="R97" s="56" t="s">
        <v>175</v>
      </c>
      <c r="S97" s="56" t="s">
        <v>176</v>
      </c>
      <c r="T97" s="57" t="s">
        <v>177</v>
      </c>
    </row>
    <row r="98" spans="2:65" s="1" customFormat="1" ht="22.9" customHeight="1" x14ac:dyDescent="0.25">
      <c r="B98" s="31"/>
      <c r="C98" s="60" t="s">
        <v>178</v>
      </c>
      <c r="J98" s="114">
        <f>BK98</f>
        <v>0</v>
      </c>
      <c r="L98" s="31"/>
      <c r="M98" s="58"/>
      <c r="N98" s="49"/>
      <c r="O98" s="49"/>
      <c r="P98" s="115">
        <f>P99+P180+P201</f>
        <v>0</v>
      </c>
      <c r="Q98" s="49"/>
      <c r="R98" s="115">
        <f>R99+R180+R201</f>
        <v>15.511534339999999</v>
      </c>
      <c r="S98" s="49"/>
      <c r="T98" s="116">
        <f>T99+T180+T201</f>
        <v>0</v>
      </c>
      <c r="AT98" s="16" t="s">
        <v>72</v>
      </c>
      <c r="AU98" s="16" t="s">
        <v>121</v>
      </c>
      <c r="BK98" s="117">
        <f>BK99+BK180+BK201</f>
        <v>0</v>
      </c>
    </row>
    <row r="99" spans="2:65" s="11" customFormat="1" ht="25.9" customHeight="1" x14ac:dyDescent="0.2">
      <c r="B99" s="118"/>
      <c r="D99" s="119" t="s">
        <v>72</v>
      </c>
      <c r="E99" s="120" t="s">
        <v>1044</v>
      </c>
      <c r="F99" s="120" t="s">
        <v>1045</v>
      </c>
      <c r="I99" s="121"/>
      <c r="J99" s="122">
        <f>BK99</f>
        <v>0</v>
      </c>
      <c r="L99" s="118"/>
      <c r="M99" s="123"/>
      <c r="P99" s="124">
        <f>P100+P123+P138+P149+P168+P177</f>
        <v>0</v>
      </c>
      <c r="R99" s="124">
        <f>R100+R123+R138+R149+R168+R177</f>
        <v>15.459515339999999</v>
      </c>
      <c r="T99" s="125">
        <f>T100+T123+T138+T149+T168+T177</f>
        <v>0</v>
      </c>
      <c r="AR99" s="119" t="s">
        <v>78</v>
      </c>
      <c r="AT99" s="126" t="s">
        <v>72</v>
      </c>
      <c r="AU99" s="126" t="s">
        <v>73</v>
      </c>
      <c r="AY99" s="119" t="s">
        <v>181</v>
      </c>
      <c r="BK99" s="127">
        <f>BK100+BK123+BK138+BK149+BK168+BK177</f>
        <v>0</v>
      </c>
    </row>
    <row r="100" spans="2:65" s="11" customFormat="1" ht="22.9" customHeight="1" x14ac:dyDescent="0.2">
      <c r="B100" s="118"/>
      <c r="D100" s="119" t="s">
        <v>72</v>
      </c>
      <c r="E100" s="146" t="s">
        <v>78</v>
      </c>
      <c r="F100" s="146" t="s">
        <v>1046</v>
      </c>
      <c r="I100" s="121"/>
      <c r="J100" s="147">
        <f>BK100</f>
        <v>0</v>
      </c>
      <c r="L100" s="118"/>
      <c r="M100" s="123"/>
      <c r="P100" s="124">
        <f>SUM(P101:P122)</f>
        <v>0</v>
      </c>
      <c r="R100" s="124">
        <f>SUM(R101:R122)</f>
        <v>0</v>
      </c>
      <c r="T100" s="125">
        <f>SUM(T101:T122)</f>
        <v>0</v>
      </c>
      <c r="AR100" s="119" t="s">
        <v>78</v>
      </c>
      <c r="AT100" s="126" t="s">
        <v>72</v>
      </c>
      <c r="AU100" s="126" t="s">
        <v>78</v>
      </c>
      <c r="AY100" s="119" t="s">
        <v>181</v>
      </c>
      <c r="BK100" s="127">
        <f>SUM(BK101:BK122)</f>
        <v>0</v>
      </c>
    </row>
    <row r="101" spans="2:65" s="1" customFormat="1" ht="24.2" customHeight="1" x14ac:dyDescent="0.2">
      <c r="B101" s="128"/>
      <c r="C101" s="129" t="s">
        <v>78</v>
      </c>
      <c r="D101" s="129" t="s">
        <v>182</v>
      </c>
      <c r="E101" s="130" t="s">
        <v>1048</v>
      </c>
      <c r="F101" s="131" t="s">
        <v>1049</v>
      </c>
      <c r="G101" s="132" t="s">
        <v>597</v>
      </c>
      <c r="H101" s="133">
        <v>4</v>
      </c>
      <c r="I101" s="134"/>
      <c r="J101" s="135">
        <f>ROUND(I101*H101,2)</f>
        <v>0</v>
      </c>
      <c r="K101" s="131" t="s">
        <v>1205</v>
      </c>
      <c r="L101" s="31"/>
      <c r="M101" s="136" t="s">
        <v>3</v>
      </c>
      <c r="N101" s="137" t="s">
        <v>44</v>
      </c>
      <c r="P101" s="138">
        <f>O101*H101</f>
        <v>0</v>
      </c>
      <c r="Q101" s="138">
        <v>0</v>
      </c>
      <c r="R101" s="138">
        <f>Q101*H101</f>
        <v>0</v>
      </c>
      <c r="S101" s="138">
        <v>0</v>
      </c>
      <c r="T101" s="139">
        <f>S101*H101</f>
        <v>0</v>
      </c>
      <c r="AR101" s="140" t="s">
        <v>186</v>
      </c>
      <c r="AT101" s="140" t="s">
        <v>182</v>
      </c>
      <c r="AU101" s="140" t="s">
        <v>80</v>
      </c>
      <c r="AY101" s="16" t="s">
        <v>181</v>
      </c>
      <c r="BE101" s="141">
        <f>IF(N101="základní",J101,0)</f>
        <v>0</v>
      </c>
      <c r="BF101" s="141">
        <f>IF(N101="snížená",J101,0)</f>
        <v>0</v>
      </c>
      <c r="BG101" s="141">
        <f>IF(N101="zákl. přenesená",J101,0)</f>
        <v>0</v>
      </c>
      <c r="BH101" s="141">
        <f>IF(N101="sníž. přenesená",J101,0)</f>
        <v>0</v>
      </c>
      <c r="BI101" s="141">
        <f>IF(N101="nulová",J101,0)</f>
        <v>0</v>
      </c>
      <c r="BJ101" s="16" t="s">
        <v>78</v>
      </c>
      <c r="BK101" s="141">
        <f>ROUND(I101*H101,2)</f>
        <v>0</v>
      </c>
      <c r="BL101" s="16" t="s">
        <v>186</v>
      </c>
      <c r="BM101" s="140" t="s">
        <v>4904</v>
      </c>
    </row>
    <row r="102" spans="2:65" s="1" customFormat="1" x14ac:dyDescent="0.2">
      <c r="B102" s="31"/>
      <c r="D102" s="148" t="s">
        <v>1052</v>
      </c>
      <c r="F102" s="149" t="s">
        <v>4905</v>
      </c>
      <c r="I102" s="144"/>
      <c r="L102" s="31"/>
      <c r="M102" s="145"/>
      <c r="T102" s="52"/>
      <c r="AT102" s="16" t="s">
        <v>1052</v>
      </c>
      <c r="AU102" s="16" t="s">
        <v>80</v>
      </c>
    </row>
    <row r="103" spans="2:65" s="12" customFormat="1" x14ac:dyDescent="0.2">
      <c r="B103" s="150"/>
      <c r="D103" s="142" t="s">
        <v>1054</v>
      </c>
      <c r="E103" s="151" t="s">
        <v>3</v>
      </c>
      <c r="F103" s="152" t="s">
        <v>4906</v>
      </c>
      <c r="H103" s="153">
        <v>4</v>
      </c>
      <c r="I103" s="154"/>
      <c r="L103" s="150"/>
      <c r="M103" s="155"/>
      <c r="T103" s="156"/>
      <c r="AT103" s="151" t="s">
        <v>1054</v>
      </c>
      <c r="AU103" s="151" t="s">
        <v>80</v>
      </c>
      <c r="AV103" s="12" t="s">
        <v>80</v>
      </c>
      <c r="AW103" s="12" t="s">
        <v>35</v>
      </c>
      <c r="AX103" s="12" t="s">
        <v>78</v>
      </c>
      <c r="AY103" s="151" t="s">
        <v>181</v>
      </c>
    </row>
    <row r="104" spans="2:65" s="1" customFormat="1" ht="33" customHeight="1" x14ac:dyDescent="0.2">
      <c r="B104" s="128"/>
      <c r="C104" s="129" t="s">
        <v>80</v>
      </c>
      <c r="D104" s="129" t="s">
        <v>182</v>
      </c>
      <c r="E104" s="130" t="s">
        <v>4907</v>
      </c>
      <c r="F104" s="131" t="s">
        <v>4908</v>
      </c>
      <c r="G104" s="132" t="s">
        <v>1059</v>
      </c>
      <c r="H104" s="133">
        <v>1.2</v>
      </c>
      <c r="I104" s="134"/>
      <c r="J104" s="135">
        <f>ROUND(I104*H104,2)</f>
        <v>0</v>
      </c>
      <c r="K104" s="131" t="s">
        <v>1205</v>
      </c>
      <c r="L104" s="31"/>
      <c r="M104" s="136" t="s">
        <v>3</v>
      </c>
      <c r="N104" s="137" t="s">
        <v>44</v>
      </c>
      <c r="P104" s="138">
        <f>O104*H104</f>
        <v>0</v>
      </c>
      <c r="Q104" s="138">
        <v>0</v>
      </c>
      <c r="R104" s="138">
        <f>Q104*H104</f>
        <v>0</v>
      </c>
      <c r="S104" s="138">
        <v>0</v>
      </c>
      <c r="T104" s="139">
        <f>S104*H104</f>
        <v>0</v>
      </c>
      <c r="AR104" s="140" t="s">
        <v>186</v>
      </c>
      <c r="AT104" s="140" t="s">
        <v>182</v>
      </c>
      <c r="AU104" s="140" t="s">
        <v>80</v>
      </c>
      <c r="AY104" s="16" t="s">
        <v>181</v>
      </c>
      <c r="BE104" s="141">
        <f>IF(N104="základní",J104,0)</f>
        <v>0</v>
      </c>
      <c r="BF104" s="141">
        <f>IF(N104="snížená",J104,0)</f>
        <v>0</v>
      </c>
      <c r="BG104" s="141">
        <f>IF(N104="zákl. přenesená",J104,0)</f>
        <v>0</v>
      </c>
      <c r="BH104" s="141">
        <f>IF(N104="sníž. přenesená",J104,0)</f>
        <v>0</v>
      </c>
      <c r="BI104" s="141">
        <f>IF(N104="nulová",J104,0)</f>
        <v>0</v>
      </c>
      <c r="BJ104" s="16" t="s">
        <v>78</v>
      </c>
      <c r="BK104" s="141">
        <f>ROUND(I104*H104,2)</f>
        <v>0</v>
      </c>
      <c r="BL104" s="16" t="s">
        <v>186</v>
      </c>
      <c r="BM104" s="140" t="s">
        <v>4909</v>
      </c>
    </row>
    <row r="105" spans="2:65" s="1" customFormat="1" x14ac:dyDescent="0.2">
      <c r="B105" s="31"/>
      <c r="D105" s="148" t="s">
        <v>1052</v>
      </c>
      <c r="F105" s="149" t="s">
        <v>4910</v>
      </c>
      <c r="I105" s="144"/>
      <c r="L105" s="31"/>
      <c r="M105" s="145"/>
      <c r="T105" s="52"/>
      <c r="AT105" s="16" t="s">
        <v>1052</v>
      </c>
      <c r="AU105" s="16" t="s">
        <v>80</v>
      </c>
    </row>
    <row r="106" spans="2:65" s="12" customFormat="1" x14ac:dyDescent="0.2">
      <c r="B106" s="150"/>
      <c r="D106" s="142" t="s">
        <v>1054</v>
      </c>
      <c r="E106" s="151" t="s">
        <v>3</v>
      </c>
      <c r="F106" s="152" t="s">
        <v>4911</v>
      </c>
      <c r="H106" s="153">
        <v>1.2</v>
      </c>
      <c r="I106" s="154"/>
      <c r="L106" s="150"/>
      <c r="M106" s="155"/>
      <c r="T106" s="156"/>
      <c r="AT106" s="151" t="s">
        <v>1054</v>
      </c>
      <c r="AU106" s="151" t="s">
        <v>80</v>
      </c>
      <c r="AV106" s="12" t="s">
        <v>80</v>
      </c>
      <c r="AW106" s="12" t="s">
        <v>35</v>
      </c>
      <c r="AX106" s="12" t="s">
        <v>78</v>
      </c>
      <c r="AY106" s="151" t="s">
        <v>181</v>
      </c>
    </row>
    <row r="107" spans="2:65" s="1" customFormat="1" ht="55.5" customHeight="1" x14ac:dyDescent="0.2">
      <c r="B107" s="128"/>
      <c r="C107" s="129" t="s">
        <v>191</v>
      </c>
      <c r="D107" s="129" t="s">
        <v>182</v>
      </c>
      <c r="E107" s="130" t="s">
        <v>1084</v>
      </c>
      <c r="F107" s="131" t="s">
        <v>1085</v>
      </c>
      <c r="G107" s="132" t="s">
        <v>1059</v>
      </c>
      <c r="H107" s="133">
        <v>3.2</v>
      </c>
      <c r="I107" s="134"/>
      <c r="J107" s="135">
        <f>ROUND(I107*H107,2)</f>
        <v>0</v>
      </c>
      <c r="K107" s="131" t="s">
        <v>1050</v>
      </c>
      <c r="L107" s="31"/>
      <c r="M107" s="136" t="s">
        <v>3</v>
      </c>
      <c r="N107" s="137" t="s">
        <v>44</v>
      </c>
      <c r="P107" s="138">
        <f>O107*H107</f>
        <v>0</v>
      </c>
      <c r="Q107" s="138">
        <v>0</v>
      </c>
      <c r="R107" s="138">
        <f>Q107*H107</f>
        <v>0</v>
      </c>
      <c r="S107" s="138">
        <v>0</v>
      </c>
      <c r="T107" s="139">
        <f>S107*H107</f>
        <v>0</v>
      </c>
      <c r="AR107" s="140" t="s">
        <v>186</v>
      </c>
      <c r="AT107" s="140" t="s">
        <v>182</v>
      </c>
      <c r="AU107" s="140" t="s">
        <v>80</v>
      </c>
      <c r="AY107" s="16" t="s">
        <v>181</v>
      </c>
      <c r="BE107" s="141">
        <f>IF(N107="základní",J107,0)</f>
        <v>0</v>
      </c>
      <c r="BF107" s="141">
        <f>IF(N107="snížená",J107,0)</f>
        <v>0</v>
      </c>
      <c r="BG107" s="141">
        <f>IF(N107="zákl. přenesená",J107,0)</f>
        <v>0</v>
      </c>
      <c r="BH107" s="141">
        <f>IF(N107="sníž. přenesená",J107,0)</f>
        <v>0</v>
      </c>
      <c r="BI107" s="141">
        <f>IF(N107="nulová",J107,0)</f>
        <v>0</v>
      </c>
      <c r="BJ107" s="16" t="s">
        <v>78</v>
      </c>
      <c r="BK107" s="141">
        <f>ROUND(I107*H107,2)</f>
        <v>0</v>
      </c>
      <c r="BL107" s="16" t="s">
        <v>186</v>
      </c>
      <c r="BM107" s="140" t="s">
        <v>4912</v>
      </c>
    </row>
    <row r="108" spans="2:65" s="1" customFormat="1" x14ac:dyDescent="0.2">
      <c r="B108" s="31"/>
      <c r="D108" s="148" t="s">
        <v>1052</v>
      </c>
      <c r="F108" s="149" t="s">
        <v>1087</v>
      </c>
      <c r="I108" s="144"/>
      <c r="L108" s="31"/>
      <c r="M108" s="145"/>
      <c r="T108" s="52"/>
      <c r="AT108" s="16" t="s">
        <v>1052</v>
      </c>
      <c r="AU108" s="16" t="s">
        <v>80</v>
      </c>
    </row>
    <row r="109" spans="2:65" s="12" customFormat="1" x14ac:dyDescent="0.2">
      <c r="B109" s="150"/>
      <c r="D109" s="142" t="s">
        <v>1054</v>
      </c>
      <c r="E109" s="151" t="s">
        <v>3</v>
      </c>
      <c r="F109" s="152" t="s">
        <v>4913</v>
      </c>
      <c r="H109" s="153">
        <v>3.2</v>
      </c>
      <c r="I109" s="154"/>
      <c r="L109" s="150"/>
      <c r="M109" s="155"/>
      <c r="T109" s="156"/>
      <c r="AT109" s="151" t="s">
        <v>1054</v>
      </c>
      <c r="AU109" s="151" t="s">
        <v>80</v>
      </c>
      <c r="AV109" s="12" t="s">
        <v>80</v>
      </c>
      <c r="AW109" s="12" t="s">
        <v>35</v>
      </c>
      <c r="AX109" s="12" t="s">
        <v>78</v>
      </c>
      <c r="AY109" s="151" t="s">
        <v>181</v>
      </c>
    </row>
    <row r="110" spans="2:65" s="1" customFormat="1" ht="62.65" customHeight="1" x14ac:dyDescent="0.2">
      <c r="B110" s="128"/>
      <c r="C110" s="129" t="s">
        <v>186</v>
      </c>
      <c r="D110" s="129" t="s">
        <v>182</v>
      </c>
      <c r="E110" s="130" t="s">
        <v>1090</v>
      </c>
      <c r="F110" s="131" t="s">
        <v>1091</v>
      </c>
      <c r="G110" s="132" t="s">
        <v>1059</v>
      </c>
      <c r="H110" s="133">
        <v>6.4</v>
      </c>
      <c r="I110" s="134"/>
      <c r="J110" s="135">
        <f>ROUND(I110*H110,2)</f>
        <v>0</v>
      </c>
      <c r="K110" s="131" t="s">
        <v>1050</v>
      </c>
      <c r="L110" s="31"/>
      <c r="M110" s="136" t="s">
        <v>3</v>
      </c>
      <c r="N110" s="137" t="s">
        <v>44</v>
      </c>
      <c r="P110" s="138">
        <f>O110*H110</f>
        <v>0</v>
      </c>
      <c r="Q110" s="138">
        <v>0</v>
      </c>
      <c r="R110" s="138">
        <f>Q110*H110</f>
        <v>0</v>
      </c>
      <c r="S110" s="138">
        <v>0</v>
      </c>
      <c r="T110" s="139">
        <f>S110*H110</f>
        <v>0</v>
      </c>
      <c r="AR110" s="140" t="s">
        <v>186</v>
      </c>
      <c r="AT110" s="140" t="s">
        <v>182</v>
      </c>
      <c r="AU110" s="140" t="s">
        <v>80</v>
      </c>
      <c r="AY110" s="16" t="s">
        <v>181</v>
      </c>
      <c r="BE110" s="141">
        <f>IF(N110="základní",J110,0)</f>
        <v>0</v>
      </c>
      <c r="BF110" s="141">
        <f>IF(N110="snížená",J110,0)</f>
        <v>0</v>
      </c>
      <c r="BG110" s="141">
        <f>IF(N110="zákl. přenesená",J110,0)</f>
        <v>0</v>
      </c>
      <c r="BH110" s="141">
        <f>IF(N110="sníž. přenesená",J110,0)</f>
        <v>0</v>
      </c>
      <c r="BI110" s="141">
        <f>IF(N110="nulová",J110,0)</f>
        <v>0</v>
      </c>
      <c r="BJ110" s="16" t="s">
        <v>78</v>
      </c>
      <c r="BK110" s="141">
        <f>ROUND(I110*H110,2)</f>
        <v>0</v>
      </c>
      <c r="BL110" s="16" t="s">
        <v>186</v>
      </c>
      <c r="BM110" s="140" t="s">
        <v>4914</v>
      </c>
    </row>
    <row r="111" spans="2:65" s="1" customFormat="1" x14ac:dyDescent="0.2">
      <c r="B111" s="31"/>
      <c r="D111" s="148" t="s">
        <v>1052</v>
      </c>
      <c r="F111" s="149" t="s">
        <v>1093</v>
      </c>
      <c r="I111" s="144"/>
      <c r="L111" s="31"/>
      <c r="M111" s="145"/>
      <c r="T111" s="52"/>
      <c r="AT111" s="16" t="s">
        <v>1052</v>
      </c>
      <c r="AU111" s="16" t="s">
        <v>80</v>
      </c>
    </row>
    <row r="112" spans="2:65" s="12" customFormat="1" x14ac:dyDescent="0.2">
      <c r="B112" s="150"/>
      <c r="D112" s="142" t="s">
        <v>1054</v>
      </c>
      <c r="E112" s="151" t="s">
        <v>3</v>
      </c>
      <c r="F112" s="152" t="s">
        <v>4145</v>
      </c>
      <c r="H112" s="153">
        <v>6.4</v>
      </c>
      <c r="I112" s="154"/>
      <c r="L112" s="150"/>
      <c r="M112" s="155"/>
      <c r="T112" s="156"/>
      <c r="AT112" s="151" t="s">
        <v>1054</v>
      </c>
      <c r="AU112" s="151" t="s">
        <v>80</v>
      </c>
      <c r="AV112" s="12" t="s">
        <v>80</v>
      </c>
      <c r="AW112" s="12" t="s">
        <v>35</v>
      </c>
      <c r="AX112" s="12" t="s">
        <v>78</v>
      </c>
      <c r="AY112" s="151" t="s">
        <v>181</v>
      </c>
    </row>
    <row r="113" spans="2:65" s="1" customFormat="1" ht="62.65" customHeight="1" x14ac:dyDescent="0.2">
      <c r="B113" s="128"/>
      <c r="C113" s="129" t="s">
        <v>198</v>
      </c>
      <c r="D113" s="129" t="s">
        <v>182</v>
      </c>
      <c r="E113" s="130" t="s">
        <v>1096</v>
      </c>
      <c r="F113" s="131" t="s">
        <v>1097</v>
      </c>
      <c r="G113" s="132" t="s">
        <v>1059</v>
      </c>
      <c r="H113" s="133">
        <v>3.2</v>
      </c>
      <c r="I113" s="134"/>
      <c r="J113" s="135">
        <f>ROUND(I113*H113,2)</f>
        <v>0</v>
      </c>
      <c r="K113" s="131" t="s">
        <v>1050</v>
      </c>
      <c r="L113" s="31"/>
      <c r="M113" s="136" t="s">
        <v>3</v>
      </c>
      <c r="N113" s="137" t="s">
        <v>44</v>
      </c>
      <c r="P113" s="138">
        <f>O113*H113</f>
        <v>0</v>
      </c>
      <c r="Q113" s="138">
        <v>0</v>
      </c>
      <c r="R113" s="138">
        <f>Q113*H113</f>
        <v>0</v>
      </c>
      <c r="S113" s="138">
        <v>0</v>
      </c>
      <c r="T113" s="139">
        <f>S113*H113</f>
        <v>0</v>
      </c>
      <c r="AR113" s="140" t="s">
        <v>186</v>
      </c>
      <c r="AT113" s="140" t="s">
        <v>182</v>
      </c>
      <c r="AU113" s="140" t="s">
        <v>80</v>
      </c>
      <c r="AY113" s="16" t="s">
        <v>181</v>
      </c>
      <c r="BE113" s="141">
        <f>IF(N113="základní",J113,0)</f>
        <v>0</v>
      </c>
      <c r="BF113" s="141">
        <f>IF(N113="snížená",J113,0)</f>
        <v>0</v>
      </c>
      <c r="BG113" s="141">
        <f>IF(N113="zákl. přenesená",J113,0)</f>
        <v>0</v>
      </c>
      <c r="BH113" s="141">
        <f>IF(N113="sníž. přenesená",J113,0)</f>
        <v>0</v>
      </c>
      <c r="BI113" s="141">
        <f>IF(N113="nulová",J113,0)</f>
        <v>0</v>
      </c>
      <c r="BJ113" s="16" t="s">
        <v>78</v>
      </c>
      <c r="BK113" s="141">
        <f>ROUND(I113*H113,2)</f>
        <v>0</v>
      </c>
      <c r="BL113" s="16" t="s">
        <v>186</v>
      </c>
      <c r="BM113" s="140" t="s">
        <v>4915</v>
      </c>
    </row>
    <row r="114" spans="2:65" s="1" customFormat="1" x14ac:dyDescent="0.2">
      <c r="B114" s="31"/>
      <c r="D114" s="148" t="s">
        <v>1052</v>
      </c>
      <c r="F114" s="149" t="s">
        <v>1099</v>
      </c>
      <c r="I114" s="144"/>
      <c r="L114" s="31"/>
      <c r="M114" s="145"/>
      <c r="T114" s="52"/>
      <c r="AT114" s="16" t="s">
        <v>1052</v>
      </c>
      <c r="AU114" s="16" t="s">
        <v>80</v>
      </c>
    </row>
    <row r="115" spans="2:65" s="1" customFormat="1" ht="66.75" customHeight="1" x14ac:dyDescent="0.2">
      <c r="B115" s="128"/>
      <c r="C115" s="129" t="s">
        <v>201</v>
      </c>
      <c r="D115" s="129" t="s">
        <v>182</v>
      </c>
      <c r="E115" s="130" t="s">
        <v>1101</v>
      </c>
      <c r="F115" s="131" t="s">
        <v>1102</v>
      </c>
      <c r="G115" s="132" t="s">
        <v>1059</v>
      </c>
      <c r="H115" s="133">
        <v>32</v>
      </c>
      <c r="I115" s="134"/>
      <c r="J115" s="135">
        <f>ROUND(I115*H115,2)</f>
        <v>0</v>
      </c>
      <c r="K115" s="131" t="s">
        <v>1050</v>
      </c>
      <c r="L115" s="31"/>
      <c r="M115" s="136" t="s">
        <v>3</v>
      </c>
      <c r="N115" s="137" t="s">
        <v>44</v>
      </c>
      <c r="P115" s="138">
        <f>O115*H115</f>
        <v>0</v>
      </c>
      <c r="Q115" s="138">
        <v>0</v>
      </c>
      <c r="R115" s="138">
        <f>Q115*H115</f>
        <v>0</v>
      </c>
      <c r="S115" s="138">
        <v>0</v>
      </c>
      <c r="T115" s="139">
        <f>S115*H115</f>
        <v>0</v>
      </c>
      <c r="AR115" s="140" t="s">
        <v>186</v>
      </c>
      <c r="AT115" s="140" t="s">
        <v>182</v>
      </c>
      <c r="AU115" s="140" t="s">
        <v>80</v>
      </c>
      <c r="AY115" s="16" t="s">
        <v>181</v>
      </c>
      <c r="BE115" s="141">
        <f>IF(N115="základní",J115,0)</f>
        <v>0</v>
      </c>
      <c r="BF115" s="141">
        <f>IF(N115="snížená",J115,0)</f>
        <v>0</v>
      </c>
      <c r="BG115" s="141">
        <f>IF(N115="zákl. přenesená",J115,0)</f>
        <v>0</v>
      </c>
      <c r="BH115" s="141">
        <f>IF(N115="sníž. přenesená",J115,0)</f>
        <v>0</v>
      </c>
      <c r="BI115" s="141">
        <f>IF(N115="nulová",J115,0)</f>
        <v>0</v>
      </c>
      <c r="BJ115" s="16" t="s">
        <v>78</v>
      </c>
      <c r="BK115" s="141">
        <f>ROUND(I115*H115,2)</f>
        <v>0</v>
      </c>
      <c r="BL115" s="16" t="s">
        <v>186</v>
      </c>
      <c r="BM115" s="140" t="s">
        <v>4916</v>
      </c>
    </row>
    <row r="116" spans="2:65" s="1" customFormat="1" x14ac:dyDescent="0.2">
      <c r="B116" s="31"/>
      <c r="D116" s="148" t="s">
        <v>1052</v>
      </c>
      <c r="F116" s="149" t="s">
        <v>1104</v>
      </c>
      <c r="I116" s="144"/>
      <c r="L116" s="31"/>
      <c r="M116" s="145"/>
      <c r="T116" s="52"/>
      <c r="AT116" s="16" t="s">
        <v>1052</v>
      </c>
      <c r="AU116" s="16" t="s">
        <v>80</v>
      </c>
    </row>
    <row r="117" spans="2:65" s="12" customFormat="1" x14ac:dyDescent="0.2">
      <c r="B117" s="150"/>
      <c r="D117" s="142" t="s">
        <v>1054</v>
      </c>
      <c r="E117" s="151" t="s">
        <v>3</v>
      </c>
      <c r="F117" s="152" t="s">
        <v>4917</v>
      </c>
      <c r="H117" s="153">
        <v>32</v>
      </c>
      <c r="I117" s="154"/>
      <c r="L117" s="150"/>
      <c r="M117" s="155"/>
      <c r="T117" s="156"/>
      <c r="AT117" s="151" t="s">
        <v>1054</v>
      </c>
      <c r="AU117" s="151" t="s">
        <v>80</v>
      </c>
      <c r="AV117" s="12" t="s">
        <v>80</v>
      </c>
      <c r="AW117" s="12" t="s">
        <v>35</v>
      </c>
      <c r="AX117" s="12" t="s">
        <v>78</v>
      </c>
      <c r="AY117" s="151" t="s">
        <v>181</v>
      </c>
    </row>
    <row r="118" spans="2:65" s="1" customFormat="1" ht="44.25" customHeight="1" x14ac:dyDescent="0.2">
      <c r="B118" s="128"/>
      <c r="C118" s="129" t="s">
        <v>205</v>
      </c>
      <c r="D118" s="129" t="s">
        <v>182</v>
      </c>
      <c r="E118" s="130" t="s">
        <v>1107</v>
      </c>
      <c r="F118" s="131" t="s">
        <v>1108</v>
      </c>
      <c r="G118" s="132" t="s">
        <v>1059</v>
      </c>
      <c r="H118" s="133">
        <v>3.2</v>
      </c>
      <c r="I118" s="134"/>
      <c r="J118" s="135">
        <f>ROUND(I118*H118,2)</f>
        <v>0</v>
      </c>
      <c r="K118" s="131" t="s">
        <v>1050</v>
      </c>
      <c r="L118" s="31"/>
      <c r="M118" s="136" t="s">
        <v>3</v>
      </c>
      <c r="N118" s="137" t="s">
        <v>44</v>
      </c>
      <c r="P118" s="138">
        <f>O118*H118</f>
        <v>0</v>
      </c>
      <c r="Q118" s="138">
        <v>0</v>
      </c>
      <c r="R118" s="138">
        <f>Q118*H118</f>
        <v>0</v>
      </c>
      <c r="S118" s="138">
        <v>0</v>
      </c>
      <c r="T118" s="139">
        <f>S118*H118</f>
        <v>0</v>
      </c>
      <c r="AR118" s="140" t="s">
        <v>186</v>
      </c>
      <c r="AT118" s="140" t="s">
        <v>182</v>
      </c>
      <c r="AU118" s="140" t="s">
        <v>80</v>
      </c>
      <c r="AY118" s="16" t="s">
        <v>181</v>
      </c>
      <c r="BE118" s="141">
        <f>IF(N118="základní",J118,0)</f>
        <v>0</v>
      </c>
      <c r="BF118" s="141">
        <f>IF(N118="snížená",J118,0)</f>
        <v>0</v>
      </c>
      <c r="BG118" s="141">
        <f>IF(N118="zákl. přenesená",J118,0)</f>
        <v>0</v>
      </c>
      <c r="BH118" s="141">
        <f>IF(N118="sníž. přenesená",J118,0)</f>
        <v>0</v>
      </c>
      <c r="BI118" s="141">
        <f>IF(N118="nulová",J118,0)</f>
        <v>0</v>
      </c>
      <c r="BJ118" s="16" t="s">
        <v>78</v>
      </c>
      <c r="BK118" s="141">
        <f>ROUND(I118*H118,2)</f>
        <v>0</v>
      </c>
      <c r="BL118" s="16" t="s">
        <v>186</v>
      </c>
      <c r="BM118" s="140" t="s">
        <v>4918</v>
      </c>
    </row>
    <row r="119" spans="2:65" s="1" customFormat="1" x14ac:dyDescent="0.2">
      <c r="B119" s="31"/>
      <c r="D119" s="148" t="s">
        <v>1052</v>
      </c>
      <c r="F119" s="149" t="s">
        <v>1110</v>
      </c>
      <c r="I119" s="144"/>
      <c r="L119" s="31"/>
      <c r="M119" s="145"/>
      <c r="T119" s="52"/>
      <c r="AT119" s="16" t="s">
        <v>1052</v>
      </c>
      <c r="AU119" s="16" t="s">
        <v>80</v>
      </c>
    </row>
    <row r="120" spans="2:65" s="1" customFormat="1" ht="44.25" customHeight="1" x14ac:dyDescent="0.2">
      <c r="B120" s="128"/>
      <c r="C120" s="129" t="s">
        <v>209</v>
      </c>
      <c r="D120" s="129" t="s">
        <v>182</v>
      </c>
      <c r="E120" s="130" t="s">
        <v>1112</v>
      </c>
      <c r="F120" s="131" t="s">
        <v>1113</v>
      </c>
      <c r="G120" s="132" t="s">
        <v>1114</v>
      </c>
      <c r="H120" s="133">
        <v>4.8</v>
      </c>
      <c r="I120" s="134"/>
      <c r="J120" s="135">
        <f>ROUND(I120*H120,2)</f>
        <v>0</v>
      </c>
      <c r="K120" s="131" t="s">
        <v>1050</v>
      </c>
      <c r="L120" s="31"/>
      <c r="M120" s="136" t="s">
        <v>3</v>
      </c>
      <c r="N120" s="137" t="s">
        <v>44</v>
      </c>
      <c r="P120" s="138">
        <f>O120*H120</f>
        <v>0</v>
      </c>
      <c r="Q120" s="138">
        <v>0</v>
      </c>
      <c r="R120" s="138">
        <f>Q120*H120</f>
        <v>0</v>
      </c>
      <c r="S120" s="138">
        <v>0</v>
      </c>
      <c r="T120" s="139">
        <f>S120*H120</f>
        <v>0</v>
      </c>
      <c r="AR120" s="140" t="s">
        <v>186</v>
      </c>
      <c r="AT120" s="140" t="s">
        <v>182</v>
      </c>
      <c r="AU120" s="140" t="s">
        <v>80</v>
      </c>
      <c r="AY120" s="16" t="s">
        <v>181</v>
      </c>
      <c r="BE120" s="141">
        <f>IF(N120="základní",J120,0)</f>
        <v>0</v>
      </c>
      <c r="BF120" s="141">
        <f>IF(N120="snížená",J120,0)</f>
        <v>0</v>
      </c>
      <c r="BG120" s="141">
        <f>IF(N120="zákl. přenesená",J120,0)</f>
        <v>0</v>
      </c>
      <c r="BH120" s="141">
        <f>IF(N120="sníž. přenesená",J120,0)</f>
        <v>0</v>
      </c>
      <c r="BI120" s="141">
        <f>IF(N120="nulová",J120,0)</f>
        <v>0</v>
      </c>
      <c r="BJ120" s="16" t="s">
        <v>78</v>
      </c>
      <c r="BK120" s="141">
        <f>ROUND(I120*H120,2)</f>
        <v>0</v>
      </c>
      <c r="BL120" s="16" t="s">
        <v>186</v>
      </c>
      <c r="BM120" s="140" t="s">
        <v>4919</v>
      </c>
    </row>
    <row r="121" spans="2:65" s="1" customFormat="1" x14ac:dyDescent="0.2">
      <c r="B121" s="31"/>
      <c r="D121" s="148" t="s">
        <v>1052</v>
      </c>
      <c r="F121" s="149" t="s">
        <v>1116</v>
      </c>
      <c r="I121" s="144"/>
      <c r="L121" s="31"/>
      <c r="M121" s="145"/>
      <c r="T121" s="52"/>
      <c r="AT121" s="16" t="s">
        <v>1052</v>
      </c>
      <c r="AU121" s="16" t="s">
        <v>80</v>
      </c>
    </row>
    <row r="122" spans="2:65" s="12" customFormat="1" x14ac:dyDescent="0.2">
      <c r="B122" s="150"/>
      <c r="D122" s="142" t="s">
        <v>1054</v>
      </c>
      <c r="E122" s="151" t="s">
        <v>3</v>
      </c>
      <c r="F122" s="152" t="s">
        <v>4920</v>
      </c>
      <c r="H122" s="153">
        <v>4.8</v>
      </c>
      <c r="I122" s="154"/>
      <c r="L122" s="150"/>
      <c r="M122" s="155"/>
      <c r="T122" s="156"/>
      <c r="AT122" s="151" t="s">
        <v>1054</v>
      </c>
      <c r="AU122" s="151" t="s">
        <v>80</v>
      </c>
      <c r="AV122" s="12" t="s">
        <v>80</v>
      </c>
      <c r="AW122" s="12" t="s">
        <v>35</v>
      </c>
      <c r="AX122" s="12" t="s">
        <v>78</v>
      </c>
      <c r="AY122" s="151" t="s">
        <v>181</v>
      </c>
    </row>
    <row r="123" spans="2:65" s="11" customFormat="1" ht="22.9" customHeight="1" x14ac:dyDescent="0.2">
      <c r="B123" s="118"/>
      <c r="D123" s="119" t="s">
        <v>72</v>
      </c>
      <c r="E123" s="146" t="s">
        <v>80</v>
      </c>
      <c r="F123" s="146" t="s">
        <v>1126</v>
      </c>
      <c r="I123" s="121"/>
      <c r="J123" s="147">
        <f>BK123</f>
        <v>0</v>
      </c>
      <c r="L123" s="118"/>
      <c r="M123" s="123"/>
      <c r="P123" s="124">
        <f>SUM(P124:P137)</f>
        <v>0</v>
      </c>
      <c r="R123" s="124">
        <f>SUM(R124:R137)</f>
        <v>5.6190055499999998</v>
      </c>
      <c r="T123" s="125">
        <f>SUM(T124:T137)</f>
        <v>0</v>
      </c>
      <c r="AR123" s="119" t="s">
        <v>78</v>
      </c>
      <c r="AT123" s="126" t="s">
        <v>72</v>
      </c>
      <c r="AU123" s="126" t="s">
        <v>78</v>
      </c>
      <c r="AY123" s="119" t="s">
        <v>181</v>
      </c>
      <c r="BK123" s="127">
        <f>SUM(BK124:BK137)</f>
        <v>0</v>
      </c>
    </row>
    <row r="124" spans="2:65" s="1" customFormat="1" ht="37.9" customHeight="1" x14ac:dyDescent="0.2">
      <c r="B124" s="128"/>
      <c r="C124" s="129" t="s">
        <v>212</v>
      </c>
      <c r="D124" s="129" t="s">
        <v>182</v>
      </c>
      <c r="E124" s="130" t="s">
        <v>4921</v>
      </c>
      <c r="F124" s="131" t="s">
        <v>4922</v>
      </c>
      <c r="G124" s="132" t="s">
        <v>1059</v>
      </c>
      <c r="H124" s="133">
        <v>1.2</v>
      </c>
      <c r="I124" s="134"/>
      <c r="J124" s="135">
        <f>ROUND(I124*H124,2)</f>
        <v>0</v>
      </c>
      <c r="K124" s="131" t="s">
        <v>1205</v>
      </c>
      <c r="L124" s="31"/>
      <c r="M124" s="136" t="s">
        <v>3</v>
      </c>
      <c r="N124" s="137" t="s">
        <v>44</v>
      </c>
      <c r="P124" s="138">
        <f>O124*H124</f>
        <v>0</v>
      </c>
      <c r="Q124" s="138">
        <v>2.16</v>
      </c>
      <c r="R124" s="138">
        <f>Q124*H124</f>
        <v>2.5920000000000001</v>
      </c>
      <c r="S124" s="138">
        <v>0</v>
      </c>
      <c r="T124" s="139">
        <f>S124*H124</f>
        <v>0</v>
      </c>
      <c r="AR124" s="140" t="s">
        <v>186</v>
      </c>
      <c r="AT124" s="140" t="s">
        <v>182</v>
      </c>
      <c r="AU124" s="140" t="s">
        <v>80</v>
      </c>
      <c r="AY124" s="16" t="s">
        <v>181</v>
      </c>
      <c r="BE124" s="141">
        <f>IF(N124="základní",J124,0)</f>
        <v>0</v>
      </c>
      <c r="BF124" s="141">
        <f>IF(N124="snížená",J124,0)</f>
        <v>0</v>
      </c>
      <c r="BG124" s="141">
        <f>IF(N124="zákl. přenesená",J124,0)</f>
        <v>0</v>
      </c>
      <c r="BH124" s="141">
        <f>IF(N124="sníž. přenesená",J124,0)</f>
        <v>0</v>
      </c>
      <c r="BI124" s="141">
        <f>IF(N124="nulová",J124,0)</f>
        <v>0</v>
      </c>
      <c r="BJ124" s="16" t="s">
        <v>78</v>
      </c>
      <c r="BK124" s="141">
        <f>ROUND(I124*H124,2)</f>
        <v>0</v>
      </c>
      <c r="BL124" s="16" t="s">
        <v>186</v>
      </c>
      <c r="BM124" s="140" t="s">
        <v>4923</v>
      </c>
    </row>
    <row r="125" spans="2:65" s="1" customFormat="1" x14ac:dyDescent="0.2">
      <c r="B125" s="31"/>
      <c r="D125" s="148" t="s">
        <v>1052</v>
      </c>
      <c r="F125" s="149" t="s">
        <v>4924</v>
      </c>
      <c r="I125" s="144"/>
      <c r="L125" s="31"/>
      <c r="M125" s="145"/>
      <c r="T125" s="52"/>
      <c r="AT125" s="16" t="s">
        <v>1052</v>
      </c>
      <c r="AU125" s="16" t="s">
        <v>80</v>
      </c>
    </row>
    <row r="126" spans="2:65" s="12" customFormat="1" x14ac:dyDescent="0.2">
      <c r="B126" s="150"/>
      <c r="D126" s="142" t="s">
        <v>1054</v>
      </c>
      <c r="E126" s="151" t="s">
        <v>3</v>
      </c>
      <c r="F126" s="152" t="s">
        <v>4911</v>
      </c>
      <c r="H126" s="153">
        <v>1.2</v>
      </c>
      <c r="I126" s="154"/>
      <c r="L126" s="150"/>
      <c r="M126" s="155"/>
      <c r="T126" s="156"/>
      <c r="AT126" s="151" t="s">
        <v>1054</v>
      </c>
      <c r="AU126" s="151" t="s">
        <v>80</v>
      </c>
      <c r="AV126" s="12" t="s">
        <v>80</v>
      </c>
      <c r="AW126" s="12" t="s">
        <v>35</v>
      </c>
      <c r="AX126" s="12" t="s">
        <v>78</v>
      </c>
      <c r="AY126" s="151" t="s">
        <v>181</v>
      </c>
    </row>
    <row r="127" spans="2:65" s="1" customFormat="1" ht="24.2" customHeight="1" x14ac:dyDescent="0.2">
      <c r="B127" s="128"/>
      <c r="C127" s="129" t="s">
        <v>216</v>
      </c>
      <c r="D127" s="129" t="s">
        <v>182</v>
      </c>
      <c r="E127" s="130" t="s">
        <v>1149</v>
      </c>
      <c r="F127" s="131" t="s">
        <v>1150</v>
      </c>
      <c r="G127" s="132" t="s">
        <v>1059</v>
      </c>
      <c r="H127" s="133">
        <v>1.2</v>
      </c>
      <c r="I127" s="134"/>
      <c r="J127" s="135">
        <f>ROUND(I127*H127,2)</f>
        <v>0</v>
      </c>
      <c r="K127" s="131" t="s">
        <v>1050</v>
      </c>
      <c r="L127" s="31"/>
      <c r="M127" s="136" t="s">
        <v>3</v>
      </c>
      <c r="N127" s="137" t="s">
        <v>44</v>
      </c>
      <c r="P127" s="138">
        <f>O127*H127</f>
        <v>0</v>
      </c>
      <c r="Q127" s="138">
        <v>2.5018699999999998</v>
      </c>
      <c r="R127" s="138">
        <f>Q127*H127</f>
        <v>3.0022439999999997</v>
      </c>
      <c r="S127" s="138">
        <v>0</v>
      </c>
      <c r="T127" s="139">
        <f>S127*H127</f>
        <v>0</v>
      </c>
      <c r="AR127" s="140" t="s">
        <v>186</v>
      </c>
      <c r="AT127" s="140" t="s">
        <v>182</v>
      </c>
      <c r="AU127" s="140" t="s">
        <v>80</v>
      </c>
      <c r="AY127" s="16" t="s">
        <v>181</v>
      </c>
      <c r="BE127" s="141">
        <f>IF(N127="základní",J127,0)</f>
        <v>0</v>
      </c>
      <c r="BF127" s="141">
        <f>IF(N127="snížená",J127,0)</f>
        <v>0</v>
      </c>
      <c r="BG127" s="141">
        <f>IF(N127="zákl. přenesená",J127,0)</f>
        <v>0</v>
      </c>
      <c r="BH127" s="141">
        <f>IF(N127="sníž. přenesená",J127,0)</f>
        <v>0</v>
      </c>
      <c r="BI127" s="141">
        <f>IF(N127="nulová",J127,0)</f>
        <v>0</v>
      </c>
      <c r="BJ127" s="16" t="s">
        <v>78</v>
      </c>
      <c r="BK127" s="141">
        <f>ROUND(I127*H127,2)</f>
        <v>0</v>
      </c>
      <c r="BL127" s="16" t="s">
        <v>186</v>
      </c>
      <c r="BM127" s="140" t="s">
        <v>4925</v>
      </c>
    </row>
    <row r="128" spans="2:65" s="1" customFormat="1" x14ac:dyDescent="0.2">
      <c r="B128" s="31"/>
      <c r="D128" s="148" t="s">
        <v>1052</v>
      </c>
      <c r="F128" s="149" t="s">
        <v>1152</v>
      </c>
      <c r="I128" s="144"/>
      <c r="L128" s="31"/>
      <c r="M128" s="145"/>
      <c r="T128" s="52"/>
      <c r="AT128" s="16" t="s">
        <v>1052</v>
      </c>
      <c r="AU128" s="16" t="s">
        <v>80</v>
      </c>
    </row>
    <row r="129" spans="2:65" s="12" customFormat="1" x14ac:dyDescent="0.2">
      <c r="B129" s="150"/>
      <c r="D129" s="142" t="s">
        <v>1054</v>
      </c>
      <c r="E129" s="151" t="s">
        <v>3</v>
      </c>
      <c r="F129" s="152" t="s">
        <v>4926</v>
      </c>
      <c r="H129" s="153">
        <v>1.2</v>
      </c>
      <c r="I129" s="154"/>
      <c r="L129" s="150"/>
      <c r="M129" s="155"/>
      <c r="T129" s="156"/>
      <c r="AT129" s="151" t="s">
        <v>1054</v>
      </c>
      <c r="AU129" s="151" t="s">
        <v>80</v>
      </c>
      <c r="AV129" s="12" t="s">
        <v>80</v>
      </c>
      <c r="AW129" s="12" t="s">
        <v>35</v>
      </c>
      <c r="AX129" s="12" t="s">
        <v>78</v>
      </c>
      <c r="AY129" s="151" t="s">
        <v>181</v>
      </c>
    </row>
    <row r="130" spans="2:65" s="1" customFormat="1" ht="16.5" customHeight="1" x14ac:dyDescent="0.2">
      <c r="B130" s="128"/>
      <c r="C130" s="129" t="s">
        <v>220</v>
      </c>
      <c r="D130" s="129" t="s">
        <v>182</v>
      </c>
      <c r="E130" s="130" t="s">
        <v>1165</v>
      </c>
      <c r="F130" s="131" t="s">
        <v>1166</v>
      </c>
      <c r="G130" s="132" t="s">
        <v>597</v>
      </c>
      <c r="H130" s="133">
        <v>3</v>
      </c>
      <c r="I130" s="134"/>
      <c r="J130" s="135">
        <f>ROUND(I130*H130,2)</f>
        <v>0</v>
      </c>
      <c r="K130" s="131" t="s">
        <v>1050</v>
      </c>
      <c r="L130" s="31"/>
      <c r="M130" s="136" t="s">
        <v>3</v>
      </c>
      <c r="N130" s="137" t="s">
        <v>44</v>
      </c>
      <c r="P130" s="138">
        <f>O130*H130</f>
        <v>0</v>
      </c>
      <c r="Q130" s="138">
        <v>2.9399999999999999E-3</v>
      </c>
      <c r="R130" s="138">
        <f>Q130*H130</f>
        <v>8.8199999999999997E-3</v>
      </c>
      <c r="S130" s="138">
        <v>0</v>
      </c>
      <c r="T130" s="139">
        <f>S130*H130</f>
        <v>0</v>
      </c>
      <c r="AR130" s="140" t="s">
        <v>186</v>
      </c>
      <c r="AT130" s="140" t="s">
        <v>182</v>
      </c>
      <c r="AU130" s="140" t="s">
        <v>80</v>
      </c>
      <c r="AY130" s="16" t="s">
        <v>181</v>
      </c>
      <c r="BE130" s="141">
        <f>IF(N130="základní",J130,0)</f>
        <v>0</v>
      </c>
      <c r="BF130" s="141">
        <f>IF(N130="snížená",J130,0)</f>
        <v>0</v>
      </c>
      <c r="BG130" s="141">
        <f>IF(N130="zákl. přenesená",J130,0)</f>
        <v>0</v>
      </c>
      <c r="BH130" s="141">
        <f>IF(N130="sníž. přenesená",J130,0)</f>
        <v>0</v>
      </c>
      <c r="BI130" s="141">
        <f>IF(N130="nulová",J130,0)</f>
        <v>0</v>
      </c>
      <c r="BJ130" s="16" t="s">
        <v>78</v>
      </c>
      <c r="BK130" s="141">
        <f>ROUND(I130*H130,2)</f>
        <v>0</v>
      </c>
      <c r="BL130" s="16" t="s">
        <v>186</v>
      </c>
      <c r="BM130" s="140" t="s">
        <v>4927</v>
      </c>
    </row>
    <row r="131" spans="2:65" s="1" customFormat="1" x14ac:dyDescent="0.2">
      <c r="B131" s="31"/>
      <c r="D131" s="148" t="s">
        <v>1052</v>
      </c>
      <c r="F131" s="149" t="s">
        <v>1168</v>
      </c>
      <c r="I131" s="144"/>
      <c r="L131" s="31"/>
      <c r="M131" s="145"/>
      <c r="T131" s="52"/>
      <c r="AT131" s="16" t="s">
        <v>1052</v>
      </c>
      <c r="AU131" s="16" t="s">
        <v>80</v>
      </c>
    </row>
    <row r="132" spans="2:65" s="12" customFormat="1" x14ac:dyDescent="0.2">
      <c r="B132" s="150"/>
      <c r="D132" s="142" t="s">
        <v>1054</v>
      </c>
      <c r="E132" s="151" t="s">
        <v>3</v>
      </c>
      <c r="F132" s="152" t="s">
        <v>4928</v>
      </c>
      <c r="H132" s="153">
        <v>3</v>
      </c>
      <c r="I132" s="154"/>
      <c r="L132" s="150"/>
      <c r="M132" s="155"/>
      <c r="T132" s="156"/>
      <c r="AT132" s="151" t="s">
        <v>1054</v>
      </c>
      <c r="AU132" s="151" t="s">
        <v>80</v>
      </c>
      <c r="AV132" s="12" t="s">
        <v>80</v>
      </c>
      <c r="AW132" s="12" t="s">
        <v>35</v>
      </c>
      <c r="AX132" s="12" t="s">
        <v>78</v>
      </c>
      <c r="AY132" s="151" t="s">
        <v>181</v>
      </c>
    </row>
    <row r="133" spans="2:65" s="1" customFormat="1" ht="16.5" customHeight="1" x14ac:dyDescent="0.2">
      <c r="B133" s="128"/>
      <c r="C133" s="129" t="s">
        <v>9</v>
      </c>
      <c r="D133" s="129" t="s">
        <v>182</v>
      </c>
      <c r="E133" s="130" t="s">
        <v>1172</v>
      </c>
      <c r="F133" s="131" t="s">
        <v>1173</v>
      </c>
      <c r="G133" s="132" t="s">
        <v>597</v>
      </c>
      <c r="H133" s="133">
        <v>3</v>
      </c>
      <c r="I133" s="134"/>
      <c r="J133" s="135">
        <f>ROUND(I133*H133,2)</f>
        <v>0</v>
      </c>
      <c r="K133" s="131" t="s">
        <v>1050</v>
      </c>
      <c r="L133" s="31"/>
      <c r="M133" s="136" t="s">
        <v>3</v>
      </c>
      <c r="N133" s="137" t="s">
        <v>44</v>
      </c>
      <c r="P133" s="138">
        <f>O133*H133</f>
        <v>0</v>
      </c>
      <c r="Q133" s="138">
        <v>0</v>
      </c>
      <c r="R133" s="138">
        <f>Q133*H133</f>
        <v>0</v>
      </c>
      <c r="S133" s="138">
        <v>0</v>
      </c>
      <c r="T133" s="139">
        <f>S133*H133</f>
        <v>0</v>
      </c>
      <c r="AR133" s="140" t="s">
        <v>186</v>
      </c>
      <c r="AT133" s="140" t="s">
        <v>182</v>
      </c>
      <c r="AU133" s="140" t="s">
        <v>80</v>
      </c>
      <c r="AY133" s="16" t="s">
        <v>181</v>
      </c>
      <c r="BE133" s="141">
        <f>IF(N133="základní",J133,0)</f>
        <v>0</v>
      </c>
      <c r="BF133" s="141">
        <f>IF(N133="snížená",J133,0)</f>
        <v>0</v>
      </c>
      <c r="BG133" s="141">
        <f>IF(N133="zákl. přenesená",J133,0)</f>
        <v>0</v>
      </c>
      <c r="BH133" s="141">
        <f>IF(N133="sníž. přenesená",J133,0)</f>
        <v>0</v>
      </c>
      <c r="BI133" s="141">
        <f>IF(N133="nulová",J133,0)</f>
        <v>0</v>
      </c>
      <c r="BJ133" s="16" t="s">
        <v>78</v>
      </c>
      <c r="BK133" s="141">
        <f>ROUND(I133*H133,2)</f>
        <v>0</v>
      </c>
      <c r="BL133" s="16" t="s">
        <v>186</v>
      </c>
      <c r="BM133" s="140" t="s">
        <v>4929</v>
      </c>
    </row>
    <row r="134" spans="2:65" s="1" customFormat="1" x14ac:dyDescent="0.2">
      <c r="B134" s="31"/>
      <c r="D134" s="148" t="s">
        <v>1052</v>
      </c>
      <c r="F134" s="149" t="s">
        <v>1175</v>
      </c>
      <c r="I134" s="144"/>
      <c r="L134" s="31"/>
      <c r="M134" s="145"/>
      <c r="T134" s="52"/>
      <c r="AT134" s="16" t="s">
        <v>1052</v>
      </c>
      <c r="AU134" s="16" t="s">
        <v>80</v>
      </c>
    </row>
    <row r="135" spans="2:65" s="1" customFormat="1" ht="24.2" customHeight="1" x14ac:dyDescent="0.2">
      <c r="B135" s="128"/>
      <c r="C135" s="129" t="s">
        <v>226</v>
      </c>
      <c r="D135" s="129" t="s">
        <v>182</v>
      </c>
      <c r="E135" s="130" t="s">
        <v>1177</v>
      </c>
      <c r="F135" s="131" t="s">
        <v>1178</v>
      </c>
      <c r="G135" s="132" t="s">
        <v>1114</v>
      </c>
      <c r="H135" s="133">
        <v>1.4999999999999999E-2</v>
      </c>
      <c r="I135" s="134"/>
      <c r="J135" s="135">
        <f>ROUND(I135*H135,2)</f>
        <v>0</v>
      </c>
      <c r="K135" s="131" t="s">
        <v>1050</v>
      </c>
      <c r="L135" s="31"/>
      <c r="M135" s="136" t="s">
        <v>3</v>
      </c>
      <c r="N135" s="137" t="s">
        <v>44</v>
      </c>
      <c r="P135" s="138">
        <f>O135*H135</f>
        <v>0</v>
      </c>
      <c r="Q135" s="138">
        <v>1.06277</v>
      </c>
      <c r="R135" s="138">
        <f>Q135*H135</f>
        <v>1.5941549999999999E-2</v>
      </c>
      <c r="S135" s="138">
        <v>0</v>
      </c>
      <c r="T135" s="139">
        <f>S135*H135</f>
        <v>0</v>
      </c>
      <c r="AR135" s="140" t="s">
        <v>186</v>
      </c>
      <c r="AT135" s="140" t="s">
        <v>182</v>
      </c>
      <c r="AU135" s="140" t="s">
        <v>80</v>
      </c>
      <c r="AY135" s="16" t="s">
        <v>181</v>
      </c>
      <c r="BE135" s="141">
        <f>IF(N135="základní",J135,0)</f>
        <v>0</v>
      </c>
      <c r="BF135" s="141">
        <f>IF(N135="snížená",J135,0)</f>
        <v>0</v>
      </c>
      <c r="BG135" s="141">
        <f>IF(N135="zákl. přenesená",J135,0)</f>
        <v>0</v>
      </c>
      <c r="BH135" s="141">
        <f>IF(N135="sníž. přenesená",J135,0)</f>
        <v>0</v>
      </c>
      <c r="BI135" s="141">
        <f>IF(N135="nulová",J135,0)</f>
        <v>0</v>
      </c>
      <c r="BJ135" s="16" t="s">
        <v>78</v>
      </c>
      <c r="BK135" s="141">
        <f>ROUND(I135*H135,2)</f>
        <v>0</v>
      </c>
      <c r="BL135" s="16" t="s">
        <v>186</v>
      </c>
      <c r="BM135" s="140" t="s">
        <v>4930</v>
      </c>
    </row>
    <row r="136" spans="2:65" s="1" customFormat="1" x14ac:dyDescent="0.2">
      <c r="B136" s="31"/>
      <c r="D136" s="148" t="s">
        <v>1052</v>
      </c>
      <c r="F136" s="149" t="s">
        <v>1180</v>
      </c>
      <c r="I136" s="144"/>
      <c r="L136" s="31"/>
      <c r="M136" s="145"/>
      <c r="T136" s="52"/>
      <c r="AT136" s="16" t="s">
        <v>1052</v>
      </c>
      <c r="AU136" s="16" t="s">
        <v>80</v>
      </c>
    </row>
    <row r="137" spans="2:65" s="12" customFormat="1" x14ac:dyDescent="0.2">
      <c r="B137" s="150"/>
      <c r="D137" s="142" t="s">
        <v>1054</v>
      </c>
      <c r="E137" s="151" t="s">
        <v>3</v>
      </c>
      <c r="F137" s="152" t="s">
        <v>4931</v>
      </c>
      <c r="H137" s="153">
        <v>1.4999999999999999E-2</v>
      </c>
      <c r="I137" s="154"/>
      <c r="L137" s="150"/>
      <c r="M137" s="155"/>
      <c r="T137" s="156"/>
      <c r="AT137" s="151" t="s">
        <v>1054</v>
      </c>
      <c r="AU137" s="151" t="s">
        <v>80</v>
      </c>
      <c r="AV137" s="12" t="s">
        <v>80</v>
      </c>
      <c r="AW137" s="12" t="s">
        <v>35</v>
      </c>
      <c r="AX137" s="12" t="s">
        <v>78</v>
      </c>
      <c r="AY137" s="151" t="s">
        <v>181</v>
      </c>
    </row>
    <row r="138" spans="2:65" s="11" customFormat="1" ht="22.9" customHeight="1" x14ac:dyDescent="0.2">
      <c r="B138" s="118"/>
      <c r="D138" s="119" t="s">
        <v>72</v>
      </c>
      <c r="E138" s="146" t="s">
        <v>191</v>
      </c>
      <c r="F138" s="146" t="s">
        <v>1220</v>
      </c>
      <c r="I138" s="121"/>
      <c r="J138" s="147">
        <f>BK138</f>
        <v>0</v>
      </c>
      <c r="L138" s="118"/>
      <c r="M138" s="123"/>
      <c r="P138" s="124">
        <f>SUM(P139:P148)</f>
        <v>0</v>
      </c>
      <c r="R138" s="124">
        <f>SUM(R139:R148)</f>
        <v>7.8818449499999996</v>
      </c>
      <c r="T138" s="125">
        <f>SUM(T139:T148)</f>
        <v>0</v>
      </c>
      <c r="AR138" s="119" t="s">
        <v>78</v>
      </c>
      <c r="AT138" s="126" t="s">
        <v>72</v>
      </c>
      <c r="AU138" s="126" t="s">
        <v>78</v>
      </c>
      <c r="AY138" s="119" t="s">
        <v>181</v>
      </c>
      <c r="BK138" s="127">
        <f>SUM(BK139:BK148)</f>
        <v>0</v>
      </c>
    </row>
    <row r="139" spans="2:65" s="1" customFormat="1" ht="37.9" customHeight="1" x14ac:dyDescent="0.2">
      <c r="B139" s="128"/>
      <c r="C139" s="129" t="s">
        <v>230</v>
      </c>
      <c r="D139" s="129" t="s">
        <v>182</v>
      </c>
      <c r="E139" s="130" t="s">
        <v>4932</v>
      </c>
      <c r="F139" s="131" t="s">
        <v>4933</v>
      </c>
      <c r="G139" s="132" t="s">
        <v>597</v>
      </c>
      <c r="H139" s="133">
        <v>15.16</v>
      </c>
      <c r="I139" s="134"/>
      <c r="J139" s="135">
        <f>ROUND(I139*H139,2)</f>
        <v>0</v>
      </c>
      <c r="K139" s="131" t="s">
        <v>1205</v>
      </c>
      <c r="L139" s="31"/>
      <c r="M139" s="136" t="s">
        <v>3</v>
      </c>
      <c r="N139" s="137" t="s">
        <v>44</v>
      </c>
      <c r="P139" s="138">
        <f>O139*H139</f>
        <v>0</v>
      </c>
      <c r="Q139" s="138">
        <v>0.49689</v>
      </c>
      <c r="R139" s="138">
        <f>Q139*H139</f>
        <v>7.5328524000000003</v>
      </c>
      <c r="S139" s="138">
        <v>0</v>
      </c>
      <c r="T139" s="139">
        <f>S139*H139</f>
        <v>0</v>
      </c>
      <c r="AR139" s="140" t="s">
        <v>186</v>
      </c>
      <c r="AT139" s="140" t="s">
        <v>182</v>
      </c>
      <c r="AU139" s="140" t="s">
        <v>80</v>
      </c>
      <c r="AY139" s="16" t="s">
        <v>181</v>
      </c>
      <c r="BE139" s="141">
        <f>IF(N139="základní",J139,0)</f>
        <v>0</v>
      </c>
      <c r="BF139" s="141">
        <f>IF(N139="snížená",J139,0)</f>
        <v>0</v>
      </c>
      <c r="BG139" s="141">
        <f>IF(N139="zákl. přenesená",J139,0)</f>
        <v>0</v>
      </c>
      <c r="BH139" s="141">
        <f>IF(N139="sníž. přenesená",J139,0)</f>
        <v>0</v>
      </c>
      <c r="BI139" s="141">
        <f>IF(N139="nulová",J139,0)</f>
        <v>0</v>
      </c>
      <c r="BJ139" s="16" t="s">
        <v>78</v>
      </c>
      <c r="BK139" s="141">
        <f>ROUND(I139*H139,2)</f>
        <v>0</v>
      </c>
      <c r="BL139" s="16" t="s">
        <v>186</v>
      </c>
      <c r="BM139" s="140" t="s">
        <v>4934</v>
      </c>
    </row>
    <row r="140" spans="2:65" s="1" customFormat="1" x14ac:dyDescent="0.2">
      <c r="B140" s="31"/>
      <c r="D140" s="148" t="s">
        <v>1052</v>
      </c>
      <c r="F140" s="149" t="s">
        <v>4935</v>
      </c>
      <c r="I140" s="144"/>
      <c r="L140" s="31"/>
      <c r="M140" s="145"/>
      <c r="T140" s="52"/>
      <c r="AT140" s="16" t="s">
        <v>1052</v>
      </c>
      <c r="AU140" s="16" t="s">
        <v>80</v>
      </c>
    </row>
    <row r="141" spans="2:65" s="12" customFormat="1" x14ac:dyDescent="0.2">
      <c r="B141" s="150"/>
      <c r="D141" s="142" t="s">
        <v>1054</v>
      </c>
      <c r="E141" s="151" t="s">
        <v>3</v>
      </c>
      <c r="F141" s="152" t="s">
        <v>4936</v>
      </c>
      <c r="H141" s="153">
        <v>15.16</v>
      </c>
      <c r="I141" s="154"/>
      <c r="L141" s="150"/>
      <c r="M141" s="155"/>
      <c r="T141" s="156"/>
      <c r="AT141" s="151" t="s">
        <v>1054</v>
      </c>
      <c r="AU141" s="151" t="s">
        <v>80</v>
      </c>
      <c r="AV141" s="12" t="s">
        <v>80</v>
      </c>
      <c r="AW141" s="12" t="s">
        <v>35</v>
      </c>
      <c r="AX141" s="12" t="s">
        <v>78</v>
      </c>
      <c r="AY141" s="151" t="s">
        <v>181</v>
      </c>
    </row>
    <row r="142" spans="2:65" s="1" customFormat="1" ht="37.9" customHeight="1" x14ac:dyDescent="0.2">
      <c r="B142" s="128"/>
      <c r="C142" s="129" t="s">
        <v>233</v>
      </c>
      <c r="D142" s="129" t="s">
        <v>182</v>
      </c>
      <c r="E142" s="130" t="s">
        <v>4937</v>
      </c>
      <c r="F142" s="131" t="s">
        <v>4938</v>
      </c>
      <c r="G142" s="132" t="s">
        <v>1114</v>
      </c>
      <c r="H142" s="133">
        <v>0.19400000000000001</v>
      </c>
      <c r="I142" s="134"/>
      <c r="J142" s="135">
        <f>ROUND(I142*H142,2)</f>
        <v>0</v>
      </c>
      <c r="K142" s="131" t="s">
        <v>1205</v>
      </c>
      <c r="L142" s="31"/>
      <c r="M142" s="136" t="s">
        <v>3</v>
      </c>
      <c r="N142" s="137" t="s">
        <v>44</v>
      </c>
      <c r="P142" s="138">
        <f>O142*H142</f>
        <v>0</v>
      </c>
      <c r="Q142" s="138">
        <v>1.04922</v>
      </c>
      <c r="R142" s="138">
        <f>Q142*H142</f>
        <v>0.20354868000000001</v>
      </c>
      <c r="S142" s="138">
        <v>0</v>
      </c>
      <c r="T142" s="139">
        <f>S142*H142</f>
        <v>0</v>
      </c>
      <c r="AR142" s="140" t="s">
        <v>186</v>
      </c>
      <c r="AT142" s="140" t="s">
        <v>182</v>
      </c>
      <c r="AU142" s="140" t="s">
        <v>80</v>
      </c>
      <c r="AY142" s="16" t="s">
        <v>181</v>
      </c>
      <c r="BE142" s="141">
        <f>IF(N142="základní",J142,0)</f>
        <v>0</v>
      </c>
      <c r="BF142" s="141">
        <f>IF(N142="snížená",J142,0)</f>
        <v>0</v>
      </c>
      <c r="BG142" s="141">
        <f>IF(N142="zákl. přenesená",J142,0)</f>
        <v>0</v>
      </c>
      <c r="BH142" s="141">
        <f>IF(N142="sníž. přenesená",J142,0)</f>
        <v>0</v>
      </c>
      <c r="BI142" s="141">
        <f>IF(N142="nulová",J142,0)</f>
        <v>0</v>
      </c>
      <c r="BJ142" s="16" t="s">
        <v>78</v>
      </c>
      <c r="BK142" s="141">
        <f>ROUND(I142*H142,2)</f>
        <v>0</v>
      </c>
      <c r="BL142" s="16" t="s">
        <v>186</v>
      </c>
      <c r="BM142" s="140" t="s">
        <v>4939</v>
      </c>
    </row>
    <row r="143" spans="2:65" s="1" customFormat="1" x14ac:dyDescent="0.2">
      <c r="B143" s="31"/>
      <c r="D143" s="148" t="s">
        <v>1052</v>
      </c>
      <c r="F143" s="149" t="s">
        <v>4940</v>
      </c>
      <c r="I143" s="144"/>
      <c r="L143" s="31"/>
      <c r="M143" s="145"/>
      <c r="T143" s="52"/>
      <c r="AT143" s="16" t="s">
        <v>1052</v>
      </c>
      <c r="AU143" s="16" t="s">
        <v>80</v>
      </c>
    </row>
    <row r="144" spans="2:65" s="12" customFormat="1" x14ac:dyDescent="0.2">
      <c r="B144" s="150"/>
      <c r="D144" s="142" t="s">
        <v>1054</v>
      </c>
      <c r="E144" s="151" t="s">
        <v>3</v>
      </c>
      <c r="F144" s="152" t="s">
        <v>4941</v>
      </c>
      <c r="H144" s="153">
        <v>0.19400000000000001</v>
      </c>
      <c r="I144" s="154"/>
      <c r="L144" s="150"/>
      <c r="M144" s="155"/>
      <c r="T144" s="156"/>
      <c r="AT144" s="151" t="s">
        <v>1054</v>
      </c>
      <c r="AU144" s="151" t="s">
        <v>80</v>
      </c>
      <c r="AV144" s="12" t="s">
        <v>80</v>
      </c>
      <c r="AW144" s="12" t="s">
        <v>35</v>
      </c>
      <c r="AX144" s="12" t="s">
        <v>78</v>
      </c>
      <c r="AY144" s="151" t="s">
        <v>181</v>
      </c>
    </row>
    <row r="145" spans="2:65" s="1" customFormat="1" ht="37.9" customHeight="1" x14ac:dyDescent="0.2">
      <c r="B145" s="128"/>
      <c r="C145" s="129" t="s">
        <v>237</v>
      </c>
      <c r="D145" s="129" t="s">
        <v>182</v>
      </c>
      <c r="E145" s="130" t="s">
        <v>1326</v>
      </c>
      <c r="F145" s="131" t="s">
        <v>1327</v>
      </c>
      <c r="G145" s="132" t="s">
        <v>1114</v>
      </c>
      <c r="H145" s="133">
        <v>0.14299999999999999</v>
      </c>
      <c r="I145" s="134"/>
      <c r="J145" s="135">
        <f>ROUND(I145*H145,2)</f>
        <v>0</v>
      </c>
      <c r="K145" s="131" t="s">
        <v>1205</v>
      </c>
      <c r="L145" s="31"/>
      <c r="M145" s="136" t="s">
        <v>3</v>
      </c>
      <c r="N145" s="137" t="s">
        <v>44</v>
      </c>
      <c r="P145" s="138">
        <f>O145*H145</f>
        <v>0</v>
      </c>
      <c r="Q145" s="138">
        <v>1.7090000000000001E-2</v>
      </c>
      <c r="R145" s="138">
        <f>Q145*H145</f>
        <v>2.4438699999999999E-3</v>
      </c>
      <c r="S145" s="138">
        <v>0</v>
      </c>
      <c r="T145" s="139">
        <f>S145*H145</f>
        <v>0</v>
      </c>
      <c r="AR145" s="140" t="s">
        <v>186</v>
      </c>
      <c r="AT145" s="140" t="s">
        <v>182</v>
      </c>
      <c r="AU145" s="140" t="s">
        <v>80</v>
      </c>
      <c r="AY145" s="16" t="s">
        <v>181</v>
      </c>
      <c r="BE145" s="141">
        <f>IF(N145="základní",J145,0)</f>
        <v>0</v>
      </c>
      <c r="BF145" s="141">
        <f>IF(N145="snížená",J145,0)</f>
        <v>0</v>
      </c>
      <c r="BG145" s="141">
        <f>IF(N145="zákl. přenesená",J145,0)</f>
        <v>0</v>
      </c>
      <c r="BH145" s="141">
        <f>IF(N145="sníž. přenesená",J145,0)</f>
        <v>0</v>
      </c>
      <c r="BI145" s="141">
        <f>IF(N145="nulová",J145,0)</f>
        <v>0</v>
      </c>
      <c r="BJ145" s="16" t="s">
        <v>78</v>
      </c>
      <c r="BK145" s="141">
        <f>ROUND(I145*H145,2)</f>
        <v>0</v>
      </c>
      <c r="BL145" s="16" t="s">
        <v>186</v>
      </c>
      <c r="BM145" s="140" t="s">
        <v>4942</v>
      </c>
    </row>
    <row r="146" spans="2:65" s="1" customFormat="1" x14ac:dyDescent="0.2">
      <c r="B146" s="31"/>
      <c r="D146" s="148" t="s">
        <v>1052</v>
      </c>
      <c r="F146" s="149" t="s">
        <v>4943</v>
      </c>
      <c r="I146" s="144"/>
      <c r="L146" s="31"/>
      <c r="M146" s="145"/>
      <c r="T146" s="52"/>
      <c r="AT146" s="16" t="s">
        <v>1052</v>
      </c>
      <c r="AU146" s="16" t="s">
        <v>80</v>
      </c>
    </row>
    <row r="147" spans="2:65" s="12" customFormat="1" x14ac:dyDescent="0.2">
      <c r="B147" s="150"/>
      <c r="D147" s="142" t="s">
        <v>1054</v>
      </c>
      <c r="E147" s="151" t="s">
        <v>3</v>
      </c>
      <c r="F147" s="152" t="s">
        <v>4944</v>
      </c>
      <c r="H147" s="153">
        <v>0.14299999999999999</v>
      </c>
      <c r="I147" s="154"/>
      <c r="L147" s="150"/>
      <c r="M147" s="155"/>
      <c r="T147" s="156"/>
      <c r="AT147" s="151" t="s">
        <v>1054</v>
      </c>
      <c r="AU147" s="151" t="s">
        <v>80</v>
      </c>
      <c r="AV147" s="12" t="s">
        <v>80</v>
      </c>
      <c r="AW147" s="12" t="s">
        <v>35</v>
      </c>
      <c r="AX147" s="12" t="s">
        <v>78</v>
      </c>
      <c r="AY147" s="151" t="s">
        <v>181</v>
      </c>
    </row>
    <row r="148" spans="2:65" s="1" customFormat="1" ht="24.2" customHeight="1" x14ac:dyDescent="0.2">
      <c r="B148" s="128"/>
      <c r="C148" s="164" t="s">
        <v>241</v>
      </c>
      <c r="D148" s="164" t="s">
        <v>1134</v>
      </c>
      <c r="E148" s="165" t="s">
        <v>1480</v>
      </c>
      <c r="F148" s="166" t="s">
        <v>1481</v>
      </c>
      <c r="G148" s="167" t="s">
        <v>1114</v>
      </c>
      <c r="H148" s="168">
        <v>0.14299999999999999</v>
      </c>
      <c r="I148" s="169"/>
      <c r="J148" s="170">
        <f>ROUND(I148*H148,2)</f>
        <v>0</v>
      </c>
      <c r="K148" s="166" t="s">
        <v>1050</v>
      </c>
      <c r="L148" s="171"/>
      <c r="M148" s="172" t="s">
        <v>3</v>
      </c>
      <c r="N148" s="173" t="s">
        <v>44</v>
      </c>
      <c r="P148" s="138">
        <f>O148*H148</f>
        <v>0</v>
      </c>
      <c r="Q148" s="138">
        <v>1</v>
      </c>
      <c r="R148" s="138">
        <f>Q148*H148</f>
        <v>0.14299999999999999</v>
      </c>
      <c r="S148" s="138">
        <v>0</v>
      </c>
      <c r="T148" s="139">
        <f>S148*H148</f>
        <v>0</v>
      </c>
      <c r="AR148" s="140" t="s">
        <v>209</v>
      </c>
      <c r="AT148" s="140" t="s">
        <v>1134</v>
      </c>
      <c r="AU148" s="140" t="s">
        <v>80</v>
      </c>
      <c r="AY148" s="16" t="s">
        <v>181</v>
      </c>
      <c r="BE148" s="141">
        <f>IF(N148="základní",J148,0)</f>
        <v>0</v>
      </c>
      <c r="BF148" s="141">
        <f>IF(N148="snížená",J148,0)</f>
        <v>0</v>
      </c>
      <c r="BG148" s="141">
        <f>IF(N148="zákl. přenesená",J148,0)</f>
        <v>0</v>
      </c>
      <c r="BH148" s="141">
        <f>IF(N148="sníž. přenesená",J148,0)</f>
        <v>0</v>
      </c>
      <c r="BI148" s="141">
        <f>IF(N148="nulová",J148,0)</f>
        <v>0</v>
      </c>
      <c r="BJ148" s="16" t="s">
        <v>78</v>
      </c>
      <c r="BK148" s="141">
        <f>ROUND(I148*H148,2)</f>
        <v>0</v>
      </c>
      <c r="BL148" s="16" t="s">
        <v>186</v>
      </c>
      <c r="BM148" s="140" t="s">
        <v>4945</v>
      </c>
    </row>
    <row r="149" spans="2:65" s="11" customFormat="1" ht="22.9" customHeight="1" x14ac:dyDescent="0.2">
      <c r="B149" s="118"/>
      <c r="D149" s="119" t="s">
        <v>72</v>
      </c>
      <c r="E149" s="146" t="s">
        <v>186</v>
      </c>
      <c r="F149" s="146" t="s">
        <v>1422</v>
      </c>
      <c r="I149" s="121"/>
      <c r="J149" s="147">
        <f>BK149</f>
        <v>0</v>
      </c>
      <c r="L149" s="118"/>
      <c r="M149" s="123"/>
      <c r="P149" s="124">
        <f>SUM(P150:P167)</f>
        <v>0</v>
      </c>
      <c r="R149" s="124">
        <f>SUM(R150:R167)</f>
        <v>1.0779242000000002</v>
      </c>
      <c r="T149" s="125">
        <f>SUM(T150:T167)</f>
        <v>0</v>
      </c>
      <c r="AR149" s="119" t="s">
        <v>78</v>
      </c>
      <c r="AT149" s="126" t="s">
        <v>72</v>
      </c>
      <c r="AU149" s="126" t="s">
        <v>78</v>
      </c>
      <c r="AY149" s="119" t="s">
        <v>181</v>
      </c>
      <c r="BK149" s="127">
        <f>SUM(BK150:BK167)</f>
        <v>0</v>
      </c>
    </row>
    <row r="150" spans="2:65" s="1" customFormat="1" ht="49.15" customHeight="1" x14ac:dyDescent="0.2">
      <c r="B150" s="128"/>
      <c r="C150" s="129" t="s">
        <v>244</v>
      </c>
      <c r="D150" s="129" t="s">
        <v>182</v>
      </c>
      <c r="E150" s="130" t="s">
        <v>1424</v>
      </c>
      <c r="F150" s="131" t="s">
        <v>1425</v>
      </c>
      <c r="G150" s="132" t="s">
        <v>1059</v>
      </c>
      <c r="H150" s="133">
        <v>0.4</v>
      </c>
      <c r="I150" s="134"/>
      <c r="J150" s="135">
        <f>ROUND(I150*H150,2)</f>
        <v>0</v>
      </c>
      <c r="K150" s="131" t="s">
        <v>1050</v>
      </c>
      <c r="L150" s="31"/>
      <c r="M150" s="136" t="s">
        <v>3</v>
      </c>
      <c r="N150" s="137" t="s">
        <v>44</v>
      </c>
      <c r="P150" s="138">
        <f>O150*H150</f>
        <v>0</v>
      </c>
      <c r="Q150" s="138">
        <v>2.5020099999999998</v>
      </c>
      <c r="R150" s="138">
        <f>Q150*H150</f>
        <v>1.000804</v>
      </c>
      <c r="S150" s="138">
        <v>0</v>
      </c>
      <c r="T150" s="139">
        <f>S150*H150</f>
        <v>0</v>
      </c>
      <c r="AR150" s="140" t="s">
        <v>186</v>
      </c>
      <c r="AT150" s="140" t="s">
        <v>182</v>
      </c>
      <c r="AU150" s="140" t="s">
        <v>80</v>
      </c>
      <c r="AY150" s="16" t="s">
        <v>181</v>
      </c>
      <c r="BE150" s="141">
        <f>IF(N150="základní",J150,0)</f>
        <v>0</v>
      </c>
      <c r="BF150" s="141">
        <f>IF(N150="snížená",J150,0)</f>
        <v>0</v>
      </c>
      <c r="BG150" s="141">
        <f>IF(N150="zákl. přenesená",J150,0)</f>
        <v>0</v>
      </c>
      <c r="BH150" s="141">
        <f>IF(N150="sníž. přenesená",J150,0)</f>
        <v>0</v>
      </c>
      <c r="BI150" s="141">
        <f>IF(N150="nulová",J150,0)</f>
        <v>0</v>
      </c>
      <c r="BJ150" s="16" t="s">
        <v>78</v>
      </c>
      <c r="BK150" s="141">
        <f>ROUND(I150*H150,2)</f>
        <v>0</v>
      </c>
      <c r="BL150" s="16" t="s">
        <v>186</v>
      </c>
      <c r="BM150" s="140" t="s">
        <v>4946</v>
      </c>
    </row>
    <row r="151" spans="2:65" s="1" customFormat="1" x14ac:dyDescent="0.2">
      <c r="B151" s="31"/>
      <c r="D151" s="148" t="s">
        <v>1052</v>
      </c>
      <c r="F151" s="149" t="s">
        <v>1427</v>
      </c>
      <c r="I151" s="144"/>
      <c r="L151" s="31"/>
      <c r="M151" s="145"/>
      <c r="T151" s="52"/>
      <c r="AT151" s="16" t="s">
        <v>1052</v>
      </c>
      <c r="AU151" s="16" t="s">
        <v>80</v>
      </c>
    </row>
    <row r="152" spans="2:65" s="12" customFormat="1" x14ac:dyDescent="0.2">
      <c r="B152" s="150"/>
      <c r="D152" s="142" t="s">
        <v>1054</v>
      </c>
      <c r="E152" s="151" t="s">
        <v>3</v>
      </c>
      <c r="F152" s="152" t="s">
        <v>4947</v>
      </c>
      <c r="H152" s="153">
        <v>0.4</v>
      </c>
      <c r="I152" s="154"/>
      <c r="L152" s="150"/>
      <c r="M152" s="155"/>
      <c r="T152" s="156"/>
      <c r="AT152" s="151" t="s">
        <v>1054</v>
      </c>
      <c r="AU152" s="151" t="s">
        <v>80</v>
      </c>
      <c r="AV152" s="12" t="s">
        <v>80</v>
      </c>
      <c r="AW152" s="12" t="s">
        <v>35</v>
      </c>
      <c r="AX152" s="12" t="s">
        <v>78</v>
      </c>
      <c r="AY152" s="151" t="s">
        <v>181</v>
      </c>
    </row>
    <row r="153" spans="2:65" s="1" customFormat="1" ht="101.25" customHeight="1" x14ac:dyDescent="0.2">
      <c r="B153" s="128"/>
      <c r="C153" s="129" t="s">
        <v>248</v>
      </c>
      <c r="D153" s="129" t="s">
        <v>182</v>
      </c>
      <c r="E153" s="130" t="s">
        <v>1433</v>
      </c>
      <c r="F153" s="131" t="s">
        <v>1434</v>
      </c>
      <c r="G153" s="132" t="s">
        <v>597</v>
      </c>
      <c r="H153" s="133">
        <v>4</v>
      </c>
      <c r="I153" s="134"/>
      <c r="J153" s="135">
        <f>ROUND(I153*H153,2)</f>
        <v>0</v>
      </c>
      <c r="K153" s="131" t="s">
        <v>1050</v>
      </c>
      <c r="L153" s="31"/>
      <c r="M153" s="136" t="s">
        <v>3</v>
      </c>
      <c r="N153" s="137" t="s">
        <v>44</v>
      </c>
      <c r="P153" s="138">
        <f>O153*H153</f>
        <v>0</v>
      </c>
      <c r="Q153" s="138">
        <v>9.7300000000000008E-3</v>
      </c>
      <c r="R153" s="138">
        <f>Q153*H153</f>
        <v>3.8920000000000003E-2</v>
      </c>
      <c r="S153" s="138">
        <v>0</v>
      </c>
      <c r="T153" s="139">
        <f>S153*H153</f>
        <v>0</v>
      </c>
      <c r="AR153" s="140" t="s">
        <v>186</v>
      </c>
      <c r="AT153" s="140" t="s">
        <v>182</v>
      </c>
      <c r="AU153" s="140" t="s">
        <v>80</v>
      </c>
      <c r="AY153" s="16" t="s">
        <v>181</v>
      </c>
      <c r="BE153" s="141">
        <f>IF(N153="základní",J153,0)</f>
        <v>0</v>
      </c>
      <c r="BF153" s="141">
        <f>IF(N153="snížená",J153,0)</f>
        <v>0</v>
      </c>
      <c r="BG153" s="141">
        <f>IF(N153="zákl. přenesená",J153,0)</f>
        <v>0</v>
      </c>
      <c r="BH153" s="141">
        <f>IF(N153="sníž. přenesená",J153,0)</f>
        <v>0</v>
      </c>
      <c r="BI153" s="141">
        <f>IF(N153="nulová",J153,0)</f>
        <v>0</v>
      </c>
      <c r="BJ153" s="16" t="s">
        <v>78</v>
      </c>
      <c r="BK153" s="141">
        <f>ROUND(I153*H153,2)</f>
        <v>0</v>
      </c>
      <c r="BL153" s="16" t="s">
        <v>186</v>
      </c>
      <c r="BM153" s="140" t="s">
        <v>4948</v>
      </c>
    </row>
    <row r="154" spans="2:65" s="1" customFormat="1" x14ac:dyDescent="0.2">
      <c r="B154" s="31"/>
      <c r="D154" s="148" t="s">
        <v>1052</v>
      </c>
      <c r="F154" s="149" t="s">
        <v>1436</v>
      </c>
      <c r="I154" s="144"/>
      <c r="L154" s="31"/>
      <c r="M154" s="145"/>
      <c r="T154" s="52"/>
      <c r="AT154" s="16" t="s">
        <v>1052</v>
      </c>
      <c r="AU154" s="16" t="s">
        <v>80</v>
      </c>
    </row>
    <row r="155" spans="2:65" s="12" customFormat="1" x14ac:dyDescent="0.2">
      <c r="B155" s="150"/>
      <c r="D155" s="142" t="s">
        <v>1054</v>
      </c>
      <c r="E155" s="151" t="s">
        <v>3</v>
      </c>
      <c r="F155" s="152" t="s">
        <v>4949</v>
      </c>
      <c r="H155" s="153">
        <v>4</v>
      </c>
      <c r="I155" s="154"/>
      <c r="L155" s="150"/>
      <c r="M155" s="155"/>
      <c r="T155" s="156"/>
      <c r="AT155" s="151" t="s">
        <v>1054</v>
      </c>
      <c r="AU155" s="151" t="s">
        <v>80</v>
      </c>
      <c r="AV155" s="12" t="s">
        <v>80</v>
      </c>
      <c r="AW155" s="12" t="s">
        <v>35</v>
      </c>
      <c r="AX155" s="12" t="s">
        <v>78</v>
      </c>
      <c r="AY155" s="151" t="s">
        <v>181</v>
      </c>
    </row>
    <row r="156" spans="2:65" s="1" customFormat="1" ht="37.9" customHeight="1" x14ac:dyDescent="0.2">
      <c r="B156" s="128"/>
      <c r="C156" s="129" t="s">
        <v>252</v>
      </c>
      <c r="D156" s="129" t="s">
        <v>182</v>
      </c>
      <c r="E156" s="130" t="s">
        <v>1441</v>
      </c>
      <c r="F156" s="131" t="s">
        <v>1442</v>
      </c>
      <c r="G156" s="132" t="s">
        <v>597</v>
      </c>
      <c r="H156" s="133">
        <v>2.72</v>
      </c>
      <c r="I156" s="134"/>
      <c r="J156" s="135">
        <f>ROUND(I156*H156,2)</f>
        <v>0</v>
      </c>
      <c r="K156" s="131" t="s">
        <v>1050</v>
      </c>
      <c r="L156" s="31"/>
      <c r="M156" s="136" t="s">
        <v>3</v>
      </c>
      <c r="N156" s="137" t="s">
        <v>44</v>
      </c>
      <c r="P156" s="138">
        <f>O156*H156</f>
        <v>0</v>
      </c>
      <c r="Q156" s="138">
        <v>8.0999999999999996E-4</v>
      </c>
      <c r="R156" s="138">
        <f>Q156*H156</f>
        <v>2.2032000000000002E-3</v>
      </c>
      <c r="S156" s="138">
        <v>0</v>
      </c>
      <c r="T156" s="139">
        <f>S156*H156</f>
        <v>0</v>
      </c>
      <c r="AR156" s="140" t="s">
        <v>186</v>
      </c>
      <c r="AT156" s="140" t="s">
        <v>182</v>
      </c>
      <c r="AU156" s="140" t="s">
        <v>80</v>
      </c>
      <c r="AY156" s="16" t="s">
        <v>181</v>
      </c>
      <c r="BE156" s="141">
        <f>IF(N156="základní",J156,0)</f>
        <v>0</v>
      </c>
      <c r="BF156" s="141">
        <f>IF(N156="snížená",J156,0)</f>
        <v>0</v>
      </c>
      <c r="BG156" s="141">
        <f>IF(N156="zákl. přenesená",J156,0)</f>
        <v>0</v>
      </c>
      <c r="BH156" s="141">
        <f>IF(N156="sníž. přenesená",J156,0)</f>
        <v>0</v>
      </c>
      <c r="BI156" s="141">
        <f>IF(N156="nulová",J156,0)</f>
        <v>0</v>
      </c>
      <c r="BJ156" s="16" t="s">
        <v>78</v>
      </c>
      <c r="BK156" s="141">
        <f>ROUND(I156*H156,2)</f>
        <v>0</v>
      </c>
      <c r="BL156" s="16" t="s">
        <v>186</v>
      </c>
      <c r="BM156" s="140" t="s">
        <v>4950</v>
      </c>
    </row>
    <row r="157" spans="2:65" s="1" customFormat="1" x14ac:dyDescent="0.2">
      <c r="B157" s="31"/>
      <c r="D157" s="148" t="s">
        <v>1052</v>
      </c>
      <c r="F157" s="149" t="s">
        <v>1444</v>
      </c>
      <c r="I157" s="144"/>
      <c r="L157" s="31"/>
      <c r="M157" s="145"/>
      <c r="T157" s="52"/>
      <c r="AT157" s="16" t="s">
        <v>1052</v>
      </c>
      <c r="AU157" s="16" t="s">
        <v>80</v>
      </c>
    </row>
    <row r="158" spans="2:65" s="12" customFormat="1" x14ac:dyDescent="0.2">
      <c r="B158" s="150"/>
      <c r="D158" s="142" t="s">
        <v>1054</v>
      </c>
      <c r="E158" s="151" t="s">
        <v>3</v>
      </c>
      <c r="F158" s="152" t="s">
        <v>4951</v>
      </c>
      <c r="H158" s="153">
        <v>2.72</v>
      </c>
      <c r="I158" s="154"/>
      <c r="L158" s="150"/>
      <c r="M158" s="155"/>
      <c r="T158" s="156"/>
      <c r="AT158" s="151" t="s">
        <v>1054</v>
      </c>
      <c r="AU158" s="151" t="s">
        <v>80</v>
      </c>
      <c r="AV158" s="12" t="s">
        <v>80</v>
      </c>
      <c r="AW158" s="12" t="s">
        <v>35</v>
      </c>
      <c r="AX158" s="12" t="s">
        <v>78</v>
      </c>
      <c r="AY158" s="151" t="s">
        <v>181</v>
      </c>
    </row>
    <row r="159" spans="2:65" s="1" customFormat="1" ht="37.9" customHeight="1" x14ac:dyDescent="0.2">
      <c r="B159" s="128"/>
      <c r="C159" s="129" t="s">
        <v>8</v>
      </c>
      <c r="D159" s="129" t="s">
        <v>182</v>
      </c>
      <c r="E159" s="130" t="s">
        <v>1447</v>
      </c>
      <c r="F159" s="131" t="s">
        <v>1448</v>
      </c>
      <c r="G159" s="132" t="s">
        <v>597</v>
      </c>
      <c r="H159" s="133">
        <v>2.72</v>
      </c>
      <c r="I159" s="134"/>
      <c r="J159" s="135">
        <f>ROUND(I159*H159,2)</f>
        <v>0</v>
      </c>
      <c r="K159" s="131" t="s">
        <v>1050</v>
      </c>
      <c r="L159" s="31"/>
      <c r="M159" s="136" t="s">
        <v>3</v>
      </c>
      <c r="N159" s="137" t="s">
        <v>44</v>
      </c>
      <c r="P159" s="138">
        <f>O159*H159</f>
        <v>0</v>
      </c>
      <c r="Q159" s="138">
        <v>0</v>
      </c>
      <c r="R159" s="138">
        <f>Q159*H159</f>
        <v>0</v>
      </c>
      <c r="S159" s="138">
        <v>0</v>
      </c>
      <c r="T159" s="139">
        <f>S159*H159</f>
        <v>0</v>
      </c>
      <c r="AR159" s="140" t="s">
        <v>186</v>
      </c>
      <c r="AT159" s="140" t="s">
        <v>182</v>
      </c>
      <c r="AU159" s="140" t="s">
        <v>80</v>
      </c>
      <c r="AY159" s="16" t="s">
        <v>181</v>
      </c>
      <c r="BE159" s="141">
        <f>IF(N159="základní",J159,0)</f>
        <v>0</v>
      </c>
      <c r="BF159" s="141">
        <f>IF(N159="snížená",J159,0)</f>
        <v>0</v>
      </c>
      <c r="BG159" s="141">
        <f>IF(N159="zákl. přenesená",J159,0)</f>
        <v>0</v>
      </c>
      <c r="BH159" s="141">
        <f>IF(N159="sníž. přenesená",J159,0)</f>
        <v>0</v>
      </c>
      <c r="BI159" s="141">
        <f>IF(N159="nulová",J159,0)</f>
        <v>0</v>
      </c>
      <c r="BJ159" s="16" t="s">
        <v>78</v>
      </c>
      <c r="BK159" s="141">
        <f>ROUND(I159*H159,2)</f>
        <v>0</v>
      </c>
      <c r="BL159" s="16" t="s">
        <v>186</v>
      </c>
      <c r="BM159" s="140" t="s">
        <v>4952</v>
      </c>
    </row>
    <row r="160" spans="2:65" s="1" customFormat="1" x14ac:dyDescent="0.2">
      <c r="B160" s="31"/>
      <c r="D160" s="148" t="s">
        <v>1052</v>
      </c>
      <c r="F160" s="149" t="s">
        <v>1450</v>
      </c>
      <c r="I160" s="144"/>
      <c r="L160" s="31"/>
      <c r="M160" s="145"/>
      <c r="T160" s="52"/>
      <c r="AT160" s="16" t="s">
        <v>1052</v>
      </c>
      <c r="AU160" s="16" t="s">
        <v>80</v>
      </c>
    </row>
    <row r="161" spans="2:65" s="12" customFormat="1" x14ac:dyDescent="0.2">
      <c r="B161" s="150"/>
      <c r="D161" s="142" t="s">
        <v>1054</v>
      </c>
      <c r="E161" s="151" t="s">
        <v>3</v>
      </c>
      <c r="F161" s="152" t="s">
        <v>4953</v>
      </c>
      <c r="H161" s="153">
        <v>2.72</v>
      </c>
      <c r="I161" s="154"/>
      <c r="L161" s="150"/>
      <c r="M161" s="155"/>
      <c r="T161" s="156"/>
      <c r="AT161" s="151" t="s">
        <v>1054</v>
      </c>
      <c r="AU161" s="151" t="s">
        <v>80</v>
      </c>
      <c r="AV161" s="12" t="s">
        <v>80</v>
      </c>
      <c r="AW161" s="12" t="s">
        <v>35</v>
      </c>
      <c r="AX161" s="12" t="s">
        <v>78</v>
      </c>
      <c r="AY161" s="151" t="s">
        <v>181</v>
      </c>
    </row>
    <row r="162" spans="2:65" s="1" customFormat="1" ht="78" customHeight="1" x14ac:dyDescent="0.2">
      <c r="B162" s="128"/>
      <c r="C162" s="129" t="s">
        <v>259</v>
      </c>
      <c r="D162" s="129" t="s">
        <v>182</v>
      </c>
      <c r="E162" s="130" t="s">
        <v>1453</v>
      </c>
      <c r="F162" s="131" t="s">
        <v>1454</v>
      </c>
      <c r="G162" s="132" t="s">
        <v>1114</v>
      </c>
      <c r="H162" s="133">
        <v>1.9E-2</v>
      </c>
      <c r="I162" s="134"/>
      <c r="J162" s="135">
        <f>ROUND(I162*H162,2)</f>
        <v>0</v>
      </c>
      <c r="K162" s="131" t="s">
        <v>1050</v>
      </c>
      <c r="L162" s="31"/>
      <c r="M162" s="136" t="s">
        <v>3</v>
      </c>
      <c r="N162" s="137" t="s">
        <v>44</v>
      </c>
      <c r="P162" s="138">
        <f>O162*H162</f>
        <v>0</v>
      </c>
      <c r="Q162" s="138">
        <v>1.05555</v>
      </c>
      <c r="R162" s="138">
        <f>Q162*H162</f>
        <v>2.0055449999999999E-2</v>
      </c>
      <c r="S162" s="138">
        <v>0</v>
      </c>
      <c r="T162" s="139">
        <f>S162*H162</f>
        <v>0</v>
      </c>
      <c r="AR162" s="140" t="s">
        <v>186</v>
      </c>
      <c r="AT162" s="140" t="s">
        <v>182</v>
      </c>
      <c r="AU162" s="140" t="s">
        <v>80</v>
      </c>
      <c r="AY162" s="16" t="s">
        <v>181</v>
      </c>
      <c r="BE162" s="141">
        <f>IF(N162="základní",J162,0)</f>
        <v>0</v>
      </c>
      <c r="BF162" s="141">
        <f>IF(N162="snížená",J162,0)</f>
        <v>0</v>
      </c>
      <c r="BG162" s="141">
        <f>IF(N162="zákl. přenesená",J162,0)</f>
        <v>0</v>
      </c>
      <c r="BH162" s="141">
        <f>IF(N162="sníž. přenesená",J162,0)</f>
        <v>0</v>
      </c>
      <c r="BI162" s="141">
        <f>IF(N162="nulová",J162,0)</f>
        <v>0</v>
      </c>
      <c r="BJ162" s="16" t="s">
        <v>78</v>
      </c>
      <c r="BK162" s="141">
        <f>ROUND(I162*H162,2)</f>
        <v>0</v>
      </c>
      <c r="BL162" s="16" t="s">
        <v>186</v>
      </c>
      <c r="BM162" s="140" t="s">
        <v>4954</v>
      </c>
    </row>
    <row r="163" spans="2:65" s="1" customFormat="1" x14ac:dyDescent="0.2">
      <c r="B163" s="31"/>
      <c r="D163" s="148" t="s">
        <v>1052</v>
      </c>
      <c r="F163" s="149" t="s">
        <v>1456</v>
      </c>
      <c r="I163" s="144"/>
      <c r="L163" s="31"/>
      <c r="M163" s="145"/>
      <c r="T163" s="52"/>
      <c r="AT163" s="16" t="s">
        <v>1052</v>
      </c>
      <c r="AU163" s="16" t="s">
        <v>80</v>
      </c>
    </row>
    <row r="164" spans="2:65" s="12" customFormat="1" x14ac:dyDescent="0.2">
      <c r="B164" s="150"/>
      <c r="D164" s="142" t="s">
        <v>1054</v>
      </c>
      <c r="E164" s="151" t="s">
        <v>3</v>
      </c>
      <c r="F164" s="152" t="s">
        <v>4955</v>
      </c>
      <c r="H164" s="153">
        <v>1.9E-2</v>
      </c>
      <c r="I164" s="154"/>
      <c r="L164" s="150"/>
      <c r="M164" s="155"/>
      <c r="T164" s="156"/>
      <c r="AT164" s="151" t="s">
        <v>1054</v>
      </c>
      <c r="AU164" s="151" t="s">
        <v>80</v>
      </c>
      <c r="AV164" s="12" t="s">
        <v>80</v>
      </c>
      <c r="AW164" s="12" t="s">
        <v>35</v>
      </c>
      <c r="AX164" s="12" t="s">
        <v>78</v>
      </c>
      <c r="AY164" s="151" t="s">
        <v>181</v>
      </c>
    </row>
    <row r="165" spans="2:65" s="1" customFormat="1" ht="78" customHeight="1" x14ac:dyDescent="0.2">
      <c r="B165" s="128"/>
      <c r="C165" s="129" t="s">
        <v>263</v>
      </c>
      <c r="D165" s="129" t="s">
        <v>182</v>
      </c>
      <c r="E165" s="130" t="s">
        <v>1464</v>
      </c>
      <c r="F165" s="131" t="s">
        <v>1465</v>
      </c>
      <c r="G165" s="132" t="s">
        <v>1114</v>
      </c>
      <c r="H165" s="133">
        <v>1.4999999999999999E-2</v>
      </c>
      <c r="I165" s="134"/>
      <c r="J165" s="135">
        <f>ROUND(I165*H165,2)</f>
        <v>0</v>
      </c>
      <c r="K165" s="131" t="s">
        <v>1050</v>
      </c>
      <c r="L165" s="31"/>
      <c r="M165" s="136" t="s">
        <v>3</v>
      </c>
      <c r="N165" s="137" t="s">
        <v>44</v>
      </c>
      <c r="P165" s="138">
        <f>O165*H165</f>
        <v>0</v>
      </c>
      <c r="Q165" s="138">
        <v>1.06277</v>
      </c>
      <c r="R165" s="138">
        <f>Q165*H165</f>
        <v>1.5941549999999999E-2</v>
      </c>
      <c r="S165" s="138">
        <v>0</v>
      </c>
      <c r="T165" s="139">
        <f>S165*H165</f>
        <v>0</v>
      </c>
      <c r="AR165" s="140" t="s">
        <v>186</v>
      </c>
      <c r="AT165" s="140" t="s">
        <v>182</v>
      </c>
      <c r="AU165" s="140" t="s">
        <v>80</v>
      </c>
      <c r="AY165" s="16" t="s">
        <v>181</v>
      </c>
      <c r="BE165" s="141">
        <f>IF(N165="základní",J165,0)</f>
        <v>0</v>
      </c>
      <c r="BF165" s="141">
        <f>IF(N165="snížená",J165,0)</f>
        <v>0</v>
      </c>
      <c r="BG165" s="141">
        <f>IF(N165="zákl. přenesená",J165,0)</f>
        <v>0</v>
      </c>
      <c r="BH165" s="141">
        <f>IF(N165="sníž. přenesená",J165,0)</f>
        <v>0</v>
      </c>
      <c r="BI165" s="141">
        <f>IF(N165="nulová",J165,0)</f>
        <v>0</v>
      </c>
      <c r="BJ165" s="16" t="s">
        <v>78</v>
      </c>
      <c r="BK165" s="141">
        <f>ROUND(I165*H165,2)</f>
        <v>0</v>
      </c>
      <c r="BL165" s="16" t="s">
        <v>186</v>
      </c>
      <c r="BM165" s="140" t="s">
        <v>4956</v>
      </c>
    </row>
    <row r="166" spans="2:65" s="1" customFormat="1" x14ac:dyDescent="0.2">
      <c r="B166" s="31"/>
      <c r="D166" s="148" t="s">
        <v>1052</v>
      </c>
      <c r="F166" s="149" t="s">
        <v>1467</v>
      </c>
      <c r="I166" s="144"/>
      <c r="L166" s="31"/>
      <c r="M166" s="145"/>
      <c r="T166" s="52"/>
      <c r="AT166" s="16" t="s">
        <v>1052</v>
      </c>
      <c r="AU166" s="16" t="s">
        <v>80</v>
      </c>
    </row>
    <row r="167" spans="2:65" s="12" customFormat="1" x14ac:dyDescent="0.2">
      <c r="B167" s="150"/>
      <c r="D167" s="142" t="s">
        <v>1054</v>
      </c>
      <c r="E167" s="151" t="s">
        <v>3</v>
      </c>
      <c r="F167" s="152" t="s">
        <v>4957</v>
      </c>
      <c r="H167" s="153">
        <v>1.4999999999999999E-2</v>
      </c>
      <c r="I167" s="154"/>
      <c r="L167" s="150"/>
      <c r="M167" s="155"/>
      <c r="T167" s="156"/>
      <c r="AT167" s="151" t="s">
        <v>1054</v>
      </c>
      <c r="AU167" s="151" t="s">
        <v>80</v>
      </c>
      <c r="AV167" s="12" t="s">
        <v>80</v>
      </c>
      <c r="AW167" s="12" t="s">
        <v>35</v>
      </c>
      <c r="AX167" s="12" t="s">
        <v>78</v>
      </c>
      <c r="AY167" s="151" t="s">
        <v>181</v>
      </c>
    </row>
    <row r="168" spans="2:65" s="11" customFormat="1" ht="22.9" customHeight="1" x14ac:dyDescent="0.2">
      <c r="B168" s="118"/>
      <c r="D168" s="119" t="s">
        <v>72</v>
      </c>
      <c r="E168" s="146" t="s">
        <v>201</v>
      </c>
      <c r="F168" s="146" t="s">
        <v>1575</v>
      </c>
      <c r="I168" s="121"/>
      <c r="J168" s="147">
        <f>BK168</f>
        <v>0</v>
      </c>
      <c r="L168" s="118"/>
      <c r="M168" s="123"/>
      <c r="P168" s="124">
        <f>SUM(P169:P176)</f>
        <v>0</v>
      </c>
      <c r="R168" s="124">
        <f>SUM(R169:R176)</f>
        <v>0.88074063999999996</v>
      </c>
      <c r="T168" s="125">
        <f>SUM(T169:T176)</f>
        <v>0</v>
      </c>
      <c r="AR168" s="119" t="s">
        <v>78</v>
      </c>
      <c r="AT168" s="126" t="s">
        <v>72</v>
      </c>
      <c r="AU168" s="126" t="s">
        <v>78</v>
      </c>
      <c r="AY168" s="119" t="s">
        <v>181</v>
      </c>
      <c r="BK168" s="127">
        <f>SUM(BK169:BK176)</f>
        <v>0</v>
      </c>
    </row>
    <row r="169" spans="2:65" s="1" customFormat="1" ht="33" customHeight="1" x14ac:dyDescent="0.2">
      <c r="B169" s="128"/>
      <c r="C169" s="129" t="s">
        <v>267</v>
      </c>
      <c r="D169" s="129" t="s">
        <v>182</v>
      </c>
      <c r="E169" s="130" t="s">
        <v>4958</v>
      </c>
      <c r="F169" s="131" t="s">
        <v>4959</v>
      </c>
      <c r="G169" s="132" t="s">
        <v>1059</v>
      </c>
      <c r="H169" s="133">
        <v>0.27200000000000002</v>
      </c>
      <c r="I169" s="134"/>
      <c r="J169" s="135">
        <f>ROUND(I169*H169,2)</f>
        <v>0</v>
      </c>
      <c r="K169" s="131" t="s">
        <v>1205</v>
      </c>
      <c r="L169" s="31"/>
      <c r="M169" s="136" t="s">
        <v>3</v>
      </c>
      <c r="N169" s="137" t="s">
        <v>44</v>
      </c>
      <c r="P169" s="138">
        <f>O169*H169</f>
        <v>0</v>
      </c>
      <c r="Q169" s="138">
        <v>2.5018699999999998</v>
      </c>
      <c r="R169" s="138">
        <f>Q169*H169</f>
        <v>0.68050864</v>
      </c>
      <c r="S169" s="138">
        <v>0</v>
      </c>
      <c r="T169" s="139">
        <f>S169*H169</f>
        <v>0</v>
      </c>
      <c r="AR169" s="140" t="s">
        <v>186</v>
      </c>
      <c r="AT169" s="140" t="s">
        <v>182</v>
      </c>
      <c r="AU169" s="140" t="s">
        <v>80</v>
      </c>
      <c r="AY169" s="16" t="s">
        <v>181</v>
      </c>
      <c r="BE169" s="141">
        <f>IF(N169="základní",J169,0)</f>
        <v>0</v>
      </c>
      <c r="BF169" s="141">
        <f>IF(N169="snížená",J169,0)</f>
        <v>0</v>
      </c>
      <c r="BG169" s="141">
        <f>IF(N169="zákl. přenesená",J169,0)</f>
        <v>0</v>
      </c>
      <c r="BH169" s="141">
        <f>IF(N169="sníž. přenesená",J169,0)</f>
        <v>0</v>
      </c>
      <c r="BI169" s="141">
        <f>IF(N169="nulová",J169,0)</f>
        <v>0</v>
      </c>
      <c r="BJ169" s="16" t="s">
        <v>78</v>
      </c>
      <c r="BK169" s="141">
        <f>ROUND(I169*H169,2)</f>
        <v>0</v>
      </c>
      <c r="BL169" s="16" t="s">
        <v>186</v>
      </c>
      <c r="BM169" s="140" t="s">
        <v>4960</v>
      </c>
    </row>
    <row r="170" spans="2:65" s="1" customFormat="1" x14ac:dyDescent="0.2">
      <c r="B170" s="31"/>
      <c r="D170" s="148" t="s">
        <v>1052</v>
      </c>
      <c r="F170" s="149" t="s">
        <v>4961</v>
      </c>
      <c r="I170" s="144"/>
      <c r="L170" s="31"/>
      <c r="M170" s="145"/>
      <c r="T170" s="52"/>
      <c r="AT170" s="16" t="s">
        <v>1052</v>
      </c>
      <c r="AU170" s="16" t="s">
        <v>80</v>
      </c>
    </row>
    <row r="171" spans="2:65" s="12" customFormat="1" x14ac:dyDescent="0.2">
      <c r="B171" s="150"/>
      <c r="D171" s="142" t="s">
        <v>1054</v>
      </c>
      <c r="E171" s="151" t="s">
        <v>3</v>
      </c>
      <c r="F171" s="152" t="s">
        <v>4962</v>
      </c>
      <c r="H171" s="153">
        <v>0.27200000000000002</v>
      </c>
      <c r="I171" s="154"/>
      <c r="L171" s="150"/>
      <c r="M171" s="155"/>
      <c r="T171" s="156"/>
      <c r="AT171" s="151" t="s">
        <v>1054</v>
      </c>
      <c r="AU171" s="151" t="s">
        <v>80</v>
      </c>
      <c r="AV171" s="12" t="s">
        <v>80</v>
      </c>
      <c r="AW171" s="12" t="s">
        <v>35</v>
      </c>
      <c r="AX171" s="12" t="s">
        <v>78</v>
      </c>
      <c r="AY171" s="151" t="s">
        <v>181</v>
      </c>
    </row>
    <row r="172" spans="2:65" s="1" customFormat="1" ht="37.9" customHeight="1" x14ac:dyDescent="0.2">
      <c r="B172" s="128"/>
      <c r="C172" s="129" t="s">
        <v>271</v>
      </c>
      <c r="D172" s="129" t="s">
        <v>182</v>
      </c>
      <c r="E172" s="130" t="s">
        <v>4963</v>
      </c>
      <c r="F172" s="131" t="s">
        <v>4964</v>
      </c>
      <c r="G172" s="132" t="s">
        <v>1059</v>
      </c>
      <c r="H172" s="133">
        <v>0.27200000000000002</v>
      </c>
      <c r="I172" s="134"/>
      <c r="J172" s="135">
        <f>ROUND(I172*H172,2)</f>
        <v>0</v>
      </c>
      <c r="K172" s="131" t="s">
        <v>1205</v>
      </c>
      <c r="L172" s="31"/>
      <c r="M172" s="136" t="s">
        <v>3</v>
      </c>
      <c r="N172" s="137" t="s">
        <v>44</v>
      </c>
      <c r="P172" s="138">
        <f>O172*H172</f>
        <v>0</v>
      </c>
      <c r="Q172" s="138">
        <v>0</v>
      </c>
      <c r="R172" s="138">
        <f>Q172*H172</f>
        <v>0</v>
      </c>
      <c r="S172" s="138">
        <v>0</v>
      </c>
      <c r="T172" s="139">
        <f>S172*H172</f>
        <v>0</v>
      </c>
      <c r="AR172" s="140" t="s">
        <v>186</v>
      </c>
      <c r="AT172" s="140" t="s">
        <v>182</v>
      </c>
      <c r="AU172" s="140" t="s">
        <v>80</v>
      </c>
      <c r="AY172" s="16" t="s">
        <v>181</v>
      </c>
      <c r="BE172" s="141">
        <f>IF(N172="základní",J172,0)</f>
        <v>0</v>
      </c>
      <c r="BF172" s="141">
        <f>IF(N172="snížená",J172,0)</f>
        <v>0</v>
      </c>
      <c r="BG172" s="141">
        <f>IF(N172="zákl. přenesená",J172,0)</f>
        <v>0</v>
      </c>
      <c r="BH172" s="141">
        <f>IF(N172="sníž. přenesená",J172,0)</f>
        <v>0</v>
      </c>
      <c r="BI172" s="141">
        <f>IF(N172="nulová",J172,0)</f>
        <v>0</v>
      </c>
      <c r="BJ172" s="16" t="s">
        <v>78</v>
      </c>
      <c r="BK172" s="141">
        <f>ROUND(I172*H172,2)</f>
        <v>0</v>
      </c>
      <c r="BL172" s="16" t="s">
        <v>186</v>
      </c>
      <c r="BM172" s="140" t="s">
        <v>4965</v>
      </c>
    </row>
    <row r="173" spans="2:65" s="1" customFormat="1" x14ac:dyDescent="0.2">
      <c r="B173" s="31"/>
      <c r="D173" s="148" t="s">
        <v>1052</v>
      </c>
      <c r="F173" s="149" t="s">
        <v>4966</v>
      </c>
      <c r="I173" s="144"/>
      <c r="L173" s="31"/>
      <c r="M173" s="145"/>
      <c r="T173" s="52"/>
      <c r="AT173" s="16" t="s">
        <v>1052</v>
      </c>
      <c r="AU173" s="16" t="s">
        <v>80</v>
      </c>
    </row>
    <row r="174" spans="2:65" s="1" customFormat="1" ht="24.2" customHeight="1" x14ac:dyDescent="0.2">
      <c r="B174" s="128"/>
      <c r="C174" s="129" t="s">
        <v>275</v>
      </c>
      <c r="D174" s="129" t="s">
        <v>182</v>
      </c>
      <c r="E174" s="130" t="s">
        <v>4967</v>
      </c>
      <c r="F174" s="131" t="s">
        <v>4968</v>
      </c>
      <c r="G174" s="132" t="s">
        <v>1059</v>
      </c>
      <c r="H174" s="133">
        <v>0.108</v>
      </c>
      <c r="I174" s="134"/>
      <c r="J174" s="135">
        <f>ROUND(I174*H174,2)</f>
        <v>0</v>
      </c>
      <c r="K174" s="131" t="s">
        <v>1205</v>
      </c>
      <c r="L174" s="31"/>
      <c r="M174" s="136" t="s">
        <v>3</v>
      </c>
      <c r="N174" s="137" t="s">
        <v>44</v>
      </c>
      <c r="P174" s="138">
        <f>O174*H174</f>
        <v>0</v>
      </c>
      <c r="Q174" s="138">
        <v>1.8540000000000001</v>
      </c>
      <c r="R174" s="138">
        <f>Q174*H174</f>
        <v>0.20023200000000002</v>
      </c>
      <c r="S174" s="138">
        <v>0</v>
      </c>
      <c r="T174" s="139">
        <f>S174*H174</f>
        <v>0</v>
      </c>
      <c r="AR174" s="140" t="s">
        <v>186</v>
      </c>
      <c r="AT174" s="140" t="s">
        <v>182</v>
      </c>
      <c r="AU174" s="140" t="s">
        <v>80</v>
      </c>
      <c r="AY174" s="16" t="s">
        <v>181</v>
      </c>
      <c r="BE174" s="141">
        <f>IF(N174="základní",J174,0)</f>
        <v>0</v>
      </c>
      <c r="BF174" s="141">
        <f>IF(N174="snížená",J174,0)</f>
        <v>0</v>
      </c>
      <c r="BG174" s="141">
        <f>IF(N174="zákl. přenesená",J174,0)</f>
        <v>0</v>
      </c>
      <c r="BH174" s="141">
        <f>IF(N174="sníž. přenesená",J174,0)</f>
        <v>0</v>
      </c>
      <c r="BI174" s="141">
        <f>IF(N174="nulová",J174,0)</f>
        <v>0</v>
      </c>
      <c r="BJ174" s="16" t="s">
        <v>78</v>
      </c>
      <c r="BK174" s="141">
        <f>ROUND(I174*H174,2)</f>
        <v>0</v>
      </c>
      <c r="BL174" s="16" t="s">
        <v>186</v>
      </c>
      <c r="BM174" s="140" t="s">
        <v>4969</v>
      </c>
    </row>
    <row r="175" spans="2:65" s="1" customFormat="1" x14ac:dyDescent="0.2">
      <c r="B175" s="31"/>
      <c r="D175" s="148" t="s">
        <v>1052</v>
      </c>
      <c r="F175" s="149" t="s">
        <v>4970</v>
      </c>
      <c r="I175" s="144"/>
      <c r="L175" s="31"/>
      <c r="M175" s="145"/>
      <c r="T175" s="52"/>
      <c r="AT175" s="16" t="s">
        <v>1052</v>
      </c>
      <c r="AU175" s="16" t="s">
        <v>80</v>
      </c>
    </row>
    <row r="176" spans="2:65" s="12" customFormat="1" x14ac:dyDescent="0.2">
      <c r="B176" s="150"/>
      <c r="D176" s="142" t="s">
        <v>1054</v>
      </c>
      <c r="E176" s="151" t="s">
        <v>3</v>
      </c>
      <c r="F176" s="152" t="s">
        <v>4971</v>
      </c>
      <c r="H176" s="153">
        <v>0.108</v>
      </c>
      <c r="I176" s="154"/>
      <c r="L176" s="150"/>
      <c r="M176" s="155"/>
      <c r="T176" s="156"/>
      <c r="AT176" s="151" t="s">
        <v>1054</v>
      </c>
      <c r="AU176" s="151" t="s">
        <v>80</v>
      </c>
      <c r="AV176" s="12" t="s">
        <v>80</v>
      </c>
      <c r="AW176" s="12" t="s">
        <v>35</v>
      </c>
      <c r="AX176" s="12" t="s">
        <v>78</v>
      </c>
      <c r="AY176" s="151" t="s">
        <v>181</v>
      </c>
    </row>
    <row r="177" spans="2:65" s="11" customFormat="1" ht="22.9" customHeight="1" x14ac:dyDescent="0.2">
      <c r="B177" s="118"/>
      <c r="D177" s="119" t="s">
        <v>72</v>
      </c>
      <c r="E177" s="146" t="s">
        <v>2250</v>
      </c>
      <c r="F177" s="146" t="s">
        <v>2251</v>
      </c>
      <c r="I177" s="121"/>
      <c r="J177" s="147">
        <f>BK177</f>
        <v>0</v>
      </c>
      <c r="L177" s="118"/>
      <c r="M177" s="123"/>
      <c r="P177" s="124">
        <f>SUM(P178:P179)</f>
        <v>0</v>
      </c>
      <c r="R177" s="124">
        <f>SUM(R178:R179)</f>
        <v>0</v>
      </c>
      <c r="T177" s="125">
        <f>SUM(T178:T179)</f>
        <v>0</v>
      </c>
      <c r="AR177" s="119" t="s">
        <v>78</v>
      </c>
      <c r="AT177" s="126" t="s">
        <v>72</v>
      </c>
      <c r="AU177" s="126" t="s">
        <v>78</v>
      </c>
      <c r="AY177" s="119" t="s">
        <v>181</v>
      </c>
      <c r="BK177" s="127">
        <f>SUM(BK178:BK179)</f>
        <v>0</v>
      </c>
    </row>
    <row r="178" spans="2:65" s="1" customFormat="1" ht="66.75" customHeight="1" x14ac:dyDescent="0.2">
      <c r="B178" s="128"/>
      <c r="C178" s="129" t="s">
        <v>279</v>
      </c>
      <c r="D178" s="129" t="s">
        <v>182</v>
      </c>
      <c r="E178" s="130" t="s">
        <v>2253</v>
      </c>
      <c r="F178" s="131" t="s">
        <v>2254</v>
      </c>
      <c r="G178" s="132" t="s">
        <v>1114</v>
      </c>
      <c r="H178" s="133">
        <v>15.487</v>
      </c>
      <c r="I178" s="134"/>
      <c r="J178" s="135">
        <f>ROUND(I178*H178,2)</f>
        <v>0</v>
      </c>
      <c r="K178" s="131" t="s">
        <v>1050</v>
      </c>
      <c r="L178" s="31"/>
      <c r="M178" s="136" t="s">
        <v>3</v>
      </c>
      <c r="N178" s="137" t="s">
        <v>44</v>
      </c>
      <c r="P178" s="138">
        <f>O178*H178</f>
        <v>0</v>
      </c>
      <c r="Q178" s="138">
        <v>0</v>
      </c>
      <c r="R178" s="138">
        <f>Q178*H178</f>
        <v>0</v>
      </c>
      <c r="S178" s="138">
        <v>0</v>
      </c>
      <c r="T178" s="139">
        <f>S178*H178</f>
        <v>0</v>
      </c>
      <c r="AR178" s="140" t="s">
        <v>186</v>
      </c>
      <c r="AT178" s="140" t="s">
        <v>182</v>
      </c>
      <c r="AU178" s="140" t="s">
        <v>80</v>
      </c>
      <c r="AY178" s="16" t="s">
        <v>181</v>
      </c>
      <c r="BE178" s="141">
        <f>IF(N178="základní",J178,0)</f>
        <v>0</v>
      </c>
      <c r="BF178" s="141">
        <f>IF(N178="snížená",J178,0)</f>
        <v>0</v>
      </c>
      <c r="BG178" s="141">
        <f>IF(N178="zákl. přenesená",J178,0)</f>
        <v>0</v>
      </c>
      <c r="BH178" s="141">
        <f>IF(N178="sníž. přenesená",J178,0)</f>
        <v>0</v>
      </c>
      <c r="BI178" s="141">
        <f>IF(N178="nulová",J178,0)</f>
        <v>0</v>
      </c>
      <c r="BJ178" s="16" t="s">
        <v>78</v>
      </c>
      <c r="BK178" s="141">
        <f>ROUND(I178*H178,2)</f>
        <v>0</v>
      </c>
      <c r="BL178" s="16" t="s">
        <v>186</v>
      </c>
      <c r="BM178" s="140" t="s">
        <v>4972</v>
      </c>
    </row>
    <row r="179" spans="2:65" s="1" customFormat="1" x14ac:dyDescent="0.2">
      <c r="B179" s="31"/>
      <c r="D179" s="148" t="s">
        <v>1052</v>
      </c>
      <c r="F179" s="149" t="s">
        <v>2256</v>
      </c>
      <c r="I179" s="144"/>
      <c r="L179" s="31"/>
      <c r="M179" s="145"/>
      <c r="T179" s="52"/>
      <c r="AT179" s="16" t="s">
        <v>1052</v>
      </c>
      <c r="AU179" s="16" t="s">
        <v>80</v>
      </c>
    </row>
    <row r="180" spans="2:65" s="11" customFormat="1" ht="25.9" customHeight="1" x14ac:dyDescent="0.2">
      <c r="B180" s="118"/>
      <c r="D180" s="119" t="s">
        <v>72</v>
      </c>
      <c r="E180" s="120" t="s">
        <v>2257</v>
      </c>
      <c r="F180" s="120" t="s">
        <v>2258</v>
      </c>
      <c r="I180" s="121"/>
      <c r="J180" s="122">
        <f>BK180</f>
        <v>0</v>
      </c>
      <c r="L180" s="118"/>
      <c r="M180" s="123"/>
      <c r="P180" s="124">
        <f>P181+P189</f>
        <v>0</v>
      </c>
      <c r="R180" s="124">
        <f>R181+R189</f>
        <v>5.2018999999999996E-2</v>
      </c>
      <c r="T180" s="125">
        <f>T181+T189</f>
        <v>0</v>
      </c>
      <c r="AR180" s="119" t="s">
        <v>80</v>
      </c>
      <c r="AT180" s="126" t="s">
        <v>72</v>
      </c>
      <c r="AU180" s="126" t="s">
        <v>73</v>
      </c>
      <c r="AY180" s="119" t="s">
        <v>181</v>
      </c>
      <c r="BK180" s="127">
        <f>BK181+BK189</f>
        <v>0</v>
      </c>
    </row>
    <row r="181" spans="2:65" s="11" customFormat="1" ht="22.9" customHeight="1" x14ac:dyDescent="0.2">
      <c r="B181" s="118"/>
      <c r="D181" s="119" t="s">
        <v>72</v>
      </c>
      <c r="E181" s="146" t="s">
        <v>2339</v>
      </c>
      <c r="F181" s="146" t="s">
        <v>2340</v>
      </c>
      <c r="I181" s="121"/>
      <c r="J181" s="147">
        <f>BK181</f>
        <v>0</v>
      </c>
      <c r="L181" s="118"/>
      <c r="M181" s="123"/>
      <c r="P181" s="124">
        <f>SUM(P182:P188)</f>
        <v>0</v>
      </c>
      <c r="R181" s="124">
        <f>SUM(R182:R188)</f>
        <v>1.0833000000000001E-2</v>
      </c>
      <c r="T181" s="125">
        <f>SUM(T182:T188)</f>
        <v>0</v>
      </c>
      <c r="AR181" s="119" t="s">
        <v>80</v>
      </c>
      <c r="AT181" s="126" t="s">
        <v>72</v>
      </c>
      <c r="AU181" s="126" t="s">
        <v>78</v>
      </c>
      <c r="AY181" s="119" t="s">
        <v>181</v>
      </c>
      <c r="BK181" s="127">
        <f>SUM(BK182:BK188)</f>
        <v>0</v>
      </c>
    </row>
    <row r="182" spans="2:65" s="1" customFormat="1" ht="24.2" customHeight="1" x14ac:dyDescent="0.2">
      <c r="B182" s="128"/>
      <c r="C182" s="129" t="s">
        <v>283</v>
      </c>
      <c r="D182" s="129" t="s">
        <v>182</v>
      </c>
      <c r="E182" s="130" t="s">
        <v>4973</v>
      </c>
      <c r="F182" s="131" t="s">
        <v>4974</v>
      </c>
      <c r="G182" s="132" t="s">
        <v>597</v>
      </c>
      <c r="H182" s="133">
        <v>3.42</v>
      </c>
      <c r="I182" s="134"/>
      <c r="J182" s="135">
        <f>ROUND(I182*H182,2)</f>
        <v>0</v>
      </c>
      <c r="K182" s="131" t="s">
        <v>1205</v>
      </c>
      <c r="L182" s="31"/>
      <c r="M182" s="136" t="s">
        <v>3</v>
      </c>
      <c r="N182" s="137" t="s">
        <v>44</v>
      </c>
      <c r="P182" s="138">
        <f>O182*H182</f>
        <v>0</v>
      </c>
      <c r="Q182" s="138">
        <v>7.2000000000000005E-4</v>
      </c>
      <c r="R182" s="138">
        <f>Q182*H182</f>
        <v>2.4624E-3</v>
      </c>
      <c r="S182" s="138">
        <v>0</v>
      </c>
      <c r="T182" s="139">
        <f>S182*H182</f>
        <v>0</v>
      </c>
      <c r="AR182" s="140" t="s">
        <v>237</v>
      </c>
      <c r="AT182" s="140" t="s">
        <v>182</v>
      </c>
      <c r="AU182" s="140" t="s">
        <v>80</v>
      </c>
      <c r="AY182" s="16" t="s">
        <v>181</v>
      </c>
      <c r="BE182" s="141">
        <f>IF(N182="základní",J182,0)</f>
        <v>0</v>
      </c>
      <c r="BF182" s="141">
        <f>IF(N182="snížená",J182,0)</f>
        <v>0</v>
      </c>
      <c r="BG182" s="141">
        <f>IF(N182="zákl. přenesená",J182,0)</f>
        <v>0</v>
      </c>
      <c r="BH182" s="141">
        <f>IF(N182="sníž. přenesená",J182,0)</f>
        <v>0</v>
      </c>
      <c r="BI182" s="141">
        <f>IF(N182="nulová",J182,0)</f>
        <v>0</v>
      </c>
      <c r="BJ182" s="16" t="s">
        <v>78</v>
      </c>
      <c r="BK182" s="141">
        <f>ROUND(I182*H182,2)</f>
        <v>0</v>
      </c>
      <c r="BL182" s="16" t="s">
        <v>237</v>
      </c>
      <c r="BM182" s="140" t="s">
        <v>4975</v>
      </c>
    </row>
    <row r="183" spans="2:65" s="1" customFormat="1" x14ac:dyDescent="0.2">
      <c r="B183" s="31"/>
      <c r="D183" s="148" t="s">
        <v>1052</v>
      </c>
      <c r="F183" s="149" t="s">
        <v>4976</v>
      </c>
      <c r="I183" s="144"/>
      <c r="L183" s="31"/>
      <c r="M183" s="145"/>
      <c r="T183" s="52"/>
      <c r="AT183" s="16" t="s">
        <v>1052</v>
      </c>
      <c r="AU183" s="16" t="s">
        <v>80</v>
      </c>
    </row>
    <row r="184" spans="2:65" s="12" customFormat="1" x14ac:dyDescent="0.2">
      <c r="B184" s="150"/>
      <c r="D184" s="142" t="s">
        <v>1054</v>
      </c>
      <c r="E184" s="151" t="s">
        <v>3</v>
      </c>
      <c r="F184" s="152" t="s">
        <v>4977</v>
      </c>
      <c r="H184" s="153">
        <v>3.42</v>
      </c>
      <c r="I184" s="154"/>
      <c r="L184" s="150"/>
      <c r="M184" s="155"/>
      <c r="T184" s="156"/>
      <c r="AT184" s="151" t="s">
        <v>1054</v>
      </c>
      <c r="AU184" s="151" t="s">
        <v>80</v>
      </c>
      <c r="AV184" s="12" t="s">
        <v>80</v>
      </c>
      <c r="AW184" s="12" t="s">
        <v>35</v>
      </c>
      <c r="AX184" s="12" t="s">
        <v>78</v>
      </c>
      <c r="AY184" s="151" t="s">
        <v>181</v>
      </c>
    </row>
    <row r="185" spans="2:65" s="1" customFormat="1" ht="24.2" customHeight="1" x14ac:dyDescent="0.2">
      <c r="B185" s="128"/>
      <c r="C185" s="164" t="s">
        <v>286</v>
      </c>
      <c r="D185" s="164" t="s">
        <v>1134</v>
      </c>
      <c r="E185" s="165" t="s">
        <v>4978</v>
      </c>
      <c r="F185" s="166" t="s">
        <v>4979</v>
      </c>
      <c r="G185" s="167" t="s">
        <v>597</v>
      </c>
      <c r="H185" s="168">
        <v>3.9860000000000002</v>
      </c>
      <c r="I185" s="169"/>
      <c r="J185" s="170">
        <f>ROUND(I185*H185,2)</f>
        <v>0</v>
      </c>
      <c r="K185" s="166" t="s">
        <v>1050</v>
      </c>
      <c r="L185" s="171"/>
      <c r="M185" s="172" t="s">
        <v>3</v>
      </c>
      <c r="N185" s="173" t="s">
        <v>44</v>
      </c>
      <c r="P185" s="138">
        <f>O185*H185</f>
        <v>0</v>
      </c>
      <c r="Q185" s="138">
        <v>2.0999999999999999E-3</v>
      </c>
      <c r="R185" s="138">
        <f>Q185*H185</f>
        <v>8.3706000000000006E-3</v>
      </c>
      <c r="S185" s="138">
        <v>0</v>
      </c>
      <c r="T185" s="139">
        <f>S185*H185</f>
        <v>0</v>
      </c>
      <c r="AR185" s="140" t="s">
        <v>297</v>
      </c>
      <c r="AT185" s="140" t="s">
        <v>1134</v>
      </c>
      <c r="AU185" s="140" t="s">
        <v>80</v>
      </c>
      <c r="AY185" s="16" t="s">
        <v>181</v>
      </c>
      <c r="BE185" s="141">
        <f>IF(N185="základní",J185,0)</f>
        <v>0</v>
      </c>
      <c r="BF185" s="141">
        <f>IF(N185="snížená",J185,0)</f>
        <v>0</v>
      </c>
      <c r="BG185" s="141">
        <f>IF(N185="zákl. přenesená",J185,0)</f>
        <v>0</v>
      </c>
      <c r="BH185" s="141">
        <f>IF(N185="sníž. přenesená",J185,0)</f>
        <v>0</v>
      </c>
      <c r="BI185" s="141">
        <f>IF(N185="nulová",J185,0)</f>
        <v>0</v>
      </c>
      <c r="BJ185" s="16" t="s">
        <v>78</v>
      </c>
      <c r="BK185" s="141">
        <f>ROUND(I185*H185,2)</f>
        <v>0</v>
      </c>
      <c r="BL185" s="16" t="s">
        <v>237</v>
      </c>
      <c r="BM185" s="140" t="s">
        <v>4980</v>
      </c>
    </row>
    <row r="186" spans="2:65" s="12" customFormat="1" x14ac:dyDescent="0.2">
      <c r="B186" s="150"/>
      <c r="D186" s="142" t="s">
        <v>1054</v>
      </c>
      <c r="F186" s="152" t="s">
        <v>4981</v>
      </c>
      <c r="H186" s="153">
        <v>3.9860000000000002</v>
      </c>
      <c r="I186" s="154"/>
      <c r="L186" s="150"/>
      <c r="M186" s="155"/>
      <c r="T186" s="156"/>
      <c r="AT186" s="151" t="s">
        <v>1054</v>
      </c>
      <c r="AU186" s="151" t="s">
        <v>80</v>
      </c>
      <c r="AV186" s="12" t="s">
        <v>80</v>
      </c>
      <c r="AW186" s="12" t="s">
        <v>4</v>
      </c>
      <c r="AX186" s="12" t="s">
        <v>78</v>
      </c>
      <c r="AY186" s="151" t="s">
        <v>181</v>
      </c>
    </row>
    <row r="187" spans="2:65" s="1" customFormat="1" ht="55.5" customHeight="1" x14ac:dyDescent="0.2">
      <c r="B187" s="128"/>
      <c r="C187" s="129" t="s">
        <v>290</v>
      </c>
      <c r="D187" s="129" t="s">
        <v>182</v>
      </c>
      <c r="E187" s="130" t="s">
        <v>4982</v>
      </c>
      <c r="F187" s="131" t="s">
        <v>4983</v>
      </c>
      <c r="G187" s="132" t="s">
        <v>1114</v>
      </c>
      <c r="H187" s="133">
        <v>1.0999999999999999E-2</v>
      </c>
      <c r="I187" s="134"/>
      <c r="J187" s="135">
        <f>ROUND(I187*H187,2)</f>
        <v>0</v>
      </c>
      <c r="K187" s="131" t="s">
        <v>1205</v>
      </c>
      <c r="L187" s="31"/>
      <c r="M187" s="136" t="s">
        <v>3</v>
      </c>
      <c r="N187" s="137" t="s">
        <v>44</v>
      </c>
      <c r="P187" s="138">
        <f>O187*H187</f>
        <v>0</v>
      </c>
      <c r="Q187" s="138">
        <v>0</v>
      </c>
      <c r="R187" s="138">
        <f>Q187*H187</f>
        <v>0</v>
      </c>
      <c r="S187" s="138">
        <v>0</v>
      </c>
      <c r="T187" s="139">
        <f>S187*H187</f>
        <v>0</v>
      </c>
      <c r="AR187" s="140" t="s">
        <v>237</v>
      </c>
      <c r="AT187" s="140" t="s">
        <v>182</v>
      </c>
      <c r="AU187" s="140" t="s">
        <v>80</v>
      </c>
      <c r="AY187" s="16" t="s">
        <v>181</v>
      </c>
      <c r="BE187" s="141">
        <f>IF(N187="základní",J187,0)</f>
        <v>0</v>
      </c>
      <c r="BF187" s="141">
        <f>IF(N187="snížená",J187,0)</f>
        <v>0</v>
      </c>
      <c r="BG187" s="141">
        <f>IF(N187="zákl. přenesená",J187,0)</f>
        <v>0</v>
      </c>
      <c r="BH187" s="141">
        <f>IF(N187="sníž. přenesená",J187,0)</f>
        <v>0</v>
      </c>
      <c r="BI187" s="141">
        <f>IF(N187="nulová",J187,0)</f>
        <v>0</v>
      </c>
      <c r="BJ187" s="16" t="s">
        <v>78</v>
      </c>
      <c r="BK187" s="141">
        <f>ROUND(I187*H187,2)</f>
        <v>0</v>
      </c>
      <c r="BL187" s="16" t="s">
        <v>237</v>
      </c>
      <c r="BM187" s="140" t="s">
        <v>4984</v>
      </c>
    </row>
    <row r="188" spans="2:65" s="1" customFormat="1" x14ac:dyDescent="0.2">
      <c r="B188" s="31"/>
      <c r="D188" s="148" t="s">
        <v>1052</v>
      </c>
      <c r="F188" s="149" t="s">
        <v>4985</v>
      </c>
      <c r="I188" s="144"/>
      <c r="L188" s="31"/>
      <c r="M188" s="145"/>
      <c r="T188" s="52"/>
      <c r="AT188" s="16" t="s">
        <v>1052</v>
      </c>
      <c r="AU188" s="16" t="s">
        <v>80</v>
      </c>
    </row>
    <row r="189" spans="2:65" s="11" customFormat="1" ht="22.9" customHeight="1" x14ac:dyDescent="0.2">
      <c r="B189" s="118"/>
      <c r="D189" s="119" t="s">
        <v>72</v>
      </c>
      <c r="E189" s="146" t="s">
        <v>3710</v>
      </c>
      <c r="F189" s="146" t="s">
        <v>4139</v>
      </c>
      <c r="I189" s="121"/>
      <c r="J189" s="147">
        <f>BK189</f>
        <v>0</v>
      </c>
      <c r="L189" s="118"/>
      <c r="M189" s="123"/>
      <c r="P189" s="124">
        <f>SUM(P190:P200)</f>
        <v>0</v>
      </c>
      <c r="R189" s="124">
        <f>SUM(R190:R200)</f>
        <v>4.1185999999999993E-2</v>
      </c>
      <c r="T189" s="125">
        <f>SUM(T190:T200)</f>
        <v>0</v>
      </c>
      <c r="AR189" s="119" t="s">
        <v>80</v>
      </c>
      <c r="AT189" s="126" t="s">
        <v>72</v>
      </c>
      <c r="AU189" s="126" t="s">
        <v>78</v>
      </c>
      <c r="AY189" s="119" t="s">
        <v>181</v>
      </c>
      <c r="BK189" s="127">
        <f>SUM(BK190:BK200)</f>
        <v>0</v>
      </c>
    </row>
    <row r="190" spans="2:65" s="1" customFormat="1" ht="37.9" customHeight="1" x14ac:dyDescent="0.2">
      <c r="B190" s="128"/>
      <c r="C190" s="129" t="s">
        <v>294</v>
      </c>
      <c r="D190" s="129" t="s">
        <v>182</v>
      </c>
      <c r="E190" s="130" t="s">
        <v>4986</v>
      </c>
      <c r="F190" s="131" t="s">
        <v>4987</v>
      </c>
      <c r="G190" s="132" t="s">
        <v>499</v>
      </c>
      <c r="H190" s="133">
        <v>9.6</v>
      </c>
      <c r="I190" s="134"/>
      <c r="J190" s="135">
        <f>ROUND(I190*H190,2)</f>
        <v>0</v>
      </c>
      <c r="K190" s="131" t="s">
        <v>1050</v>
      </c>
      <c r="L190" s="31"/>
      <c r="M190" s="136" t="s">
        <v>3</v>
      </c>
      <c r="N190" s="137" t="s">
        <v>44</v>
      </c>
      <c r="P190" s="138">
        <f>O190*H190</f>
        <v>0</v>
      </c>
      <c r="Q190" s="138">
        <v>2.9099999999999998E-3</v>
      </c>
      <c r="R190" s="138">
        <f>Q190*H190</f>
        <v>2.7935999999999999E-2</v>
      </c>
      <c r="S190" s="138">
        <v>0</v>
      </c>
      <c r="T190" s="139">
        <f>S190*H190</f>
        <v>0</v>
      </c>
      <c r="AR190" s="140" t="s">
        <v>186</v>
      </c>
      <c r="AT190" s="140" t="s">
        <v>182</v>
      </c>
      <c r="AU190" s="140" t="s">
        <v>80</v>
      </c>
      <c r="AY190" s="16" t="s">
        <v>181</v>
      </c>
      <c r="BE190" s="141">
        <f>IF(N190="základní",J190,0)</f>
        <v>0</v>
      </c>
      <c r="BF190" s="141">
        <f>IF(N190="snížená",J190,0)</f>
        <v>0</v>
      </c>
      <c r="BG190" s="141">
        <f>IF(N190="zákl. přenesená",J190,0)</f>
        <v>0</v>
      </c>
      <c r="BH190" s="141">
        <f>IF(N190="sníž. přenesená",J190,0)</f>
        <v>0</v>
      </c>
      <c r="BI190" s="141">
        <f>IF(N190="nulová",J190,0)</f>
        <v>0</v>
      </c>
      <c r="BJ190" s="16" t="s">
        <v>78</v>
      </c>
      <c r="BK190" s="141">
        <f>ROUND(I190*H190,2)</f>
        <v>0</v>
      </c>
      <c r="BL190" s="16" t="s">
        <v>186</v>
      </c>
      <c r="BM190" s="140" t="s">
        <v>4988</v>
      </c>
    </row>
    <row r="191" spans="2:65" s="1" customFormat="1" x14ac:dyDescent="0.2">
      <c r="B191" s="31"/>
      <c r="D191" s="148" t="s">
        <v>1052</v>
      </c>
      <c r="F191" s="149" t="s">
        <v>4989</v>
      </c>
      <c r="I191" s="144"/>
      <c r="L191" s="31"/>
      <c r="M191" s="145"/>
      <c r="T191" s="52"/>
      <c r="AT191" s="16" t="s">
        <v>1052</v>
      </c>
      <c r="AU191" s="16" t="s">
        <v>80</v>
      </c>
    </row>
    <row r="192" spans="2:65" s="12" customFormat="1" x14ac:dyDescent="0.2">
      <c r="B192" s="150"/>
      <c r="D192" s="142" t="s">
        <v>1054</v>
      </c>
      <c r="E192" s="151" t="s">
        <v>3</v>
      </c>
      <c r="F192" s="152" t="s">
        <v>4990</v>
      </c>
      <c r="H192" s="153">
        <v>9.6</v>
      </c>
      <c r="I192" s="154"/>
      <c r="L192" s="150"/>
      <c r="M192" s="155"/>
      <c r="T192" s="156"/>
      <c r="AT192" s="151" t="s">
        <v>1054</v>
      </c>
      <c r="AU192" s="151" t="s">
        <v>80</v>
      </c>
      <c r="AV192" s="12" t="s">
        <v>80</v>
      </c>
      <c r="AW192" s="12" t="s">
        <v>35</v>
      </c>
      <c r="AX192" s="12" t="s">
        <v>78</v>
      </c>
      <c r="AY192" s="151" t="s">
        <v>181</v>
      </c>
    </row>
    <row r="193" spans="2:65" s="1" customFormat="1" ht="33" customHeight="1" x14ac:dyDescent="0.2">
      <c r="B193" s="128"/>
      <c r="C193" s="129" t="s">
        <v>297</v>
      </c>
      <c r="D193" s="129" t="s">
        <v>182</v>
      </c>
      <c r="E193" s="130" t="s">
        <v>4991</v>
      </c>
      <c r="F193" s="131" t="s">
        <v>4992</v>
      </c>
      <c r="G193" s="132" t="s">
        <v>499</v>
      </c>
      <c r="H193" s="133">
        <v>4</v>
      </c>
      <c r="I193" s="134"/>
      <c r="J193" s="135">
        <f>ROUND(I193*H193,2)</f>
        <v>0</v>
      </c>
      <c r="K193" s="131" t="s">
        <v>1205</v>
      </c>
      <c r="L193" s="31"/>
      <c r="M193" s="136" t="s">
        <v>3</v>
      </c>
      <c r="N193" s="137" t="s">
        <v>44</v>
      </c>
      <c r="P193" s="138">
        <f>O193*H193</f>
        <v>0</v>
      </c>
      <c r="Q193" s="138">
        <v>2.2799999999999999E-3</v>
      </c>
      <c r="R193" s="138">
        <f>Q193*H193</f>
        <v>9.1199999999999996E-3</v>
      </c>
      <c r="S193" s="138">
        <v>0</v>
      </c>
      <c r="T193" s="139">
        <f>S193*H193</f>
        <v>0</v>
      </c>
      <c r="AR193" s="140" t="s">
        <v>237</v>
      </c>
      <c r="AT193" s="140" t="s">
        <v>182</v>
      </c>
      <c r="AU193" s="140" t="s">
        <v>80</v>
      </c>
      <c r="AY193" s="16" t="s">
        <v>181</v>
      </c>
      <c r="BE193" s="141">
        <f>IF(N193="základní",J193,0)</f>
        <v>0</v>
      </c>
      <c r="BF193" s="141">
        <f>IF(N193="snížená",J193,0)</f>
        <v>0</v>
      </c>
      <c r="BG193" s="141">
        <f>IF(N193="zákl. přenesená",J193,0)</f>
        <v>0</v>
      </c>
      <c r="BH193" s="141">
        <f>IF(N193="sníž. přenesená",J193,0)</f>
        <v>0</v>
      </c>
      <c r="BI193" s="141">
        <f>IF(N193="nulová",J193,0)</f>
        <v>0</v>
      </c>
      <c r="BJ193" s="16" t="s">
        <v>78</v>
      </c>
      <c r="BK193" s="141">
        <f>ROUND(I193*H193,2)</f>
        <v>0</v>
      </c>
      <c r="BL193" s="16" t="s">
        <v>237</v>
      </c>
      <c r="BM193" s="140" t="s">
        <v>4993</v>
      </c>
    </row>
    <row r="194" spans="2:65" s="1" customFormat="1" x14ac:dyDescent="0.2">
      <c r="B194" s="31"/>
      <c r="D194" s="148" t="s">
        <v>1052</v>
      </c>
      <c r="F194" s="149" t="s">
        <v>4994</v>
      </c>
      <c r="I194" s="144"/>
      <c r="L194" s="31"/>
      <c r="M194" s="145"/>
      <c r="T194" s="52"/>
      <c r="AT194" s="16" t="s">
        <v>1052</v>
      </c>
      <c r="AU194" s="16" t="s">
        <v>80</v>
      </c>
    </row>
    <row r="195" spans="2:65" s="1" customFormat="1" ht="44.25" customHeight="1" x14ac:dyDescent="0.2">
      <c r="B195" s="128"/>
      <c r="C195" s="129" t="s">
        <v>300</v>
      </c>
      <c r="D195" s="129" t="s">
        <v>182</v>
      </c>
      <c r="E195" s="130" t="s">
        <v>4995</v>
      </c>
      <c r="F195" s="131" t="s">
        <v>4996</v>
      </c>
      <c r="G195" s="132" t="s">
        <v>1288</v>
      </c>
      <c r="H195" s="133">
        <v>1</v>
      </c>
      <c r="I195" s="134"/>
      <c r="J195" s="135">
        <f>ROUND(I195*H195,2)</f>
        <v>0</v>
      </c>
      <c r="K195" s="131" t="s">
        <v>1205</v>
      </c>
      <c r="L195" s="31"/>
      <c r="M195" s="136" t="s">
        <v>3</v>
      </c>
      <c r="N195" s="137" t="s">
        <v>44</v>
      </c>
      <c r="P195" s="138">
        <f>O195*H195</f>
        <v>0</v>
      </c>
      <c r="Q195" s="138">
        <v>3.1E-4</v>
      </c>
      <c r="R195" s="138">
        <f>Q195*H195</f>
        <v>3.1E-4</v>
      </c>
      <c r="S195" s="138">
        <v>0</v>
      </c>
      <c r="T195" s="139">
        <f>S195*H195</f>
        <v>0</v>
      </c>
      <c r="AR195" s="140" t="s">
        <v>237</v>
      </c>
      <c r="AT195" s="140" t="s">
        <v>182</v>
      </c>
      <c r="AU195" s="140" t="s">
        <v>80</v>
      </c>
      <c r="AY195" s="16" t="s">
        <v>181</v>
      </c>
      <c r="BE195" s="141">
        <f>IF(N195="základní",J195,0)</f>
        <v>0</v>
      </c>
      <c r="BF195" s="141">
        <f>IF(N195="snížená",J195,0)</f>
        <v>0</v>
      </c>
      <c r="BG195" s="141">
        <f>IF(N195="zákl. přenesená",J195,0)</f>
        <v>0</v>
      </c>
      <c r="BH195" s="141">
        <f>IF(N195="sníž. přenesená",J195,0)</f>
        <v>0</v>
      </c>
      <c r="BI195" s="141">
        <f>IF(N195="nulová",J195,0)</f>
        <v>0</v>
      </c>
      <c r="BJ195" s="16" t="s">
        <v>78</v>
      </c>
      <c r="BK195" s="141">
        <f>ROUND(I195*H195,2)</f>
        <v>0</v>
      </c>
      <c r="BL195" s="16" t="s">
        <v>237</v>
      </c>
      <c r="BM195" s="140" t="s">
        <v>4997</v>
      </c>
    </row>
    <row r="196" spans="2:65" s="1" customFormat="1" x14ac:dyDescent="0.2">
      <c r="B196" s="31"/>
      <c r="D196" s="148" t="s">
        <v>1052</v>
      </c>
      <c r="F196" s="149" t="s">
        <v>4998</v>
      </c>
      <c r="I196" s="144"/>
      <c r="L196" s="31"/>
      <c r="M196" s="145"/>
      <c r="T196" s="52"/>
      <c r="AT196" s="16" t="s">
        <v>1052</v>
      </c>
      <c r="AU196" s="16" t="s">
        <v>80</v>
      </c>
    </row>
    <row r="197" spans="2:65" s="1" customFormat="1" ht="37.9" customHeight="1" x14ac:dyDescent="0.2">
      <c r="B197" s="128"/>
      <c r="C197" s="129" t="s">
        <v>303</v>
      </c>
      <c r="D197" s="129" t="s">
        <v>182</v>
      </c>
      <c r="E197" s="130" t="s">
        <v>4999</v>
      </c>
      <c r="F197" s="131" t="s">
        <v>5000</v>
      </c>
      <c r="G197" s="132" t="s">
        <v>499</v>
      </c>
      <c r="H197" s="133">
        <v>2</v>
      </c>
      <c r="I197" s="134"/>
      <c r="J197" s="135">
        <f>ROUND(I197*H197,2)</f>
        <v>0</v>
      </c>
      <c r="K197" s="131" t="s">
        <v>1205</v>
      </c>
      <c r="L197" s="31"/>
      <c r="M197" s="136" t="s">
        <v>3</v>
      </c>
      <c r="N197" s="137" t="s">
        <v>44</v>
      </c>
      <c r="P197" s="138">
        <f>O197*H197</f>
        <v>0</v>
      </c>
      <c r="Q197" s="138">
        <v>1.91E-3</v>
      </c>
      <c r="R197" s="138">
        <f>Q197*H197</f>
        <v>3.82E-3</v>
      </c>
      <c r="S197" s="138">
        <v>0</v>
      </c>
      <c r="T197" s="139">
        <f>S197*H197</f>
        <v>0</v>
      </c>
      <c r="AR197" s="140" t="s">
        <v>237</v>
      </c>
      <c r="AT197" s="140" t="s">
        <v>182</v>
      </c>
      <c r="AU197" s="140" t="s">
        <v>80</v>
      </c>
      <c r="AY197" s="16" t="s">
        <v>181</v>
      </c>
      <c r="BE197" s="141">
        <f>IF(N197="základní",J197,0)</f>
        <v>0</v>
      </c>
      <c r="BF197" s="141">
        <f>IF(N197="snížená",J197,0)</f>
        <v>0</v>
      </c>
      <c r="BG197" s="141">
        <f>IF(N197="zákl. přenesená",J197,0)</f>
        <v>0</v>
      </c>
      <c r="BH197" s="141">
        <f>IF(N197="sníž. přenesená",J197,0)</f>
        <v>0</v>
      </c>
      <c r="BI197" s="141">
        <f>IF(N197="nulová",J197,0)</f>
        <v>0</v>
      </c>
      <c r="BJ197" s="16" t="s">
        <v>78</v>
      </c>
      <c r="BK197" s="141">
        <f>ROUND(I197*H197,2)</f>
        <v>0</v>
      </c>
      <c r="BL197" s="16" t="s">
        <v>237</v>
      </c>
      <c r="BM197" s="140" t="s">
        <v>5001</v>
      </c>
    </row>
    <row r="198" spans="2:65" s="1" customFormat="1" x14ac:dyDescent="0.2">
      <c r="B198" s="31"/>
      <c r="D198" s="148" t="s">
        <v>1052</v>
      </c>
      <c r="F198" s="149" t="s">
        <v>5002</v>
      </c>
      <c r="I198" s="144"/>
      <c r="L198" s="31"/>
      <c r="M198" s="145"/>
      <c r="T198" s="52"/>
      <c r="AT198" s="16" t="s">
        <v>1052</v>
      </c>
      <c r="AU198" s="16" t="s">
        <v>80</v>
      </c>
    </row>
    <row r="199" spans="2:65" s="1" customFormat="1" ht="55.5" customHeight="1" x14ac:dyDescent="0.2">
      <c r="B199" s="128"/>
      <c r="C199" s="129" t="s">
        <v>306</v>
      </c>
      <c r="D199" s="129" t="s">
        <v>182</v>
      </c>
      <c r="E199" s="130" t="s">
        <v>4204</v>
      </c>
      <c r="F199" s="131" t="s">
        <v>4205</v>
      </c>
      <c r="G199" s="132" t="s">
        <v>1114</v>
      </c>
      <c r="H199" s="133">
        <v>1.2999999999999999E-2</v>
      </c>
      <c r="I199" s="134"/>
      <c r="J199" s="135">
        <f>ROUND(I199*H199,2)</f>
        <v>0</v>
      </c>
      <c r="K199" s="131" t="s">
        <v>1050</v>
      </c>
      <c r="L199" s="31"/>
      <c r="M199" s="136" t="s">
        <v>3</v>
      </c>
      <c r="N199" s="137" t="s">
        <v>44</v>
      </c>
      <c r="P199" s="138">
        <f>O199*H199</f>
        <v>0</v>
      </c>
      <c r="Q199" s="138">
        <v>0</v>
      </c>
      <c r="R199" s="138">
        <f>Q199*H199</f>
        <v>0</v>
      </c>
      <c r="S199" s="138">
        <v>0</v>
      </c>
      <c r="T199" s="139">
        <f>S199*H199</f>
        <v>0</v>
      </c>
      <c r="AR199" s="140" t="s">
        <v>237</v>
      </c>
      <c r="AT199" s="140" t="s">
        <v>182</v>
      </c>
      <c r="AU199" s="140" t="s">
        <v>80</v>
      </c>
      <c r="AY199" s="16" t="s">
        <v>181</v>
      </c>
      <c r="BE199" s="141">
        <f>IF(N199="základní",J199,0)</f>
        <v>0</v>
      </c>
      <c r="BF199" s="141">
        <f>IF(N199="snížená",J199,0)</f>
        <v>0</v>
      </c>
      <c r="BG199" s="141">
        <f>IF(N199="zákl. přenesená",J199,0)</f>
        <v>0</v>
      </c>
      <c r="BH199" s="141">
        <f>IF(N199="sníž. přenesená",J199,0)</f>
        <v>0</v>
      </c>
      <c r="BI199" s="141">
        <f>IF(N199="nulová",J199,0)</f>
        <v>0</v>
      </c>
      <c r="BJ199" s="16" t="s">
        <v>78</v>
      </c>
      <c r="BK199" s="141">
        <f>ROUND(I199*H199,2)</f>
        <v>0</v>
      </c>
      <c r="BL199" s="16" t="s">
        <v>237</v>
      </c>
      <c r="BM199" s="140" t="s">
        <v>5003</v>
      </c>
    </row>
    <row r="200" spans="2:65" s="1" customFormat="1" x14ac:dyDescent="0.2">
      <c r="B200" s="31"/>
      <c r="D200" s="148" t="s">
        <v>1052</v>
      </c>
      <c r="F200" s="149" t="s">
        <v>4207</v>
      </c>
      <c r="I200" s="144"/>
      <c r="L200" s="31"/>
      <c r="M200" s="145"/>
      <c r="T200" s="52"/>
      <c r="AT200" s="16" t="s">
        <v>1052</v>
      </c>
      <c r="AU200" s="16" t="s">
        <v>80</v>
      </c>
    </row>
    <row r="201" spans="2:65" s="11" customFormat="1" ht="25.9" customHeight="1" x14ac:dyDescent="0.2">
      <c r="B201" s="118"/>
      <c r="D201" s="119" t="s">
        <v>72</v>
      </c>
      <c r="E201" s="120" t="s">
        <v>4869</v>
      </c>
      <c r="F201" s="120" t="s">
        <v>4870</v>
      </c>
      <c r="I201" s="121"/>
      <c r="J201" s="122">
        <f>BK201</f>
        <v>0</v>
      </c>
      <c r="L201" s="118"/>
      <c r="M201" s="123"/>
      <c r="P201" s="124">
        <f>P202+P207</f>
        <v>0</v>
      </c>
      <c r="R201" s="124">
        <f>R202+R207</f>
        <v>0</v>
      </c>
      <c r="T201" s="125">
        <f>T202+T207</f>
        <v>0</v>
      </c>
      <c r="AR201" s="119" t="s">
        <v>198</v>
      </c>
      <c r="AT201" s="126" t="s">
        <v>72</v>
      </c>
      <c r="AU201" s="126" t="s">
        <v>73</v>
      </c>
      <c r="AY201" s="119" t="s">
        <v>181</v>
      </c>
      <c r="BK201" s="127">
        <f>BK202+BK207</f>
        <v>0</v>
      </c>
    </row>
    <row r="202" spans="2:65" s="11" customFormat="1" ht="22.9" customHeight="1" x14ac:dyDescent="0.2">
      <c r="B202" s="118"/>
      <c r="D202" s="119" t="s">
        <v>72</v>
      </c>
      <c r="E202" s="146" t="s">
        <v>4871</v>
      </c>
      <c r="F202" s="146" t="s">
        <v>4872</v>
      </c>
      <c r="I202" s="121"/>
      <c r="J202" s="147">
        <f>BK202</f>
        <v>0</v>
      </c>
      <c r="L202" s="118"/>
      <c r="M202" s="123"/>
      <c r="P202" s="124">
        <f>SUM(P203:P206)</f>
        <v>0</v>
      </c>
      <c r="R202" s="124">
        <f>SUM(R203:R206)</f>
        <v>0</v>
      </c>
      <c r="T202" s="125">
        <f>SUM(T203:T206)</f>
        <v>0</v>
      </c>
      <c r="AR202" s="119" t="s">
        <v>198</v>
      </c>
      <c r="AT202" s="126" t="s">
        <v>72</v>
      </c>
      <c r="AU202" s="126" t="s">
        <v>78</v>
      </c>
      <c r="AY202" s="119" t="s">
        <v>181</v>
      </c>
      <c r="BK202" s="127">
        <f>SUM(BK203:BK206)</f>
        <v>0</v>
      </c>
    </row>
    <row r="203" spans="2:65" s="1" customFormat="1" ht="16.5" customHeight="1" x14ac:dyDescent="0.2">
      <c r="B203" s="128"/>
      <c r="C203" s="129" t="s">
        <v>310</v>
      </c>
      <c r="D203" s="129" t="s">
        <v>182</v>
      </c>
      <c r="E203" s="130" t="s">
        <v>4874</v>
      </c>
      <c r="F203" s="131" t="s">
        <v>4872</v>
      </c>
      <c r="G203" s="132" t="s">
        <v>3089</v>
      </c>
      <c r="H203" s="174"/>
      <c r="I203" s="134"/>
      <c r="J203" s="135">
        <f>ROUND(I203*H203,2)</f>
        <v>0</v>
      </c>
      <c r="K203" s="131" t="s">
        <v>1050</v>
      </c>
      <c r="L203" s="31"/>
      <c r="M203" s="136" t="s">
        <v>3</v>
      </c>
      <c r="N203" s="137" t="s">
        <v>44</v>
      </c>
      <c r="P203" s="138">
        <f>O203*H203</f>
        <v>0</v>
      </c>
      <c r="Q203" s="138">
        <v>0</v>
      </c>
      <c r="R203" s="138">
        <f>Q203*H203</f>
        <v>0</v>
      </c>
      <c r="S203" s="138">
        <v>0</v>
      </c>
      <c r="T203" s="139">
        <f>S203*H203</f>
        <v>0</v>
      </c>
      <c r="AR203" s="140" t="s">
        <v>4875</v>
      </c>
      <c r="AT203" s="140" t="s">
        <v>182</v>
      </c>
      <c r="AU203" s="140" t="s">
        <v>80</v>
      </c>
      <c r="AY203" s="16" t="s">
        <v>181</v>
      </c>
      <c r="BE203" s="141">
        <f>IF(N203="základní",J203,0)</f>
        <v>0</v>
      </c>
      <c r="BF203" s="141">
        <f>IF(N203="snížená",J203,0)</f>
        <v>0</v>
      </c>
      <c r="BG203" s="141">
        <f>IF(N203="zákl. přenesená",J203,0)</f>
        <v>0</v>
      </c>
      <c r="BH203" s="141">
        <f>IF(N203="sníž. přenesená",J203,0)</f>
        <v>0</v>
      </c>
      <c r="BI203" s="141">
        <f>IF(N203="nulová",J203,0)</f>
        <v>0</v>
      </c>
      <c r="BJ203" s="16" t="s">
        <v>78</v>
      </c>
      <c r="BK203" s="141">
        <f>ROUND(I203*H203,2)</f>
        <v>0</v>
      </c>
      <c r="BL203" s="16" t="s">
        <v>4875</v>
      </c>
      <c r="BM203" s="140" t="s">
        <v>5004</v>
      </c>
    </row>
    <row r="204" spans="2:65" s="1" customFormat="1" x14ac:dyDescent="0.2">
      <c r="B204" s="31"/>
      <c r="D204" s="148" t="s">
        <v>1052</v>
      </c>
      <c r="F204" s="149" t="s">
        <v>4877</v>
      </c>
      <c r="I204" s="144"/>
      <c r="L204" s="31"/>
      <c r="M204" s="145"/>
      <c r="T204" s="52"/>
      <c r="AT204" s="16" t="s">
        <v>1052</v>
      </c>
      <c r="AU204" s="16" t="s">
        <v>80</v>
      </c>
    </row>
    <row r="205" spans="2:65" s="1" customFormat="1" ht="16.5" customHeight="1" x14ac:dyDescent="0.2">
      <c r="B205" s="128"/>
      <c r="C205" s="129" t="s">
        <v>314</v>
      </c>
      <c r="D205" s="129" t="s">
        <v>182</v>
      </c>
      <c r="E205" s="130" t="s">
        <v>4879</v>
      </c>
      <c r="F205" s="131" t="s">
        <v>4880</v>
      </c>
      <c r="G205" s="132" t="s">
        <v>1569</v>
      </c>
      <c r="H205" s="133">
        <v>1</v>
      </c>
      <c r="I205" s="134"/>
      <c r="J205" s="135">
        <f>ROUND(I205*H205,2)</f>
        <v>0</v>
      </c>
      <c r="K205" s="131" t="s">
        <v>1050</v>
      </c>
      <c r="L205" s="31"/>
      <c r="M205" s="136" t="s">
        <v>3</v>
      </c>
      <c r="N205" s="137" t="s">
        <v>44</v>
      </c>
      <c r="P205" s="138">
        <f>O205*H205</f>
        <v>0</v>
      </c>
      <c r="Q205" s="138">
        <v>0</v>
      </c>
      <c r="R205" s="138">
        <f>Q205*H205</f>
        <v>0</v>
      </c>
      <c r="S205" s="138">
        <v>0</v>
      </c>
      <c r="T205" s="139">
        <f>S205*H205</f>
        <v>0</v>
      </c>
      <c r="AR205" s="140" t="s">
        <v>4875</v>
      </c>
      <c r="AT205" s="140" t="s">
        <v>182</v>
      </c>
      <c r="AU205" s="140" t="s">
        <v>80</v>
      </c>
      <c r="AY205" s="16" t="s">
        <v>181</v>
      </c>
      <c r="BE205" s="141">
        <f>IF(N205="základní",J205,0)</f>
        <v>0</v>
      </c>
      <c r="BF205" s="141">
        <f>IF(N205="snížená",J205,0)</f>
        <v>0</v>
      </c>
      <c r="BG205" s="141">
        <f>IF(N205="zákl. přenesená",J205,0)</f>
        <v>0</v>
      </c>
      <c r="BH205" s="141">
        <f>IF(N205="sníž. přenesená",J205,0)</f>
        <v>0</v>
      </c>
      <c r="BI205" s="141">
        <f>IF(N205="nulová",J205,0)</f>
        <v>0</v>
      </c>
      <c r="BJ205" s="16" t="s">
        <v>78</v>
      </c>
      <c r="BK205" s="141">
        <f>ROUND(I205*H205,2)</f>
        <v>0</v>
      </c>
      <c r="BL205" s="16" t="s">
        <v>4875</v>
      </c>
      <c r="BM205" s="140" t="s">
        <v>5005</v>
      </c>
    </row>
    <row r="206" spans="2:65" s="1" customFormat="1" x14ac:dyDescent="0.2">
      <c r="B206" s="31"/>
      <c r="D206" s="148" t="s">
        <v>1052</v>
      </c>
      <c r="F206" s="149" t="s">
        <v>4882</v>
      </c>
      <c r="I206" s="144"/>
      <c r="L206" s="31"/>
      <c r="M206" s="145"/>
      <c r="T206" s="52"/>
      <c r="AT206" s="16" t="s">
        <v>1052</v>
      </c>
      <c r="AU206" s="16" t="s">
        <v>80</v>
      </c>
    </row>
    <row r="207" spans="2:65" s="11" customFormat="1" ht="22.9" customHeight="1" x14ac:dyDescent="0.2">
      <c r="B207" s="118"/>
      <c r="D207" s="119" t="s">
        <v>72</v>
      </c>
      <c r="E207" s="146" t="s">
        <v>4883</v>
      </c>
      <c r="F207" s="146" t="s">
        <v>4884</v>
      </c>
      <c r="I207" s="121"/>
      <c r="J207" s="147">
        <f>BK207</f>
        <v>0</v>
      </c>
      <c r="L207" s="118"/>
      <c r="M207" s="123"/>
      <c r="P207" s="124">
        <f>SUM(P208:P211)</f>
        <v>0</v>
      </c>
      <c r="R207" s="124">
        <f>SUM(R208:R211)</f>
        <v>0</v>
      </c>
      <c r="T207" s="125">
        <f>SUM(T208:T211)</f>
        <v>0</v>
      </c>
      <c r="AR207" s="119" t="s">
        <v>198</v>
      </c>
      <c r="AT207" s="126" t="s">
        <v>72</v>
      </c>
      <c r="AU207" s="126" t="s">
        <v>78</v>
      </c>
      <c r="AY207" s="119" t="s">
        <v>181</v>
      </c>
      <c r="BK207" s="127">
        <f>SUM(BK208:BK211)</f>
        <v>0</v>
      </c>
    </row>
    <row r="208" spans="2:65" s="1" customFormat="1" ht="16.5" customHeight="1" x14ac:dyDescent="0.2">
      <c r="B208" s="128"/>
      <c r="C208" s="129" t="s">
        <v>318</v>
      </c>
      <c r="D208" s="129" t="s">
        <v>182</v>
      </c>
      <c r="E208" s="130" t="s">
        <v>4894</v>
      </c>
      <c r="F208" s="131" t="s">
        <v>4895</v>
      </c>
      <c r="G208" s="132" t="s">
        <v>3089</v>
      </c>
      <c r="H208" s="174"/>
      <c r="I208" s="134"/>
      <c r="J208" s="135">
        <f>ROUND(I208*H208,2)</f>
        <v>0</v>
      </c>
      <c r="K208" s="131" t="s">
        <v>1050</v>
      </c>
      <c r="L208" s="31"/>
      <c r="M208" s="136" t="s">
        <v>3</v>
      </c>
      <c r="N208" s="137" t="s">
        <v>44</v>
      </c>
      <c r="P208" s="138">
        <f>O208*H208</f>
        <v>0</v>
      </c>
      <c r="Q208" s="138">
        <v>0</v>
      </c>
      <c r="R208" s="138">
        <f>Q208*H208</f>
        <v>0</v>
      </c>
      <c r="S208" s="138">
        <v>0</v>
      </c>
      <c r="T208" s="139">
        <f>S208*H208</f>
        <v>0</v>
      </c>
      <c r="AR208" s="140" t="s">
        <v>4875</v>
      </c>
      <c r="AT208" s="140" t="s">
        <v>182</v>
      </c>
      <c r="AU208" s="140" t="s">
        <v>80</v>
      </c>
      <c r="AY208" s="16" t="s">
        <v>181</v>
      </c>
      <c r="BE208" s="141">
        <f>IF(N208="základní",J208,0)</f>
        <v>0</v>
      </c>
      <c r="BF208" s="141">
        <f>IF(N208="snížená",J208,0)</f>
        <v>0</v>
      </c>
      <c r="BG208" s="141">
        <f>IF(N208="zákl. přenesená",J208,0)</f>
        <v>0</v>
      </c>
      <c r="BH208" s="141">
        <f>IF(N208="sníž. přenesená",J208,0)</f>
        <v>0</v>
      </c>
      <c r="BI208" s="141">
        <f>IF(N208="nulová",J208,0)</f>
        <v>0</v>
      </c>
      <c r="BJ208" s="16" t="s">
        <v>78</v>
      </c>
      <c r="BK208" s="141">
        <f>ROUND(I208*H208,2)</f>
        <v>0</v>
      </c>
      <c r="BL208" s="16" t="s">
        <v>4875</v>
      </c>
      <c r="BM208" s="140" t="s">
        <v>5006</v>
      </c>
    </row>
    <row r="209" spans="2:65" s="1" customFormat="1" x14ac:dyDescent="0.2">
      <c r="B209" s="31"/>
      <c r="D209" s="148" t="s">
        <v>1052</v>
      </c>
      <c r="F209" s="149" t="s">
        <v>4897</v>
      </c>
      <c r="I209" s="144"/>
      <c r="L209" s="31"/>
      <c r="M209" s="145"/>
      <c r="T209" s="52"/>
      <c r="AT209" s="16" t="s">
        <v>1052</v>
      </c>
      <c r="AU209" s="16" t="s">
        <v>80</v>
      </c>
    </row>
    <row r="210" spans="2:65" s="1" customFormat="1" ht="16.5" customHeight="1" x14ac:dyDescent="0.2">
      <c r="B210" s="128"/>
      <c r="C210" s="129" t="s">
        <v>322</v>
      </c>
      <c r="D210" s="129" t="s">
        <v>182</v>
      </c>
      <c r="E210" s="130" t="s">
        <v>4899</v>
      </c>
      <c r="F210" s="131" t="s">
        <v>4900</v>
      </c>
      <c r="G210" s="132" t="s">
        <v>3089</v>
      </c>
      <c r="H210" s="174"/>
      <c r="I210" s="134"/>
      <c r="J210" s="135">
        <f>ROUND(I210*H210,2)</f>
        <v>0</v>
      </c>
      <c r="K210" s="131" t="s">
        <v>1050</v>
      </c>
      <c r="L210" s="31"/>
      <c r="M210" s="136" t="s">
        <v>3</v>
      </c>
      <c r="N210" s="137" t="s">
        <v>44</v>
      </c>
      <c r="P210" s="138">
        <f>O210*H210</f>
        <v>0</v>
      </c>
      <c r="Q210" s="138">
        <v>0</v>
      </c>
      <c r="R210" s="138">
        <f>Q210*H210</f>
        <v>0</v>
      </c>
      <c r="S210" s="138">
        <v>0</v>
      </c>
      <c r="T210" s="139">
        <f>S210*H210</f>
        <v>0</v>
      </c>
      <c r="AR210" s="140" t="s">
        <v>4875</v>
      </c>
      <c r="AT210" s="140" t="s">
        <v>182</v>
      </c>
      <c r="AU210" s="140" t="s">
        <v>80</v>
      </c>
      <c r="AY210" s="16" t="s">
        <v>181</v>
      </c>
      <c r="BE210" s="141">
        <f>IF(N210="základní",J210,0)</f>
        <v>0</v>
      </c>
      <c r="BF210" s="141">
        <f>IF(N210="snížená",J210,0)</f>
        <v>0</v>
      </c>
      <c r="BG210" s="141">
        <f>IF(N210="zákl. přenesená",J210,0)</f>
        <v>0</v>
      </c>
      <c r="BH210" s="141">
        <f>IF(N210="sníž. přenesená",J210,0)</f>
        <v>0</v>
      </c>
      <c r="BI210" s="141">
        <f>IF(N210="nulová",J210,0)</f>
        <v>0</v>
      </c>
      <c r="BJ210" s="16" t="s">
        <v>78</v>
      </c>
      <c r="BK210" s="141">
        <f>ROUND(I210*H210,2)</f>
        <v>0</v>
      </c>
      <c r="BL210" s="16" t="s">
        <v>4875</v>
      </c>
      <c r="BM210" s="140" t="s">
        <v>5007</v>
      </c>
    </row>
    <row r="211" spans="2:65" s="1" customFormat="1" x14ac:dyDescent="0.2">
      <c r="B211" s="31"/>
      <c r="D211" s="148" t="s">
        <v>1052</v>
      </c>
      <c r="F211" s="149" t="s">
        <v>4902</v>
      </c>
      <c r="I211" s="144"/>
      <c r="L211" s="31"/>
      <c r="M211" s="175"/>
      <c r="N211" s="176"/>
      <c r="O211" s="176"/>
      <c r="P211" s="176"/>
      <c r="Q211" s="176"/>
      <c r="R211" s="176"/>
      <c r="S211" s="176"/>
      <c r="T211" s="177"/>
      <c r="AT211" s="16" t="s">
        <v>1052</v>
      </c>
      <c r="AU211" s="16" t="s">
        <v>80</v>
      </c>
    </row>
    <row r="212" spans="2:65" s="1" customFormat="1" ht="6.95" customHeight="1" x14ac:dyDescent="0.2">
      <c r="B212" s="40"/>
      <c r="C212" s="41"/>
      <c r="D212" s="41"/>
      <c r="E212" s="41"/>
      <c r="F212" s="41"/>
      <c r="G212" s="41"/>
      <c r="H212" s="41"/>
      <c r="I212" s="41"/>
      <c r="J212" s="41"/>
      <c r="K212" s="41"/>
      <c r="L212" s="31"/>
    </row>
  </sheetData>
  <autoFilter ref="C97:K211" xr:uid="{00000000-0009-0000-0000-000002000000}"/>
  <mergeCells count="12">
    <mergeCell ref="E90:H90"/>
    <mergeCell ref="L2:V2"/>
    <mergeCell ref="E50:H50"/>
    <mergeCell ref="E52:H52"/>
    <mergeCell ref="E54:H54"/>
    <mergeCell ref="E86:H86"/>
    <mergeCell ref="E88:H88"/>
    <mergeCell ref="E7:H7"/>
    <mergeCell ref="E9:H9"/>
    <mergeCell ref="E11:H11"/>
    <mergeCell ref="E20:H20"/>
    <mergeCell ref="E29:H29"/>
  </mergeCells>
  <hyperlinks>
    <hyperlink ref="F102" r:id="rId1" xr:uid="{00000000-0004-0000-0200-000000000000}"/>
    <hyperlink ref="F105" r:id="rId2" xr:uid="{00000000-0004-0000-0200-000001000000}"/>
    <hyperlink ref="F108" r:id="rId3" xr:uid="{00000000-0004-0000-0200-000002000000}"/>
    <hyperlink ref="F111" r:id="rId4" xr:uid="{00000000-0004-0000-0200-000003000000}"/>
    <hyperlink ref="F114" r:id="rId5" xr:uid="{00000000-0004-0000-0200-000004000000}"/>
    <hyperlink ref="F116" r:id="rId6" xr:uid="{00000000-0004-0000-0200-000005000000}"/>
    <hyperlink ref="F119" r:id="rId7" xr:uid="{00000000-0004-0000-0200-000006000000}"/>
    <hyperlink ref="F121" r:id="rId8" xr:uid="{00000000-0004-0000-0200-000007000000}"/>
    <hyperlink ref="F125" r:id="rId9" xr:uid="{00000000-0004-0000-0200-000008000000}"/>
    <hyperlink ref="F128" r:id="rId10" xr:uid="{00000000-0004-0000-0200-000009000000}"/>
    <hyperlink ref="F131" r:id="rId11" xr:uid="{00000000-0004-0000-0200-00000A000000}"/>
    <hyperlink ref="F134" r:id="rId12" xr:uid="{00000000-0004-0000-0200-00000B000000}"/>
    <hyperlink ref="F136" r:id="rId13" xr:uid="{00000000-0004-0000-0200-00000C000000}"/>
    <hyperlink ref="F140" r:id="rId14" xr:uid="{00000000-0004-0000-0200-00000D000000}"/>
    <hyperlink ref="F143" r:id="rId15" xr:uid="{00000000-0004-0000-0200-00000E000000}"/>
    <hyperlink ref="F146" r:id="rId16" xr:uid="{00000000-0004-0000-0200-00000F000000}"/>
    <hyperlink ref="F151" r:id="rId17" xr:uid="{00000000-0004-0000-0200-000010000000}"/>
    <hyperlink ref="F154" r:id="rId18" xr:uid="{00000000-0004-0000-0200-000011000000}"/>
    <hyperlink ref="F157" r:id="rId19" xr:uid="{00000000-0004-0000-0200-000012000000}"/>
    <hyperlink ref="F160" r:id="rId20" xr:uid="{00000000-0004-0000-0200-000013000000}"/>
    <hyperlink ref="F163" r:id="rId21" xr:uid="{00000000-0004-0000-0200-000014000000}"/>
    <hyperlink ref="F166" r:id="rId22" xr:uid="{00000000-0004-0000-0200-000015000000}"/>
    <hyperlink ref="F170" r:id="rId23" xr:uid="{00000000-0004-0000-0200-000016000000}"/>
    <hyperlink ref="F173" r:id="rId24" xr:uid="{00000000-0004-0000-0200-000017000000}"/>
    <hyperlink ref="F175" r:id="rId25" xr:uid="{00000000-0004-0000-0200-000018000000}"/>
    <hyperlink ref="F179" r:id="rId26" xr:uid="{00000000-0004-0000-0200-000019000000}"/>
    <hyperlink ref="F183" r:id="rId27" xr:uid="{00000000-0004-0000-0200-00001A000000}"/>
    <hyperlink ref="F188" r:id="rId28" xr:uid="{00000000-0004-0000-0200-00001B000000}"/>
    <hyperlink ref="F191" r:id="rId29" xr:uid="{00000000-0004-0000-0200-00001C000000}"/>
    <hyperlink ref="F194" r:id="rId30" xr:uid="{00000000-0004-0000-0200-00001D000000}"/>
    <hyperlink ref="F196" r:id="rId31" xr:uid="{00000000-0004-0000-0200-00001E000000}"/>
    <hyperlink ref="F198" r:id="rId32" xr:uid="{00000000-0004-0000-0200-00001F000000}"/>
    <hyperlink ref="F200" r:id="rId33" xr:uid="{00000000-0004-0000-0200-000020000000}"/>
    <hyperlink ref="F204" r:id="rId34" xr:uid="{00000000-0004-0000-0200-000021000000}"/>
    <hyperlink ref="F206" r:id="rId35" xr:uid="{00000000-0004-0000-0200-000022000000}"/>
    <hyperlink ref="F209" r:id="rId36" xr:uid="{00000000-0004-0000-0200-000023000000}"/>
    <hyperlink ref="F211" r:id="rId37" xr:uid="{00000000-0004-0000-0200-000024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149"/>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90" t="s">
        <v>6</v>
      </c>
      <c r="M2" s="273"/>
      <c r="N2" s="273"/>
      <c r="O2" s="273"/>
      <c r="P2" s="273"/>
      <c r="Q2" s="273"/>
      <c r="R2" s="273"/>
      <c r="S2" s="273"/>
      <c r="T2" s="273"/>
      <c r="U2" s="273"/>
      <c r="V2" s="273"/>
      <c r="AT2" s="16" t="s">
        <v>91</v>
      </c>
    </row>
    <row r="3" spans="2:46" ht="6.95" customHeight="1" x14ac:dyDescent="0.2">
      <c r="B3" s="17"/>
      <c r="C3" s="18"/>
      <c r="D3" s="18"/>
      <c r="E3" s="18"/>
      <c r="F3" s="18"/>
      <c r="G3" s="18"/>
      <c r="H3" s="18"/>
      <c r="I3" s="18"/>
      <c r="J3" s="18"/>
      <c r="K3" s="18"/>
      <c r="L3" s="19"/>
      <c r="AT3" s="16" t="s">
        <v>80</v>
      </c>
    </row>
    <row r="4" spans="2:46" ht="24.95" customHeight="1" x14ac:dyDescent="0.2">
      <c r="B4" s="19"/>
      <c r="D4" s="20" t="s">
        <v>113</v>
      </c>
      <c r="L4" s="19"/>
      <c r="M4" s="89" t="s">
        <v>11</v>
      </c>
      <c r="AT4" s="16" t="s">
        <v>4</v>
      </c>
    </row>
    <row r="5" spans="2:46" ht="6.95" customHeight="1" x14ac:dyDescent="0.2">
      <c r="B5" s="19"/>
      <c r="L5" s="19"/>
    </row>
    <row r="6" spans="2:46" ht="12" customHeight="1" x14ac:dyDescent="0.2">
      <c r="B6" s="19"/>
      <c r="D6" s="26" t="s">
        <v>17</v>
      </c>
      <c r="L6" s="19"/>
    </row>
    <row r="7" spans="2:46" ht="26.25" customHeight="1" x14ac:dyDescent="0.2">
      <c r="B7" s="19"/>
      <c r="E7" s="306" t="str">
        <f>'Rekapitulace stavby'!K6</f>
        <v>REKONSTRUKCE KMOCHOVA DOMU, KUTNOHORSKÁ ULICE ČP. 50</v>
      </c>
      <c r="F7" s="307"/>
      <c r="G7" s="307"/>
      <c r="H7" s="307"/>
      <c r="L7" s="19"/>
    </row>
    <row r="8" spans="2:46" ht="12" customHeight="1" x14ac:dyDescent="0.2">
      <c r="B8" s="19"/>
      <c r="D8" s="26" t="s">
        <v>114</v>
      </c>
      <c r="L8" s="19"/>
    </row>
    <row r="9" spans="2:46" s="1" customFormat="1" ht="23.25" customHeight="1" x14ac:dyDescent="0.2">
      <c r="B9" s="31"/>
      <c r="E9" s="306" t="s">
        <v>115</v>
      </c>
      <c r="F9" s="305"/>
      <c r="G9" s="305"/>
      <c r="H9" s="305"/>
      <c r="L9" s="31"/>
    </row>
    <row r="10" spans="2:46" s="1" customFormat="1" ht="12" customHeight="1" x14ac:dyDescent="0.2">
      <c r="B10" s="31"/>
      <c r="D10" s="26" t="s">
        <v>116</v>
      </c>
      <c r="L10" s="31"/>
    </row>
    <row r="11" spans="2:46" s="1" customFormat="1" ht="16.5" customHeight="1" x14ac:dyDescent="0.2">
      <c r="B11" s="31"/>
      <c r="E11" s="284" t="s">
        <v>5008</v>
      </c>
      <c r="F11" s="305"/>
      <c r="G11" s="305"/>
      <c r="H11" s="305"/>
      <c r="L11" s="31"/>
    </row>
    <row r="12" spans="2:46" s="1" customFormat="1" x14ac:dyDescent="0.2">
      <c r="B12" s="31"/>
      <c r="L12" s="31"/>
    </row>
    <row r="13" spans="2:46" s="1" customFormat="1" ht="12" customHeight="1" x14ac:dyDescent="0.2">
      <c r="B13" s="31"/>
      <c r="D13" s="26" t="s">
        <v>19</v>
      </c>
      <c r="F13" s="24" t="s">
        <v>3</v>
      </c>
      <c r="I13" s="26" t="s">
        <v>20</v>
      </c>
      <c r="J13" s="24" t="s">
        <v>3</v>
      </c>
      <c r="L13" s="31"/>
    </row>
    <row r="14" spans="2:46" s="1" customFormat="1" ht="12" customHeight="1" x14ac:dyDescent="0.2">
      <c r="B14" s="31"/>
      <c r="D14" s="26" t="s">
        <v>21</v>
      </c>
      <c r="F14" s="24" t="s">
        <v>22</v>
      </c>
      <c r="I14" s="26" t="s">
        <v>23</v>
      </c>
      <c r="J14" s="48" t="str">
        <f>'Rekapitulace stavby'!AN8</f>
        <v>30. 10. 2024</v>
      </c>
      <c r="L14" s="31"/>
    </row>
    <row r="15" spans="2:46" s="1" customFormat="1" ht="10.9" customHeight="1" x14ac:dyDescent="0.2">
      <c r="B15" s="31"/>
      <c r="L15" s="31"/>
    </row>
    <row r="16" spans="2:46" s="1" customFormat="1" ht="12" customHeight="1" x14ac:dyDescent="0.2">
      <c r="B16" s="31"/>
      <c r="D16" s="26" t="s">
        <v>25</v>
      </c>
      <c r="I16" s="26" t="s">
        <v>26</v>
      </c>
      <c r="J16" s="24" t="s">
        <v>3</v>
      </c>
      <c r="L16" s="31"/>
    </row>
    <row r="17" spans="2:12" s="1" customFormat="1" ht="18" customHeight="1" x14ac:dyDescent="0.2">
      <c r="B17" s="31"/>
      <c r="E17" s="24" t="s">
        <v>27</v>
      </c>
      <c r="I17" s="26" t="s">
        <v>28</v>
      </c>
      <c r="J17" s="24" t="s">
        <v>3</v>
      </c>
      <c r="L17" s="31"/>
    </row>
    <row r="18" spans="2:12" s="1" customFormat="1" ht="6.95" customHeight="1" x14ac:dyDescent="0.2">
      <c r="B18" s="31"/>
      <c r="L18" s="31"/>
    </row>
    <row r="19" spans="2:12" s="1" customFormat="1" ht="12" customHeight="1" x14ac:dyDescent="0.2">
      <c r="B19" s="31"/>
      <c r="D19" s="26" t="s">
        <v>29</v>
      </c>
      <c r="I19" s="26" t="s">
        <v>26</v>
      </c>
      <c r="J19" s="27" t="str">
        <f>'Rekapitulace stavby'!AN13</f>
        <v>Vyplň údaj</v>
      </c>
      <c r="L19" s="31"/>
    </row>
    <row r="20" spans="2:12" s="1" customFormat="1" ht="18" customHeight="1" x14ac:dyDescent="0.2">
      <c r="B20" s="31"/>
      <c r="E20" s="308" t="str">
        <f>'Rekapitulace stavby'!E14</f>
        <v>Vyplň údaj</v>
      </c>
      <c r="F20" s="272"/>
      <c r="G20" s="272"/>
      <c r="H20" s="272"/>
      <c r="I20" s="26" t="s">
        <v>28</v>
      </c>
      <c r="J20" s="27" t="str">
        <f>'Rekapitulace stavby'!AN14</f>
        <v>Vyplň údaj</v>
      </c>
      <c r="L20" s="31"/>
    </row>
    <row r="21" spans="2:12" s="1" customFormat="1" ht="6.95" customHeight="1" x14ac:dyDescent="0.2">
      <c r="B21" s="31"/>
      <c r="L21" s="31"/>
    </row>
    <row r="22" spans="2:12" s="1" customFormat="1" ht="12" customHeight="1" x14ac:dyDescent="0.2">
      <c r="B22" s="31"/>
      <c r="D22" s="26" t="s">
        <v>31</v>
      </c>
      <c r="I22" s="26" t="s">
        <v>26</v>
      </c>
      <c r="J22" s="24" t="s">
        <v>32</v>
      </c>
      <c r="L22" s="31"/>
    </row>
    <row r="23" spans="2:12" s="1" customFormat="1" ht="18" customHeight="1" x14ac:dyDescent="0.2">
      <c r="B23" s="31"/>
      <c r="E23" s="24" t="s">
        <v>33</v>
      </c>
      <c r="I23" s="26" t="s">
        <v>28</v>
      </c>
      <c r="J23" s="24" t="s">
        <v>34</v>
      </c>
      <c r="L23" s="31"/>
    </row>
    <row r="24" spans="2:12" s="1" customFormat="1" ht="6.95" customHeight="1" x14ac:dyDescent="0.2">
      <c r="B24" s="31"/>
      <c r="L24" s="31"/>
    </row>
    <row r="25" spans="2:12" s="1" customFormat="1" ht="12" customHeight="1" x14ac:dyDescent="0.2">
      <c r="B25" s="31"/>
      <c r="D25" s="26" t="s">
        <v>36</v>
      </c>
      <c r="I25" s="26" t="s">
        <v>26</v>
      </c>
      <c r="J25" s="24" t="s">
        <v>32</v>
      </c>
      <c r="L25" s="31"/>
    </row>
    <row r="26" spans="2:12" s="1" customFormat="1" ht="18" customHeight="1" x14ac:dyDescent="0.2">
      <c r="B26" s="31"/>
      <c r="E26" s="24" t="s">
        <v>33</v>
      </c>
      <c r="I26" s="26" t="s">
        <v>28</v>
      </c>
      <c r="J26" s="24" t="s">
        <v>34</v>
      </c>
      <c r="L26" s="31"/>
    </row>
    <row r="27" spans="2:12" s="1" customFormat="1" ht="6.95" customHeight="1" x14ac:dyDescent="0.2">
      <c r="B27" s="31"/>
      <c r="L27" s="31"/>
    </row>
    <row r="28" spans="2:12" s="1" customFormat="1" ht="12" customHeight="1" x14ac:dyDescent="0.2">
      <c r="B28" s="31"/>
      <c r="D28" s="26" t="s">
        <v>37</v>
      </c>
      <c r="L28" s="31"/>
    </row>
    <row r="29" spans="2:12" s="7" customFormat="1" ht="16.5" customHeight="1" x14ac:dyDescent="0.2">
      <c r="B29" s="90"/>
      <c r="E29" s="277" t="s">
        <v>3</v>
      </c>
      <c r="F29" s="277"/>
      <c r="G29" s="277"/>
      <c r="H29" s="277"/>
      <c r="L29" s="90"/>
    </row>
    <row r="30" spans="2:12" s="1" customFormat="1" ht="6.95" customHeight="1" x14ac:dyDescent="0.2">
      <c r="B30" s="31"/>
      <c r="L30" s="31"/>
    </row>
    <row r="31" spans="2:12" s="1" customFormat="1" ht="6.95" customHeight="1" x14ac:dyDescent="0.2">
      <c r="B31" s="31"/>
      <c r="D31" s="49"/>
      <c r="E31" s="49"/>
      <c r="F31" s="49"/>
      <c r="G31" s="49"/>
      <c r="H31" s="49"/>
      <c r="I31" s="49"/>
      <c r="J31" s="49"/>
      <c r="K31" s="49"/>
      <c r="L31" s="31"/>
    </row>
    <row r="32" spans="2:12" s="1" customFormat="1" ht="25.35" customHeight="1" x14ac:dyDescent="0.2">
      <c r="B32" s="31"/>
      <c r="D32" s="91" t="s">
        <v>39</v>
      </c>
      <c r="J32" s="62">
        <f>ROUND(J95, 2)</f>
        <v>0</v>
      </c>
      <c r="L32" s="31"/>
    </row>
    <row r="33" spans="2:12" s="1" customFormat="1" ht="6.95" customHeight="1" x14ac:dyDescent="0.2">
      <c r="B33" s="31"/>
      <c r="D33" s="49"/>
      <c r="E33" s="49"/>
      <c r="F33" s="49"/>
      <c r="G33" s="49"/>
      <c r="H33" s="49"/>
      <c r="I33" s="49"/>
      <c r="J33" s="49"/>
      <c r="K33" s="49"/>
      <c r="L33" s="31"/>
    </row>
    <row r="34" spans="2:12" s="1" customFormat="1" ht="14.45" customHeight="1" x14ac:dyDescent="0.2">
      <c r="B34" s="31"/>
      <c r="F34" s="34" t="s">
        <v>41</v>
      </c>
      <c r="I34" s="34" t="s">
        <v>40</v>
      </c>
      <c r="J34" s="34" t="s">
        <v>42</v>
      </c>
      <c r="L34" s="31"/>
    </row>
    <row r="35" spans="2:12" s="1" customFormat="1" ht="14.45" customHeight="1" x14ac:dyDescent="0.2">
      <c r="B35" s="31"/>
      <c r="D35" s="51" t="s">
        <v>43</v>
      </c>
      <c r="E35" s="26" t="s">
        <v>44</v>
      </c>
      <c r="F35" s="82">
        <f>ROUND((SUM(BE95:BE148)),  2)</f>
        <v>0</v>
      </c>
      <c r="I35" s="92">
        <v>0.21</v>
      </c>
      <c r="J35" s="82">
        <f>ROUND(((SUM(BE95:BE148))*I35),  2)</f>
        <v>0</v>
      </c>
      <c r="L35" s="31"/>
    </row>
    <row r="36" spans="2:12" s="1" customFormat="1" ht="14.45" customHeight="1" x14ac:dyDescent="0.2">
      <c r="B36" s="31"/>
      <c r="E36" s="26" t="s">
        <v>45</v>
      </c>
      <c r="F36" s="82">
        <f>ROUND((SUM(BF95:BF148)),  2)</f>
        <v>0</v>
      </c>
      <c r="I36" s="92">
        <v>0.12</v>
      </c>
      <c r="J36" s="82">
        <f>ROUND(((SUM(BF95:BF148))*I36),  2)</f>
        <v>0</v>
      </c>
      <c r="L36" s="31"/>
    </row>
    <row r="37" spans="2:12" s="1" customFormat="1" ht="14.45" hidden="1" customHeight="1" x14ac:dyDescent="0.2">
      <c r="B37" s="31"/>
      <c r="E37" s="26" t="s">
        <v>46</v>
      </c>
      <c r="F37" s="82">
        <f>ROUND((SUM(BG95:BG148)),  2)</f>
        <v>0</v>
      </c>
      <c r="I37" s="92">
        <v>0.21</v>
      </c>
      <c r="J37" s="82">
        <f>0</f>
        <v>0</v>
      </c>
      <c r="L37" s="31"/>
    </row>
    <row r="38" spans="2:12" s="1" customFormat="1" ht="14.45" hidden="1" customHeight="1" x14ac:dyDescent="0.2">
      <c r="B38" s="31"/>
      <c r="E38" s="26" t="s">
        <v>47</v>
      </c>
      <c r="F38" s="82">
        <f>ROUND((SUM(BH95:BH148)),  2)</f>
        <v>0</v>
      </c>
      <c r="I38" s="92">
        <v>0.12</v>
      </c>
      <c r="J38" s="82">
        <f>0</f>
        <v>0</v>
      </c>
      <c r="L38" s="31"/>
    </row>
    <row r="39" spans="2:12" s="1" customFormat="1" ht="14.45" hidden="1" customHeight="1" x14ac:dyDescent="0.2">
      <c r="B39" s="31"/>
      <c r="E39" s="26" t="s">
        <v>48</v>
      </c>
      <c r="F39" s="82">
        <f>ROUND((SUM(BI95:BI148)),  2)</f>
        <v>0</v>
      </c>
      <c r="I39" s="92">
        <v>0</v>
      </c>
      <c r="J39" s="82">
        <f>0</f>
        <v>0</v>
      </c>
      <c r="L39" s="31"/>
    </row>
    <row r="40" spans="2:12" s="1" customFormat="1" ht="6.95" customHeight="1" x14ac:dyDescent="0.2">
      <c r="B40" s="31"/>
      <c r="L40" s="31"/>
    </row>
    <row r="41" spans="2:12" s="1" customFormat="1" ht="25.35" customHeight="1" x14ac:dyDescent="0.2">
      <c r="B41" s="31"/>
      <c r="C41" s="93"/>
      <c r="D41" s="94" t="s">
        <v>49</v>
      </c>
      <c r="E41" s="53"/>
      <c r="F41" s="53"/>
      <c r="G41" s="95" t="s">
        <v>50</v>
      </c>
      <c r="H41" s="96" t="s">
        <v>51</v>
      </c>
      <c r="I41" s="53"/>
      <c r="J41" s="97">
        <f>SUM(J32:J39)</f>
        <v>0</v>
      </c>
      <c r="K41" s="98"/>
      <c r="L41" s="31"/>
    </row>
    <row r="42" spans="2:12" s="1" customFormat="1" ht="14.45" customHeight="1" x14ac:dyDescent="0.2">
      <c r="B42" s="40"/>
      <c r="C42" s="41"/>
      <c r="D42" s="41"/>
      <c r="E42" s="41"/>
      <c r="F42" s="41"/>
      <c r="G42" s="41"/>
      <c r="H42" s="41"/>
      <c r="I42" s="41"/>
      <c r="J42" s="41"/>
      <c r="K42" s="41"/>
      <c r="L42" s="31"/>
    </row>
    <row r="46" spans="2:12" s="1" customFormat="1" ht="6.95" customHeight="1" x14ac:dyDescent="0.2">
      <c r="B46" s="42"/>
      <c r="C46" s="43"/>
      <c r="D46" s="43"/>
      <c r="E46" s="43"/>
      <c r="F46" s="43"/>
      <c r="G46" s="43"/>
      <c r="H46" s="43"/>
      <c r="I46" s="43"/>
      <c r="J46" s="43"/>
      <c r="K46" s="43"/>
      <c r="L46" s="31"/>
    </row>
    <row r="47" spans="2:12" s="1" customFormat="1" ht="24.95" customHeight="1" x14ac:dyDescent="0.2">
      <c r="B47" s="31"/>
      <c r="C47" s="20" t="s">
        <v>118</v>
      </c>
      <c r="L47" s="31"/>
    </row>
    <row r="48" spans="2:12" s="1" customFormat="1" ht="6.95" customHeight="1" x14ac:dyDescent="0.2">
      <c r="B48" s="31"/>
      <c r="L48" s="31"/>
    </row>
    <row r="49" spans="2:47" s="1" customFormat="1" ht="12" customHeight="1" x14ac:dyDescent="0.2">
      <c r="B49" s="31"/>
      <c r="C49" s="26" t="s">
        <v>17</v>
      </c>
      <c r="L49" s="31"/>
    </row>
    <row r="50" spans="2:47" s="1" customFormat="1" ht="26.25" customHeight="1" x14ac:dyDescent="0.2">
      <c r="B50" s="31"/>
      <c r="E50" s="306" t="str">
        <f>E7</f>
        <v>REKONSTRUKCE KMOCHOVA DOMU, KUTNOHORSKÁ ULICE ČP. 50</v>
      </c>
      <c r="F50" s="307"/>
      <c r="G50" s="307"/>
      <c r="H50" s="307"/>
      <c r="L50" s="31"/>
    </row>
    <row r="51" spans="2:47" ht="12" customHeight="1" x14ac:dyDescent="0.2">
      <c r="B51" s="19"/>
      <c r="C51" s="26" t="s">
        <v>114</v>
      </c>
      <c r="L51" s="19"/>
    </row>
    <row r="52" spans="2:47" s="1" customFormat="1" ht="23.25" customHeight="1" x14ac:dyDescent="0.2">
      <c r="B52" s="31"/>
      <c r="E52" s="306" t="s">
        <v>115</v>
      </c>
      <c r="F52" s="305"/>
      <c r="G52" s="305"/>
      <c r="H52" s="305"/>
      <c r="L52" s="31"/>
    </row>
    <row r="53" spans="2:47" s="1" customFormat="1" ht="12" customHeight="1" x14ac:dyDescent="0.2">
      <c r="B53" s="31"/>
      <c r="C53" s="26" t="s">
        <v>116</v>
      </c>
      <c r="L53" s="31"/>
    </row>
    <row r="54" spans="2:47" s="1" customFormat="1" ht="16.5" customHeight="1" x14ac:dyDescent="0.2">
      <c r="B54" s="31"/>
      <c r="E54" s="284" t="str">
        <f>E11</f>
        <v>24039c - SO - 03 Protihluková stěna</v>
      </c>
      <c r="F54" s="305"/>
      <c r="G54" s="305"/>
      <c r="H54" s="305"/>
      <c r="L54" s="31"/>
    </row>
    <row r="55" spans="2:47" s="1" customFormat="1" ht="6.95" customHeight="1" x14ac:dyDescent="0.2">
      <c r="B55" s="31"/>
      <c r="L55" s="31"/>
    </row>
    <row r="56" spans="2:47" s="1" customFormat="1" ht="12" customHeight="1" x14ac:dyDescent="0.2">
      <c r="B56" s="31"/>
      <c r="C56" s="26" t="s">
        <v>21</v>
      </c>
      <c r="F56" s="24" t="str">
        <f>F14</f>
        <v>Kolín IV, Kutnohorská 50</v>
      </c>
      <c r="I56" s="26" t="s">
        <v>23</v>
      </c>
      <c r="J56" s="48" t="str">
        <f>IF(J14="","",J14)</f>
        <v>30. 10. 2024</v>
      </c>
      <c r="L56" s="31"/>
    </row>
    <row r="57" spans="2:47" s="1" customFormat="1" ht="6.95" customHeight="1" x14ac:dyDescent="0.2">
      <c r="B57" s="31"/>
      <c r="L57" s="31"/>
    </row>
    <row r="58" spans="2:47" s="1" customFormat="1" ht="40.15" customHeight="1" x14ac:dyDescent="0.2">
      <c r="B58" s="31"/>
      <c r="C58" s="26" t="s">
        <v>25</v>
      </c>
      <c r="F58" s="24" t="str">
        <f>E17</f>
        <v>Město Kolín, Karlovo nám. 78, Kolín I</v>
      </c>
      <c r="I58" s="26" t="s">
        <v>31</v>
      </c>
      <c r="J58" s="29" t="str">
        <f>E23</f>
        <v>AZ PROJECT spol. s r.o., Plynárenská 830, Kolín IV</v>
      </c>
      <c r="L58" s="31"/>
    </row>
    <row r="59" spans="2:47" s="1" customFormat="1" ht="40.15" customHeight="1" x14ac:dyDescent="0.2">
      <c r="B59" s="31"/>
      <c r="C59" s="26" t="s">
        <v>29</v>
      </c>
      <c r="F59" s="24" t="str">
        <f>IF(E20="","",E20)</f>
        <v>Vyplň údaj</v>
      </c>
      <c r="I59" s="26" t="s">
        <v>36</v>
      </c>
      <c r="J59" s="29" t="str">
        <f>E26</f>
        <v>AZ PROJECT spol. s r.o., Plynárenská 830, Kolín IV</v>
      </c>
      <c r="L59" s="31"/>
    </row>
    <row r="60" spans="2:47" s="1" customFormat="1" ht="10.35" customHeight="1" x14ac:dyDescent="0.2">
      <c r="B60" s="31"/>
      <c r="L60" s="31"/>
    </row>
    <row r="61" spans="2:47" s="1" customFormat="1" ht="29.25" customHeight="1" x14ac:dyDescent="0.2">
      <c r="B61" s="31"/>
      <c r="C61" s="99" t="s">
        <v>119</v>
      </c>
      <c r="D61" s="93"/>
      <c r="E61" s="93"/>
      <c r="F61" s="93"/>
      <c r="G61" s="93"/>
      <c r="H61" s="93"/>
      <c r="I61" s="93"/>
      <c r="J61" s="100" t="s">
        <v>120</v>
      </c>
      <c r="K61" s="93"/>
      <c r="L61" s="31"/>
    </row>
    <row r="62" spans="2:47" s="1" customFormat="1" ht="10.35" customHeight="1" x14ac:dyDescent="0.2">
      <c r="B62" s="31"/>
      <c r="L62" s="31"/>
    </row>
    <row r="63" spans="2:47" s="1" customFormat="1" ht="22.9" customHeight="1" x14ac:dyDescent="0.2">
      <c r="B63" s="31"/>
      <c r="C63" s="101" t="s">
        <v>71</v>
      </c>
      <c r="J63" s="62">
        <f>J95</f>
        <v>0</v>
      </c>
      <c r="L63" s="31"/>
      <c r="AU63" s="16" t="s">
        <v>121</v>
      </c>
    </row>
    <row r="64" spans="2:47" s="8" customFormat="1" ht="24.95" customHeight="1" x14ac:dyDescent="0.2">
      <c r="B64" s="102"/>
      <c r="D64" s="103" t="s">
        <v>127</v>
      </c>
      <c r="E64" s="104"/>
      <c r="F64" s="104"/>
      <c r="G64" s="104"/>
      <c r="H64" s="104"/>
      <c r="I64" s="104"/>
      <c r="J64" s="105">
        <f>J96</f>
        <v>0</v>
      </c>
      <c r="L64" s="102"/>
    </row>
    <row r="65" spans="2:12" s="9" customFormat="1" ht="19.899999999999999" customHeight="1" x14ac:dyDescent="0.2">
      <c r="B65" s="106"/>
      <c r="D65" s="107" t="s">
        <v>128</v>
      </c>
      <c r="E65" s="108"/>
      <c r="F65" s="108"/>
      <c r="G65" s="108"/>
      <c r="H65" s="108"/>
      <c r="I65" s="108"/>
      <c r="J65" s="109">
        <f>J97</f>
        <v>0</v>
      </c>
      <c r="L65" s="106"/>
    </row>
    <row r="66" spans="2:12" s="9" customFormat="1" ht="19.899999999999999" customHeight="1" x14ac:dyDescent="0.2">
      <c r="B66" s="106"/>
      <c r="D66" s="107" t="s">
        <v>129</v>
      </c>
      <c r="E66" s="108"/>
      <c r="F66" s="108"/>
      <c r="G66" s="108"/>
      <c r="H66" s="108"/>
      <c r="I66" s="108"/>
      <c r="J66" s="109">
        <f>J117</f>
        <v>0</v>
      </c>
      <c r="L66" s="106"/>
    </row>
    <row r="67" spans="2:12" s="9" customFormat="1" ht="19.899999999999999" customHeight="1" x14ac:dyDescent="0.2">
      <c r="B67" s="106"/>
      <c r="D67" s="107" t="s">
        <v>130</v>
      </c>
      <c r="E67" s="108"/>
      <c r="F67" s="108"/>
      <c r="G67" s="108"/>
      <c r="H67" s="108"/>
      <c r="I67" s="108"/>
      <c r="J67" s="109">
        <f>J120</f>
        <v>0</v>
      </c>
      <c r="L67" s="106"/>
    </row>
    <row r="68" spans="2:12" s="9" customFormat="1" ht="19.899999999999999" customHeight="1" x14ac:dyDescent="0.2">
      <c r="B68" s="106"/>
      <c r="D68" s="107" t="s">
        <v>136</v>
      </c>
      <c r="E68" s="108"/>
      <c r="F68" s="108"/>
      <c r="G68" s="108"/>
      <c r="H68" s="108"/>
      <c r="I68" s="108"/>
      <c r="J68" s="109">
        <f>J129</f>
        <v>0</v>
      </c>
      <c r="L68" s="106"/>
    </row>
    <row r="69" spans="2:12" s="8" customFormat="1" ht="24.95" customHeight="1" x14ac:dyDescent="0.2">
      <c r="B69" s="102"/>
      <c r="D69" s="103" t="s">
        <v>137</v>
      </c>
      <c r="E69" s="104"/>
      <c r="F69" s="104"/>
      <c r="G69" s="104"/>
      <c r="H69" s="104"/>
      <c r="I69" s="104"/>
      <c r="J69" s="105">
        <f>J132</f>
        <v>0</v>
      </c>
      <c r="L69" s="102"/>
    </row>
    <row r="70" spans="2:12" s="9" customFormat="1" ht="19.899999999999999" customHeight="1" x14ac:dyDescent="0.2">
      <c r="B70" s="106"/>
      <c r="D70" s="107" t="s">
        <v>5009</v>
      </c>
      <c r="E70" s="108"/>
      <c r="F70" s="108"/>
      <c r="G70" s="108"/>
      <c r="H70" s="108"/>
      <c r="I70" s="108"/>
      <c r="J70" s="109">
        <f>J133</f>
        <v>0</v>
      </c>
      <c r="L70" s="106"/>
    </row>
    <row r="71" spans="2:12" s="8" customFormat="1" ht="24.95" customHeight="1" x14ac:dyDescent="0.2">
      <c r="B71" s="102"/>
      <c r="D71" s="103" t="s">
        <v>163</v>
      </c>
      <c r="E71" s="104"/>
      <c r="F71" s="104"/>
      <c r="G71" s="104"/>
      <c r="H71" s="104"/>
      <c r="I71" s="104"/>
      <c r="J71" s="105">
        <f>J138</f>
        <v>0</v>
      </c>
      <c r="L71" s="102"/>
    </row>
    <row r="72" spans="2:12" s="9" customFormat="1" ht="19.899999999999999" customHeight="1" x14ac:dyDescent="0.2">
      <c r="B72" s="106"/>
      <c r="D72" s="107" t="s">
        <v>164</v>
      </c>
      <c r="E72" s="108"/>
      <c r="F72" s="108"/>
      <c r="G72" s="108"/>
      <c r="H72" s="108"/>
      <c r="I72" s="108"/>
      <c r="J72" s="109">
        <f>J139</f>
        <v>0</v>
      </c>
      <c r="L72" s="106"/>
    </row>
    <row r="73" spans="2:12" s="9" customFormat="1" ht="19.899999999999999" customHeight="1" x14ac:dyDescent="0.2">
      <c r="B73" s="106"/>
      <c r="D73" s="107" t="s">
        <v>165</v>
      </c>
      <c r="E73" s="108"/>
      <c r="F73" s="108"/>
      <c r="G73" s="108"/>
      <c r="H73" s="108"/>
      <c r="I73" s="108"/>
      <c r="J73" s="109">
        <f>J144</f>
        <v>0</v>
      </c>
      <c r="L73" s="106"/>
    </row>
    <row r="74" spans="2:12" s="1" customFormat="1" ht="21.75" customHeight="1" x14ac:dyDescent="0.2">
      <c r="B74" s="31"/>
      <c r="L74" s="31"/>
    </row>
    <row r="75" spans="2:12" s="1" customFormat="1" ht="6.95" customHeight="1" x14ac:dyDescent="0.2">
      <c r="B75" s="40"/>
      <c r="C75" s="41"/>
      <c r="D75" s="41"/>
      <c r="E75" s="41"/>
      <c r="F75" s="41"/>
      <c r="G75" s="41"/>
      <c r="H75" s="41"/>
      <c r="I75" s="41"/>
      <c r="J75" s="41"/>
      <c r="K75" s="41"/>
      <c r="L75" s="31"/>
    </row>
    <row r="79" spans="2:12" s="1" customFormat="1" ht="6.95" customHeight="1" x14ac:dyDescent="0.2">
      <c r="B79" s="42"/>
      <c r="C79" s="43"/>
      <c r="D79" s="43"/>
      <c r="E79" s="43"/>
      <c r="F79" s="43"/>
      <c r="G79" s="43"/>
      <c r="H79" s="43"/>
      <c r="I79" s="43"/>
      <c r="J79" s="43"/>
      <c r="K79" s="43"/>
      <c r="L79" s="31"/>
    </row>
    <row r="80" spans="2:12" s="1" customFormat="1" ht="24.95" customHeight="1" x14ac:dyDescent="0.2">
      <c r="B80" s="31"/>
      <c r="C80" s="20" t="s">
        <v>166</v>
      </c>
      <c r="L80" s="31"/>
    </row>
    <row r="81" spans="2:63" s="1" customFormat="1" ht="6.95" customHeight="1" x14ac:dyDescent="0.2">
      <c r="B81" s="31"/>
      <c r="L81" s="31"/>
    </row>
    <row r="82" spans="2:63" s="1" customFormat="1" ht="12" customHeight="1" x14ac:dyDescent="0.2">
      <c r="B82" s="31"/>
      <c r="C82" s="26" t="s">
        <v>17</v>
      </c>
      <c r="L82" s="31"/>
    </row>
    <row r="83" spans="2:63" s="1" customFormat="1" ht="26.25" customHeight="1" x14ac:dyDescent="0.2">
      <c r="B83" s="31"/>
      <c r="E83" s="306" t="str">
        <f>E7</f>
        <v>REKONSTRUKCE KMOCHOVA DOMU, KUTNOHORSKÁ ULICE ČP. 50</v>
      </c>
      <c r="F83" s="307"/>
      <c r="G83" s="307"/>
      <c r="H83" s="307"/>
      <c r="L83" s="31"/>
    </row>
    <row r="84" spans="2:63" ht="12" customHeight="1" x14ac:dyDescent="0.2">
      <c r="B84" s="19"/>
      <c r="C84" s="26" t="s">
        <v>114</v>
      </c>
      <c r="L84" s="19"/>
    </row>
    <row r="85" spans="2:63" s="1" customFormat="1" ht="23.25" customHeight="1" x14ac:dyDescent="0.2">
      <c r="B85" s="31"/>
      <c r="E85" s="306" t="s">
        <v>115</v>
      </c>
      <c r="F85" s="305"/>
      <c r="G85" s="305"/>
      <c r="H85" s="305"/>
      <c r="L85" s="31"/>
    </row>
    <row r="86" spans="2:63" s="1" customFormat="1" ht="12" customHeight="1" x14ac:dyDescent="0.2">
      <c r="B86" s="31"/>
      <c r="C86" s="26" t="s">
        <v>116</v>
      </c>
      <c r="L86" s="31"/>
    </row>
    <row r="87" spans="2:63" s="1" customFormat="1" ht="16.5" customHeight="1" x14ac:dyDescent="0.2">
      <c r="B87" s="31"/>
      <c r="E87" s="284" t="str">
        <f>E11</f>
        <v>24039c - SO - 03 Protihluková stěna</v>
      </c>
      <c r="F87" s="305"/>
      <c r="G87" s="305"/>
      <c r="H87" s="305"/>
      <c r="L87" s="31"/>
    </row>
    <row r="88" spans="2:63" s="1" customFormat="1" ht="6.95" customHeight="1" x14ac:dyDescent="0.2">
      <c r="B88" s="31"/>
      <c r="L88" s="31"/>
    </row>
    <row r="89" spans="2:63" s="1" customFormat="1" ht="12" customHeight="1" x14ac:dyDescent="0.2">
      <c r="B89" s="31"/>
      <c r="C89" s="26" t="s">
        <v>21</v>
      </c>
      <c r="F89" s="24" t="str">
        <f>F14</f>
        <v>Kolín IV, Kutnohorská 50</v>
      </c>
      <c r="I89" s="26" t="s">
        <v>23</v>
      </c>
      <c r="J89" s="48" t="str">
        <f>IF(J14="","",J14)</f>
        <v>30. 10. 2024</v>
      </c>
      <c r="L89" s="31"/>
    </row>
    <row r="90" spans="2:63" s="1" customFormat="1" ht="6.95" customHeight="1" x14ac:dyDescent="0.2">
      <c r="B90" s="31"/>
      <c r="L90" s="31"/>
    </row>
    <row r="91" spans="2:63" s="1" customFormat="1" ht="40.15" customHeight="1" x14ac:dyDescent="0.2">
      <c r="B91" s="31"/>
      <c r="C91" s="26" t="s">
        <v>25</v>
      </c>
      <c r="F91" s="24" t="str">
        <f>E17</f>
        <v>Město Kolín, Karlovo nám. 78, Kolín I</v>
      </c>
      <c r="I91" s="26" t="s">
        <v>31</v>
      </c>
      <c r="J91" s="29" t="str">
        <f>E23</f>
        <v>AZ PROJECT spol. s r.o., Plynárenská 830, Kolín IV</v>
      </c>
      <c r="L91" s="31"/>
    </row>
    <row r="92" spans="2:63" s="1" customFormat="1" ht="40.15" customHeight="1" x14ac:dyDescent="0.2">
      <c r="B92" s="31"/>
      <c r="C92" s="26" t="s">
        <v>29</v>
      </c>
      <c r="F92" s="24" t="str">
        <f>IF(E20="","",E20)</f>
        <v>Vyplň údaj</v>
      </c>
      <c r="I92" s="26" t="s">
        <v>36</v>
      </c>
      <c r="J92" s="29" t="str">
        <f>E26</f>
        <v>AZ PROJECT spol. s r.o., Plynárenská 830, Kolín IV</v>
      </c>
      <c r="L92" s="31"/>
    </row>
    <row r="93" spans="2:63" s="1" customFormat="1" ht="10.35" customHeight="1" x14ac:dyDescent="0.2">
      <c r="B93" s="31"/>
      <c r="L93" s="31"/>
    </row>
    <row r="94" spans="2:63" s="10" customFormat="1" ht="29.25" customHeight="1" x14ac:dyDescent="0.2">
      <c r="B94" s="110"/>
      <c r="C94" s="111" t="s">
        <v>167</v>
      </c>
      <c r="D94" s="112" t="s">
        <v>58</v>
      </c>
      <c r="E94" s="112" t="s">
        <v>54</v>
      </c>
      <c r="F94" s="112" t="s">
        <v>55</v>
      </c>
      <c r="G94" s="112" t="s">
        <v>168</v>
      </c>
      <c r="H94" s="112" t="s">
        <v>169</v>
      </c>
      <c r="I94" s="112" t="s">
        <v>170</v>
      </c>
      <c r="J94" s="112" t="s">
        <v>120</v>
      </c>
      <c r="K94" s="113" t="s">
        <v>171</v>
      </c>
      <c r="L94" s="110"/>
      <c r="M94" s="55" t="s">
        <v>3</v>
      </c>
      <c r="N94" s="56" t="s">
        <v>43</v>
      </c>
      <c r="O94" s="56" t="s">
        <v>172</v>
      </c>
      <c r="P94" s="56" t="s">
        <v>173</v>
      </c>
      <c r="Q94" s="56" t="s">
        <v>174</v>
      </c>
      <c r="R94" s="56" t="s">
        <v>175</v>
      </c>
      <c r="S94" s="56" t="s">
        <v>176</v>
      </c>
      <c r="T94" s="57" t="s">
        <v>177</v>
      </c>
    </row>
    <row r="95" spans="2:63" s="1" customFormat="1" ht="22.9" customHeight="1" x14ac:dyDescent="0.25">
      <c r="B95" s="31"/>
      <c r="C95" s="60" t="s">
        <v>178</v>
      </c>
      <c r="J95" s="114">
        <f>BK95</f>
        <v>0</v>
      </c>
      <c r="L95" s="31"/>
      <c r="M95" s="58"/>
      <c r="N95" s="49"/>
      <c r="O95" s="49"/>
      <c r="P95" s="115">
        <f>P96+P132+P138</f>
        <v>0</v>
      </c>
      <c r="Q95" s="49"/>
      <c r="R95" s="115">
        <f>R96+R132+R138</f>
        <v>2.1314935299999997</v>
      </c>
      <c r="S95" s="49"/>
      <c r="T95" s="116">
        <f>T96+T132+T138</f>
        <v>0</v>
      </c>
      <c r="AT95" s="16" t="s">
        <v>72</v>
      </c>
      <c r="AU95" s="16" t="s">
        <v>121</v>
      </c>
      <c r="BK95" s="117">
        <f>BK96+BK132+BK138</f>
        <v>0</v>
      </c>
    </row>
    <row r="96" spans="2:63" s="11" customFormat="1" ht="25.9" customHeight="1" x14ac:dyDescent="0.2">
      <c r="B96" s="118"/>
      <c r="D96" s="119" t="s">
        <v>72</v>
      </c>
      <c r="E96" s="120" t="s">
        <v>1044</v>
      </c>
      <c r="F96" s="120" t="s">
        <v>1045</v>
      </c>
      <c r="I96" s="121"/>
      <c r="J96" s="122">
        <f>BK96</f>
        <v>0</v>
      </c>
      <c r="L96" s="118"/>
      <c r="M96" s="123"/>
      <c r="P96" s="124">
        <f>P97+P117+P120+P129</f>
        <v>0</v>
      </c>
      <c r="R96" s="124">
        <f>R97+R117+R120+R129</f>
        <v>2.1123892099999999</v>
      </c>
      <c r="T96" s="125">
        <f>T97+T117+T120+T129</f>
        <v>0</v>
      </c>
      <c r="AR96" s="119" t="s">
        <v>78</v>
      </c>
      <c r="AT96" s="126" t="s">
        <v>72</v>
      </c>
      <c r="AU96" s="126" t="s">
        <v>73</v>
      </c>
      <c r="AY96" s="119" t="s">
        <v>181</v>
      </c>
      <c r="BK96" s="127">
        <f>BK97+BK117+BK120+BK129</f>
        <v>0</v>
      </c>
    </row>
    <row r="97" spans="2:65" s="11" customFormat="1" ht="22.9" customHeight="1" x14ac:dyDescent="0.2">
      <c r="B97" s="118"/>
      <c r="D97" s="119" t="s">
        <v>72</v>
      </c>
      <c r="E97" s="146" t="s">
        <v>78</v>
      </c>
      <c r="F97" s="146" t="s">
        <v>1046</v>
      </c>
      <c r="I97" s="121"/>
      <c r="J97" s="147">
        <f>BK97</f>
        <v>0</v>
      </c>
      <c r="L97" s="118"/>
      <c r="M97" s="123"/>
      <c r="P97" s="124">
        <f>SUM(P98:P116)</f>
        <v>0</v>
      </c>
      <c r="R97" s="124">
        <f>SUM(R98:R116)</f>
        <v>0</v>
      </c>
      <c r="T97" s="125">
        <f>SUM(T98:T116)</f>
        <v>0</v>
      </c>
      <c r="AR97" s="119" t="s">
        <v>78</v>
      </c>
      <c r="AT97" s="126" t="s">
        <v>72</v>
      </c>
      <c r="AU97" s="126" t="s">
        <v>78</v>
      </c>
      <c r="AY97" s="119" t="s">
        <v>181</v>
      </c>
      <c r="BK97" s="127">
        <f>SUM(BK98:BK116)</f>
        <v>0</v>
      </c>
    </row>
    <row r="98" spans="2:65" s="1" customFormat="1" ht="37.9" customHeight="1" x14ac:dyDescent="0.2">
      <c r="B98" s="128"/>
      <c r="C98" s="129" t="s">
        <v>78</v>
      </c>
      <c r="D98" s="129" t="s">
        <v>182</v>
      </c>
      <c r="E98" s="130" t="s">
        <v>5010</v>
      </c>
      <c r="F98" s="131" t="s">
        <v>5011</v>
      </c>
      <c r="G98" s="132" t="s">
        <v>1059</v>
      </c>
      <c r="H98" s="133">
        <v>0.28299999999999997</v>
      </c>
      <c r="I98" s="134"/>
      <c r="J98" s="135">
        <f>ROUND(I98*H98,2)</f>
        <v>0</v>
      </c>
      <c r="K98" s="131" t="s">
        <v>1205</v>
      </c>
      <c r="L98" s="31"/>
      <c r="M98" s="136" t="s">
        <v>3</v>
      </c>
      <c r="N98" s="137" t="s">
        <v>44</v>
      </c>
      <c r="P98" s="138">
        <f>O98*H98</f>
        <v>0</v>
      </c>
      <c r="Q98" s="138">
        <v>0</v>
      </c>
      <c r="R98" s="138">
        <f>Q98*H98</f>
        <v>0</v>
      </c>
      <c r="S98" s="138">
        <v>0</v>
      </c>
      <c r="T98" s="139">
        <f>S98*H98</f>
        <v>0</v>
      </c>
      <c r="AR98" s="140" t="s">
        <v>186</v>
      </c>
      <c r="AT98" s="140" t="s">
        <v>182</v>
      </c>
      <c r="AU98" s="140" t="s">
        <v>80</v>
      </c>
      <c r="AY98" s="16" t="s">
        <v>181</v>
      </c>
      <c r="BE98" s="141">
        <f>IF(N98="základní",J98,0)</f>
        <v>0</v>
      </c>
      <c r="BF98" s="141">
        <f>IF(N98="snížená",J98,0)</f>
        <v>0</v>
      </c>
      <c r="BG98" s="141">
        <f>IF(N98="zákl. přenesená",J98,0)</f>
        <v>0</v>
      </c>
      <c r="BH98" s="141">
        <f>IF(N98="sníž. přenesená",J98,0)</f>
        <v>0</v>
      </c>
      <c r="BI98" s="141">
        <f>IF(N98="nulová",J98,0)</f>
        <v>0</v>
      </c>
      <c r="BJ98" s="16" t="s">
        <v>78</v>
      </c>
      <c r="BK98" s="141">
        <f>ROUND(I98*H98,2)</f>
        <v>0</v>
      </c>
      <c r="BL98" s="16" t="s">
        <v>186</v>
      </c>
      <c r="BM98" s="140" t="s">
        <v>5012</v>
      </c>
    </row>
    <row r="99" spans="2:65" s="1" customFormat="1" x14ac:dyDescent="0.2">
      <c r="B99" s="31"/>
      <c r="D99" s="148" t="s">
        <v>1052</v>
      </c>
      <c r="F99" s="149" t="s">
        <v>5013</v>
      </c>
      <c r="I99" s="144"/>
      <c r="L99" s="31"/>
      <c r="M99" s="145"/>
      <c r="T99" s="52"/>
      <c r="AT99" s="16" t="s">
        <v>1052</v>
      </c>
      <c r="AU99" s="16" t="s">
        <v>80</v>
      </c>
    </row>
    <row r="100" spans="2:65" s="12" customFormat="1" x14ac:dyDescent="0.2">
      <c r="B100" s="150"/>
      <c r="D100" s="142" t="s">
        <v>1054</v>
      </c>
      <c r="E100" s="151" t="s">
        <v>3</v>
      </c>
      <c r="F100" s="152" t="s">
        <v>5014</v>
      </c>
      <c r="H100" s="153">
        <v>0.28299999999999997</v>
      </c>
      <c r="I100" s="154"/>
      <c r="L100" s="150"/>
      <c r="M100" s="155"/>
      <c r="T100" s="156"/>
      <c r="AT100" s="151" t="s">
        <v>1054</v>
      </c>
      <c r="AU100" s="151" t="s">
        <v>80</v>
      </c>
      <c r="AV100" s="12" t="s">
        <v>80</v>
      </c>
      <c r="AW100" s="12" t="s">
        <v>35</v>
      </c>
      <c r="AX100" s="12" t="s">
        <v>78</v>
      </c>
      <c r="AY100" s="151" t="s">
        <v>181</v>
      </c>
    </row>
    <row r="101" spans="2:65" s="1" customFormat="1" ht="55.5" customHeight="1" x14ac:dyDescent="0.2">
      <c r="B101" s="128"/>
      <c r="C101" s="129" t="s">
        <v>80</v>
      </c>
      <c r="D101" s="129" t="s">
        <v>182</v>
      </c>
      <c r="E101" s="130" t="s">
        <v>1084</v>
      </c>
      <c r="F101" s="131" t="s">
        <v>1085</v>
      </c>
      <c r="G101" s="132" t="s">
        <v>1059</v>
      </c>
      <c r="H101" s="133">
        <v>0.28299999999999997</v>
      </c>
      <c r="I101" s="134"/>
      <c r="J101" s="135">
        <f>ROUND(I101*H101,2)</f>
        <v>0</v>
      </c>
      <c r="K101" s="131" t="s">
        <v>1050</v>
      </c>
      <c r="L101" s="31"/>
      <c r="M101" s="136" t="s">
        <v>3</v>
      </c>
      <c r="N101" s="137" t="s">
        <v>44</v>
      </c>
      <c r="P101" s="138">
        <f>O101*H101</f>
        <v>0</v>
      </c>
      <c r="Q101" s="138">
        <v>0</v>
      </c>
      <c r="R101" s="138">
        <f>Q101*H101</f>
        <v>0</v>
      </c>
      <c r="S101" s="138">
        <v>0</v>
      </c>
      <c r="T101" s="139">
        <f>S101*H101</f>
        <v>0</v>
      </c>
      <c r="AR101" s="140" t="s">
        <v>186</v>
      </c>
      <c r="AT101" s="140" t="s">
        <v>182</v>
      </c>
      <c r="AU101" s="140" t="s">
        <v>80</v>
      </c>
      <c r="AY101" s="16" t="s">
        <v>181</v>
      </c>
      <c r="BE101" s="141">
        <f>IF(N101="základní",J101,0)</f>
        <v>0</v>
      </c>
      <c r="BF101" s="141">
        <f>IF(N101="snížená",J101,0)</f>
        <v>0</v>
      </c>
      <c r="BG101" s="141">
        <f>IF(N101="zákl. přenesená",J101,0)</f>
        <v>0</v>
      </c>
      <c r="BH101" s="141">
        <f>IF(N101="sníž. přenesená",J101,0)</f>
        <v>0</v>
      </c>
      <c r="BI101" s="141">
        <f>IF(N101="nulová",J101,0)</f>
        <v>0</v>
      </c>
      <c r="BJ101" s="16" t="s">
        <v>78</v>
      </c>
      <c r="BK101" s="141">
        <f>ROUND(I101*H101,2)</f>
        <v>0</v>
      </c>
      <c r="BL101" s="16" t="s">
        <v>186</v>
      </c>
      <c r="BM101" s="140" t="s">
        <v>5015</v>
      </c>
    </row>
    <row r="102" spans="2:65" s="1" customFormat="1" x14ac:dyDescent="0.2">
      <c r="B102" s="31"/>
      <c r="D102" s="148" t="s">
        <v>1052</v>
      </c>
      <c r="F102" s="149" t="s">
        <v>1087</v>
      </c>
      <c r="I102" s="144"/>
      <c r="L102" s="31"/>
      <c r="M102" s="145"/>
      <c r="T102" s="52"/>
      <c r="AT102" s="16" t="s">
        <v>1052</v>
      </c>
      <c r="AU102" s="16" t="s">
        <v>80</v>
      </c>
    </row>
    <row r="103" spans="2:65" s="12" customFormat="1" x14ac:dyDescent="0.2">
      <c r="B103" s="150"/>
      <c r="D103" s="142" t="s">
        <v>1054</v>
      </c>
      <c r="E103" s="151" t="s">
        <v>3</v>
      </c>
      <c r="F103" s="152" t="s">
        <v>5016</v>
      </c>
      <c r="H103" s="153">
        <v>0.28299999999999997</v>
      </c>
      <c r="I103" s="154"/>
      <c r="L103" s="150"/>
      <c r="M103" s="155"/>
      <c r="T103" s="156"/>
      <c r="AT103" s="151" t="s">
        <v>1054</v>
      </c>
      <c r="AU103" s="151" t="s">
        <v>80</v>
      </c>
      <c r="AV103" s="12" t="s">
        <v>80</v>
      </c>
      <c r="AW103" s="12" t="s">
        <v>35</v>
      </c>
      <c r="AX103" s="12" t="s">
        <v>78</v>
      </c>
      <c r="AY103" s="151" t="s">
        <v>181</v>
      </c>
    </row>
    <row r="104" spans="2:65" s="1" customFormat="1" ht="62.65" customHeight="1" x14ac:dyDescent="0.2">
      <c r="B104" s="128"/>
      <c r="C104" s="129" t="s">
        <v>191</v>
      </c>
      <c r="D104" s="129" t="s">
        <v>182</v>
      </c>
      <c r="E104" s="130" t="s">
        <v>1090</v>
      </c>
      <c r="F104" s="131" t="s">
        <v>1091</v>
      </c>
      <c r="G104" s="132" t="s">
        <v>1059</v>
      </c>
      <c r="H104" s="133">
        <v>0.70799999999999996</v>
      </c>
      <c r="I104" s="134"/>
      <c r="J104" s="135">
        <f>ROUND(I104*H104,2)</f>
        <v>0</v>
      </c>
      <c r="K104" s="131" t="s">
        <v>1050</v>
      </c>
      <c r="L104" s="31"/>
      <c r="M104" s="136" t="s">
        <v>3</v>
      </c>
      <c r="N104" s="137" t="s">
        <v>44</v>
      </c>
      <c r="P104" s="138">
        <f>O104*H104</f>
        <v>0</v>
      </c>
      <c r="Q104" s="138">
        <v>0</v>
      </c>
      <c r="R104" s="138">
        <f>Q104*H104</f>
        <v>0</v>
      </c>
      <c r="S104" s="138">
        <v>0</v>
      </c>
      <c r="T104" s="139">
        <f>S104*H104</f>
        <v>0</v>
      </c>
      <c r="AR104" s="140" t="s">
        <v>186</v>
      </c>
      <c r="AT104" s="140" t="s">
        <v>182</v>
      </c>
      <c r="AU104" s="140" t="s">
        <v>80</v>
      </c>
      <c r="AY104" s="16" t="s">
        <v>181</v>
      </c>
      <c r="BE104" s="141">
        <f>IF(N104="základní",J104,0)</f>
        <v>0</v>
      </c>
      <c r="BF104" s="141">
        <f>IF(N104="snížená",J104,0)</f>
        <v>0</v>
      </c>
      <c r="BG104" s="141">
        <f>IF(N104="zákl. přenesená",J104,0)</f>
        <v>0</v>
      </c>
      <c r="BH104" s="141">
        <f>IF(N104="sníž. přenesená",J104,0)</f>
        <v>0</v>
      </c>
      <c r="BI104" s="141">
        <f>IF(N104="nulová",J104,0)</f>
        <v>0</v>
      </c>
      <c r="BJ104" s="16" t="s">
        <v>78</v>
      </c>
      <c r="BK104" s="141">
        <f>ROUND(I104*H104,2)</f>
        <v>0</v>
      </c>
      <c r="BL104" s="16" t="s">
        <v>186</v>
      </c>
      <c r="BM104" s="140" t="s">
        <v>5017</v>
      </c>
    </row>
    <row r="105" spans="2:65" s="1" customFormat="1" x14ac:dyDescent="0.2">
      <c r="B105" s="31"/>
      <c r="D105" s="148" t="s">
        <v>1052</v>
      </c>
      <c r="F105" s="149" t="s">
        <v>1093</v>
      </c>
      <c r="I105" s="144"/>
      <c r="L105" s="31"/>
      <c r="M105" s="145"/>
      <c r="T105" s="52"/>
      <c r="AT105" s="16" t="s">
        <v>1052</v>
      </c>
      <c r="AU105" s="16" t="s">
        <v>80</v>
      </c>
    </row>
    <row r="106" spans="2:65" s="12" customFormat="1" x14ac:dyDescent="0.2">
      <c r="B106" s="150"/>
      <c r="D106" s="142" t="s">
        <v>1054</v>
      </c>
      <c r="E106" s="151" t="s">
        <v>3</v>
      </c>
      <c r="F106" s="152" t="s">
        <v>5018</v>
      </c>
      <c r="H106" s="153">
        <v>0.70799999999999996</v>
      </c>
      <c r="I106" s="154"/>
      <c r="L106" s="150"/>
      <c r="M106" s="155"/>
      <c r="T106" s="156"/>
      <c r="AT106" s="151" t="s">
        <v>1054</v>
      </c>
      <c r="AU106" s="151" t="s">
        <v>80</v>
      </c>
      <c r="AV106" s="12" t="s">
        <v>80</v>
      </c>
      <c r="AW106" s="12" t="s">
        <v>35</v>
      </c>
      <c r="AX106" s="12" t="s">
        <v>78</v>
      </c>
      <c r="AY106" s="151" t="s">
        <v>181</v>
      </c>
    </row>
    <row r="107" spans="2:65" s="1" customFormat="1" ht="62.65" customHeight="1" x14ac:dyDescent="0.2">
      <c r="B107" s="128"/>
      <c r="C107" s="129" t="s">
        <v>186</v>
      </c>
      <c r="D107" s="129" t="s">
        <v>182</v>
      </c>
      <c r="E107" s="130" t="s">
        <v>1096</v>
      </c>
      <c r="F107" s="131" t="s">
        <v>1097</v>
      </c>
      <c r="G107" s="132" t="s">
        <v>1059</v>
      </c>
      <c r="H107" s="133">
        <v>0.28299999999999997</v>
      </c>
      <c r="I107" s="134"/>
      <c r="J107" s="135">
        <f>ROUND(I107*H107,2)</f>
        <v>0</v>
      </c>
      <c r="K107" s="131" t="s">
        <v>1050</v>
      </c>
      <c r="L107" s="31"/>
      <c r="M107" s="136" t="s">
        <v>3</v>
      </c>
      <c r="N107" s="137" t="s">
        <v>44</v>
      </c>
      <c r="P107" s="138">
        <f>O107*H107</f>
        <v>0</v>
      </c>
      <c r="Q107" s="138">
        <v>0</v>
      </c>
      <c r="R107" s="138">
        <f>Q107*H107</f>
        <v>0</v>
      </c>
      <c r="S107" s="138">
        <v>0</v>
      </c>
      <c r="T107" s="139">
        <f>S107*H107</f>
        <v>0</v>
      </c>
      <c r="AR107" s="140" t="s">
        <v>186</v>
      </c>
      <c r="AT107" s="140" t="s">
        <v>182</v>
      </c>
      <c r="AU107" s="140" t="s">
        <v>80</v>
      </c>
      <c r="AY107" s="16" t="s">
        <v>181</v>
      </c>
      <c r="BE107" s="141">
        <f>IF(N107="základní",J107,0)</f>
        <v>0</v>
      </c>
      <c r="BF107" s="141">
        <f>IF(N107="snížená",J107,0)</f>
        <v>0</v>
      </c>
      <c r="BG107" s="141">
        <f>IF(N107="zákl. přenesená",J107,0)</f>
        <v>0</v>
      </c>
      <c r="BH107" s="141">
        <f>IF(N107="sníž. přenesená",J107,0)</f>
        <v>0</v>
      </c>
      <c r="BI107" s="141">
        <f>IF(N107="nulová",J107,0)</f>
        <v>0</v>
      </c>
      <c r="BJ107" s="16" t="s">
        <v>78</v>
      </c>
      <c r="BK107" s="141">
        <f>ROUND(I107*H107,2)</f>
        <v>0</v>
      </c>
      <c r="BL107" s="16" t="s">
        <v>186</v>
      </c>
      <c r="BM107" s="140" t="s">
        <v>5019</v>
      </c>
    </row>
    <row r="108" spans="2:65" s="1" customFormat="1" x14ac:dyDescent="0.2">
      <c r="B108" s="31"/>
      <c r="D108" s="148" t="s">
        <v>1052</v>
      </c>
      <c r="F108" s="149" t="s">
        <v>1099</v>
      </c>
      <c r="I108" s="144"/>
      <c r="L108" s="31"/>
      <c r="M108" s="145"/>
      <c r="T108" s="52"/>
      <c r="AT108" s="16" t="s">
        <v>1052</v>
      </c>
      <c r="AU108" s="16" t="s">
        <v>80</v>
      </c>
    </row>
    <row r="109" spans="2:65" s="1" customFormat="1" ht="66.75" customHeight="1" x14ac:dyDescent="0.2">
      <c r="B109" s="128"/>
      <c r="C109" s="129" t="s">
        <v>198</v>
      </c>
      <c r="D109" s="129" t="s">
        <v>182</v>
      </c>
      <c r="E109" s="130" t="s">
        <v>1101</v>
      </c>
      <c r="F109" s="131" t="s">
        <v>1102</v>
      </c>
      <c r="G109" s="132" t="s">
        <v>1059</v>
      </c>
      <c r="H109" s="133">
        <v>2.83</v>
      </c>
      <c r="I109" s="134"/>
      <c r="J109" s="135">
        <f>ROUND(I109*H109,2)</f>
        <v>0</v>
      </c>
      <c r="K109" s="131" t="s">
        <v>1050</v>
      </c>
      <c r="L109" s="31"/>
      <c r="M109" s="136" t="s">
        <v>3</v>
      </c>
      <c r="N109" s="137" t="s">
        <v>44</v>
      </c>
      <c r="P109" s="138">
        <f>O109*H109</f>
        <v>0</v>
      </c>
      <c r="Q109" s="138">
        <v>0</v>
      </c>
      <c r="R109" s="138">
        <f>Q109*H109</f>
        <v>0</v>
      </c>
      <c r="S109" s="138">
        <v>0</v>
      </c>
      <c r="T109" s="139">
        <f>S109*H109</f>
        <v>0</v>
      </c>
      <c r="AR109" s="140" t="s">
        <v>186</v>
      </c>
      <c r="AT109" s="140" t="s">
        <v>182</v>
      </c>
      <c r="AU109" s="140" t="s">
        <v>80</v>
      </c>
      <c r="AY109" s="16" t="s">
        <v>181</v>
      </c>
      <c r="BE109" s="141">
        <f>IF(N109="základní",J109,0)</f>
        <v>0</v>
      </c>
      <c r="BF109" s="141">
        <f>IF(N109="snížená",J109,0)</f>
        <v>0</v>
      </c>
      <c r="BG109" s="141">
        <f>IF(N109="zákl. přenesená",J109,0)</f>
        <v>0</v>
      </c>
      <c r="BH109" s="141">
        <f>IF(N109="sníž. přenesená",J109,0)</f>
        <v>0</v>
      </c>
      <c r="BI109" s="141">
        <f>IF(N109="nulová",J109,0)</f>
        <v>0</v>
      </c>
      <c r="BJ109" s="16" t="s">
        <v>78</v>
      </c>
      <c r="BK109" s="141">
        <f>ROUND(I109*H109,2)</f>
        <v>0</v>
      </c>
      <c r="BL109" s="16" t="s">
        <v>186</v>
      </c>
      <c r="BM109" s="140" t="s">
        <v>5020</v>
      </c>
    </row>
    <row r="110" spans="2:65" s="1" customFormat="1" x14ac:dyDescent="0.2">
      <c r="B110" s="31"/>
      <c r="D110" s="148" t="s">
        <v>1052</v>
      </c>
      <c r="F110" s="149" t="s">
        <v>1104</v>
      </c>
      <c r="I110" s="144"/>
      <c r="L110" s="31"/>
      <c r="M110" s="145"/>
      <c r="T110" s="52"/>
      <c r="AT110" s="16" t="s">
        <v>1052</v>
      </c>
      <c r="AU110" s="16" t="s">
        <v>80</v>
      </c>
    </row>
    <row r="111" spans="2:65" s="12" customFormat="1" x14ac:dyDescent="0.2">
      <c r="B111" s="150"/>
      <c r="D111" s="142" t="s">
        <v>1054</v>
      </c>
      <c r="E111" s="151" t="s">
        <v>3</v>
      </c>
      <c r="F111" s="152" t="s">
        <v>5021</v>
      </c>
      <c r="H111" s="153">
        <v>2.83</v>
      </c>
      <c r="I111" s="154"/>
      <c r="L111" s="150"/>
      <c r="M111" s="155"/>
      <c r="T111" s="156"/>
      <c r="AT111" s="151" t="s">
        <v>1054</v>
      </c>
      <c r="AU111" s="151" t="s">
        <v>80</v>
      </c>
      <c r="AV111" s="12" t="s">
        <v>80</v>
      </c>
      <c r="AW111" s="12" t="s">
        <v>35</v>
      </c>
      <c r="AX111" s="12" t="s">
        <v>78</v>
      </c>
      <c r="AY111" s="151" t="s">
        <v>181</v>
      </c>
    </row>
    <row r="112" spans="2:65" s="1" customFormat="1" ht="44.25" customHeight="1" x14ac:dyDescent="0.2">
      <c r="B112" s="128"/>
      <c r="C112" s="129" t="s">
        <v>201</v>
      </c>
      <c r="D112" s="129" t="s">
        <v>182</v>
      </c>
      <c r="E112" s="130" t="s">
        <v>1107</v>
      </c>
      <c r="F112" s="131" t="s">
        <v>1108</v>
      </c>
      <c r="G112" s="132" t="s">
        <v>1059</v>
      </c>
      <c r="H112" s="133">
        <v>0.28299999999999997</v>
      </c>
      <c r="I112" s="134"/>
      <c r="J112" s="135">
        <f>ROUND(I112*H112,2)</f>
        <v>0</v>
      </c>
      <c r="K112" s="131" t="s">
        <v>1050</v>
      </c>
      <c r="L112" s="31"/>
      <c r="M112" s="136" t="s">
        <v>3</v>
      </c>
      <c r="N112" s="137" t="s">
        <v>44</v>
      </c>
      <c r="P112" s="138">
        <f>O112*H112</f>
        <v>0</v>
      </c>
      <c r="Q112" s="138">
        <v>0</v>
      </c>
      <c r="R112" s="138">
        <f>Q112*H112</f>
        <v>0</v>
      </c>
      <c r="S112" s="138">
        <v>0</v>
      </c>
      <c r="T112" s="139">
        <f>S112*H112</f>
        <v>0</v>
      </c>
      <c r="AR112" s="140" t="s">
        <v>186</v>
      </c>
      <c r="AT112" s="140" t="s">
        <v>182</v>
      </c>
      <c r="AU112" s="140" t="s">
        <v>80</v>
      </c>
      <c r="AY112" s="16" t="s">
        <v>181</v>
      </c>
      <c r="BE112" s="141">
        <f>IF(N112="základní",J112,0)</f>
        <v>0</v>
      </c>
      <c r="BF112" s="141">
        <f>IF(N112="snížená",J112,0)</f>
        <v>0</v>
      </c>
      <c r="BG112" s="141">
        <f>IF(N112="zákl. přenesená",J112,0)</f>
        <v>0</v>
      </c>
      <c r="BH112" s="141">
        <f>IF(N112="sníž. přenesená",J112,0)</f>
        <v>0</v>
      </c>
      <c r="BI112" s="141">
        <f>IF(N112="nulová",J112,0)</f>
        <v>0</v>
      </c>
      <c r="BJ112" s="16" t="s">
        <v>78</v>
      </c>
      <c r="BK112" s="141">
        <f>ROUND(I112*H112,2)</f>
        <v>0</v>
      </c>
      <c r="BL112" s="16" t="s">
        <v>186</v>
      </c>
      <c r="BM112" s="140" t="s">
        <v>5022</v>
      </c>
    </row>
    <row r="113" spans="2:65" s="1" customFormat="1" x14ac:dyDescent="0.2">
      <c r="B113" s="31"/>
      <c r="D113" s="148" t="s">
        <v>1052</v>
      </c>
      <c r="F113" s="149" t="s">
        <v>1110</v>
      </c>
      <c r="I113" s="144"/>
      <c r="L113" s="31"/>
      <c r="M113" s="145"/>
      <c r="T113" s="52"/>
      <c r="AT113" s="16" t="s">
        <v>1052</v>
      </c>
      <c r="AU113" s="16" t="s">
        <v>80</v>
      </c>
    </row>
    <row r="114" spans="2:65" s="1" customFormat="1" ht="44.25" customHeight="1" x14ac:dyDescent="0.2">
      <c r="B114" s="128"/>
      <c r="C114" s="129" t="s">
        <v>205</v>
      </c>
      <c r="D114" s="129" t="s">
        <v>182</v>
      </c>
      <c r="E114" s="130" t="s">
        <v>1112</v>
      </c>
      <c r="F114" s="131" t="s">
        <v>1113</v>
      </c>
      <c r="G114" s="132" t="s">
        <v>1114</v>
      </c>
      <c r="H114" s="133">
        <v>0.42499999999999999</v>
      </c>
      <c r="I114" s="134"/>
      <c r="J114" s="135">
        <f>ROUND(I114*H114,2)</f>
        <v>0</v>
      </c>
      <c r="K114" s="131" t="s">
        <v>1050</v>
      </c>
      <c r="L114" s="31"/>
      <c r="M114" s="136" t="s">
        <v>3</v>
      </c>
      <c r="N114" s="137" t="s">
        <v>44</v>
      </c>
      <c r="P114" s="138">
        <f>O114*H114</f>
        <v>0</v>
      </c>
      <c r="Q114" s="138">
        <v>0</v>
      </c>
      <c r="R114" s="138">
        <f>Q114*H114</f>
        <v>0</v>
      </c>
      <c r="S114" s="138">
        <v>0</v>
      </c>
      <c r="T114" s="139">
        <f>S114*H114</f>
        <v>0</v>
      </c>
      <c r="AR114" s="140" t="s">
        <v>186</v>
      </c>
      <c r="AT114" s="140" t="s">
        <v>182</v>
      </c>
      <c r="AU114" s="140" t="s">
        <v>80</v>
      </c>
      <c r="AY114" s="16" t="s">
        <v>181</v>
      </c>
      <c r="BE114" s="141">
        <f>IF(N114="základní",J114,0)</f>
        <v>0</v>
      </c>
      <c r="BF114" s="141">
        <f>IF(N114="snížená",J114,0)</f>
        <v>0</v>
      </c>
      <c r="BG114" s="141">
        <f>IF(N114="zákl. přenesená",J114,0)</f>
        <v>0</v>
      </c>
      <c r="BH114" s="141">
        <f>IF(N114="sníž. přenesená",J114,0)</f>
        <v>0</v>
      </c>
      <c r="BI114" s="141">
        <f>IF(N114="nulová",J114,0)</f>
        <v>0</v>
      </c>
      <c r="BJ114" s="16" t="s">
        <v>78</v>
      </c>
      <c r="BK114" s="141">
        <f>ROUND(I114*H114,2)</f>
        <v>0</v>
      </c>
      <c r="BL114" s="16" t="s">
        <v>186</v>
      </c>
      <c r="BM114" s="140" t="s">
        <v>5023</v>
      </c>
    </row>
    <row r="115" spans="2:65" s="1" customFormat="1" x14ac:dyDescent="0.2">
      <c r="B115" s="31"/>
      <c r="D115" s="148" t="s">
        <v>1052</v>
      </c>
      <c r="F115" s="149" t="s">
        <v>1116</v>
      </c>
      <c r="I115" s="144"/>
      <c r="L115" s="31"/>
      <c r="M115" s="145"/>
      <c r="T115" s="52"/>
      <c r="AT115" s="16" t="s">
        <v>1052</v>
      </c>
      <c r="AU115" s="16" t="s">
        <v>80</v>
      </c>
    </row>
    <row r="116" spans="2:65" s="12" customFormat="1" x14ac:dyDescent="0.2">
      <c r="B116" s="150"/>
      <c r="D116" s="142" t="s">
        <v>1054</v>
      </c>
      <c r="E116" s="151" t="s">
        <v>3</v>
      </c>
      <c r="F116" s="152" t="s">
        <v>5024</v>
      </c>
      <c r="H116" s="153">
        <v>0.42499999999999999</v>
      </c>
      <c r="I116" s="154"/>
      <c r="L116" s="150"/>
      <c r="M116" s="155"/>
      <c r="T116" s="156"/>
      <c r="AT116" s="151" t="s">
        <v>1054</v>
      </c>
      <c r="AU116" s="151" t="s">
        <v>80</v>
      </c>
      <c r="AV116" s="12" t="s">
        <v>80</v>
      </c>
      <c r="AW116" s="12" t="s">
        <v>35</v>
      </c>
      <c r="AX116" s="12" t="s">
        <v>78</v>
      </c>
      <c r="AY116" s="151" t="s">
        <v>181</v>
      </c>
    </row>
    <row r="117" spans="2:65" s="11" customFormat="1" ht="22.9" customHeight="1" x14ac:dyDescent="0.2">
      <c r="B117" s="118"/>
      <c r="D117" s="119" t="s">
        <v>72</v>
      </c>
      <c r="E117" s="146" t="s">
        <v>80</v>
      </c>
      <c r="F117" s="146" t="s">
        <v>1126</v>
      </c>
      <c r="I117" s="121"/>
      <c r="J117" s="147">
        <f>BK117</f>
        <v>0</v>
      </c>
      <c r="L117" s="118"/>
      <c r="M117" s="123"/>
      <c r="P117" s="124">
        <f>SUM(P118:P119)</f>
        <v>0</v>
      </c>
      <c r="R117" s="124">
        <f>SUM(R118:R119)</f>
        <v>0.70802920999999985</v>
      </c>
      <c r="T117" s="125">
        <f>SUM(T118:T119)</f>
        <v>0</v>
      </c>
      <c r="AR117" s="119" t="s">
        <v>78</v>
      </c>
      <c r="AT117" s="126" t="s">
        <v>72</v>
      </c>
      <c r="AU117" s="126" t="s">
        <v>78</v>
      </c>
      <c r="AY117" s="119" t="s">
        <v>181</v>
      </c>
      <c r="BK117" s="127">
        <f>SUM(BK118:BK119)</f>
        <v>0</v>
      </c>
    </row>
    <row r="118" spans="2:65" s="1" customFormat="1" ht="24.2" customHeight="1" x14ac:dyDescent="0.2">
      <c r="B118" s="128"/>
      <c r="C118" s="129" t="s">
        <v>209</v>
      </c>
      <c r="D118" s="129" t="s">
        <v>182</v>
      </c>
      <c r="E118" s="130" t="s">
        <v>5025</v>
      </c>
      <c r="F118" s="131" t="s">
        <v>5026</v>
      </c>
      <c r="G118" s="132" t="s">
        <v>1059</v>
      </c>
      <c r="H118" s="133">
        <v>0.28299999999999997</v>
      </c>
      <c r="I118" s="134"/>
      <c r="J118" s="135">
        <f>ROUND(I118*H118,2)</f>
        <v>0</v>
      </c>
      <c r="K118" s="131" t="s">
        <v>1205</v>
      </c>
      <c r="L118" s="31"/>
      <c r="M118" s="136" t="s">
        <v>3</v>
      </c>
      <c r="N118" s="137" t="s">
        <v>44</v>
      </c>
      <c r="P118" s="138">
        <f>O118*H118</f>
        <v>0</v>
      </c>
      <c r="Q118" s="138">
        <v>2.5018699999999998</v>
      </c>
      <c r="R118" s="138">
        <f>Q118*H118</f>
        <v>0.70802920999999985</v>
      </c>
      <c r="S118" s="138">
        <v>0</v>
      </c>
      <c r="T118" s="139">
        <f>S118*H118</f>
        <v>0</v>
      </c>
      <c r="AR118" s="140" t="s">
        <v>186</v>
      </c>
      <c r="AT118" s="140" t="s">
        <v>182</v>
      </c>
      <c r="AU118" s="140" t="s">
        <v>80</v>
      </c>
      <c r="AY118" s="16" t="s">
        <v>181</v>
      </c>
      <c r="BE118" s="141">
        <f>IF(N118="základní",J118,0)</f>
        <v>0</v>
      </c>
      <c r="BF118" s="141">
        <f>IF(N118="snížená",J118,0)</f>
        <v>0</v>
      </c>
      <c r="BG118" s="141">
        <f>IF(N118="zákl. přenesená",J118,0)</f>
        <v>0</v>
      </c>
      <c r="BH118" s="141">
        <f>IF(N118="sníž. přenesená",J118,0)</f>
        <v>0</v>
      </c>
      <c r="BI118" s="141">
        <f>IF(N118="nulová",J118,0)</f>
        <v>0</v>
      </c>
      <c r="BJ118" s="16" t="s">
        <v>78</v>
      </c>
      <c r="BK118" s="141">
        <f>ROUND(I118*H118,2)</f>
        <v>0</v>
      </c>
      <c r="BL118" s="16" t="s">
        <v>186</v>
      </c>
      <c r="BM118" s="140" t="s">
        <v>5027</v>
      </c>
    </row>
    <row r="119" spans="2:65" s="1" customFormat="1" x14ac:dyDescent="0.2">
      <c r="B119" s="31"/>
      <c r="D119" s="148" t="s">
        <v>1052</v>
      </c>
      <c r="F119" s="149" t="s">
        <v>5028</v>
      </c>
      <c r="I119" s="144"/>
      <c r="L119" s="31"/>
      <c r="M119" s="145"/>
      <c r="T119" s="52"/>
      <c r="AT119" s="16" t="s">
        <v>1052</v>
      </c>
      <c r="AU119" s="16" t="s">
        <v>80</v>
      </c>
    </row>
    <row r="120" spans="2:65" s="11" customFormat="1" ht="22.9" customHeight="1" x14ac:dyDescent="0.2">
      <c r="B120" s="118"/>
      <c r="D120" s="119" t="s">
        <v>72</v>
      </c>
      <c r="E120" s="146" t="s">
        <v>191</v>
      </c>
      <c r="F120" s="146" t="s">
        <v>1220</v>
      </c>
      <c r="I120" s="121"/>
      <c r="J120" s="147">
        <f>BK120</f>
        <v>0</v>
      </c>
      <c r="L120" s="118"/>
      <c r="M120" s="123"/>
      <c r="P120" s="124">
        <f>SUM(P121:P128)</f>
        <v>0</v>
      </c>
      <c r="R120" s="124">
        <f>SUM(R121:R128)</f>
        <v>1.4043600000000001</v>
      </c>
      <c r="T120" s="125">
        <f>SUM(T121:T128)</f>
        <v>0</v>
      </c>
      <c r="AR120" s="119" t="s">
        <v>78</v>
      </c>
      <c r="AT120" s="126" t="s">
        <v>72</v>
      </c>
      <c r="AU120" s="126" t="s">
        <v>78</v>
      </c>
      <c r="AY120" s="119" t="s">
        <v>181</v>
      </c>
      <c r="BK120" s="127">
        <f>SUM(BK121:BK128)</f>
        <v>0</v>
      </c>
    </row>
    <row r="121" spans="2:65" s="1" customFormat="1" ht="37.9" customHeight="1" x14ac:dyDescent="0.2">
      <c r="B121" s="128"/>
      <c r="C121" s="129" t="s">
        <v>212</v>
      </c>
      <c r="D121" s="129" t="s">
        <v>182</v>
      </c>
      <c r="E121" s="130" t="s">
        <v>5029</v>
      </c>
      <c r="F121" s="131" t="s">
        <v>5030</v>
      </c>
      <c r="G121" s="132" t="s">
        <v>1288</v>
      </c>
      <c r="H121" s="133">
        <v>5</v>
      </c>
      <c r="I121" s="134"/>
      <c r="J121" s="135">
        <f>ROUND(I121*H121,2)</f>
        <v>0</v>
      </c>
      <c r="K121" s="131" t="s">
        <v>1205</v>
      </c>
      <c r="L121" s="31"/>
      <c r="M121" s="136" t="s">
        <v>3</v>
      </c>
      <c r="N121" s="137" t="s">
        <v>44</v>
      </c>
      <c r="P121" s="138">
        <f>O121*H121</f>
        <v>0</v>
      </c>
      <c r="Q121" s="138">
        <v>1E-3</v>
      </c>
      <c r="R121" s="138">
        <f>Q121*H121</f>
        <v>5.0000000000000001E-3</v>
      </c>
      <c r="S121" s="138">
        <v>0</v>
      </c>
      <c r="T121" s="139">
        <f>S121*H121</f>
        <v>0</v>
      </c>
      <c r="AR121" s="140" t="s">
        <v>186</v>
      </c>
      <c r="AT121" s="140" t="s">
        <v>182</v>
      </c>
      <c r="AU121" s="140" t="s">
        <v>80</v>
      </c>
      <c r="AY121" s="16" t="s">
        <v>181</v>
      </c>
      <c r="BE121" s="141">
        <f>IF(N121="základní",J121,0)</f>
        <v>0</v>
      </c>
      <c r="BF121" s="141">
        <f>IF(N121="snížená",J121,0)</f>
        <v>0</v>
      </c>
      <c r="BG121" s="141">
        <f>IF(N121="zákl. přenesená",J121,0)</f>
        <v>0</v>
      </c>
      <c r="BH121" s="141">
        <f>IF(N121="sníž. přenesená",J121,0)</f>
        <v>0</v>
      </c>
      <c r="BI121" s="141">
        <f>IF(N121="nulová",J121,0)</f>
        <v>0</v>
      </c>
      <c r="BJ121" s="16" t="s">
        <v>78</v>
      </c>
      <c r="BK121" s="141">
        <f>ROUND(I121*H121,2)</f>
        <v>0</v>
      </c>
      <c r="BL121" s="16" t="s">
        <v>186</v>
      </c>
      <c r="BM121" s="140" t="s">
        <v>5031</v>
      </c>
    </row>
    <row r="122" spans="2:65" s="1" customFormat="1" x14ac:dyDescent="0.2">
      <c r="B122" s="31"/>
      <c r="D122" s="148" t="s">
        <v>1052</v>
      </c>
      <c r="F122" s="149" t="s">
        <v>5032</v>
      </c>
      <c r="I122" s="144"/>
      <c r="L122" s="31"/>
      <c r="M122" s="145"/>
      <c r="T122" s="52"/>
      <c r="AT122" s="16" t="s">
        <v>1052</v>
      </c>
      <c r="AU122" s="16" t="s">
        <v>80</v>
      </c>
    </row>
    <row r="123" spans="2:65" s="1" customFormat="1" ht="21.75" customHeight="1" x14ac:dyDescent="0.2">
      <c r="B123" s="128"/>
      <c r="C123" s="164" t="s">
        <v>216</v>
      </c>
      <c r="D123" s="164" t="s">
        <v>1134</v>
      </c>
      <c r="E123" s="165" t="s">
        <v>5033</v>
      </c>
      <c r="F123" s="166" t="s">
        <v>5034</v>
      </c>
      <c r="G123" s="167" t="s">
        <v>1114</v>
      </c>
      <c r="H123" s="168">
        <v>0.31900000000000001</v>
      </c>
      <c r="I123" s="169"/>
      <c r="J123" s="170">
        <f>ROUND(I123*H123,2)</f>
        <v>0</v>
      </c>
      <c r="K123" s="166" t="s">
        <v>1205</v>
      </c>
      <c r="L123" s="171"/>
      <c r="M123" s="172" t="s">
        <v>3</v>
      </c>
      <c r="N123" s="173" t="s">
        <v>44</v>
      </c>
      <c r="P123" s="138">
        <f>O123*H123</f>
        <v>0</v>
      </c>
      <c r="Q123" s="138">
        <v>1</v>
      </c>
      <c r="R123" s="138">
        <f>Q123*H123</f>
        <v>0.31900000000000001</v>
      </c>
      <c r="S123" s="138">
        <v>0</v>
      </c>
      <c r="T123" s="139">
        <f>S123*H123</f>
        <v>0</v>
      </c>
      <c r="AR123" s="140" t="s">
        <v>209</v>
      </c>
      <c r="AT123" s="140" t="s">
        <v>1134</v>
      </c>
      <c r="AU123" s="140" t="s">
        <v>80</v>
      </c>
      <c r="AY123" s="16" t="s">
        <v>181</v>
      </c>
      <c r="BE123" s="141">
        <f>IF(N123="základní",J123,0)</f>
        <v>0</v>
      </c>
      <c r="BF123" s="141">
        <f>IF(N123="snížená",J123,0)</f>
        <v>0</v>
      </c>
      <c r="BG123" s="141">
        <f>IF(N123="zákl. přenesená",J123,0)</f>
        <v>0</v>
      </c>
      <c r="BH123" s="141">
        <f>IF(N123="sníž. přenesená",J123,0)</f>
        <v>0</v>
      </c>
      <c r="BI123" s="141">
        <f>IF(N123="nulová",J123,0)</f>
        <v>0</v>
      </c>
      <c r="BJ123" s="16" t="s">
        <v>78</v>
      </c>
      <c r="BK123" s="141">
        <f>ROUND(I123*H123,2)</f>
        <v>0</v>
      </c>
      <c r="BL123" s="16" t="s">
        <v>186</v>
      </c>
      <c r="BM123" s="140" t="s">
        <v>5035</v>
      </c>
    </row>
    <row r="124" spans="2:65" s="12" customFormat="1" x14ac:dyDescent="0.2">
      <c r="B124" s="150"/>
      <c r="D124" s="142" t="s">
        <v>1054</v>
      </c>
      <c r="E124" s="151" t="s">
        <v>3</v>
      </c>
      <c r="F124" s="152" t="s">
        <v>5036</v>
      </c>
      <c r="H124" s="153">
        <v>0.31900000000000001</v>
      </c>
      <c r="I124" s="154"/>
      <c r="L124" s="150"/>
      <c r="M124" s="155"/>
      <c r="T124" s="156"/>
      <c r="AT124" s="151" t="s">
        <v>1054</v>
      </c>
      <c r="AU124" s="151" t="s">
        <v>80</v>
      </c>
      <c r="AV124" s="12" t="s">
        <v>80</v>
      </c>
      <c r="AW124" s="12" t="s">
        <v>35</v>
      </c>
      <c r="AX124" s="12" t="s">
        <v>78</v>
      </c>
      <c r="AY124" s="151" t="s">
        <v>181</v>
      </c>
    </row>
    <row r="125" spans="2:65" s="1" customFormat="1" ht="55.5" customHeight="1" x14ac:dyDescent="0.2">
      <c r="B125" s="128"/>
      <c r="C125" s="129" t="s">
        <v>220</v>
      </c>
      <c r="D125" s="129" t="s">
        <v>182</v>
      </c>
      <c r="E125" s="130" t="s">
        <v>5037</v>
      </c>
      <c r="F125" s="131" t="s">
        <v>5038</v>
      </c>
      <c r="G125" s="132" t="s">
        <v>1288</v>
      </c>
      <c r="H125" s="133">
        <v>18</v>
      </c>
      <c r="I125" s="134"/>
      <c r="J125" s="135">
        <f>ROUND(I125*H125,2)</f>
        <v>0</v>
      </c>
      <c r="K125" s="131" t="s">
        <v>3</v>
      </c>
      <c r="L125" s="31"/>
      <c r="M125" s="136" t="s">
        <v>3</v>
      </c>
      <c r="N125" s="137" t="s">
        <v>44</v>
      </c>
      <c r="P125" s="138">
        <f>O125*H125</f>
        <v>0</v>
      </c>
      <c r="Q125" s="138">
        <v>7.0200000000000002E-3</v>
      </c>
      <c r="R125" s="138">
        <f>Q125*H125</f>
        <v>0.12636</v>
      </c>
      <c r="S125" s="138">
        <v>0</v>
      </c>
      <c r="T125" s="139">
        <f>S125*H125</f>
        <v>0</v>
      </c>
      <c r="AR125" s="140" t="s">
        <v>186</v>
      </c>
      <c r="AT125" s="140" t="s">
        <v>182</v>
      </c>
      <c r="AU125" s="140" t="s">
        <v>80</v>
      </c>
      <c r="AY125" s="16" t="s">
        <v>181</v>
      </c>
      <c r="BE125" s="141">
        <f>IF(N125="základní",J125,0)</f>
        <v>0</v>
      </c>
      <c r="BF125" s="141">
        <f>IF(N125="snížená",J125,0)</f>
        <v>0</v>
      </c>
      <c r="BG125" s="141">
        <f>IF(N125="zákl. přenesená",J125,0)</f>
        <v>0</v>
      </c>
      <c r="BH125" s="141">
        <f>IF(N125="sníž. přenesená",J125,0)</f>
        <v>0</v>
      </c>
      <c r="BI125" s="141">
        <f>IF(N125="nulová",J125,0)</f>
        <v>0</v>
      </c>
      <c r="BJ125" s="16" t="s">
        <v>78</v>
      </c>
      <c r="BK125" s="141">
        <f>ROUND(I125*H125,2)</f>
        <v>0</v>
      </c>
      <c r="BL125" s="16" t="s">
        <v>186</v>
      </c>
      <c r="BM125" s="140" t="s">
        <v>5039</v>
      </c>
    </row>
    <row r="126" spans="2:65" s="12" customFormat="1" x14ac:dyDescent="0.2">
      <c r="B126" s="150"/>
      <c r="D126" s="142" t="s">
        <v>1054</v>
      </c>
      <c r="E126" s="151" t="s">
        <v>3</v>
      </c>
      <c r="F126" s="152" t="s">
        <v>5040</v>
      </c>
      <c r="H126" s="153">
        <v>18</v>
      </c>
      <c r="I126" s="154"/>
      <c r="L126" s="150"/>
      <c r="M126" s="155"/>
      <c r="T126" s="156"/>
      <c r="AT126" s="151" t="s">
        <v>1054</v>
      </c>
      <c r="AU126" s="151" t="s">
        <v>80</v>
      </c>
      <c r="AV126" s="12" t="s">
        <v>80</v>
      </c>
      <c r="AW126" s="12" t="s">
        <v>35</v>
      </c>
      <c r="AX126" s="12" t="s">
        <v>78</v>
      </c>
      <c r="AY126" s="151" t="s">
        <v>181</v>
      </c>
    </row>
    <row r="127" spans="2:65" s="1" customFormat="1" ht="16.5" customHeight="1" x14ac:dyDescent="0.2">
      <c r="B127" s="128"/>
      <c r="C127" s="164" t="s">
        <v>9</v>
      </c>
      <c r="D127" s="164" t="s">
        <v>1134</v>
      </c>
      <c r="E127" s="165" t="s">
        <v>5041</v>
      </c>
      <c r="F127" s="166" t="s">
        <v>5042</v>
      </c>
      <c r="G127" s="167" t="s">
        <v>1288</v>
      </c>
      <c r="H127" s="168">
        <v>12</v>
      </c>
      <c r="I127" s="169"/>
      <c r="J127" s="170">
        <f>ROUND(I127*H127,2)</f>
        <v>0</v>
      </c>
      <c r="K127" s="166" t="s">
        <v>1205</v>
      </c>
      <c r="L127" s="171"/>
      <c r="M127" s="172" t="s">
        <v>3</v>
      </c>
      <c r="N127" s="173" t="s">
        <v>44</v>
      </c>
      <c r="P127" s="138">
        <f>O127*H127</f>
        <v>0</v>
      </c>
      <c r="Q127" s="138">
        <v>6.2E-2</v>
      </c>
      <c r="R127" s="138">
        <f>Q127*H127</f>
        <v>0.74399999999999999</v>
      </c>
      <c r="S127" s="138">
        <v>0</v>
      </c>
      <c r="T127" s="139">
        <f>S127*H127</f>
        <v>0</v>
      </c>
      <c r="AR127" s="140" t="s">
        <v>209</v>
      </c>
      <c r="AT127" s="140" t="s">
        <v>1134</v>
      </c>
      <c r="AU127" s="140" t="s">
        <v>80</v>
      </c>
      <c r="AY127" s="16" t="s">
        <v>181</v>
      </c>
      <c r="BE127" s="141">
        <f>IF(N127="základní",J127,0)</f>
        <v>0</v>
      </c>
      <c r="BF127" s="141">
        <f>IF(N127="snížená",J127,0)</f>
        <v>0</v>
      </c>
      <c r="BG127" s="141">
        <f>IF(N127="zákl. přenesená",J127,0)</f>
        <v>0</v>
      </c>
      <c r="BH127" s="141">
        <f>IF(N127="sníž. přenesená",J127,0)</f>
        <v>0</v>
      </c>
      <c r="BI127" s="141">
        <f>IF(N127="nulová",J127,0)</f>
        <v>0</v>
      </c>
      <c r="BJ127" s="16" t="s">
        <v>78</v>
      </c>
      <c r="BK127" s="141">
        <f>ROUND(I127*H127,2)</f>
        <v>0</v>
      </c>
      <c r="BL127" s="16" t="s">
        <v>186</v>
      </c>
      <c r="BM127" s="140" t="s">
        <v>5043</v>
      </c>
    </row>
    <row r="128" spans="2:65" s="1" customFormat="1" ht="16.5" customHeight="1" x14ac:dyDescent="0.2">
      <c r="B128" s="128"/>
      <c r="C128" s="164" t="s">
        <v>226</v>
      </c>
      <c r="D128" s="164" t="s">
        <v>1134</v>
      </c>
      <c r="E128" s="165" t="s">
        <v>5044</v>
      </c>
      <c r="F128" s="166" t="s">
        <v>5045</v>
      </c>
      <c r="G128" s="167" t="s">
        <v>1288</v>
      </c>
      <c r="H128" s="168">
        <v>6</v>
      </c>
      <c r="I128" s="169"/>
      <c r="J128" s="170">
        <f>ROUND(I128*H128,2)</f>
        <v>0</v>
      </c>
      <c r="K128" s="166" t="s">
        <v>1205</v>
      </c>
      <c r="L128" s="171"/>
      <c r="M128" s="172" t="s">
        <v>3</v>
      </c>
      <c r="N128" s="173" t="s">
        <v>44</v>
      </c>
      <c r="P128" s="138">
        <f>O128*H128</f>
        <v>0</v>
      </c>
      <c r="Q128" s="138">
        <v>3.5000000000000003E-2</v>
      </c>
      <c r="R128" s="138">
        <f>Q128*H128</f>
        <v>0.21000000000000002</v>
      </c>
      <c r="S128" s="138">
        <v>0</v>
      </c>
      <c r="T128" s="139">
        <f>S128*H128</f>
        <v>0</v>
      </c>
      <c r="AR128" s="140" t="s">
        <v>209</v>
      </c>
      <c r="AT128" s="140" t="s">
        <v>1134</v>
      </c>
      <c r="AU128" s="140" t="s">
        <v>80</v>
      </c>
      <c r="AY128" s="16" t="s">
        <v>181</v>
      </c>
      <c r="BE128" s="141">
        <f>IF(N128="základní",J128,0)</f>
        <v>0</v>
      </c>
      <c r="BF128" s="141">
        <f>IF(N128="snížená",J128,0)</f>
        <v>0</v>
      </c>
      <c r="BG128" s="141">
        <f>IF(N128="zákl. přenesená",J128,0)</f>
        <v>0</v>
      </c>
      <c r="BH128" s="141">
        <f>IF(N128="sníž. přenesená",J128,0)</f>
        <v>0</v>
      </c>
      <c r="BI128" s="141">
        <f>IF(N128="nulová",J128,0)</f>
        <v>0</v>
      </c>
      <c r="BJ128" s="16" t="s">
        <v>78</v>
      </c>
      <c r="BK128" s="141">
        <f>ROUND(I128*H128,2)</f>
        <v>0</v>
      </c>
      <c r="BL128" s="16" t="s">
        <v>186</v>
      </c>
      <c r="BM128" s="140" t="s">
        <v>5046</v>
      </c>
    </row>
    <row r="129" spans="2:65" s="11" customFormat="1" ht="22.9" customHeight="1" x14ac:dyDescent="0.2">
      <c r="B129" s="118"/>
      <c r="D129" s="119" t="s">
        <v>72</v>
      </c>
      <c r="E129" s="146" t="s">
        <v>2250</v>
      </c>
      <c r="F129" s="146" t="s">
        <v>2251</v>
      </c>
      <c r="I129" s="121"/>
      <c r="J129" s="147">
        <f>BK129</f>
        <v>0</v>
      </c>
      <c r="L129" s="118"/>
      <c r="M129" s="123"/>
      <c r="P129" s="124">
        <f>SUM(P130:P131)</f>
        <v>0</v>
      </c>
      <c r="R129" s="124">
        <f>SUM(R130:R131)</f>
        <v>0</v>
      </c>
      <c r="T129" s="125">
        <f>SUM(T130:T131)</f>
        <v>0</v>
      </c>
      <c r="AR129" s="119" t="s">
        <v>78</v>
      </c>
      <c r="AT129" s="126" t="s">
        <v>72</v>
      </c>
      <c r="AU129" s="126" t="s">
        <v>78</v>
      </c>
      <c r="AY129" s="119" t="s">
        <v>181</v>
      </c>
      <c r="BK129" s="127">
        <f>SUM(BK130:BK131)</f>
        <v>0</v>
      </c>
    </row>
    <row r="130" spans="2:65" s="1" customFormat="1" ht="66.75" customHeight="1" x14ac:dyDescent="0.2">
      <c r="B130" s="128"/>
      <c r="C130" s="129" t="s">
        <v>230</v>
      </c>
      <c r="D130" s="129" t="s">
        <v>182</v>
      </c>
      <c r="E130" s="130" t="s">
        <v>2253</v>
      </c>
      <c r="F130" s="131" t="s">
        <v>2254</v>
      </c>
      <c r="G130" s="132" t="s">
        <v>1114</v>
      </c>
      <c r="H130" s="133">
        <v>2.1120000000000001</v>
      </c>
      <c r="I130" s="134"/>
      <c r="J130" s="135">
        <f>ROUND(I130*H130,2)</f>
        <v>0</v>
      </c>
      <c r="K130" s="131" t="s">
        <v>1050</v>
      </c>
      <c r="L130" s="31"/>
      <c r="M130" s="136" t="s">
        <v>3</v>
      </c>
      <c r="N130" s="137" t="s">
        <v>44</v>
      </c>
      <c r="P130" s="138">
        <f>O130*H130</f>
        <v>0</v>
      </c>
      <c r="Q130" s="138">
        <v>0</v>
      </c>
      <c r="R130" s="138">
        <f>Q130*H130</f>
        <v>0</v>
      </c>
      <c r="S130" s="138">
        <v>0</v>
      </c>
      <c r="T130" s="139">
        <f>S130*H130</f>
        <v>0</v>
      </c>
      <c r="AR130" s="140" t="s">
        <v>186</v>
      </c>
      <c r="AT130" s="140" t="s">
        <v>182</v>
      </c>
      <c r="AU130" s="140" t="s">
        <v>80</v>
      </c>
      <c r="AY130" s="16" t="s">
        <v>181</v>
      </c>
      <c r="BE130" s="141">
        <f>IF(N130="základní",J130,0)</f>
        <v>0</v>
      </c>
      <c r="BF130" s="141">
        <f>IF(N130="snížená",J130,0)</f>
        <v>0</v>
      </c>
      <c r="BG130" s="141">
        <f>IF(N130="zákl. přenesená",J130,0)</f>
        <v>0</v>
      </c>
      <c r="BH130" s="141">
        <f>IF(N130="sníž. přenesená",J130,0)</f>
        <v>0</v>
      </c>
      <c r="BI130" s="141">
        <f>IF(N130="nulová",J130,0)</f>
        <v>0</v>
      </c>
      <c r="BJ130" s="16" t="s">
        <v>78</v>
      </c>
      <c r="BK130" s="141">
        <f>ROUND(I130*H130,2)</f>
        <v>0</v>
      </c>
      <c r="BL130" s="16" t="s">
        <v>186</v>
      </c>
      <c r="BM130" s="140" t="s">
        <v>5047</v>
      </c>
    </row>
    <row r="131" spans="2:65" s="1" customFormat="1" x14ac:dyDescent="0.2">
      <c r="B131" s="31"/>
      <c r="D131" s="148" t="s">
        <v>1052</v>
      </c>
      <c r="F131" s="149" t="s">
        <v>2256</v>
      </c>
      <c r="I131" s="144"/>
      <c r="L131" s="31"/>
      <c r="M131" s="145"/>
      <c r="T131" s="52"/>
      <c r="AT131" s="16" t="s">
        <v>1052</v>
      </c>
      <c r="AU131" s="16" t="s">
        <v>80</v>
      </c>
    </row>
    <row r="132" spans="2:65" s="11" customFormat="1" ht="25.9" customHeight="1" x14ac:dyDescent="0.2">
      <c r="B132" s="118"/>
      <c r="D132" s="119" t="s">
        <v>72</v>
      </c>
      <c r="E132" s="120" t="s">
        <v>2257</v>
      </c>
      <c r="F132" s="120" t="s">
        <v>2258</v>
      </c>
      <c r="I132" s="121"/>
      <c r="J132" s="122">
        <f>BK132</f>
        <v>0</v>
      </c>
      <c r="L132" s="118"/>
      <c r="M132" s="123"/>
      <c r="P132" s="124">
        <f>P133</f>
        <v>0</v>
      </c>
      <c r="R132" s="124">
        <f>R133</f>
        <v>1.9104320000000001E-2</v>
      </c>
      <c r="T132" s="125">
        <f>T133</f>
        <v>0</v>
      </c>
      <c r="AR132" s="119" t="s">
        <v>80</v>
      </c>
      <c r="AT132" s="126" t="s">
        <v>72</v>
      </c>
      <c r="AU132" s="126" t="s">
        <v>73</v>
      </c>
      <c r="AY132" s="119" t="s">
        <v>181</v>
      </c>
      <c r="BK132" s="127">
        <f>BK133</f>
        <v>0</v>
      </c>
    </row>
    <row r="133" spans="2:65" s="11" customFormat="1" ht="22.9" customHeight="1" x14ac:dyDescent="0.2">
      <c r="B133" s="118"/>
      <c r="D133" s="119" t="s">
        <v>72</v>
      </c>
      <c r="E133" s="146" t="s">
        <v>3807</v>
      </c>
      <c r="F133" s="146" t="s">
        <v>5048</v>
      </c>
      <c r="I133" s="121"/>
      <c r="J133" s="147">
        <f>BK133</f>
        <v>0</v>
      </c>
      <c r="L133" s="118"/>
      <c r="M133" s="123"/>
      <c r="P133" s="124">
        <f>SUM(P134:P137)</f>
        <v>0</v>
      </c>
      <c r="R133" s="124">
        <f>SUM(R134:R137)</f>
        <v>1.9104320000000001E-2</v>
      </c>
      <c r="T133" s="125">
        <f>SUM(T134:T137)</f>
        <v>0</v>
      </c>
      <c r="AR133" s="119" t="s">
        <v>80</v>
      </c>
      <c r="AT133" s="126" t="s">
        <v>72</v>
      </c>
      <c r="AU133" s="126" t="s">
        <v>78</v>
      </c>
      <c r="AY133" s="119" t="s">
        <v>181</v>
      </c>
      <c r="BK133" s="127">
        <f>SUM(BK134:BK137)</f>
        <v>0</v>
      </c>
    </row>
    <row r="134" spans="2:65" s="1" customFormat="1" ht="33" customHeight="1" x14ac:dyDescent="0.2">
      <c r="B134" s="128"/>
      <c r="C134" s="129" t="s">
        <v>233</v>
      </c>
      <c r="D134" s="129" t="s">
        <v>182</v>
      </c>
      <c r="E134" s="130" t="s">
        <v>5049</v>
      </c>
      <c r="F134" s="131" t="s">
        <v>5050</v>
      </c>
      <c r="G134" s="132" t="s">
        <v>597</v>
      </c>
      <c r="H134" s="133">
        <v>8.2219999999999995</v>
      </c>
      <c r="I134" s="134"/>
      <c r="J134" s="135">
        <f>ROUND(I134*H134,2)</f>
        <v>0</v>
      </c>
      <c r="K134" s="131" t="s">
        <v>1205</v>
      </c>
      <c r="L134" s="31"/>
      <c r="M134" s="136" t="s">
        <v>3</v>
      </c>
      <c r="N134" s="137" t="s">
        <v>44</v>
      </c>
      <c r="P134" s="138">
        <f>O134*H134</f>
        <v>0</v>
      </c>
      <c r="Q134" s="138">
        <v>5.5999999999999995E-4</v>
      </c>
      <c r="R134" s="138">
        <f>Q134*H134</f>
        <v>4.6043199999999994E-3</v>
      </c>
      <c r="S134" s="138">
        <v>0</v>
      </c>
      <c r="T134" s="139">
        <f>S134*H134</f>
        <v>0</v>
      </c>
      <c r="AR134" s="140" t="s">
        <v>237</v>
      </c>
      <c r="AT134" s="140" t="s">
        <v>182</v>
      </c>
      <c r="AU134" s="140" t="s">
        <v>80</v>
      </c>
      <c r="AY134" s="16" t="s">
        <v>181</v>
      </c>
      <c r="BE134" s="141">
        <f>IF(N134="základní",J134,0)</f>
        <v>0</v>
      </c>
      <c r="BF134" s="141">
        <f>IF(N134="snížená",J134,0)</f>
        <v>0</v>
      </c>
      <c r="BG134" s="141">
        <f>IF(N134="zákl. přenesená",J134,0)</f>
        <v>0</v>
      </c>
      <c r="BH134" s="141">
        <f>IF(N134="sníž. přenesená",J134,0)</f>
        <v>0</v>
      </c>
      <c r="BI134" s="141">
        <f>IF(N134="nulová",J134,0)</f>
        <v>0</v>
      </c>
      <c r="BJ134" s="16" t="s">
        <v>78</v>
      </c>
      <c r="BK134" s="141">
        <f>ROUND(I134*H134,2)</f>
        <v>0</v>
      </c>
      <c r="BL134" s="16" t="s">
        <v>237</v>
      </c>
      <c r="BM134" s="140" t="s">
        <v>5051</v>
      </c>
    </row>
    <row r="135" spans="2:65" s="1" customFormat="1" x14ac:dyDescent="0.2">
      <c r="B135" s="31"/>
      <c r="D135" s="148" t="s">
        <v>1052</v>
      </c>
      <c r="F135" s="149" t="s">
        <v>5052</v>
      </c>
      <c r="I135" s="144"/>
      <c r="L135" s="31"/>
      <c r="M135" s="145"/>
      <c r="T135" s="52"/>
      <c r="AT135" s="16" t="s">
        <v>1052</v>
      </c>
      <c r="AU135" s="16" t="s">
        <v>80</v>
      </c>
    </row>
    <row r="136" spans="2:65" s="12" customFormat="1" x14ac:dyDescent="0.2">
      <c r="B136" s="150"/>
      <c r="D136" s="142" t="s">
        <v>1054</v>
      </c>
      <c r="E136" s="151" t="s">
        <v>3</v>
      </c>
      <c r="F136" s="152" t="s">
        <v>5053</v>
      </c>
      <c r="H136" s="153">
        <v>8.2219999999999995</v>
      </c>
      <c r="I136" s="154"/>
      <c r="L136" s="150"/>
      <c r="M136" s="155"/>
      <c r="T136" s="156"/>
      <c r="AT136" s="151" t="s">
        <v>1054</v>
      </c>
      <c r="AU136" s="151" t="s">
        <v>80</v>
      </c>
      <c r="AV136" s="12" t="s">
        <v>80</v>
      </c>
      <c r="AW136" s="12" t="s">
        <v>35</v>
      </c>
      <c r="AX136" s="12" t="s">
        <v>78</v>
      </c>
      <c r="AY136" s="151" t="s">
        <v>181</v>
      </c>
    </row>
    <row r="137" spans="2:65" s="1" customFormat="1" ht="16.5" customHeight="1" x14ac:dyDescent="0.2">
      <c r="B137" s="128"/>
      <c r="C137" s="164" t="s">
        <v>237</v>
      </c>
      <c r="D137" s="164" t="s">
        <v>1134</v>
      </c>
      <c r="E137" s="165" t="s">
        <v>5054</v>
      </c>
      <c r="F137" s="166" t="s">
        <v>5055</v>
      </c>
      <c r="G137" s="167" t="s">
        <v>1013</v>
      </c>
      <c r="H137" s="168">
        <v>14.5</v>
      </c>
      <c r="I137" s="169"/>
      <c r="J137" s="170">
        <f>ROUND(I137*H137,2)</f>
        <v>0</v>
      </c>
      <c r="K137" s="166" t="s">
        <v>1205</v>
      </c>
      <c r="L137" s="171"/>
      <c r="M137" s="172" t="s">
        <v>3</v>
      </c>
      <c r="N137" s="173" t="s">
        <v>44</v>
      </c>
      <c r="P137" s="138">
        <f>O137*H137</f>
        <v>0</v>
      </c>
      <c r="Q137" s="138">
        <v>1E-3</v>
      </c>
      <c r="R137" s="138">
        <f>Q137*H137</f>
        <v>1.4500000000000001E-2</v>
      </c>
      <c r="S137" s="138">
        <v>0</v>
      </c>
      <c r="T137" s="139">
        <f>S137*H137</f>
        <v>0</v>
      </c>
      <c r="AR137" s="140" t="s">
        <v>297</v>
      </c>
      <c r="AT137" s="140" t="s">
        <v>1134</v>
      </c>
      <c r="AU137" s="140" t="s">
        <v>80</v>
      </c>
      <c r="AY137" s="16" t="s">
        <v>181</v>
      </c>
      <c r="BE137" s="141">
        <f>IF(N137="základní",J137,0)</f>
        <v>0</v>
      </c>
      <c r="BF137" s="141">
        <f>IF(N137="snížená",J137,0)</f>
        <v>0</v>
      </c>
      <c r="BG137" s="141">
        <f>IF(N137="zákl. přenesená",J137,0)</f>
        <v>0</v>
      </c>
      <c r="BH137" s="141">
        <f>IF(N137="sníž. přenesená",J137,0)</f>
        <v>0</v>
      </c>
      <c r="BI137" s="141">
        <f>IF(N137="nulová",J137,0)</f>
        <v>0</v>
      </c>
      <c r="BJ137" s="16" t="s">
        <v>78</v>
      </c>
      <c r="BK137" s="141">
        <f>ROUND(I137*H137,2)</f>
        <v>0</v>
      </c>
      <c r="BL137" s="16" t="s">
        <v>237</v>
      </c>
      <c r="BM137" s="140" t="s">
        <v>5056</v>
      </c>
    </row>
    <row r="138" spans="2:65" s="11" customFormat="1" ht="25.9" customHeight="1" x14ac:dyDescent="0.2">
      <c r="B138" s="118"/>
      <c r="D138" s="119" t="s">
        <v>72</v>
      </c>
      <c r="E138" s="120" t="s">
        <v>4869</v>
      </c>
      <c r="F138" s="120" t="s">
        <v>4870</v>
      </c>
      <c r="I138" s="121"/>
      <c r="J138" s="122">
        <f>BK138</f>
        <v>0</v>
      </c>
      <c r="L138" s="118"/>
      <c r="M138" s="123"/>
      <c r="P138" s="124">
        <f>P139+P144</f>
        <v>0</v>
      </c>
      <c r="R138" s="124">
        <f>R139+R144</f>
        <v>0</v>
      </c>
      <c r="T138" s="125">
        <f>T139+T144</f>
        <v>0</v>
      </c>
      <c r="AR138" s="119" t="s">
        <v>198</v>
      </c>
      <c r="AT138" s="126" t="s">
        <v>72</v>
      </c>
      <c r="AU138" s="126" t="s">
        <v>73</v>
      </c>
      <c r="AY138" s="119" t="s">
        <v>181</v>
      </c>
      <c r="BK138" s="127">
        <f>BK139+BK144</f>
        <v>0</v>
      </c>
    </row>
    <row r="139" spans="2:65" s="11" customFormat="1" ht="22.9" customHeight="1" x14ac:dyDescent="0.2">
      <c r="B139" s="118"/>
      <c r="D139" s="119" t="s">
        <v>72</v>
      </c>
      <c r="E139" s="146" t="s">
        <v>4871</v>
      </c>
      <c r="F139" s="146" t="s">
        <v>4872</v>
      </c>
      <c r="I139" s="121"/>
      <c r="J139" s="147">
        <f>BK139</f>
        <v>0</v>
      </c>
      <c r="L139" s="118"/>
      <c r="M139" s="123"/>
      <c r="P139" s="124">
        <f>SUM(P140:P143)</f>
        <v>0</v>
      </c>
      <c r="R139" s="124">
        <f>SUM(R140:R143)</f>
        <v>0</v>
      </c>
      <c r="T139" s="125">
        <f>SUM(T140:T143)</f>
        <v>0</v>
      </c>
      <c r="AR139" s="119" t="s">
        <v>198</v>
      </c>
      <c r="AT139" s="126" t="s">
        <v>72</v>
      </c>
      <c r="AU139" s="126" t="s">
        <v>78</v>
      </c>
      <c r="AY139" s="119" t="s">
        <v>181</v>
      </c>
      <c r="BK139" s="127">
        <f>SUM(BK140:BK143)</f>
        <v>0</v>
      </c>
    </row>
    <row r="140" spans="2:65" s="1" customFormat="1" ht="16.5" customHeight="1" x14ac:dyDescent="0.2">
      <c r="B140" s="128"/>
      <c r="C140" s="129" t="s">
        <v>241</v>
      </c>
      <c r="D140" s="129" t="s">
        <v>182</v>
      </c>
      <c r="E140" s="130" t="s">
        <v>4874</v>
      </c>
      <c r="F140" s="131" t="s">
        <v>4872</v>
      </c>
      <c r="G140" s="132" t="s">
        <v>3089</v>
      </c>
      <c r="H140" s="174"/>
      <c r="I140" s="134"/>
      <c r="J140" s="135">
        <f>ROUND(I140*H140,2)</f>
        <v>0</v>
      </c>
      <c r="K140" s="131" t="s">
        <v>1050</v>
      </c>
      <c r="L140" s="31"/>
      <c r="M140" s="136" t="s">
        <v>3</v>
      </c>
      <c r="N140" s="137" t="s">
        <v>44</v>
      </c>
      <c r="P140" s="138">
        <f>O140*H140</f>
        <v>0</v>
      </c>
      <c r="Q140" s="138">
        <v>0</v>
      </c>
      <c r="R140" s="138">
        <f>Q140*H140</f>
        <v>0</v>
      </c>
      <c r="S140" s="138">
        <v>0</v>
      </c>
      <c r="T140" s="139">
        <f>S140*H140</f>
        <v>0</v>
      </c>
      <c r="AR140" s="140" t="s">
        <v>4875</v>
      </c>
      <c r="AT140" s="140" t="s">
        <v>182</v>
      </c>
      <c r="AU140" s="140" t="s">
        <v>80</v>
      </c>
      <c r="AY140" s="16" t="s">
        <v>181</v>
      </c>
      <c r="BE140" s="141">
        <f>IF(N140="základní",J140,0)</f>
        <v>0</v>
      </c>
      <c r="BF140" s="141">
        <f>IF(N140="snížená",J140,0)</f>
        <v>0</v>
      </c>
      <c r="BG140" s="141">
        <f>IF(N140="zákl. přenesená",J140,0)</f>
        <v>0</v>
      </c>
      <c r="BH140" s="141">
        <f>IF(N140="sníž. přenesená",J140,0)</f>
        <v>0</v>
      </c>
      <c r="BI140" s="141">
        <f>IF(N140="nulová",J140,0)</f>
        <v>0</v>
      </c>
      <c r="BJ140" s="16" t="s">
        <v>78</v>
      </c>
      <c r="BK140" s="141">
        <f>ROUND(I140*H140,2)</f>
        <v>0</v>
      </c>
      <c r="BL140" s="16" t="s">
        <v>4875</v>
      </c>
      <c r="BM140" s="140" t="s">
        <v>5057</v>
      </c>
    </row>
    <row r="141" spans="2:65" s="1" customFormat="1" x14ac:dyDescent="0.2">
      <c r="B141" s="31"/>
      <c r="D141" s="148" t="s">
        <v>1052</v>
      </c>
      <c r="F141" s="149" t="s">
        <v>4877</v>
      </c>
      <c r="I141" s="144"/>
      <c r="L141" s="31"/>
      <c r="M141" s="145"/>
      <c r="T141" s="52"/>
      <c r="AT141" s="16" t="s">
        <v>1052</v>
      </c>
      <c r="AU141" s="16" t="s">
        <v>80</v>
      </c>
    </row>
    <row r="142" spans="2:65" s="1" customFormat="1" ht="16.5" customHeight="1" x14ac:dyDescent="0.2">
      <c r="B142" s="128"/>
      <c r="C142" s="129" t="s">
        <v>244</v>
      </c>
      <c r="D142" s="129" t="s">
        <v>182</v>
      </c>
      <c r="E142" s="130" t="s">
        <v>4879</v>
      </c>
      <c r="F142" s="131" t="s">
        <v>4880</v>
      </c>
      <c r="G142" s="132" t="s">
        <v>1569</v>
      </c>
      <c r="H142" s="133">
        <v>1</v>
      </c>
      <c r="I142" s="134"/>
      <c r="J142" s="135">
        <f>ROUND(I142*H142,2)</f>
        <v>0</v>
      </c>
      <c r="K142" s="131" t="s">
        <v>1050</v>
      </c>
      <c r="L142" s="31"/>
      <c r="M142" s="136" t="s">
        <v>3</v>
      </c>
      <c r="N142" s="137" t="s">
        <v>44</v>
      </c>
      <c r="P142" s="138">
        <f>O142*H142</f>
        <v>0</v>
      </c>
      <c r="Q142" s="138">
        <v>0</v>
      </c>
      <c r="R142" s="138">
        <f>Q142*H142</f>
        <v>0</v>
      </c>
      <c r="S142" s="138">
        <v>0</v>
      </c>
      <c r="T142" s="139">
        <f>S142*H142</f>
        <v>0</v>
      </c>
      <c r="AR142" s="140" t="s">
        <v>4875</v>
      </c>
      <c r="AT142" s="140" t="s">
        <v>182</v>
      </c>
      <c r="AU142" s="140" t="s">
        <v>80</v>
      </c>
      <c r="AY142" s="16" t="s">
        <v>181</v>
      </c>
      <c r="BE142" s="141">
        <f>IF(N142="základní",J142,0)</f>
        <v>0</v>
      </c>
      <c r="BF142" s="141">
        <f>IF(N142="snížená",J142,0)</f>
        <v>0</v>
      </c>
      <c r="BG142" s="141">
        <f>IF(N142="zákl. přenesená",J142,0)</f>
        <v>0</v>
      </c>
      <c r="BH142" s="141">
        <f>IF(N142="sníž. přenesená",J142,0)</f>
        <v>0</v>
      </c>
      <c r="BI142" s="141">
        <f>IF(N142="nulová",J142,0)</f>
        <v>0</v>
      </c>
      <c r="BJ142" s="16" t="s">
        <v>78</v>
      </c>
      <c r="BK142" s="141">
        <f>ROUND(I142*H142,2)</f>
        <v>0</v>
      </c>
      <c r="BL142" s="16" t="s">
        <v>4875</v>
      </c>
      <c r="BM142" s="140" t="s">
        <v>5058</v>
      </c>
    </row>
    <row r="143" spans="2:65" s="1" customFormat="1" x14ac:dyDescent="0.2">
      <c r="B143" s="31"/>
      <c r="D143" s="148" t="s">
        <v>1052</v>
      </c>
      <c r="F143" s="149" t="s">
        <v>4882</v>
      </c>
      <c r="I143" s="144"/>
      <c r="L143" s="31"/>
      <c r="M143" s="145"/>
      <c r="T143" s="52"/>
      <c r="AT143" s="16" t="s">
        <v>1052</v>
      </c>
      <c r="AU143" s="16" t="s">
        <v>80</v>
      </c>
    </row>
    <row r="144" spans="2:65" s="11" customFormat="1" ht="22.9" customHeight="1" x14ac:dyDescent="0.2">
      <c r="B144" s="118"/>
      <c r="D144" s="119" t="s">
        <v>72</v>
      </c>
      <c r="E144" s="146" t="s">
        <v>4883</v>
      </c>
      <c r="F144" s="146" t="s">
        <v>4884</v>
      </c>
      <c r="I144" s="121"/>
      <c r="J144" s="147">
        <f>BK144</f>
        <v>0</v>
      </c>
      <c r="L144" s="118"/>
      <c r="M144" s="123"/>
      <c r="P144" s="124">
        <f>SUM(P145:P148)</f>
        <v>0</v>
      </c>
      <c r="R144" s="124">
        <f>SUM(R145:R148)</f>
        <v>0</v>
      </c>
      <c r="T144" s="125">
        <f>SUM(T145:T148)</f>
        <v>0</v>
      </c>
      <c r="AR144" s="119" t="s">
        <v>198</v>
      </c>
      <c r="AT144" s="126" t="s">
        <v>72</v>
      </c>
      <c r="AU144" s="126" t="s">
        <v>78</v>
      </c>
      <c r="AY144" s="119" t="s">
        <v>181</v>
      </c>
      <c r="BK144" s="127">
        <f>SUM(BK145:BK148)</f>
        <v>0</v>
      </c>
    </row>
    <row r="145" spans="2:65" s="1" customFormat="1" ht="16.5" customHeight="1" x14ac:dyDescent="0.2">
      <c r="B145" s="128"/>
      <c r="C145" s="129" t="s">
        <v>248</v>
      </c>
      <c r="D145" s="129" t="s">
        <v>182</v>
      </c>
      <c r="E145" s="130" t="s">
        <v>4894</v>
      </c>
      <c r="F145" s="131" t="s">
        <v>4895</v>
      </c>
      <c r="G145" s="132" t="s">
        <v>3089</v>
      </c>
      <c r="H145" s="174"/>
      <c r="I145" s="134"/>
      <c r="J145" s="135">
        <f>ROUND(I145*H145,2)</f>
        <v>0</v>
      </c>
      <c r="K145" s="131" t="s">
        <v>1050</v>
      </c>
      <c r="L145" s="31"/>
      <c r="M145" s="136" t="s">
        <v>3</v>
      </c>
      <c r="N145" s="137" t="s">
        <v>44</v>
      </c>
      <c r="P145" s="138">
        <f>O145*H145</f>
        <v>0</v>
      </c>
      <c r="Q145" s="138">
        <v>0</v>
      </c>
      <c r="R145" s="138">
        <f>Q145*H145</f>
        <v>0</v>
      </c>
      <c r="S145" s="138">
        <v>0</v>
      </c>
      <c r="T145" s="139">
        <f>S145*H145</f>
        <v>0</v>
      </c>
      <c r="AR145" s="140" t="s">
        <v>4875</v>
      </c>
      <c r="AT145" s="140" t="s">
        <v>182</v>
      </c>
      <c r="AU145" s="140" t="s">
        <v>80</v>
      </c>
      <c r="AY145" s="16" t="s">
        <v>181</v>
      </c>
      <c r="BE145" s="141">
        <f>IF(N145="základní",J145,0)</f>
        <v>0</v>
      </c>
      <c r="BF145" s="141">
        <f>IF(N145="snížená",J145,0)</f>
        <v>0</v>
      </c>
      <c r="BG145" s="141">
        <f>IF(N145="zákl. přenesená",J145,0)</f>
        <v>0</v>
      </c>
      <c r="BH145" s="141">
        <f>IF(N145="sníž. přenesená",J145,0)</f>
        <v>0</v>
      </c>
      <c r="BI145" s="141">
        <f>IF(N145="nulová",J145,0)</f>
        <v>0</v>
      </c>
      <c r="BJ145" s="16" t="s">
        <v>78</v>
      </c>
      <c r="BK145" s="141">
        <f>ROUND(I145*H145,2)</f>
        <v>0</v>
      </c>
      <c r="BL145" s="16" t="s">
        <v>4875</v>
      </c>
      <c r="BM145" s="140" t="s">
        <v>5059</v>
      </c>
    </row>
    <row r="146" spans="2:65" s="1" customFormat="1" x14ac:dyDescent="0.2">
      <c r="B146" s="31"/>
      <c r="D146" s="148" t="s">
        <v>1052</v>
      </c>
      <c r="F146" s="149" t="s">
        <v>4897</v>
      </c>
      <c r="I146" s="144"/>
      <c r="L146" s="31"/>
      <c r="M146" s="145"/>
      <c r="T146" s="52"/>
      <c r="AT146" s="16" t="s">
        <v>1052</v>
      </c>
      <c r="AU146" s="16" t="s">
        <v>80</v>
      </c>
    </row>
    <row r="147" spans="2:65" s="1" customFormat="1" ht="16.5" customHeight="1" x14ac:dyDescent="0.2">
      <c r="B147" s="128"/>
      <c r="C147" s="129" t="s">
        <v>252</v>
      </c>
      <c r="D147" s="129" t="s">
        <v>182</v>
      </c>
      <c r="E147" s="130" t="s">
        <v>4899</v>
      </c>
      <c r="F147" s="131" t="s">
        <v>4900</v>
      </c>
      <c r="G147" s="132" t="s">
        <v>3089</v>
      </c>
      <c r="H147" s="174"/>
      <c r="I147" s="134"/>
      <c r="J147" s="135">
        <f>ROUND(I147*H147,2)</f>
        <v>0</v>
      </c>
      <c r="K147" s="131" t="s">
        <v>1050</v>
      </c>
      <c r="L147" s="31"/>
      <c r="M147" s="136" t="s">
        <v>3</v>
      </c>
      <c r="N147" s="137" t="s">
        <v>44</v>
      </c>
      <c r="P147" s="138">
        <f>O147*H147</f>
        <v>0</v>
      </c>
      <c r="Q147" s="138">
        <v>0</v>
      </c>
      <c r="R147" s="138">
        <f>Q147*H147</f>
        <v>0</v>
      </c>
      <c r="S147" s="138">
        <v>0</v>
      </c>
      <c r="T147" s="139">
        <f>S147*H147</f>
        <v>0</v>
      </c>
      <c r="AR147" s="140" t="s">
        <v>4875</v>
      </c>
      <c r="AT147" s="140" t="s">
        <v>182</v>
      </c>
      <c r="AU147" s="140" t="s">
        <v>80</v>
      </c>
      <c r="AY147" s="16" t="s">
        <v>181</v>
      </c>
      <c r="BE147" s="141">
        <f>IF(N147="základní",J147,0)</f>
        <v>0</v>
      </c>
      <c r="BF147" s="141">
        <f>IF(N147="snížená",J147,0)</f>
        <v>0</v>
      </c>
      <c r="BG147" s="141">
        <f>IF(N147="zákl. přenesená",J147,0)</f>
        <v>0</v>
      </c>
      <c r="BH147" s="141">
        <f>IF(N147="sníž. přenesená",J147,0)</f>
        <v>0</v>
      </c>
      <c r="BI147" s="141">
        <f>IF(N147="nulová",J147,0)</f>
        <v>0</v>
      </c>
      <c r="BJ147" s="16" t="s">
        <v>78</v>
      </c>
      <c r="BK147" s="141">
        <f>ROUND(I147*H147,2)</f>
        <v>0</v>
      </c>
      <c r="BL147" s="16" t="s">
        <v>4875</v>
      </c>
      <c r="BM147" s="140" t="s">
        <v>5060</v>
      </c>
    </row>
    <row r="148" spans="2:65" s="1" customFormat="1" x14ac:dyDescent="0.2">
      <c r="B148" s="31"/>
      <c r="D148" s="148" t="s">
        <v>1052</v>
      </c>
      <c r="F148" s="149" t="s">
        <v>4902</v>
      </c>
      <c r="I148" s="144"/>
      <c r="L148" s="31"/>
      <c r="M148" s="175"/>
      <c r="N148" s="176"/>
      <c r="O148" s="176"/>
      <c r="P148" s="176"/>
      <c r="Q148" s="176"/>
      <c r="R148" s="176"/>
      <c r="S148" s="176"/>
      <c r="T148" s="177"/>
      <c r="AT148" s="16" t="s">
        <v>1052</v>
      </c>
      <c r="AU148" s="16" t="s">
        <v>80</v>
      </c>
    </row>
    <row r="149" spans="2:65" s="1" customFormat="1" ht="6.95" customHeight="1" x14ac:dyDescent="0.2">
      <c r="B149" s="40"/>
      <c r="C149" s="41"/>
      <c r="D149" s="41"/>
      <c r="E149" s="41"/>
      <c r="F149" s="41"/>
      <c r="G149" s="41"/>
      <c r="H149" s="41"/>
      <c r="I149" s="41"/>
      <c r="J149" s="41"/>
      <c r="K149" s="41"/>
      <c r="L149" s="31"/>
    </row>
  </sheetData>
  <autoFilter ref="C94:K148" xr:uid="{00000000-0009-0000-0000-000003000000}"/>
  <mergeCells count="12">
    <mergeCell ref="E87:H87"/>
    <mergeCell ref="L2:V2"/>
    <mergeCell ref="E50:H50"/>
    <mergeCell ref="E52:H52"/>
    <mergeCell ref="E54:H54"/>
    <mergeCell ref="E83:H83"/>
    <mergeCell ref="E85:H85"/>
    <mergeCell ref="E7:H7"/>
    <mergeCell ref="E9:H9"/>
    <mergeCell ref="E11:H11"/>
    <mergeCell ref="E20:H20"/>
    <mergeCell ref="E29:H29"/>
  </mergeCells>
  <hyperlinks>
    <hyperlink ref="F99" r:id="rId1" xr:uid="{00000000-0004-0000-0300-000000000000}"/>
    <hyperlink ref="F102" r:id="rId2" xr:uid="{00000000-0004-0000-0300-000001000000}"/>
    <hyperlink ref="F105" r:id="rId3" xr:uid="{00000000-0004-0000-0300-000002000000}"/>
    <hyperlink ref="F108" r:id="rId4" xr:uid="{00000000-0004-0000-0300-000003000000}"/>
    <hyperlink ref="F110" r:id="rId5" xr:uid="{00000000-0004-0000-0300-000004000000}"/>
    <hyperlink ref="F113" r:id="rId6" xr:uid="{00000000-0004-0000-0300-000005000000}"/>
    <hyperlink ref="F115" r:id="rId7" xr:uid="{00000000-0004-0000-0300-000006000000}"/>
    <hyperlink ref="F119" r:id="rId8" xr:uid="{00000000-0004-0000-0300-000007000000}"/>
    <hyperlink ref="F122" r:id="rId9" xr:uid="{00000000-0004-0000-0300-000008000000}"/>
    <hyperlink ref="F131" r:id="rId10" xr:uid="{00000000-0004-0000-0300-000009000000}"/>
    <hyperlink ref="F135" r:id="rId11" xr:uid="{00000000-0004-0000-0300-00000A000000}"/>
    <hyperlink ref="F141" r:id="rId12" xr:uid="{00000000-0004-0000-0300-00000B000000}"/>
    <hyperlink ref="F143" r:id="rId13" xr:uid="{00000000-0004-0000-0300-00000C000000}"/>
    <hyperlink ref="F146" r:id="rId14" xr:uid="{00000000-0004-0000-0300-00000D000000}"/>
    <hyperlink ref="F148" r:id="rId15" xr:uid="{00000000-0004-0000-0300-00000E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91"/>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90" t="s">
        <v>6</v>
      </c>
      <c r="M2" s="273"/>
      <c r="N2" s="273"/>
      <c r="O2" s="273"/>
      <c r="P2" s="273"/>
      <c r="Q2" s="273"/>
      <c r="R2" s="273"/>
      <c r="S2" s="273"/>
      <c r="T2" s="273"/>
      <c r="U2" s="273"/>
      <c r="V2" s="273"/>
      <c r="AT2" s="16" t="s">
        <v>94</v>
      </c>
    </row>
    <row r="3" spans="2:46" ht="6.95" customHeight="1" x14ac:dyDescent="0.2">
      <c r="B3" s="17"/>
      <c r="C3" s="18"/>
      <c r="D3" s="18"/>
      <c r="E3" s="18"/>
      <c r="F3" s="18"/>
      <c r="G3" s="18"/>
      <c r="H3" s="18"/>
      <c r="I3" s="18"/>
      <c r="J3" s="18"/>
      <c r="K3" s="18"/>
      <c r="L3" s="19"/>
      <c r="AT3" s="16" t="s">
        <v>80</v>
      </c>
    </row>
    <row r="4" spans="2:46" ht="24.95" customHeight="1" x14ac:dyDescent="0.2">
      <c r="B4" s="19"/>
      <c r="D4" s="20" t="s">
        <v>113</v>
      </c>
      <c r="L4" s="19"/>
      <c r="M4" s="89" t="s">
        <v>11</v>
      </c>
      <c r="AT4" s="16" t="s">
        <v>4</v>
      </c>
    </row>
    <row r="5" spans="2:46" ht="6.95" customHeight="1" x14ac:dyDescent="0.2">
      <c r="B5" s="19"/>
      <c r="L5" s="19"/>
    </row>
    <row r="6" spans="2:46" ht="12" customHeight="1" x14ac:dyDescent="0.2">
      <c r="B6" s="19"/>
      <c r="D6" s="26" t="s">
        <v>17</v>
      </c>
      <c r="L6" s="19"/>
    </row>
    <row r="7" spans="2:46" ht="26.25" customHeight="1" x14ac:dyDescent="0.2">
      <c r="B7" s="19"/>
      <c r="E7" s="306" t="str">
        <f>'Rekapitulace stavby'!K6</f>
        <v>REKONSTRUKCE KMOCHOVA DOMU, KUTNOHORSKÁ ULICE ČP. 50</v>
      </c>
      <c r="F7" s="307"/>
      <c r="G7" s="307"/>
      <c r="H7" s="307"/>
      <c r="L7" s="19"/>
    </row>
    <row r="8" spans="2:46" ht="12" customHeight="1" x14ac:dyDescent="0.2">
      <c r="B8" s="19"/>
      <c r="D8" s="26" t="s">
        <v>114</v>
      </c>
      <c r="L8" s="19"/>
    </row>
    <row r="9" spans="2:46" s="1" customFormat="1" ht="23.25" customHeight="1" x14ac:dyDescent="0.2">
      <c r="B9" s="31"/>
      <c r="E9" s="306" t="s">
        <v>115</v>
      </c>
      <c r="F9" s="305"/>
      <c r="G9" s="305"/>
      <c r="H9" s="305"/>
      <c r="L9" s="31"/>
    </row>
    <row r="10" spans="2:46" s="1" customFormat="1" ht="12" customHeight="1" x14ac:dyDescent="0.2">
      <c r="B10" s="31"/>
      <c r="D10" s="26" t="s">
        <v>116</v>
      </c>
      <c r="L10" s="31"/>
    </row>
    <row r="11" spans="2:46" s="1" customFormat="1" ht="16.5" customHeight="1" x14ac:dyDescent="0.2">
      <c r="B11" s="31"/>
      <c r="E11" s="284" t="s">
        <v>5061</v>
      </c>
      <c r="F11" s="305"/>
      <c r="G11" s="305"/>
      <c r="H11" s="305"/>
      <c r="L11" s="31"/>
    </row>
    <row r="12" spans="2:46" s="1" customFormat="1" x14ac:dyDescent="0.2">
      <c r="B12" s="31"/>
      <c r="L12" s="31"/>
    </row>
    <row r="13" spans="2:46" s="1" customFormat="1" ht="12" customHeight="1" x14ac:dyDescent="0.2">
      <c r="B13" s="31"/>
      <c r="D13" s="26" t="s">
        <v>19</v>
      </c>
      <c r="F13" s="24" t="s">
        <v>3</v>
      </c>
      <c r="I13" s="26" t="s">
        <v>20</v>
      </c>
      <c r="J13" s="24" t="s">
        <v>3</v>
      </c>
      <c r="L13" s="31"/>
    </row>
    <row r="14" spans="2:46" s="1" customFormat="1" ht="12" customHeight="1" x14ac:dyDescent="0.2">
      <c r="B14" s="31"/>
      <c r="D14" s="26" t="s">
        <v>21</v>
      </c>
      <c r="F14" s="24" t="s">
        <v>22</v>
      </c>
      <c r="I14" s="26" t="s">
        <v>23</v>
      </c>
      <c r="J14" s="48" t="str">
        <f>'Rekapitulace stavby'!AN8</f>
        <v>30. 10. 2024</v>
      </c>
      <c r="L14" s="31"/>
    </row>
    <row r="15" spans="2:46" s="1" customFormat="1" ht="10.9" customHeight="1" x14ac:dyDescent="0.2">
      <c r="B15" s="31"/>
      <c r="L15" s="31"/>
    </row>
    <row r="16" spans="2:46" s="1" customFormat="1" ht="12" customHeight="1" x14ac:dyDescent="0.2">
      <c r="B16" s="31"/>
      <c r="D16" s="26" t="s">
        <v>25</v>
      </c>
      <c r="I16" s="26" t="s">
        <v>26</v>
      </c>
      <c r="J16" s="24" t="s">
        <v>3</v>
      </c>
      <c r="L16" s="31"/>
    </row>
    <row r="17" spans="2:12" s="1" customFormat="1" ht="18" customHeight="1" x14ac:dyDescent="0.2">
      <c r="B17" s="31"/>
      <c r="E17" s="24" t="s">
        <v>27</v>
      </c>
      <c r="I17" s="26" t="s">
        <v>28</v>
      </c>
      <c r="J17" s="24" t="s">
        <v>3</v>
      </c>
      <c r="L17" s="31"/>
    </row>
    <row r="18" spans="2:12" s="1" customFormat="1" ht="6.95" customHeight="1" x14ac:dyDescent="0.2">
      <c r="B18" s="31"/>
      <c r="L18" s="31"/>
    </row>
    <row r="19" spans="2:12" s="1" customFormat="1" ht="12" customHeight="1" x14ac:dyDescent="0.2">
      <c r="B19" s="31"/>
      <c r="D19" s="26" t="s">
        <v>29</v>
      </c>
      <c r="I19" s="26" t="s">
        <v>26</v>
      </c>
      <c r="J19" s="27" t="str">
        <f>'Rekapitulace stavby'!AN13</f>
        <v>Vyplň údaj</v>
      </c>
      <c r="L19" s="31"/>
    </row>
    <row r="20" spans="2:12" s="1" customFormat="1" ht="18" customHeight="1" x14ac:dyDescent="0.2">
      <c r="B20" s="31"/>
      <c r="E20" s="308" t="str">
        <f>'Rekapitulace stavby'!E14</f>
        <v>Vyplň údaj</v>
      </c>
      <c r="F20" s="272"/>
      <c r="G20" s="272"/>
      <c r="H20" s="272"/>
      <c r="I20" s="26" t="s">
        <v>28</v>
      </c>
      <c r="J20" s="27" t="str">
        <f>'Rekapitulace stavby'!AN14</f>
        <v>Vyplň údaj</v>
      </c>
      <c r="L20" s="31"/>
    </row>
    <row r="21" spans="2:12" s="1" customFormat="1" ht="6.95" customHeight="1" x14ac:dyDescent="0.2">
      <c r="B21" s="31"/>
      <c r="L21" s="31"/>
    </row>
    <row r="22" spans="2:12" s="1" customFormat="1" ht="12" customHeight="1" x14ac:dyDescent="0.2">
      <c r="B22" s="31"/>
      <c r="D22" s="26" t="s">
        <v>31</v>
      </c>
      <c r="I22" s="26" t="s">
        <v>26</v>
      </c>
      <c r="J22" s="24" t="s">
        <v>32</v>
      </c>
      <c r="L22" s="31"/>
    </row>
    <row r="23" spans="2:12" s="1" customFormat="1" ht="18" customHeight="1" x14ac:dyDescent="0.2">
      <c r="B23" s="31"/>
      <c r="E23" s="24" t="s">
        <v>33</v>
      </c>
      <c r="I23" s="26" t="s">
        <v>28</v>
      </c>
      <c r="J23" s="24" t="s">
        <v>34</v>
      </c>
      <c r="L23" s="31"/>
    </row>
    <row r="24" spans="2:12" s="1" customFormat="1" ht="6.95" customHeight="1" x14ac:dyDescent="0.2">
      <c r="B24" s="31"/>
      <c r="L24" s="31"/>
    </row>
    <row r="25" spans="2:12" s="1" customFormat="1" ht="12" customHeight="1" x14ac:dyDescent="0.2">
      <c r="B25" s="31"/>
      <c r="D25" s="26" t="s">
        <v>36</v>
      </c>
      <c r="I25" s="26" t="s">
        <v>26</v>
      </c>
      <c r="J25" s="24" t="s">
        <v>32</v>
      </c>
      <c r="L25" s="31"/>
    </row>
    <row r="26" spans="2:12" s="1" customFormat="1" ht="18" customHeight="1" x14ac:dyDescent="0.2">
      <c r="B26" s="31"/>
      <c r="E26" s="24" t="s">
        <v>33</v>
      </c>
      <c r="I26" s="26" t="s">
        <v>28</v>
      </c>
      <c r="J26" s="24" t="s">
        <v>34</v>
      </c>
      <c r="L26" s="31"/>
    </row>
    <row r="27" spans="2:12" s="1" customFormat="1" ht="6.95" customHeight="1" x14ac:dyDescent="0.2">
      <c r="B27" s="31"/>
      <c r="L27" s="31"/>
    </row>
    <row r="28" spans="2:12" s="1" customFormat="1" ht="12" customHeight="1" x14ac:dyDescent="0.2">
      <c r="B28" s="31"/>
      <c r="D28" s="26" t="s">
        <v>37</v>
      </c>
      <c r="L28" s="31"/>
    </row>
    <row r="29" spans="2:12" s="7" customFormat="1" ht="16.5" customHeight="1" x14ac:dyDescent="0.2">
      <c r="B29" s="90"/>
      <c r="E29" s="277" t="s">
        <v>3</v>
      </c>
      <c r="F29" s="277"/>
      <c r="G29" s="277"/>
      <c r="H29" s="277"/>
      <c r="L29" s="90"/>
    </row>
    <row r="30" spans="2:12" s="1" customFormat="1" ht="6.95" customHeight="1" x14ac:dyDescent="0.2">
      <c r="B30" s="31"/>
      <c r="L30" s="31"/>
    </row>
    <row r="31" spans="2:12" s="1" customFormat="1" ht="6.95" customHeight="1" x14ac:dyDescent="0.2">
      <c r="B31" s="31"/>
      <c r="D31" s="49"/>
      <c r="E31" s="49"/>
      <c r="F31" s="49"/>
      <c r="G31" s="49"/>
      <c r="H31" s="49"/>
      <c r="I31" s="49"/>
      <c r="J31" s="49"/>
      <c r="K31" s="49"/>
      <c r="L31" s="31"/>
    </row>
    <row r="32" spans="2:12" s="1" customFormat="1" ht="25.35" customHeight="1" x14ac:dyDescent="0.2">
      <c r="B32" s="31"/>
      <c r="D32" s="91" t="s">
        <v>39</v>
      </c>
      <c r="J32" s="62">
        <f>ROUND(J95, 2)</f>
        <v>0</v>
      </c>
      <c r="L32" s="31"/>
    </row>
    <row r="33" spans="2:12" s="1" customFormat="1" ht="6.95" customHeight="1" x14ac:dyDescent="0.2">
      <c r="B33" s="31"/>
      <c r="D33" s="49"/>
      <c r="E33" s="49"/>
      <c r="F33" s="49"/>
      <c r="G33" s="49"/>
      <c r="H33" s="49"/>
      <c r="I33" s="49"/>
      <c r="J33" s="49"/>
      <c r="K33" s="49"/>
      <c r="L33" s="31"/>
    </row>
    <row r="34" spans="2:12" s="1" customFormat="1" ht="14.45" customHeight="1" x14ac:dyDescent="0.2">
      <c r="B34" s="31"/>
      <c r="F34" s="34" t="s">
        <v>41</v>
      </c>
      <c r="I34" s="34" t="s">
        <v>40</v>
      </c>
      <c r="J34" s="34" t="s">
        <v>42</v>
      </c>
      <c r="L34" s="31"/>
    </row>
    <row r="35" spans="2:12" s="1" customFormat="1" ht="14.45" customHeight="1" x14ac:dyDescent="0.2">
      <c r="B35" s="31"/>
      <c r="D35" s="51" t="s">
        <v>43</v>
      </c>
      <c r="E35" s="26" t="s">
        <v>44</v>
      </c>
      <c r="F35" s="82">
        <f>ROUND((SUM(BE95:BE190)),  2)</f>
        <v>0</v>
      </c>
      <c r="I35" s="92">
        <v>0.21</v>
      </c>
      <c r="J35" s="82">
        <f>ROUND(((SUM(BE95:BE190))*I35),  2)</f>
        <v>0</v>
      </c>
      <c r="L35" s="31"/>
    </row>
    <row r="36" spans="2:12" s="1" customFormat="1" ht="14.45" customHeight="1" x14ac:dyDescent="0.2">
      <c r="B36" s="31"/>
      <c r="E36" s="26" t="s">
        <v>45</v>
      </c>
      <c r="F36" s="82">
        <f>ROUND((SUM(BF95:BF190)),  2)</f>
        <v>0</v>
      </c>
      <c r="I36" s="92">
        <v>0.12</v>
      </c>
      <c r="J36" s="82">
        <f>ROUND(((SUM(BF95:BF190))*I36),  2)</f>
        <v>0</v>
      </c>
      <c r="L36" s="31"/>
    </row>
    <row r="37" spans="2:12" s="1" customFormat="1" ht="14.45" hidden="1" customHeight="1" x14ac:dyDescent="0.2">
      <c r="B37" s="31"/>
      <c r="E37" s="26" t="s">
        <v>46</v>
      </c>
      <c r="F37" s="82">
        <f>ROUND((SUM(BG95:BG190)),  2)</f>
        <v>0</v>
      </c>
      <c r="I37" s="92">
        <v>0.21</v>
      </c>
      <c r="J37" s="82">
        <f>0</f>
        <v>0</v>
      </c>
      <c r="L37" s="31"/>
    </row>
    <row r="38" spans="2:12" s="1" customFormat="1" ht="14.45" hidden="1" customHeight="1" x14ac:dyDescent="0.2">
      <c r="B38" s="31"/>
      <c r="E38" s="26" t="s">
        <v>47</v>
      </c>
      <c r="F38" s="82">
        <f>ROUND((SUM(BH95:BH190)),  2)</f>
        <v>0</v>
      </c>
      <c r="I38" s="92">
        <v>0.12</v>
      </c>
      <c r="J38" s="82">
        <f>0</f>
        <v>0</v>
      </c>
      <c r="L38" s="31"/>
    </row>
    <row r="39" spans="2:12" s="1" customFormat="1" ht="14.45" hidden="1" customHeight="1" x14ac:dyDescent="0.2">
      <c r="B39" s="31"/>
      <c r="E39" s="26" t="s">
        <v>48</v>
      </c>
      <c r="F39" s="82">
        <f>ROUND((SUM(BI95:BI190)),  2)</f>
        <v>0</v>
      </c>
      <c r="I39" s="92">
        <v>0</v>
      </c>
      <c r="J39" s="82">
        <f>0</f>
        <v>0</v>
      </c>
      <c r="L39" s="31"/>
    </row>
    <row r="40" spans="2:12" s="1" customFormat="1" ht="6.95" customHeight="1" x14ac:dyDescent="0.2">
      <c r="B40" s="31"/>
      <c r="L40" s="31"/>
    </row>
    <row r="41" spans="2:12" s="1" customFormat="1" ht="25.35" customHeight="1" x14ac:dyDescent="0.2">
      <c r="B41" s="31"/>
      <c r="C41" s="93"/>
      <c r="D41" s="94" t="s">
        <v>49</v>
      </c>
      <c r="E41" s="53"/>
      <c r="F41" s="53"/>
      <c r="G41" s="95" t="s">
        <v>50</v>
      </c>
      <c r="H41" s="96" t="s">
        <v>51</v>
      </c>
      <c r="I41" s="53"/>
      <c r="J41" s="97">
        <f>SUM(J32:J39)</f>
        <v>0</v>
      </c>
      <c r="K41" s="98"/>
      <c r="L41" s="31"/>
    </row>
    <row r="42" spans="2:12" s="1" customFormat="1" ht="14.45" customHeight="1" x14ac:dyDescent="0.2">
      <c r="B42" s="40"/>
      <c r="C42" s="41"/>
      <c r="D42" s="41"/>
      <c r="E42" s="41"/>
      <c r="F42" s="41"/>
      <c r="G42" s="41"/>
      <c r="H42" s="41"/>
      <c r="I42" s="41"/>
      <c r="J42" s="41"/>
      <c r="K42" s="41"/>
      <c r="L42" s="31"/>
    </row>
    <row r="46" spans="2:12" s="1" customFormat="1" ht="6.95" customHeight="1" x14ac:dyDescent="0.2">
      <c r="B46" s="42"/>
      <c r="C46" s="43"/>
      <c r="D46" s="43"/>
      <c r="E46" s="43"/>
      <c r="F46" s="43"/>
      <c r="G46" s="43"/>
      <c r="H46" s="43"/>
      <c r="I46" s="43"/>
      <c r="J46" s="43"/>
      <c r="K46" s="43"/>
      <c r="L46" s="31"/>
    </row>
    <row r="47" spans="2:12" s="1" customFormat="1" ht="24.95" customHeight="1" x14ac:dyDescent="0.2">
      <c r="B47" s="31"/>
      <c r="C47" s="20" t="s">
        <v>118</v>
      </c>
      <c r="L47" s="31"/>
    </row>
    <row r="48" spans="2:12" s="1" customFormat="1" ht="6.95" customHeight="1" x14ac:dyDescent="0.2">
      <c r="B48" s="31"/>
      <c r="L48" s="31"/>
    </row>
    <row r="49" spans="2:47" s="1" customFormat="1" ht="12" customHeight="1" x14ac:dyDescent="0.2">
      <c r="B49" s="31"/>
      <c r="C49" s="26" t="s">
        <v>17</v>
      </c>
      <c r="L49" s="31"/>
    </row>
    <row r="50" spans="2:47" s="1" customFormat="1" ht="26.25" customHeight="1" x14ac:dyDescent="0.2">
      <c r="B50" s="31"/>
      <c r="E50" s="306" t="str">
        <f>E7</f>
        <v>REKONSTRUKCE KMOCHOVA DOMU, KUTNOHORSKÁ ULICE ČP. 50</v>
      </c>
      <c r="F50" s="307"/>
      <c r="G50" s="307"/>
      <c r="H50" s="307"/>
      <c r="L50" s="31"/>
    </row>
    <row r="51" spans="2:47" ht="12" customHeight="1" x14ac:dyDescent="0.2">
      <c r="B51" s="19"/>
      <c r="C51" s="26" t="s">
        <v>114</v>
      </c>
      <c r="L51" s="19"/>
    </row>
    <row r="52" spans="2:47" s="1" customFormat="1" ht="23.25" customHeight="1" x14ac:dyDescent="0.2">
      <c r="B52" s="31"/>
      <c r="E52" s="306" t="s">
        <v>115</v>
      </c>
      <c r="F52" s="305"/>
      <c r="G52" s="305"/>
      <c r="H52" s="305"/>
      <c r="L52" s="31"/>
    </row>
    <row r="53" spans="2:47" s="1" customFormat="1" ht="12" customHeight="1" x14ac:dyDescent="0.2">
      <c r="B53" s="31"/>
      <c r="C53" s="26" t="s">
        <v>116</v>
      </c>
      <c r="L53" s="31"/>
    </row>
    <row r="54" spans="2:47" s="1" customFormat="1" ht="16.5" customHeight="1" x14ac:dyDescent="0.2">
      <c r="B54" s="31"/>
      <c r="E54" s="284" t="str">
        <f>E11</f>
        <v>24039d - SO - 04 Akumulační jímka</v>
      </c>
      <c r="F54" s="305"/>
      <c r="G54" s="305"/>
      <c r="H54" s="305"/>
      <c r="L54" s="31"/>
    </row>
    <row r="55" spans="2:47" s="1" customFormat="1" ht="6.95" customHeight="1" x14ac:dyDescent="0.2">
      <c r="B55" s="31"/>
      <c r="L55" s="31"/>
    </row>
    <row r="56" spans="2:47" s="1" customFormat="1" ht="12" customHeight="1" x14ac:dyDescent="0.2">
      <c r="B56" s="31"/>
      <c r="C56" s="26" t="s">
        <v>21</v>
      </c>
      <c r="F56" s="24" t="str">
        <f>F14</f>
        <v>Kolín IV, Kutnohorská 50</v>
      </c>
      <c r="I56" s="26" t="s">
        <v>23</v>
      </c>
      <c r="J56" s="48" t="str">
        <f>IF(J14="","",J14)</f>
        <v>30. 10. 2024</v>
      </c>
      <c r="L56" s="31"/>
    </row>
    <row r="57" spans="2:47" s="1" customFormat="1" ht="6.95" customHeight="1" x14ac:dyDescent="0.2">
      <c r="B57" s="31"/>
      <c r="L57" s="31"/>
    </row>
    <row r="58" spans="2:47" s="1" customFormat="1" ht="40.15" customHeight="1" x14ac:dyDescent="0.2">
      <c r="B58" s="31"/>
      <c r="C58" s="26" t="s">
        <v>25</v>
      </c>
      <c r="F58" s="24" t="str">
        <f>E17</f>
        <v>Město Kolín, Karlovo nám. 78, Kolín I</v>
      </c>
      <c r="I58" s="26" t="s">
        <v>31</v>
      </c>
      <c r="J58" s="29" t="str">
        <f>E23</f>
        <v>AZ PROJECT spol. s r.o., Plynárenská 830, Kolín IV</v>
      </c>
      <c r="L58" s="31"/>
    </row>
    <row r="59" spans="2:47" s="1" customFormat="1" ht="40.15" customHeight="1" x14ac:dyDescent="0.2">
      <c r="B59" s="31"/>
      <c r="C59" s="26" t="s">
        <v>29</v>
      </c>
      <c r="F59" s="24" t="str">
        <f>IF(E20="","",E20)</f>
        <v>Vyplň údaj</v>
      </c>
      <c r="I59" s="26" t="s">
        <v>36</v>
      </c>
      <c r="J59" s="29" t="str">
        <f>E26</f>
        <v>AZ PROJECT spol. s r.o., Plynárenská 830, Kolín IV</v>
      </c>
      <c r="L59" s="31"/>
    </row>
    <row r="60" spans="2:47" s="1" customFormat="1" ht="10.35" customHeight="1" x14ac:dyDescent="0.2">
      <c r="B60" s="31"/>
      <c r="L60" s="31"/>
    </row>
    <row r="61" spans="2:47" s="1" customFormat="1" ht="29.25" customHeight="1" x14ac:dyDescent="0.2">
      <c r="B61" s="31"/>
      <c r="C61" s="99" t="s">
        <v>119</v>
      </c>
      <c r="D61" s="93"/>
      <c r="E61" s="93"/>
      <c r="F61" s="93"/>
      <c r="G61" s="93"/>
      <c r="H61" s="93"/>
      <c r="I61" s="93"/>
      <c r="J61" s="100" t="s">
        <v>120</v>
      </c>
      <c r="K61" s="93"/>
      <c r="L61" s="31"/>
    </row>
    <row r="62" spans="2:47" s="1" customFormat="1" ht="10.35" customHeight="1" x14ac:dyDescent="0.2">
      <c r="B62" s="31"/>
      <c r="L62" s="31"/>
    </row>
    <row r="63" spans="2:47" s="1" customFormat="1" ht="22.9" customHeight="1" x14ac:dyDescent="0.2">
      <c r="B63" s="31"/>
      <c r="C63" s="101" t="s">
        <v>71</v>
      </c>
      <c r="J63" s="62">
        <f>J95</f>
        <v>0</v>
      </c>
      <c r="L63" s="31"/>
      <c r="AU63" s="16" t="s">
        <v>121</v>
      </c>
    </row>
    <row r="64" spans="2:47" s="8" customFormat="1" ht="24.95" customHeight="1" x14ac:dyDescent="0.2">
      <c r="B64" s="102"/>
      <c r="D64" s="103" t="s">
        <v>127</v>
      </c>
      <c r="E64" s="104"/>
      <c r="F64" s="104"/>
      <c r="G64" s="104"/>
      <c r="H64" s="104"/>
      <c r="I64" s="104"/>
      <c r="J64" s="105">
        <f>J96</f>
        <v>0</v>
      </c>
      <c r="L64" s="102"/>
    </row>
    <row r="65" spans="2:12" s="9" customFormat="1" ht="19.899999999999999" customHeight="1" x14ac:dyDescent="0.2">
      <c r="B65" s="106"/>
      <c r="D65" s="107" t="s">
        <v>128</v>
      </c>
      <c r="E65" s="108"/>
      <c r="F65" s="108"/>
      <c r="G65" s="108"/>
      <c r="H65" s="108"/>
      <c r="I65" s="108"/>
      <c r="J65" s="109">
        <f>J97</f>
        <v>0</v>
      </c>
      <c r="L65" s="106"/>
    </row>
    <row r="66" spans="2:12" s="9" customFormat="1" ht="19.899999999999999" customHeight="1" x14ac:dyDescent="0.2">
      <c r="B66" s="106"/>
      <c r="D66" s="107" t="s">
        <v>129</v>
      </c>
      <c r="E66" s="108"/>
      <c r="F66" s="108"/>
      <c r="G66" s="108"/>
      <c r="H66" s="108"/>
      <c r="I66" s="108"/>
      <c r="J66" s="109">
        <f>J136</f>
        <v>0</v>
      </c>
      <c r="L66" s="106"/>
    </row>
    <row r="67" spans="2:12" s="9" customFormat="1" ht="19.899999999999999" customHeight="1" x14ac:dyDescent="0.2">
      <c r="B67" s="106"/>
      <c r="D67" s="107" t="s">
        <v>130</v>
      </c>
      <c r="E67" s="108"/>
      <c r="F67" s="108"/>
      <c r="G67" s="108"/>
      <c r="H67" s="108"/>
      <c r="I67" s="108"/>
      <c r="J67" s="109">
        <f>J143</f>
        <v>0</v>
      </c>
      <c r="L67" s="106"/>
    </row>
    <row r="68" spans="2:12" s="9" customFormat="1" ht="19.899999999999999" customHeight="1" x14ac:dyDescent="0.2">
      <c r="B68" s="106"/>
      <c r="D68" s="107" t="s">
        <v>133</v>
      </c>
      <c r="E68" s="108"/>
      <c r="F68" s="108"/>
      <c r="G68" s="108"/>
      <c r="H68" s="108"/>
      <c r="I68" s="108"/>
      <c r="J68" s="109">
        <f>J163</f>
        <v>0</v>
      </c>
      <c r="L68" s="106"/>
    </row>
    <row r="69" spans="2:12" s="9" customFormat="1" ht="19.899999999999999" customHeight="1" x14ac:dyDescent="0.2">
      <c r="B69" s="106"/>
      <c r="D69" s="107" t="s">
        <v>5062</v>
      </c>
      <c r="E69" s="108"/>
      <c r="F69" s="108"/>
      <c r="G69" s="108"/>
      <c r="H69" s="108"/>
      <c r="I69" s="108"/>
      <c r="J69" s="109">
        <f>J174</f>
        <v>0</v>
      </c>
      <c r="L69" s="106"/>
    </row>
    <row r="70" spans="2:12" s="9" customFormat="1" ht="19.899999999999999" customHeight="1" x14ac:dyDescent="0.2">
      <c r="B70" s="106"/>
      <c r="D70" s="107" t="s">
        <v>136</v>
      </c>
      <c r="E70" s="108"/>
      <c r="F70" s="108"/>
      <c r="G70" s="108"/>
      <c r="H70" s="108"/>
      <c r="I70" s="108"/>
      <c r="J70" s="109">
        <f>J177</f>
        <v>0</v>
      </c>
      <c r="L70" s="106"/>
    </row>
    <row r="71" spans="2:12" s="8" customFormat="1" ht="24.95" customHeight="1" x14ac:dyDescent="0.2">
      <c r="B71" s="102"/>
      <c r="D71" s="103" t="s">
        <v>163</v>
      </c>
      <c r="E71" s="104"/>
      <c r="F71" s="104"/>
      <c r="G71" s="104"/>
      <c r="H71" s="104"/>
      <c r="I71" s="104"/>
      <c r="J71" s="105">
        <f>J180</f>
        <v>0</v>
      </c>
      <c r="L71" s="102"/>
    </row>
    <row r="72" spans="2:12" s="9" customFormat="1" ht="19.899999999999999" customHeight="1" x14ac:dyDescent="0.2">
      <c r="B72" s="106"/>
      <c r="D72" s="107" t="s">
        <v>164</v>
      </c>
      <c r="E72" s="108"/>
      <c r="F72" s="108"/>
      <c r="G72" s="108"/>
      <c r="H72" s="108"/>
      <c r="I72" s="108"/>
      <c r="J72" s="109">
        <f>J181</f>
        <v>0</v>
      </c>
      <c r="L72" s="106"/>
    </row>
    <row r="73" spans="2:12" s="9" customFormat="1" ht="19.899999999999999" customHeight="1" x14ac:dyDescent="0.2">
      <c r="B73" s="106"/>
      <c r="D73" s="107" t="s">
        <v>165</v>
      </c>
      <c r="E73" s="108"/>
      <c r="F73" s="108"/>
      <c r="G73" s="108"/>
      <c r="H73" s="108"/>
      <c r="I73" s="108"/>
      <c r="J73" s="109">
        <f>J186</f>
        <v>0</v>
      </c>
      <c r="L73" s="106"/>
    </row>
    <row r="74" spans="2:12" s="1" customFormat="1" ht="21.75" customHeight="1" x14ac:dyDescent="0.2">
      <c r="B74" s="31"/>
      <c r="L74" s="31"/>
    </row>
    <row r="75" spans="2:12" s="1" customFormat="1" ht="6.95" customHeight="1" x14ac:dyDescent="0.2">
      <c r="B75" s="40"/>
      <c r="C75" s="41"/>
      <c r="D75" s="41"/>
      <c r="E75" s="41"/>
      <c r="F75" s="41"/>
      <c r="G75" s="41"/>
      <c r="H75" s="41"/>
      <c r="I75" s="41"/>
      <c r="J75" s="41"/>
      <c r="K75" s="41"/>
      <c r="L75" s="31"/>
    </row>
    <row r="79" spans="2:12" s="1" customFormat="1" ht="6.95" customHeight="1" x14ac:dyDescent="0.2">
      <c r="B79" s="42"/>
      <c r="C79" s="43"/>
      <c r="D79" s="43"/>
      <c r="E79" s="43"/>
      <c r="F79" s="43"/>
      <c r="G79" s="43"/>
      <c r="H79" s="43"/>
      <c r="I79" s="43"/>
      <c r="J79" s="43"/>
      <c r="K79" s="43"/>
      <c r="L79" s="31"/>
    </row>
    <row r="80" spans="2:12" s="1" customFormat="1" ht="24.95" customHeight="1" x14ac:dyDescent="0.2">
      <c r="B80" s="31"/>
      <c r="C80" s="20" t="s">
        <v>166</v>
      </c>
      <c r="L80" s="31"/>
    </row>
    <row r="81" spans="2:63" s="1" customFormat="1" ht="6.95" customHeight="1" x14ac:dyDescent="0.2">
      <c r="B81" s="31"/>
      <c r="L81" s="31"/>
    </row>
    <row r="82" spans="2:63" s="1" customFormat="1" ht="12" customHeight="1" x14ac:dyDescent="0.2">
      <c r="B82" s="31"/>
      <c r="C82" s="26" t="s">
        <v>17</v>
      </c>
      <c r="L82" s="31"/>
    </row>
    <row r="83" spans="2:63" s="1" customFormat="1" ht="26.25" customHeight="1" x14ac:dyDescent="0.2">
      <c r="B83" s="31"/>
      <c r="E83" s="306" t="str">
        <f>E7</f>
        <v>REKONSTRUKCE KMOCHOVA DOMU, KUTNOHORSKÁ ULICE ČP. 50</v>
      </c>
      <c r="F83" s="307"/>
      <c r="G83" s="307"/>
      <c r="H83" s="307"/>
      <c r="L83" s="31"/>
    </row>
    <row r="84" spans="2:63" ht="12" customHeight="1" x14ac:dyDescent="0.2">
      <c r="B84" s="19"/>
      <c r="C84" s="26" t="s">
        <v>114</v>
      </c>
      <c r="L84" s="19"/>
    </row>
    <row r="85" spans="2:63" s="1" customFormat="1" ht="23.25" customHeight="1" x14ac:dyDescent="0.2">
      <c r="B85" s="31"/>
      <c r="E85" s="306" t="s">
        <v>115</v>
      </c>
      <c r="F85" s="305"/>
      <c r="G85" s="305"/>
      <c r="H85" s="305"/>
      <c r="L85" s="31"/>
    </row>
    <row r="86" spans="2:63" s="1" customFormat="1" ht="12" customHeight="1" x14ac:dyDescent="0.2">
      <c r="B86" s="31"/>
      <c r="C86" s="26" t="s">
        <v>116</v>
      </c>
      <c r="L86" s="31"/>
    </row>
    <row r="87" spans="2:63" s="1" customFormat="1" ht="16.5" customHeight="1" x14ac:dyDescent="0.2">
      <c r="B87" s="31"/>
      <c r="E87" s="284" t="str">
        <f>E11</f>
        <v>24039d - SO - 04 Akumulační jímka</v>
      </c>
      <c r="F87" s="305"/>
      <c r="G87" s="305"/>
      <c r="H87" s="305"/>
      <c r="L87" s="31"/>
    </row>
    <row r="88" spans="2:63" s="1" customFormat="1" ht="6.95" customHeight="1" x14ac:dyDescent="0.2">
      <c r="B88" s="31"/>
      <c r="L88" s="31"/>
    </row>
    <row r="89" spans="2:63" s="1" customFormat="1" ht="12" customHeight="1" x14ac:dyDescent="0.2">
      <c r="B89" s="31"/>
      <c r="C89" s="26" t="s">
        <v>21</v>
      </c>
      <c r="F89" s="24" t="str">
        <f>F14</f>
        <v>Kolín IV, Kutnohorská 50</v>
      </c>
      <c r="I89" s="26" t="s">
        <v>23</v>
      </c>
      <c r="J89" s="48" t="str">
        <f>IF(J14="","",J14)</f>
        <v>30. 10. 2024</v>
      </c>
      <c r="L89" s="31"/>
    </row>
    <row r="90" spans="2:63" s="1" customFormat="1" ht="6.95" customHeight="1" x14ac:dyDescent="0.2">
      <c r="B90" s="31"/>
      <c r="L90" s="31"/>
    </row>
    <row r="91" spans="2:63" s="1" customFormat="1" ht="40.15" customHeight="1" x14ac:dyDescent="0.2">
      <c r="B91" s="31"/>
      <c r="C91" s="26" t="s">
        <v>25</v>
      </c>
      <c r="F91" s="24" t="str">
        <f>E17</f>
        <v>Město Kolín, Karlovo nám. 78, Kolín I</v>
      </c>
      <c r="I91" s="26" t="s">
        <v>31</v>
      </c>
      <c r="J91" s="29" t="str">
        <f>E23</f>
        <v>AZ PROJECT spol. s r.o., Plynárenská 830, Kolín IV</v>
      </c>
      <c r="L91" s="31"/>
    </row>
    <row r="92" spans="2:63" s="1" customFormat="1" ht="40.15" customHeight="1" x14ac:dyDescent="0.2">
      <c r="B92" s="31"/>
      <c r="C92" s="26" t="s">
        <v>29</v>
      </c>
      <c r="F92" s="24" t="str">
        <f>IF(E20="","",E20)</f>
        <v>Vyplň údaj</v>
      </c>
      <c r="I92" s="26" t="s">
        <v>36</v>
      </c>
      <c r="J92" s="29" t="str">
        <f>E26</f>
        <v>AZ PROJECT spol. s r.o., Plynárenská 830, Kolín IV</v>
      </c>
      <c r="L92" s="31"/>
    </row>
    <row r="93" spans="2:63" s="1" customFormat="1" ht="10.35" customHeight="1" x14ac:dyDescent="0.2">
      <c r="B93" s="31"/>
      <c r="L93" s="31"/>
    </row>
    <row r="94" spans="2:63" s="10" customFormat="1" ht="29.25" customHeight="1" x14ac:dyDescent="0.2">
      <c r="B94" s="110"/>
      <c r="C94" s="111" t="s">
        <v>167</v>
      </c>
      <c r="D94" s="112" t="s">
        <v>58</v>
      </c>
      <c r="E94" s="112" t="s">
        <v>54</v>
      </c>
      <c r="F94" s="112" t="s">
        <v>55</v>
      </c>
      <c r="G94" s="112" t="s">
        <v>168</v>
      </c>
      <c r="H94" s="112" t="s">
        <v>169</v>
      </c>
      <c r="I94" s="112" t="s">
        <v>170</v>
      </c>
      <c r="J94" s="112" t="s">
        <v>120</v>
      </c>
      <c r="K94" s="113" t="s">
        <v>171</v>
      </c>
      <c r="L94" s="110"/>
      <c r="M94" s="55" t="s">
        <v>3</v>
      </c>
      <c r="N94" s="56" t="s">
        <v>43</v>
      </c>
      <c r="O94" s="56" t="s">
        <v>172</v>
      </c>
      <c r="P94" s="56" t="s">
        <v>173</v>
      </c>
      <c r="Q94" s="56" t="s">
        <v>174</v>
      </c>
      <c r="R94" s="56" t="s">
        <v>175</v>
      </c>
      <c r="S94" s="56" t="s">
        <v>176</v>
      </c>
      <c r="T94" s="57" t="s">
        <v>177</v>
      </c>
    </row>
    <row r="95" spans="2:63" s="1" customFormat="1" ht="22.9" customHeight="1" x14ac:dyDescent="0.25">
      <c r="B95" s="31"/>
      <c r="C95" s="60" t="s">
        <v>178</v>
      </c>
      <c r="J95" s="114">
        <f>BK95</f>
        <v>0</v>
      </c>
      <c r="L95" s="31"/>
      <c r="M95" s="58"/>
      <c r="N95" s="49"/>
      <c r="O95" s="49"/>
      <c r="P95" s="115">
        <f>P96+P180</f>
        <v>0</v>
      </c>
      <c r="Q95" s="49"/>
      <c r="R95" s="115">
        <f>R96+R180</f>
        <v>26.499198230000001</v>
      </c>
      <c r="S95" s="49"/>
      <c r="T95" s="116">
        <f>T96+T180</f>
        <v>0</v>
      </c>
      <c r="AT95" s="16" t="s">
        <v>72</v>
      </c>
      <c r="AU95" s="16" t="s">
        <v>121</v>
      </c>
      <c r="BK95" s="117">
        <f>BK96+BK180</f>
        <v>0</v>
      </c>
    </row>
    <row r="96" spans="2:63" s="11" customFormat="1" ht="25.9" customHeight="1" x14ac:dyDescent="0.2">
      <c r="B96" s="118"/>
      <c r="D96" s="119" t="s">
        <v>72</v>
      </c>
      <c r="E96" s="120" t="s">
        <v>1044</v>
      </c>
      <c r="F96" s="120" t="s">
        <v>1045</v>
      </c>
      <c r="I96" s="121"/>
      <c r="J96" s="122">
        <f>BK96</f>
        <v>0</v>
      </c>
      <c r="L96" s="118"/>
      <c r="M96" s="123"/>
      <c r="P96" s="124">
        <f>P97+P136+P143+P163+P174+P177</f>
        <v>0</v>
      </c>
      <c r="R96" s="124">
        <f>R97+R136+R143+R163+R174+R177</f>
        <v>26.499198230000001</v>
      </c>
      <c r="T96" s="125">
        <f>T97+T136+T143+T163+T174+T177</f>
        <v>0</v>
      </c>
      <c r="AR96" s="119" t="s">
        <v>78</v>
      </c>
      <c r="AT96" s="126" t="s">
        <v>72</v>
      </c>
      <c r="AU96" s="126" t="s">
        <v>73</v>
      </c>
      <c r="AY96" s="119" t="s">
        <v>181</v>
      </c>
      <c r="BK96" s="127">
        <f>BK97+BK136+BK143+BK163+BK174+BK177</f>
        <v>0</v>
      </c>
    </row>
    <row r="97" spans="2:65" s="11" customFormat="1" ht="22.9" customHeight="1" x14ac:dyDescent="0.2">
      <c r="B97" s="118"/>
      <c r="D97" s="119" t="s">
        <v>72</v>
      </c>
      <c r="E97" s="146" t="s">
        <v>78</v>
      </c>
      <c r="F97" s="146" t="s">
        <v>1046</v>
      </c>
      <c r="I97" s="121"/>
      <c r="J97" s="147">
        <f>BK97</f>
        <v>0</v>
      </c>
      <c r="L97" s="118"/>
      <c r="M97" s="123"/>
      <c r="P97" s="124">
        <f>SUM(P98:P135)</f>
        <v>0</v>
      </c>
      <c r="R97" s="124">
        <f>SUM(R98:R135)</f>
        <v>18.530667999999999</v>
      </c>
      <c r="T97" s="125">
        <f>SUM(T98:T135)</f>
        <v>0</v>
      </c>
      <c r="AR97" s="119" t="s">
        <v>78</v>
      </c>
      <c r="AT97" s="126" t="s">
        <v>72</v>
      </c>
      <c r="AU97" s="126" t="s">
        <v>78</v>
      </c>
      <c r="AY97" s="119" t="s">
        <v>181</v>
      </c>
      <c r="BK97" s="127">
        <f>SUM(BK98:BK135)</f>
        <v>0</v>
      </c>
    </row>
    <row r="98" spans="2:65" s="1" customFormat="1" ht="24.2" customHeight="1" x14ac:dyDescent="0.2">
      <c r="B98" s="128"/>
      <c r="C98" s="129" t="s">
        <v>78</v>
      </c>
      <c r="D98" s="129" t="s">
        <v>182</v>
      </c>
      <c r="E98" s="130" t="s">
        <v>5063</v>
      </c>
      <c r="F98" s="131" t="s">
        <v>5064</v>
      </c>
      <c r="G98" s="132" t="s">
        <v>597</v>
      </c>
      <c r="H98" s="133">
        <v>0</v>
      </c>
      <c r="I98" s="134"/>
      <c r="J98" s="135">
        <f>ROUND(I98*H98,2)</f>
        <v>0</v>
      </c>
      <c r="K98" s="131" t="s">
        <v>1205</v>
      </c>
      <c r="L98" s="31"/>
      <c r="M98" s="136" t="s">
        <v>3</v>
      </c>
      <c r="N98" s="137" t="s">
        <v>44</v>
      </c>
      <c r="P98" s="138">
        <f>O98*H98</f>
        <v>0</v>
      </c>
      <c r="Q98" s="138">
        <v>0</v>
      </c>
      <c r="R98" s="138">
        <f>Q98*H98</f>
        <v>0</v>
      </c>
      <c r="S98" s="138">
        <v>0</v>
      </c>
      <c r="T98" s="139">
        <f>S98*H98</f>
        <v>0</v>
      </c>
      <c r="AR98" s="140" t="s">
        <v>186</v>
      </c>
      <c r="AT98" s="140" t="s">
        <v>182</v>
      </c>
      <c r="AU98" s="140" t="s">
        <v>80</v>
      </c>
      <c r="AY98" s="16" t="s">
        <v>181</v>
      </c>
      <c r="BE98" s="141">
        <f>IF(N98="základní",J98,0)</f>
        <v>0</v>
      </c>
      <c r="BF98" s="141">
        <f>IF(N98="snížená",J98,0)</f>
        <v>0</v>
      </c>
      <c r="BG98" s="141">
        <f>IF(N98="zákl. přenesená",J98,0)</f>
        <v>0</v>
      </c>
      <c r="BH98" s="141">
        <f>IF(N98="sníž. přenesená",J98,0)</f>
        <v>0</v>
      </c>
      <c r="BI98" s="141">
        <f>IF(N98="nulová",J98,0)</f>
        <v>0</v>
      </c>
      <c r="BJ98" s="16" t="s">
        <v>78</v>
      </c>
      <c r="BK98" s="141">
        <f>ROUND(I98*H98,2)</f>
        <v>0</v>
      </c>
      <c r="BL98" s="16" t="s">
        <v>186</v>
      </c>
      <c r="BM98" s="140" t="s">
        <v>5065</v>
      </c>
    </row>
    <row r="99" spans="2:65" s="1" customFormat="1" x14ac:dyDescent="0.2">
      <c r="B99" s="31"/>
      <c r="D99" s="148" t="s">
        <v>1052</v>
      </c>
      <c r="F99" s="149" t="s">
        <v>5066</v>
      </c>
      <c r="I99" s="144"/>
      <c r="L99" s="31"/>
      <c r="M99" s="145"/>
      <c r="T99" s="52"/>
      <c r="AT99" s="16" t="s">
        <v>1052</v>
      </c>
      <c r="AU99" s="16" t="s">
        <v>80</v>
      </c>
    </row>
    <row r="100" spans="2:65" s="12" customFormat="1" x14ac:dyDescent="0.2">
      <c r="B100" s="150"/>
      <c r="D100" s="142" t="s">
        <v>1054</v>
      </c>
      <c r="E100" s="151" t="s">
        <v>3</v>
      </c>
      <c r="F100" s="152" t="s">
        <v>5067</v>
      </c>
      <c r="H100" s="153">
        <v>0</v>
      </c>
      <c r="I100" s="154"/>
      <c r="L100" s="150"/>
      <c r="M100" s="155"/>
      <c r="T100" s="156"/>
      <c r="AT100" s="151" t="s">
        <v>1054</v>
      </c>
      <c r="AU100" s="151" t="s">
        <v>80</v>
      </c>
      <c r="AV100" s="12" t="s">
        <v>80</v>
      </c>
      <c r="AW100" s="12" t="s">
        <v>35</v>
      </c>
      <c r="AX100" s="12" t="s">
        <v>78</v>
      </c>
      <c r="AY100" s="151" t="s">
        <v>181</v>
      </c>
    </row>
    <row r="101" spans="2:65" s="1" customFormat="1" ht="37.9" customHeight="1" x14ac:dyDescent="0.2">
      <c r="B101" s="128"/>
      <c r="C101" s="129" t="s">
        <v>80</v>
      </c>
      <c r="D101" s="129" t="s">
        <v>182</v>
      </c>
      <c r="E101" s="130" t="s">
        <v>5068</v>
      </c>
      <c r="F101" s="131" t="s">
        <v>5069</v>
      </c>
      <c r="G101" s="132" t="s">
        <v>1059</v>
      </c>
      <c r="H101" s="133">
        <v>20.25</v>
      </c>
      <c r="I101" s="134"/>
      <c r="J101" s="135">
        <f>ROUND(I101*H101,2)</f>
        <v>0</v>
      </c>
      <c r="K101" s="131" t="s">
        <v>1205</v>
      </c>
      <c r="L101" s="31"/>
      <c r="M101" s="136" t="s">
        <v>3</v>
      </c>
      <c r="N101" s="137" t="s">
        <v>44</v>
      </c>
      <c r="P101" s="138">
        <f>O101*H101</f>
        <v>0</v>
      </c>
      <c r="Q101" s="138">
        <v>0</v>
      </c>
      <c r="R101" s="138">
        <f>Q101*H101</f>
        <v>0</v>
      </c>
      <c r="S101" s="138">
        <v>0</v>
      </c>
      <c r="T101" s="139">
        <f>S101*H101</f>
        <v>0</v>
      </c>
      <c r="AR101" s="140" t="s">
        <v>186</v>
      </c>
      <c r="AT101" s="140" t="s">
        <v>182</v>
      </c>
      <c r="AU101" s="140" t="s">
        <v>80</v>
      </c>
      <c r="AY101" s="16" t="s">
        <v>181</v>
      </c>
      <c r="BE101" s="141">
        <f>IF(N101="základní",J101,0)</f>
        <v>0</v>
      </c>
      <c r="BF101" s="141">
        <f>IF(N101="snížená",J101,0)</f>
        <v>0</v>
      </c>
      <c r="BG101" s="141">
        <f>IF(N101="zákl. přenesená",J101,0)</f>
        <v>0</v>
      </c>
      <c r="BH101" s="141">
        <f>IF(N101="sníž. přenesená",J101,0)</f>
        <v>0</v>
      </c>
      <c r="BI101" s="141">
        <f>IF(N101="nulová",J101,0)</f>
        <v>0</v>
      </c>
      <c r="BJ101" s="16" t="s">
        <v>78</v>
      </c>
      <c r="BK101" s="141">
        <f>ROUND(I101*H101,2)</f>
        <v>0</v>
      </c>
      <c r="BL101" s="16" t="s">
        <v>186</v>
      </c>
      <c r="BM101" s="140" t="s">
        <v>5070</v>
      </c>
    </row>
    <row r="102" spans="2:65" s="1" customFormat="1" x14ac:dyDescent="0.2">
      <c r="B102" s="31"/>
      <c r="D102" s="148" t="s">
        <v>1052</v>
      </c>
      <c r="F102" s="149" t="s">
        <v>5071</v>
      </c>
      <c r="I102" s="144"/>
      <c r="L102" s="31"/>
      <c r="M102" s="145"/>
      <c r="T102" s="52"/>
      <c r="AT102" s="16" t="s">
        <v>1052</v>
      </c>
      <c r="AU102" s="16" t="s">
        <v>80</v>
      </c>
    </row>
    <row r="103" spans="2:65" s="12" customFormat="1" x14ac:dyDescent="0.2">
      <c r="B103" s="150"/>
      <c r="D103" s="142" t="s">
        <v>1054</v>
      </c>
      <c r="E103" s="151" t="s">
        <v>3</v>
      </c>
      <c r="F103" s="152" t="s">
        <v>5072</v>
      </c>
      <c r="H103" s="153">
        <v>20.25</v>
      </c>
      <c r="I103" s="154"/>
      <c r="L103" s="150"/>
      <c r="M103" s="155"/>
      <c r="T103" s="156"/>
      <c r="AT103" s="151" t="s">
        <v>1054</v>
      </c>
      <c r="AU103" s="151" t="s">
        <v>80</v>
      </c>
      <c r="AV103" s="12" t="s">
        <v>80</v>
      </c>
      <c r="AW103" s="12" t="s">
        <v>35</v>
      </c>
      <c r="AX103" s="12" t="s">
        <v>78</v>
      </c>
      <c r="AY103" s="151" t="s">
        <v>181</v>
      </c>
    </row>
    <row r="104" spans="2:65" s="1" customFormat="1" ht="24.2" customHeight="1" x14ac:dyDescent="0.2">
      <c r="B104" s="128"/>
      <c r="C104" s="129" t="s">
        <v>191</v>
      </c>
      <c r="D104" s="129" t="s">
        <v>182</v>
      </c>
      <c r="E104" s="130" t="s">
        <v>5073</v>
      </c>
      <c r="F104" s="131" t="s">
        <v>5074</v>
      </c>
      <c r="G104" s="132" t="s">
        <v>499</v>
      </c>
      <c r="H104" s="133">
        <v>8.6</v>
      </c>
      <c r="I104" s="134"/>
      <c r="J104" s="135">
        <f>ROUND(I104*H104,2)</f>
        <v>0</v>
      </c>
      <c r="K104" s="131" t="s">
        <v>1205</v>
      </c>
      <c r="L104" s="31"/>
      <c r="M104" s="136" t="s">
        <v>3</v>
      </c>
      <c r="N104" s="137" t="s">
        <v>44</v>
      </c>
      <c r="P104" s="138">
        <f>O104*H104</f>
        <v>0</v>
      </c>
      <c r="Q104" s="138">
        <v>0.15478</v>
      </c>
      <c r="R104" s="138">
        <f>Q104*H104</f>
        <v>1.331108</v>
      </c>
      <c r="S104" s="138">
        <v>0</v>
      </c>
      <c r="T104" s="139">
        <f>S104*H104</f>
        <v>0</v>
      </c>
      <c r="AR104" s="140" t="s">
        <v>186</v>
      </c>
      <c r="AT104" s="140" t="s">
        <v>182</v>
      </c>
      <c r="AU104" s="140" t="s">
        <v>80</v>
      </c>
      <c r="AY104" s="16" t="s">
        <v>181</v>
      </c>
      <c r="BE104" s="141">
        <f>IF(N104="základní",J104,0)</f>
        <v>0</v>
      </c>
      <c r="BF104" s="141">
        <f>IF(N104="snížená",J104,0)</f>
        <v>0</v>
      </c>
      <c r="BG104" s="141">
        <f>IF(N104="zákl. přenesená",J104,0)</f>
        <v>0</v>
      </c>
      <c r="BH104" s="141">
        <f>IF(N104="sníž. přenesená",J104,0)</f>
        <v>0</v>
      </c>
      <c r="BI104" s="141">
        <f>IF(N104="nulová",J104,0)</f>
        <v>0</v>
      </c>
      <c r="BJ104" s="16" t="s">
        <v>78</v>
      </c>
      <c r="BK104" s="141">
        <f>ROUND(I104*H104,2)</f>
        <v>0</v>
      </c>
      <c r="BL104" s="16" t="s">
        <v>186</v>
      </c>
      <c r="BM104" s="140" t="s">
        <v>5075</v>
      </c>
    </row>
    <row r="105" spans="2:65" s="1" customFormat="1" x14ac:dyDescent="0.2">
      <c r="B105" s="31"/>
      <c r="D105" s="148" t="s">
        <v>1052</v>
      </c>
      <c r="F105" s="149" t="s">
        <v>5076</v>
      </c>
      <c r="I105" s="144"/>
      <c r="L105" s="31"/>
      <c r="M105" s="145"/>
      <c r="T105" s="52"/>
      <c r="AT105" s="16" t="s">
        <v>1052</v>
      </c>
      <c r="AU105" s="16" t="s">
        <v>80</v>
      </c>
    </row>
    <row r="106" spans="2:65" s="12" customFormat="1" x14ac:dyDescent="0.2">
      <c r="B106" s="150"/>
      <c r="D106" s="142" t="s">
        <v>1054</v>
      </c>
      <c r="E106" s="151" t="s">
        <v>3</v>
      </c>
      <c r="F106" s="152" t="s">
        <v>5077</v>
      </c>
      <c r="H106" s="153">
        <v>8.6</v>
      </c>
      <c r="I106" s="154"/>
      <c r="L106" s="150"/>
      <c r="M106" s="155"/>
      <c r="T106" s="156"/>
      <c r="AT106" s="151" t="s">
        <v>1054</v>
      </c>
      <c r="AU106" s="151" t="s">
        <v>80</v>
      </c>
      <c r="AV106" s="12" t="s">
        <v>80</v>
      </c>
      <c r="AW106" s="12" t="s">
        <v>35</v>
      </c>
      <c r="AX106" s="12" t="s">
        <v>78</v>
      </c>
      <c r="AY106" s="151" t="s">
        <v>181</v>
      </c>
    </row>
    <row r="107" spans="2:65" s="1" customFormat="1" ht="33" customHeight="1" x14ac:dyDescent="0.2">
      <c r="B107" s="128"/>
      <c r="C107" s="129" t="s">
        <v>186</v>
      </c>
      <c r="D107" s="129" t="s">
        <v>182</v>
      </c>
      <c r="E107" s="130" t="s">
        <v>5078</v>
      </c>
      <c r="F107" s="131" t="s">
        <v>5079</v>
      </c>
      <c r="G107" s="132" t="s">
        <v>499</v>
      </c>
      <c r="H107" s="133">
        <v>8.6</v>
      </c>
      <c r="I107" s="134"/>
      <c r="J107" s="135">
        <f>ROUND(I107*H107,2)</f>
        <v>0</v>
      </c>
      <c r="K107" s="131" t="s">
        <v>1205</v>
      </c>
      <c r="L107" s="31"/>
      <c r="M107" s="136" t="s">
        <v>3</v>
      </c>
      <c r="N107" s="137" t="s">
        <v>44</v>
      </c>
      <c r="P107" s="138">
        <f>O107*H107</f>
        <v>0</v>
      </c>
      <c r="Q107" s="138">
        <v>0</v>
      </c>
      <c r="R107" s="138">
        <f>Q107*H107</f>
        <v>0</v>
      </c>
      <c r="S107" s="138">
        <v>0</v>
      </c>
      <c r="T107" s="139">
        <f>S107*H107</f>
        <v>0</v>
      </c>
      <c r="AR107" s="140" t="s">
        <v>186</v>
      </c>
      <c r="AT107" s="140" t="s">
        <v>182</v>
      </c>
      <c r="AU107" s="140" t="s">
        <v>80</v>
      </c>
      <c r="AY107" s="16" t="s">
        <v>181</v>
      </c>
      <c r="BE107" s="141">
        <f>IF(N107="základní",J107,0)</f>
        <v>0</v>
      </c>
      <c r="BF107" s="141">
        <f>IF(N107="snížená",J107,0)</f>
        <v>0</v>
      </c>
      <c r="BG107" s="141">
        <f>IF(N107="zákl. přenesená",J107,0)</f>
        <v>0</v>
      </c>
      <c r="BH107" s="141">
        <f>IF(N107="sníž. přenesená",J107,0)</f>
        <v>0</v>
      </c>
      <c r="BI107" s="141">
        <f>IF(N107="nulová",J107,0)</f>
        <v>0</v>
      </c>
      <c r="BJ107" s="16" t="s">
        <v>78</v>
      </c>
      <c r="BK107" s="141">
        <f>ROUND(I107*H107,2)</f>
        <v>0</v>
      </c>
      <c r="BL107" s="16" t="s">
        <v>186</v>
      </c>
      <c r="BM107" s="140" t="s">
        <v>5080</v>
      </c>
    </row>
    <row r="108" spans="2:65" s="1" customFormat="1" x14ac:dyDescent="0.2">
      <c r="B108" s="31"/>
      <c r="D108" s="148" t="s">
        <v>1052</v>
      </c>
      <c r="F108" s="149" t="s">
        <v>5081</v>
      </c>
      <c r="I108" s="144"/>
      <c r="L108" s="31"/>
      <c r="M108" s="145"/>
      <c r="T108" s="52"/>
      <c r="AT108" s="16" t="s">
        <v>1052</v>
      </c>
      <c r="AU108" s="16" t="s">
        <v>80</v>
      </c>
    </row>
    <row r="109" spans="2:65" s="1" customFormat="1" ht="62.65" customHeight="1" x14ac:dyDescent="0.2">
      <c r="B109" s="128"/>
      <c r="C109" s="129" t="s">
        <v>198</v>
      </c>
      <c r="D109" s="129" t="s">
        <v>182</v>
      </c>
      <c r="E109" s="130" t="s">
        <v>5082</v>
      </c>
      <c r="F109" s="131" t="s">
        <v>5083</v>
      </c>
      <c r="G109" s="132" t="s">
        <v>1288</v>
      </c>
      <c r="H109" s="133">
        <v>4</v>
      </c>
      <c r="I109" s="134"/>
      <c r="J109" s="135">
        <f>ROUND(I109*H109,2)</f>
        <v>0</v>
      </c>
      <c r="K109" s="131" t="s">
        <v>1205</v>
      </c>
      <c r="L109" s="31"/>
      <c r="M109" s="136" t="s">
        <v>3</v>
      </c>
      <c r="N109" s="137" t="s">
        <v>44</v>
      </c>
      <c r="P109" s="138">
        <f>O109*H109</f>
        <v>0</v>
      </c>
      <c r="Q109" s="138">
        <v>3.7098200000000001</v>
      </c>
      <c r="R109" s="138">
        <f>Q109*H109</f>
        <v>14.83928</v>
      </c>
      <c r="S109" s="138">
        <v>0</v>
      </c>
      <c r="T109" s="139">
        <f>S109*H109</f>
        <v>0</v>
      </c>
      <c r="AR109" s="140" t="s">
        <v>186</v>
      </c>
      <c r="AT109" s="140" t="s">
        <v>182</v>
      </c>
      <c r="AU109" s="140" t="s">
        <v>80</v>
      </c>
      <c r="AY109" s="16" t="s">
        <v>181</v>
      </c>
      <c r="BE109" s="141">
        <f>IF(N109="základní",J109,0)</f>
        <v>0</v>
      </c>
      <c r="BF109" s="141">
        <f>IF(N109="snížená",J109,0)</f>
        <v>0</v>
      </c>
      <c r="BG109" s="141">
        <f>IF(N109="zákl. přenesená",J109,0)</f>
        <v>0</v>
      </c>
      <c r="BH109" s="141">
        <f>IF(N109="sníž. přenesená",J109,0)</f>
        <v>0</v>
      </c>
      <c r="BI109" s="141">
        <f>IF(N109="nulová",J109,0)</f>
        <v>0</v>
      </c>
      <c r="BJ109" s="16" t="s">
        <v>78</v>
      </c>
      <c r="BK109" s="141">
        <f>ROUND(I109*H109,2)</f>
        <v>0</v>
      </c>
      <c r="BL109" s="16" t="s">
        <v>186</v>
      </c>
      <c r="BM109" s="140" t="s">
        <v>5084</v>
      </c>
    </row>
    <row r="110" spans="2:65" s="1" customFormat="1" x14ac:dyDescent="0.2">
      <c r="B110" s="31"/>
      <c r="D110" s="148" t="s">
        <v>1052</v>
      </c>
      <c r="F110" s="149" t="s">
        <v>5085</v>
      </c>
      <c r="I110" s="144"/>
      <c r="L110" s="31"/>
      <c r="M110" s="145"/>
      <c r="T110" s="52"/>
      <c r="AT110" s="16" t="s">
        <v>1052</v>
      </c>
      <c r="AU110" s="16" t="s">
        <v>80</v>
      </c>
    </row>
    <row r="111" spans="2:65" s="1" customFormat="1" ht="66.75" customHeight="1" x14ac:dyDescent="0.2">
      <c r="B111" s="128"/>
      <c r="C111" s="129" t="s">
        <v>201</v>
      </c>
      <c r="D111" s="129" t="s">
        <v>182</v>
      </c>
      <c r="E111" s="130" t="s">
        <v>5086</v>
      </c>
      <c r="F111" s="131" t="s">
        <v>5087</v>
      </c>
      <c r="G111" s="132" t="s">
        <v>1288</v>
      </c>
      <c r="H111" s="133">
        <v>4</v>
      </c>
      <c r="I111" s="134"/>
      <c r="J111" s="135">
        <f>ROUND(I111*H111,2)</f>
        <v>0</v>
      </c>
      <c r="K111" s="131" t="s">
        <v>1205</v>
      </c>
      <c r="L111" s="31"/>
      <c r="M111" s="136" t="s">
        <v>3</v>
      </c>
      <c r="N111" s="137" t="s">
        <v>44</v>
      </c>
      <c r="P111" s="138">
        <f>O111*H111</f>
        <v>0</v>
      </c>
      <c r="Q111" s="138">
        <v>0</v>
      </c>
      <c r="R111" s="138">
        <f>Q111*H111</f>
        <v>0</v>
      </c>
      <c r="S111" s="138">
        <v>0</v>
      </c>
      <c r="T111" s="139">
        <f>S111*H111</f>
        <v>0</v>
      </c>
      <c r="AR111" s="140" t="s">
        <v>186</v>
      </c>
      <c r="AT111" s="140" t="s">
        <v>182</v>
      </c>
      <c r="AU111" s="140" t="s">
        <v>80</v>
      </c>
      <c r="AY111" s="16" t="s">
        <v>181</v>
      </c>
      <c r="BE111" s="141">
        <f>IF(N111="základní",J111,0)</f>
        <v>0</v>
      </c>
      <c r="BF111" s="141">
        <f>IF(N111="snížená",J111,0)</f>
        <v>0</v>
      </c>
      <c r="BG111" s="141">
        <f>IF(N111="zákl. přenesená",J111,0)</f>
        <v>0</v>
      </c>
      <c r="BH111" s="141">
        <f>IF(N111="sníž. přenesená",J111,0)</f>
        <v>0</v>
      </c>
      <c r="BI111" s="141">
        <f>IF(N111="nulová",J111,0)</f>
        <v>0</v>
      </c>
      <c r="BJ111" s="16" t="s">
        <v>78</v>
      </c>
      <c r="BK111" s="141">
        <f>ROUND(I111*H111,2)</f>
        <v>0</v>
      </c>
      <c r="BL111" s="16" t="s">
        <v>186</v>
      </c>
      <c r="BM111" s="140" t="s">
        <v>5088</v>
      </c>
    </row>
    <row r="112" spans="2:65" s="1" customFormat="1" x14ac:dyDescent="0.2">
      <c r="B112" s="31"/>
      <c r="D112" s="148" t="s">
        <v>1052</v>
      </c>
      <c r="F112" s="149" t="s">
        <v>5089</v>
      </c>
      <c r="I112" s="144"/>
      <c r="L112" s="31"/>
      <c r="M112" s="145"/>
      <c r="T112" s="52"/>
      <c r="AT112" s="16" t="s">
        <v>1052</v>
      </c>
      <c r="AU112" s="16" t="s">
        <v>80</v>
      </c>
    </row>
    <row r="113" spans="2:65" s="1" customFormat="1" ht="33" customHeight="1" x14ac:dyDescent="0.2">
      <c r="B113" s="128"/>
      <c r="C113" s="129" t="s">
        <v>205</v>
      </c>
      <c r="D113" s="129" t="s">
        <v>182</v>
      </c>
      <c r="E113" s="130" t="s">
        <v>5090</v>
      </c>
      <c r="F113" s="131" t="s">
        <v>5091</v>
      </c>
      <c r="G113" s="132" t="s">
        <v>597</v>
      </c>
      <c r="H113" s="133">
        <v>80.2</v>
      </c>
      <c r="I113" s="134"/>
      <c r="J113" s="135">
        <f>ROUND(I113*H113,2)</f>
        <v>0</v>
      </c>
      <c r="K113" s="131" t="s">
        <v>1205</v>
      </c>
      <c r="L113" s="31"/>
      <c r="M113" s="136" t="s">
        <v>3</v>
      </c>
      <c r="N113" s="137" t="s">
        <v>44</v>
      </c>
      <c r="P113" s="138">
        <f>O113*H113</f>
        <v>0</v>
      </c>
      <c r="Q113" s="138">
        <v>2.64E-2</v>
      </c>
      <c r="R113" s="138">
        <f>Q113*H113</f>
        <v>2.1172800000000001</v>
      </c>
      <c r="S113" s="138">
        <v>0</v>
      </c>
      <c r="T113" s="139">
        <f>S113*H113</f>
        <v>0</v>
      </c>
      <c r="AR113" s="140" t="s">
        <v>186</v>
      </c>
      <c r="AT113" s="140" t="s">
        <v>182</v>
      </c>
      <c r="AU113" s="140" t="s">
        <v>80</v>
      </c>
      <c r="AY113" s="16" t="s">
        <v>181</v>
      </c>
      <c r="BE113" s="141">
        <f>IF(N113="základní",J113,0)</f>
        <v>0</v>
      </c>
      <c r="BF113" s="141">
        <f>IF(N113="snížená",J113,0)</f>
        <v>0</v>
      </c>
      <c r="BG113" s="141">
        <f>IF(N113="zákl. přenesená",J113,0)</f>
        <v>0</v>
      </c>
      <c r="BH113" s="141">
        <f>IF(N113="sníž. přenesená",J113,0)</f>
        <v>0</v>
      </c>
      <c r="BI113" s="141">
        <f>IF(N113="nulová",J113,0)</f>
        <v>0</v>
      </c>
      <c r="BJ113" s="16" t="s">
        <v>78</v>
      </c>
      <c r="BK113" s="141">
        <f>ROUND(I113*H113,2)</f>
        <v>0</v>
      </c>
      <c r="BL113" s="16" t="s">
        <v>186</v>
      </c>
      <c r="BM113" s="140" t="s">
        <v>5092</v>
      </c>
    </row>
    <row r="114" spans="2:65" s="1" customFormat="1" x14ac:dyDescent="0.2">
      <c r="B114" s="31"/>
      <c r="D114" s="148" t="s">
        <v>1052</v>
      </c>
      <c r="F114" s="149" t="s">
        <v>5093</v>
      </c>
      <c r="I114" s="144"/>
      <c r="L114" s="31"/>
      <c r="M114" s="145"/>
      <c r="T114" s="52"/>
      <c r="AT114" s="16" t="s">
        <v>1052</v>
      </c>
      <c r="AU114" s="16" t="s">
        <v>80</v>
      </c>
    </row>
    <row r="115" spans="2:65" s="12" customFormat="1" x14ac:dyDescent="0.2">
      <c r="B115" s="150"/>
      <c r="D115" s="142" t="s">
        <v>1054</v>
      </c>
      <c r="E115" s="151" t="s">
        <v>3</v>
      </c>
      <c r="F115" s="152" t="s">
        <v>5094</v>
      </c>
      <c r="H115" s="153">
        <v>80.2</v>
      </c>
      <c r="I115" s="154"/>
      <c r="L115" s="150"/>
      <c r="M115" s="155"/>
      <c r="T115" s="156"/>
      <c r="AT115" s="151" t="s">
        <v>1054</v>
      </c>
      <c r="AU115" s="151" t="s">
        <v>80</v>
      </c>
      <c r="AV115" s="12" t="s">
        <v>80</v>
      </c>
      <c r="AW115" s="12" t="s">
        <v>35</v>
      </c>
      <c r="AX115" s="12" t="s">
        <v>78</v>
      </c>
      <c r="AY115" s="151" t="s">
        <v>181</v>
      </c>
    </row>
    <row r="116" spans="2:65" s="1" customFormat="1" ht="55.5" customHeight="1" x14ac:dyDescent="0.2">
      <c r="B116" s="128"/>
      <c r="C116" s="129" t="s">
        <v>209</v>
      </c>
      <c r="D116" s="129" t="s">
        <v>182</v>
      </c>
      <c r="E116" s="130" t="s">
        <v>1084</v>
      </c>
      <c r="F116" s="131" t="s">
        <v>1085</v>
      </c>
      <c r="G116" s="132" t="s">
        <v>1059</v>
      </c>
      <c r="H116" s="133">
        <v>13.308999999999999</v>
      </c>
      <c r="I116" s="134"/>
      <c r="J116" s="135">
        <f>ROUND(I116*H116,2)</f>
        <v>0</v>
      </c>
      <c r="K116" s="131" t="s">
        <v>1050</v>
      </c>
      <c r="L116" s="31"/>
      <c r="M116" s="136" t="s">
        <v>3</v>
      </c>
      <c r="N116" s="137" t="s">
        <v>44</v>
      </c>
      <c r="P116" s="138">
        <f>O116*H116</f>
        <v>0</v>
      </c>
      <c r="Q116" s="138">
        <v>0</v>
      </c>
      <c r="R116" s="138">
        <f>Q116*H116</f>
        <v>0</v>
      </c>
      <c r="S116" s="138">
        <v>0</v>
      </c>
      <c r="T116" s="139">
        <f>S116*H116</f>
        <v>0</v>
      </c>
      <c r="AR116" s="140" t="s">
        <v>186</v>
      </c>
      <c r="AT116" s="140" t="s">
        <v>182</v>
      </c>
      <c r="AU116" s="140" t="s">
        <v>80</v>
      </c>
      <c r="AY116" s="16" t="s">
        <v>181</v>
      </c>
      <c r="BE116" s="141">
        <f>IF(N116="základní",J116,0)</f>
        <v>0</v>
      </c>
      <c r="BF116" s="141">
        <f>IF(N116="snížená",J116,0)</f>
        <v>0</v>
      </c>
      <c r="BG116" s="141">
        <f>IF(N116="zákl. přenesená",J116,0)</f>
        <v>0</v>
      </c>
      <c r="BH116" s="141">
        <f>IF(N116="sníž. přenesená",J116,0)</f>
        <v>0</v>
      </c>
      <c r="BI116" s="141">
        <f>IF(N116="nulová",J116,0)</f>
        <v>0</v>
      </c>
      <c r="BJ116" s="16" t="s">
        <v>78</v>
      </c>
      <c r="BK116" s="141">
        <f>ROUND(I116*H116,2)</f>
        <v>0</v>
      </c>
      <c r="BL116" s="16" t="s">
        <v>186</v>
      </c>
      <c r="BM116" s="140" t="s">
        <v>5095</v>
      </c>
    </row>
    <row r="117" spans="2:65" s="1" customFormat="1" x14ac:dyDescent="0.2">
      <c r="B117" s="31"/>
      <c r="D117" s="148" t="s">
        <v>1052</v>
      </c>
      <c r="F117" s="149" t="s">
        <v>1087</v>
      </c>
      <c r="I117" s="144"/>
      <c r="L117" s="31"/>
      <c r="M117" s="145"/>
      <c r="T117" s="52"/>
      <c r="AT117" s="16" t="s">
        <v>1052</v>
      </c>
      <c r="AU117" s="16" t="s">
        <v>80</v>
      </c>
    </row>
    <row r="118" spans="2:65" s="12" customFormat="1" x14ac:dyDescent="0.2">
      <c r="B118" s="150"/>
      <c r="D118" s="142" t="s">
        <v>1054</v>
      </c>
      <c r="E118" s="151" t="s">
        <v>3</v>
      </c>
      <c r="F118" s="152" t="s">
        <v>5096</v>
      </c>
      <c r="H118" s="153">
        <v>13.308999999999999</v>
      </c>
      <c r="I118" s="154"/>
      <c r="L118" s="150"/>
      <c r="M118" s="155"/>
      <c r="T118" s="156"/>
      <c r="AT118" s="151" t="s">
        <v>1054</v>
      </c>
      <c r="AU118" s="151" t="s">
        <v>80</v>
      </c>
      <c r="AV118" s="12" t="s">
        <v>80</v>
      </c>
      <c r="AW118" s="12" t="s">
        <v>35</v>
      </c>
      <c r="AX118" s="12" t="s">
        <v>78</v>
      </c>
      <c r="AY118" s="151" t="s">
        <v>181</v>
      </c>
    </row>
    <row r="119" spans="2:65" s="1" customFormat="1" ht="62.65" customHeight="1" x14ac:dyDescent="0.2">
      <c r="B119" s="128"/>
      <c r="C119" s="129" t="s">
        <v>212</v>
      </c>
      <c r="D119" s="129" t="s">
        <v>182</v>
      </c>
      <c r="E119" s="130" t="s">
        <v>1090</v>
      </c>
      <c r="F119" s="131" t="s">
        <v>1091</v>
      </c>
      <c r="G119" s="132" t="s">
        <v>1059</v>
      </c>
      <c r="H119" s="133">
        <v>26.617999999999999</v>
      </c>
      <c r="I119" s="134"/>
      <c r="J119" s="135">
        <f>ROUND(I119*H119,2)</f>
        <v>0</v>
      </c>
      <c r="K119" s="131" t="s">
        <v>1050</v>
      </c>
      <c r="L119" s="31"/>
      <c r="M119" s="136" t="s">
        <v>3</v>
      </c>
      <c r="N119" s="137" t="s">
        <v>44</v>
      </c>
      <c r="P119" s="138">
        <f>O119*H119</f>
        <v>0</v>
      </c>
      <c r="Q119" s="138">
        <v>0</v>
      </c>
      <c r="R119" s="138">
        <f>Q119*H119</f>
        <v>0</v>
      </c>
      <c r="S119" s="138">
        <v>0</v>
      </c>
      <c r="T119" s="139">
        <f>S119*H119</f>
        <v>0</v>
      </c>
      <c r="AR119" s="140" t="s">
        <v>186</v>
      </c>
      <c r="AT119" s="140" t="s">
        <v>182</v>
      </c>
      <c r="AU119" s="140" t="s">
        <v>80</v>
      </c>
      <c r="AY119" s="16" t="s">
        <v>181</v>
      </c>
      <c r="BE119" s="141">
        <f>IF(N119="základní",J119,0)</f>
        <v>0</v>
      </c>
      <c r="BF119" s="141">
        <f>IF(N119="snížená",J119,0)</f>
        <v>0</v>
      </c>
      <c r="BG119" s="141">
        <f>IF(N119="zákl. přenesená",J119,0)</f>
        <v>0</v>
      </c>
      <c r="BH119" s="141">
        <f>IF(N119="sníž. přenesená",J119,0)</f>
        <v>0</v>
      </c>
      <c r="BI119" s="141">
        <f>IF(N119="nulová",J119,0)</f>
        <v>0</v>
      </c>
      <c r="BJ119" s="16" t="s">
        <v>78</v>
      </c>
      <c r="BK119" s="141">
        <f>ROUND(I119*H119,2)</f>
        <v>0</v>
      </c>
      <c r="BL119" s="16" t="s">
        <v>186</v>
      </c>
      <c r="BM119" s="140" t="s">
        <v>5097</v>
      </c>
    </row>
    <row r="120" spans="2:65" s="1" customFormat="1" x14ac:dyDescent="0.2">
      <c r="B120" s="31"/>
      <c r="D120" s="148" t="s">
        <v>1052</v>
      </c>
      <c r="F120" s="149" t="s">
        <v>1093</v>
      </c>
      <c r="I120" s="144"/>
      <c r="L120" s="31"/>
      <c r="M120" s="145"/>
      <c r="T120" s="52"/>
      <c r="AT120" s="16" t="s">
        <v>1052</v>
      </c>
      <c r="AU120" s="16" t="s">
        <v>80</v>
      </c>
    </row>
    <row r="121" spans="2:65" s="12" customFormat="1" x14ac:dyDescent="0.2">
      <c r="B121" s="150"/>
      <c r="D121" s="142" t="s">
        <v>1054</v>
      </c>
      <c r="E121" s="151" t="s">
        <v>3</v>
      </c>
      <c r="F121" s="152" t="s">
        <v>5098</v>
      </c>
      <c r="H121" s="153">
        <v>26.617999999999999</v>
      </c>
      <c r="I121" s="154"/>
      <c r="L121" s="150"/>
      <c r="M121" s="155"/>
      <c r="T121" s="156"/>
      <c r="AT121" s="151" t="s">
        <v>1054</v>
      </c>
      <c r="AU121" s="151" t="s">
        <v>80</v>
      </c>
      <c r="AV121" s="12" t="s">
        <v>80</v>
      </c>
      <c r="AW121" s="12" t="s">
        <v>35</v>
      </c>
      <c r="AX121" s="12" t="s">
        <v>78</v>
      </c>
      <c r="AY121" s="151" t="s">
        <v>181</v>
      </c>
    </row>
    <row r="122" spans="2:65" s="1" customFormat="1" ht="62.65" customHeight="1" x14ac:dyDescent="0.2">
      <c r="B122" s="128"/>
      <c r="C122" s="129" t="s">
        <v>216</v>
      </c>
      <c r="D122" s="129" t="s">
        <v>182</v>
      </c>
      <c r="E122" s="130" t="s">
        <v>1096</v>
      </c>
      <c r="F122" s="131" t="s">
        <v>1097</v>
      </c>
      <c r="G122" s="132" t="s">
        <v>1059</v>
      </c>
      <c r="H122" s="133">
        <v>13.308999999999999</v>
      </c>
      <c r="I122" s="134"/>
      <c r="J122" s="135">
        <f>ROUND(I122*H122,2)</f>
        <v>0</v>
      </c>
      <c r="K122" s="131" t="s">
        <v>1050</v>
      </c>
      <c r="L122" s="31"/>
      <c r="M122" s="136" t="s">
        <v>3</v>
      </c>
      <c r="N122" s="137" t="s">
        <v>44</v>
      </c>
      <c r="P122" s="138">
        <f>O122*H122</f>
        <v>0</v>
      </c>
      <c r="Q122" s="138">
        <v>0</v>
      </c>
      <c r="R122" s="138">
        <f>Q122*H122</f>
        <v>0</v>
      </c>
      <c r="S122" s="138">
        <v>0</v>
      </c>
      <c r="T122" s="139">
        <f>S122*H122</f>
        <v>0</v>
      </c>
      <c r="AR122" s="140" t="s">
        <v>186</v>
      </c>
      <c r="AT122" s="140" t="s">
        <v>182</v>
      </c>
      <c r="AU122" s="140" t="s">
        <v>80</v>
      </c>
      <c r="AY122" s="16" t="s">
        <v>181</v>
      </c>
      <c r="BE122" s="141">
        <f>IF(N122="základní",J122,0)</f>
        <v>0</v>
      </c>
      <c r="BF122" s="141">
        <f>IF(N122="snížená",J122,0)</f>
        <v>0</v>
      </c>
      <c r="BG122" s="141">
        <f>IF(N122="zákl. přenesená",J122,0)</f>
        <v>0</v>
      </c>
      <c r="BH122" s="141">
        <f>IF(N122="sníž. přenesená",J122,0)</f>
        <v>0</v>
      </c>
      <c r="BI122" s="141">
        <f>IF(N122="nulová",J122,0)</f>
        <v>0</v>
      </c>
      <c r="BJ122" s="16" t="s">
        <v>78</v>
      </c>
      <c r="BK122" s="141">
        <f>ROUND(I122*H122,2)</f>
        <v>0</v>
      </c>
      <c r="BL122" s="16" t="s">
        <v>186</v>
      </c>
      <c r="BM122" s="140" t="s">
        <v>5099</v>
      </c>
    </row>
    <row r="123" spans="2:65" s="1" customFormat="1" x14ac:dyDescent="0.2">
      <c r="B123" s="31"/>
      <c r="D123" s="148" t="s">
        <v>1052</v>
      </c>
      <c r="F123" s="149" t="s">
        <v>1099</v>
      </c>
      <c r="I123" s="144"/>
      <c r="L123" s="31"/>
      <c r="M123" s="145"/>
      <c r="T123" s="52"/>
      <c r="AT123" s="16" t="s">
        <v>1052</v>
      </c>
      <c r="AU123" s="16" t="s">
        <v>80</v>
      </c>
    </row>
    <row r="124" spans="2:65" s="1" customFormat="1" ht="66.75" customHeight="1" x14ac:dyDescent="0.2">
      <c r="B124" s="128"/>
      <c r="C124" s="129" t="s">
        <v>220</v>
      </c>
      <c r="D124" s="129" t="s">
        <v>182</v>
      </c>
      <c r="E124" s="130" t="s">
        <v>1101</v>
      </c>
      <c r="F124" s="131" t="s">
        <v>1102</v>
      </c>
      <c r="G124" s="132" t="s">
        <v>1059</v>
      </c>
      <c r="H124" s="133">
        <v>133.09</v>
      </c>
      <c r="I124" s="134"/>
      <c r="J124" s="135">
        <f>ROUND(I124*H124,2)</f>
        <v>0</v>
      </c>
      <c r="K124" s="131" t="s">
        <v>1050</v>
      </c>
      <c r="L124" s="31"/>
      <c r="M124" s="136" t="s">
        <v>3</v>
      </c>
      <c r="N124" s="137" t="s">
        <v>44</v>
      </c>
      <c r="P124" s="138">
        <f>O124*H124</f>
        <v>0</v>
      </c>
      <c r="Q124" s="138">
        <v>0</v>
      </c>
      <c r="R124" s="138">
        <f>Q124*H124</f>
        <v>0</v>
      </c>
      <c r="S124" s="138">
        <v>0</v>
      </c>
      <c r="T124" s="139">
        <f>S124*H124</f>
        <v>0</v>
      </c>
      <c r="AR124" s="140" t="s">
        <v>186</v>
      </c>
      <c r="AT124" s="140" t="s">
        <v>182</v>
      </c>
      <c r="AU124" s="140" t="s">
        <v>80</v>
      </c>
      <c r="AY124" s="16" t="s">
        <v>181</v>
      </c>
      <c r="BE124" s="141">
        <f>IF(N124="základní",J124,0)</f>
        <v>0</v>
      </c>
      <c r="BF124" s="141">
        <f>IF(N124="snížená",J124,0)</f>
        <v>0</v>
      </c>
      <c r="BG124" s="141">
        <f>IF(N124="zákl. přenesená",J124,0)</f>
        <v>0</v>
      </c>
      <c r="BH124" s="141">
        <f>IF(N124="sníž. přenesená",J124,0)</f>
        <v>0</v>
      </c>
      <c r="BI124" s="141">
        <f>IF(N124="nulová",J124,0)</f>
        <v>0</v>
      </c>
      <c r="BJ124" s="16" t="s">
        <v>78</v>
      </c>
      <c r="BK124" s="141">
        <f>ROUND(I124*H124,2)</f>
        <v>0</v>
      </c>
      <c r="BL124" s="16" t="s">
        <v>186</v>
      </c>
      <c r="BM124" s="140" t="s">
        <v>5100</v>
      </c>
    </row>
    <row r="125" spans="2:65" s="1" customFormat="1" x14ac:dyDescent="0.2">
      <c r="B125" s="31"/>
      <c r="D125" s="148" t="s">
        <v>1052</v>
      </c>
      <c r="F125" s="149" t="s">
        <v>1104</v>
      </c>
      <c r="I125" s="144"/>
      <c r="L125" s="31"/>
      <c r="M125" s="145"/>
      <c r="T125" s="52"/>
      <c r="AT125" s="16" t="s">
        <v>1052</v>
      </c>
      <c r="AU125" s="16" t="s">
        <v>80</v>
      </c>
    </row>
    <row r="126" spans="2:65" s="12" customFormat="1" x14ac:dyDescent="0.2">
      <c r="B126" s="150"/>
      <c r="D126" s="142" t="s">
        <v>1054</v>
      </c>
      <c r="E126" s="151" t="s">
        <v>3</v>
      </c>
      <c r="F126" s="152" t="s">
        <v>5101</v>
      </c>
      <c r="H126" s="153">
        <v>133.09</v>
      </c>
      <c r="I126" s="154"/>
      <c r="L126" s="150"/>
      <c r="M126" s="155"/>
      <c r="T126" s="156"/>
      <c r="AT126" s="151" t="s">
        <v>1054</v>
      </c>
      <c r="AU126" s="151" t="s">
        <v>80</v>
      </c>
      <c r="AV126" s="12" t="s">
        <v>80</v>
      </c>
      <c r="AW126" s="12" t="s">
        <v>35</v>
      </c>
      <c r="AX126" s="12" t="s">
        <v>78</v>
      </c>
      <c r="AY126" s="151" t="s">
        <v>181</v>
      </c>
    </row>
    <row r="127" spans="2:65" s="1" customFormat="1" ht="44.25" customHeight="1" x14ac:dyDescent="0.2">
      <c r="B127" s="128"/>
      <c r="C127" s="129" t="s">
        <v>9</v>
      </c>
      <c r="D127" s="129" t="s">
        <v>182</v>
      </c>
      <c r="E127" s="130" t="s">
        <v>1107</v>
      </c>
      <c r="F127" s="131" t="s">
        <v>1108</v>
      </c>
      <c r="G127" s="132" t="s">
        <v>1059</v>
      </c>
      <c r="H127" s="133">
        <v>13.308999999999999</v>
      </c>
      <c r="I127" s="134"/>
      <c r="J127" s="135">
        <f>ROUND(I127*H127,2)</f>
        <v>0</v>
      </c>
      <c r="K127" s="131" t="s">
        <v>1050</v>
      </c>
      <c r="L127" s="31"/>
      <c r="M127" s="136" t="s">
        <v>3</v>
      </c>
      <c r="N127" s="137" t="s">
        <v>44</v>
      </c>
      <c r="P127" s="138">
        <f>O127*H127</f>
        <v>0</v>
      </c>
      <c r="Q127" s="138">
        <v>0</v>
      </c>
      <c r="R127" s="138">
        <f>Q127*H127</f>
        <v>0</v>
      </c>
      <c r="S127" s="138">
        <v>0</v>
      </c>
      <c r="T127" s="139">
        <f>S127*H127</f>
        <v>0</v>
      </c>
      <c r="AR127" s="140" t="s">
        <v>186</v>
      </c>
      <c r="AT127" s="140" t="s">
        <v>182</v>
      </c>
      <c r="AU127" s="140" t="s">
        <v>80</v>
      </c>
      <c r="AY127" s="16" t="s">
        <v>181</v>
      </c>
      <c r="BE127" s="141">
        <f>IF(N127="základní",J127,0)</f>
        <v>0</v>
      </c>
      <c r="BF127" s="141">
        <f>IF(N127="snížená",J127,0)</f>
        <v>0</v>
      </c>
      <c r="BG127" s="141">
        <f>IF(N127="zákl. přenesená",J127,0)</f>
        <v>0</v>
      </c>
      <c r="BH127" s="141">
        <f>IF(N127="sníž. přenesená",J127,0)</f>
        <v>0</v>
      </c>
      <c r="BI127" s="141">
        <f>IF(N127="nulová",J127,0)</f>
        <v>0</v>
      </c>
      <c r="BJ127" s="16" t="s">
        <v>78</v>
      </c>
      <c r="BK127" s="141">
        <f>ROUND(I127*H127,2)</f>
        <v>0</v>
      </c>
      <c r="BL127" s="16" t="s">
        <v>186</v>
      </c>
      <c r="BM127" s="140" t="s">
        <v>5102</v>
      </c>
    </row>
    <row r="128" spans="2:65" s="1" customFormat="1" x14ac:dyDescent="0.2">
      <c r="B128" s="31"/>
      <c r="D128" s="148" t="s">
        <v>1052</v>
      </c>
      <c r="F128" s="149" t="s">
        <v>1110</v>
      </c>
      <c r="I128" s="144"/>
      <c r="L128" s="31"/>
      <c r="M128" s="145"/>
      <c r="T128" s="52"/>
      <c r="AT128" s="16" t="s">
        <v>1052</v>
      </c>
      <c r="AU128" s="16" t="s">
        <v>80</v>
      </c>
    </row>
    <row r="129" spans="2:65" s="1" customFormat="1" ht="44.25" customHeight="1" x14ac:dyDescent="0.2">
      <c r="B129" s="128"/>
      <c r="C129" s="129" t="s">
        <v>226</v>
      </c>
      <c r="D129" s="129" t="s">
        <v>182</v>
      </c>
      <c r="E129" s="130" t="s">
        <v>1112</v>
      </c>
      <c r="F129" s="131" t="s">
        <v>1113</v>
      </c>
      <c r="G129" s="132" t="s">
        <v>1114</v>
      </c>
      <c r="H129" s="133">
        <v>19.963999999999999</v>
      </c>
      <c r="I129" s="134"/>
      <c r="J129" s="135">
        <f>ROUND(I129*H129,2)</f>
        <v>0</v>
      </c>
      <c r="K129" s="131" t="s">
        <v>1050</v>
      </c>
      <c r="L129" s="31"/>
      <c r="M129" s="136" t="s">
        <v>3</v>
      </c>
      <c r="N129" s="137" t="s">
        <v>44</v>
      </c>
      <c r="P129" s="138">
        <f>O129*H129</f>
        <v>0</v>
      </c>
      <c r="Q129" s="138">
        <v>0</v>
      </c>
      <c r="R129" s="138">
        <f>Q129*H129</f>
        <v>0</v>
      </c>
      <c r="S129" s="138">
        <v>0</v>
      </c>
      <c r="T129" s="139">
        <f>S129*H129</f>
        <v>0</v>
      </c>
      <c r="AR129" s="140" t="s">
        <v>186</v>
      </c>
      <c r="AT129" s="140" t="s">
        <v>182</v>
      </c>
      <c r="AU129" s="140" t="s">
        <v>80</v>
      </c>
      <c r="AY129" s="16" t="s">
        <v>181</v>
      </c>
      <c r="BE129" s="141">
        <f>IF(N129="základní",J129,0)</f>
        <v>0</v>
      </c>
      <c r="BF129" s="141">
        <f>IF(N129="snížená",J129,0)</f>
        <v>0</v>
      </c>
      <c r="BG129" s="141">
        <f>IF(N129="zákl. přenesená",J129,0)</f>
        <v>0</v>
      </c>
      <c r="BH129" s="141">
        <f>IF(N129="sníž. přenesená",J129,0)</f>
        <v>0</v>
      </c>
      <c r="BI129" s="141">
        <f>IF(N129="nulová",J129,0)</f>
        <v>0</v>
      </c>
      <c r="BJ129" s="16" t="s">
        <v>78</v>
      </c>
      <c r="BK129" s="141">
        <f>ROUND(I129*H129,2)</f>
        <v>0</v>
      </c>
      <c r="BL129" s="16" t="s">
        <v>186</v>
      </c>
      <c r="BM129" s="140" t="s">
        <v>5103</v>
      </c>
    </row>
    <row r="130" spans="2:65" s="1" customFormat="1" x14ac:dyDescent="0.2">
      <c r="B130" s="31"/>
      <c r="D130" s="148" t="s">
        <v>1052</v>
      </c>
      <c r="F130" s="149" t="s">
        <v>1116</v>
      </c>
      <c r="I130" s="144"/>
      <c r="L130" s="31"/>
      <c r="M130" s="145"/>
      <c r="T130" s="52"/>
      <c r="AT130" s="16" t="s">
        <v>1052</v>
      </c>
      <c r="AU130" s="16" t="s">
        <v>80</v>
      </c>
    </row>
    <row r="131" spans="2:65" s="12" customFormat="1" x14ac:dyDescent="0.2">
      <c r="B131" s="150"/>
      <c r="D131" s="142" t="s">
        <v>1054</v>
      </c>
      <c r="E131" s="151" t="s">
        <v>3</v>
      </c>
      <c r="F131" s="152" t="s">
        <v>5104</v>
      </c>
      <c r="H131" s="153">
        <v>19.963999999999999</v>
      </c>
      <c r="I131" s="154"/>
      <c r="L131" s="150"/>
      <c r="M131" s="155"/>
      <c r="T131" s="156"/>
      <c r="AT131" s="151" t="s">
        <v>1054</v>
      </c>
      <c r="AU131" s="151" t="s">
        <v>80</v>
      </c>
      <c r="AV131" s="12" t="s">
        <v>80</v>
      </c>
      <c r="AW131" s="12" t="s">
        <v>35</v>
      </c>
      <c r="AX131" s="12" t="s">
        <v>78</v>
      </c>
      <c r="AY131" s="151" t="s">
        <v>181</v>
      </c>
    </row>
    <row r="132" spans="2:65" s="1" customFormat="1" ht="44.25" customHeight="1" x14ac:dyDescent="0.2">
      <c r="B132" s="128"/>
      <c r="C132" s="129" t="s">
        <v>230</v>
      </c>
      <c r="D132" s="129" t="s">
        <v>182</v>
      </c>
      <c r="E132" s="130" t="s">
        <v>1119</v>
      </c>
      <c r="F132" s="131" t="s">
        <v>1120</v>
      </c>
      <c r="G132" s="132" t="s">
        <v>1059</v>
      </c>
      <c r="H132" s="133">
        <v>6.9409999999999998</v>
      </c>
      <c r="I132" s="134"/>
      <c r="J132" s="135">
        <f>ROUND(I132*H132,2)</f>
        <v>0</v>
      </c>
      <c r="K132" s="131" t="s">
        <v>1205</v>
      </c>
      <c r="L132" s="31"/>
      <c r="M132" s="136" t="s">
        <v>3</v>
      </c>
      <c r="N132" s="137" t="s">
        <v>44</v>
      </c>
      <c r="P132" s="138">
        <f>O132*H132</f>
        <v>0</v>
      </c>
      <c r="Q132" s="138">
        <v>0</v>
      </c>
      <c r="R132" s="138">
        <f>Q132*H132</f>
        <v>0</v>
      </c>
      <c r="S132" s="138">
        <v>0</v>
      </c>
      <c r="T132" s="139">
        <f>S132*H132</f>
        <v>0</v>
      </c>
      <c r="AR132" s="140" t="s">
        <v>186</v>
      </c>
      <c r="AT132" s="140" t="s">
        <v>182</v>
      </c>
      <c r="AU132" s="140" t="s">
        <v>80</v>
      </c>
      <c r="AY132" s="16" t="s">
        <v>181</v>
      </c>
      <c r="BE132" s="141">
        <f>IF(N132="základní",J132,0)</f>
        <v>0</v>
      </c>
      <c r="BF132" s="141">
        <f>IF(N132="snížená",J132,0)</f>
        <v>0</v>
      </c>
      <c r="BG132" s="141">
        <f>IF(N132="zákl. přenesená",J132,0)</f>
        <v>0</v>
      </c>
      <c r="BH132" s="141">
        <f>IF(N132="sníž. přenesená",J132,0)</f>
        <v>0</v>
      </c>
      <c r="BI132" s="141">
        <f>IF(N132="nulová",J132,0)</f>
        <v>0</v>
      </c>
      <c r="BJ132" s="16" t="s">
        <v>78</v>
      </c>
      <c r="BK132" s="141">
        <f>ROUND(I132*H132,2)</f>
        <v>0</v>
      </c>
      <c r="BL132" s="16" t="s">
        <v>186</v>
      </c>
      <c r="BM132" s="140" t="s">
        <v>5105</v>
      </c>
    </row>
    <row r="133" spans="2:65" s="1" customFormat="1" x14ac:dyDescent="0.2">
      <c r="B133" s="31"/>
      <c r="D133" s="148" t="s">
        <v>1052</v>
      </c>
      <c r="F133" s="149" t="s">
        <v>5106</v>
      </c>
      <c r="I133" s="144"/>
      <c r="L133" s="31"/>
      <c r="M133" s="145"/>
      <c r="T133" s="52"/>
      <c r="AT133" s="16" t="s">
        <v>1052</v>
      </c>
      <c r="AU133" s="16" t="s">
        <v>80</v>
      </c>
    </row>
    <row r="134" spans="2:65" s="12" customFormat="1" x14ac:dyDescent="0.2">
      <c r="B134" s="150"/>
      <c r="D134" s="142" t="s">
        <v>1054</v>
      </c>
      <c r="E134" s="151" t="s">
        <v>3</v>
      </c>
      <c r="F134" s="152" t="s">
        <v>5107</v>
      </c>
      <c r="H134" s="153">
        <v>6.9409999999999998</v>
      </c>
      <c r="I134" s="154"/>
      <c r="L134" s="150"/>
      <c r="M134" s="155"/>
      <c r="T134" s="156"/>
      <c r="AT134" s="151" t="s">
        <v>1054</v>
      </c>
      <c r="AU134" s="151" t="s">
        <v>80</v>
      </c>
      <c r="AV134" s="12" t="s">
        <v>80</v>
      </c>
      <c r="AW134" s="12" t="s">
        <v>35</v>
      </c>
      <c r="AX134" s="12" t="s">
        <v>78</v>
      </c>
      <c r="AY134" s="151" t="s">
        <v>181</v>
      </c>
    </row>
    <row r="135" spans="2:65" s="1" customFormat="1" ht="16.5" customHeight="1" x14ac:dyDescent="0.2">
      <c r="B135" s="128"/>
      <c r="C135" s="164" t="s">
        <v>233</v>
      </c>
      <c r="D135" s="164" t="s">
        <v>1134</v>
      </c>
      <c r="E135" s="165" t="s">
        <v>5108</v>
      </c>
      <c r="F135" s="166" t="s">
        <v>5109</v>
      </c>
      <c r="G135" s="167" t="s">
        <v>1114</v>
      </c>
      <c r="H135" s="168">
        <v>0.24299999999999999</v>
      </c>
      <c r="I135" s="169"/>
      <c r="J135" s="170">
        <f>ROUND(I135*H135,2)</f>
        <v>0</v>
      </c>
      <c r="K135" s="166" t="s">
        <v>1205</v>
      </c>
      <c r="L135" s="171"/>
      <c r="M135" s="172" t="s">
        <v>3</v>
      </c>
      <c r="N135" s="173" t="s">
        <v>44</v>
      </c>
      <c r="P135" s="138">
        <f>O135*H135</f>
        <v>0</v>
      </c>
      <c r="Q135" s="138">
        <v>1</v>
      </c>
      <c r="R135" s="138">
        <f>Q135*H135</f>
        <v>0.24299999999999999</v>
      </c>
      <c r="S135" s="138">
        <v>0</v>
      </c>
      <c r="T135" s="139">
        <f>S135*H135</f>
        <v>0</v>
      </c>
      <c r="AR135" s="140" t="s">
        <v>209</v>
      </c>
      <c r="AT135" s="140" t="s">
        <v>1134</v>
      </c>
      <c r="AU135" s="140" t="s">
        <v>80</v>
      </c>
      <c r="AY135" s="16" t="s">
        <v>181</v>
      </c>
      <c r="BE135" s="141">
        <f>IF(N135="základní",J135,0)</f>
        <v>0</v>
      </c>
      <c r="BF135" s="141">
        <f>IF(N135="snížená",J135,0)</f>
        <v>0</v>
      </c>
      <c r="BG135" s="141">
        <f>IF(N135="zákl. přenesená",J135,0)</f>
        <v>0</v>
      </c>
      <c r="BH135" s="141">
        <f>IF(N135="sníž. přenesená",J135,0)</f>
        <v>0</v>
      </c>
      <c r="BI135" s="141">
        <f>IF(N135="nulová",J135,0)</f>
        <v>0</v>
      </c>
      <c r="BJ135" s="16" t="s">
        <v>78</v>
      </c>
      <c r="BK135" s="141">
        <f>ROUND(I135*H135,2)</f>
        <v>0</v>
      </c>
      <c r="BL135" s="16" t="s">
        <v>186</v>
      </c>
      <c r="BM135" s="140" t="s">
        <v>5110</v>
      </c>
    </row>
    <row r="136" spans="2:65" s="11" customFormat="1" ht="22.9" customHeight="1" x14ac:dyDescent="0.2">
      <c r="B136" s="118"/>
      <c r="D136" s="119" t="s">
        <v>72</v>
      </c>
      <c r="E136" s="146" t="s">
        <v>80</v>
      </c>
      <c r="F136" s="146" t="s">
        <v>1126</v>
      </c>
      <c r="I136" s="121"/>
      <c r="J136" s="147">
        <f>BK136</f>
        <v>0</v>
      </c>
      <c r="L136" s="118"/>
      <c r="M136" s="123"/>
      <c r="P136" s="124">
        <f>SUM(P137:P142)</f>
        <v>0</v>
      </c>
      <c r="R136" s="124">
        <f>SUM(R137:R142)</f>
        <v>2.5990305</v>
      </c>
      <c r="T136" s="125">
        <f>SUM(T137:T142)</f>
        <v>0</v>
      </c>
      <c r="AR136" s="119" t="s">
        <v>78</v>
      </c>
      <c r="AT136" s="126" t="s">
        <v>72</v>
      </c>
      <c r="AU136" s="126" t="s">
        <v>78</v>
      </c>
      <c r="AY136" s="119" t="s">
        <v>181</v>
      </c>
      <c r="BK136" s="127">
        <f>SUM(BK137:BK142)</f>
        <v>0</v>
      </c>
    </row>
    <row r="137" spans="2:65" s="1" customFormat="1" ht="24.2" customHeight="1" x14ac:dyDescent="0.2">
      <c r="B137" s="128"/>
      <c r="C137" s="129" t="s">
        <v>237</v>
      </c>
      <c r="D137" s="129" t="s">
        <v>182</v>
      </c>
      <c r="E137" s="130" t="s">
        <v>5111</v>
      </c>
      <c r="F137" s="131" t="s">
        <v>5112</v>
      </c>
      <c r="G137" s="132" t="s">
        <v>1059</v>
      </c>
      <c r="H137" s="133">
        <v>1.125</v>
      </c>
      <c r="I137" s="134"/>
      <c r="J137" s="135">
        <f>ROUND(I137*H137,2)</f>
        <v>0</v>
      </c>
      <c r="K137" s="131" t="s">
        <v>1205</v>
      </c>
      <c r="L137" s="31"/>
      <c r="M137" s="136" t="s">
        <v>3</v>
      </c>
      <c r="N137" s="137" t="s">
        <v>44</v>
      </c>
      <c r="P137" s="138">
        <f>O137*H137</f>
        <v>0</v>
      </c>
      <c r="Q137" s="138">
        <v>2.3010199999999998</v>
      </c>
      <c r="R137" s="138">
        <f>Q137*H137</f>
        <v>2.5886475</v>
      </c>
      <c r="S137" s="138">
        <v>0</v>
      </c>
      <c r="T137" s="139">
        <f>S137*H137</f>
        <v>0</v>
      </c>
      <c r="AR137" s="140" t="s">
        <v>186</v>
      </c>
      <c r="AT137" s="140" t="s">
        <v>182</v>
      </c>
      <c r="AU137" s="140" t="s">
        <v>80</v>
      </c>
      <c r="AY137" s="16" t="s">
        <v>181</v>
      </c>
      <c r="BE137" s="141">
        <f>IF(N137="základní",J137,0)</f>
        <v>0</v>
      </c>
      <c r="BF137" s="141">
        <f>IF(N137="snížená",J137,0)</f>
        <v>0</v>
      </c>
      <c r="BG137" s="141">
        <f>IF(N137="zákl. přenesená",J137,0)</f>
        <v>0</v>
      </c>
      <c r="BH137" s="141">
        <f>IF(N137="sníž. přenesená",J137,0)</f>
        <v>0</v>
      </c>
      <c r="BI137" s="141">
        <f>IF(N137="nulová",J137,0)</f>
        <v>0</v>
      </c>
      <c r="BJ137" s="16" t="s">
        <v>78</v>
      </c>
      <c r="BK137" s="141">
        <f>ROUND(I137*H137,2)</f>
        <v>0</v>
      </c>
      <c r="BL137" s="16" t="s">
        <v>186</v>
      </c>
      <c r="BM137" s="140" t="s">
        <v>5113</v>
      </c>
    </row>
    <row r="138" spans="2:65" s="1" customFormat="1" x14ac:dyDescent="0.2">
      <c r="B138" s="31"/>
      <c r="D138" s="148" t="s">
        <v>1052</v>
      </c>
      <c r="F138" s="149" t="s">
        <v>5114</v>
      </c>
      <c r="I138" s="144"/>
      <c r="L138" s="31"/>
      <c r="M138" s="145"/>
      <c r="T138" s="52"/>
      <c r="AT138" s="16" t="s">
        <v>1052</v>
      </c>
      <c r="AU138" s="16" t="s">
        <v>80</v>
      </c>
    </row>
    <row r="139" spans="2:65" s="12" customFormat="1" x14ac:dyDescent="0.2">
      <c r="B139" s="150"/>
      <c r="D139" s="142" t="s">
        <v>1054</v>
      </c>
      <c r="E139" s="151" t="s">
        <v>3</v>
      </c>
      <c r="F139" s="152" t="s">
        <v>5115</v>
      </c>
      <c r="H139" s="153">
        <v>1.125</v>
      </c>
      <c r="I139" s="154"/>
      <c r="L139" s="150"/>
      <c r="M139" s="155"/>
      <c r="T139" s="156"/>
      <c r="AT139" s="151" t="s">
        <v>1054</v>
      </c>
      <c r="AU139" s="151" t="s">
        <v>80</v>
      </c>
      <c r="AV139" s="12" t="s">
        <v>80</v>
      </c>
      <c r="AW139" s="12" t="s">
        <v>35</v>
      </c>
      <c r="AX139" s="12" t="s">
        <v>78</v>
      </c>
      <c r="AY139" s="151" t="s">
        <v>181</v>
      </c>
    </row>
    <row r="140" spans="2:65" s="1" customFormat="1" ht="24.2" customHeight="1" x14ac:dyDescent="0.2">
      <c r="B140" s="128"/>
      <c r="C140" s="129" t="s">
        <v>241</v>
      </c>
      <c r="D140" s="129" t="s">
        <v>182</v>
      </c>
      <c r="E140" s="130" t="s">
        <v>5116</v>
      </c>
      <c r="F140" s="131" t="s">
        <v>5117</v>
      </c>
      <c r="G140" s="132" t="s">
        <v>1114</v>
      </c>
      <c r="H140" s="133">
        <v>0.01</v>
      </c>
      <c r="I140" s="134"/>
      <c r="J140" s="135">
        <f>ROUND(I140*H140,2)</f>
        <v>0</v>
      </c>
      <c r="K140" s="131" t="s">
        <v>1205</v>
      </c>
      <c r="L140" s="31"/>
      <c r="M140" s="136" t="s">
        <v>3</v>
      </c>
      <c r="N140" s="137" t="s">
        <v>44</v>
      </c>
      <c r="P140" s="138">
        <f>O140*H140</f>
        <v>0</v>
      </c>
      <c r="Q140" s="138">
        <v>1.0383</v>
      </c>
      <c r="R140" s="138">
        <f>Q140*H140</f>
        <v>1.0383E-2</v>
      </c>
      <c r="S140" s="138">
        <v>0</v>
      </c>
      <c r="T140" s="139">
        <f>S140*H140</f>
        <v>0</v>
      </c>
      <c r="AR140" s="140" t="s">
        <v>186</v>
      </c>
      <c r="AT140" s="140" t="s">
        <v>182</v>
      </c>
      <c r="AU140" s="140" t="s">
        <v>80</v>
      </c>
      <c r="AY140" s="16" t="s">
        <v>181</v>
      </c>
      <c r="BE140" s="141">
        <f>IF(N140="základní",J140,0)</f>
        <v>0</v>
      </c>
      <c r="BF140" s="141">
        <f>IF(N140="snížená",J140,0)</f>
        <v>0</v>
      </c>
      <c r="BG140" s="141">
        <f>IF(N140="zákl. přenesená",J140,0)</f>
        <v>0</v>
      </c>
      <c r="BH140" s="141">
        <f>IF(N140="sníž. přenesená",J140,0)</f>
        <v>0</v>
      </c>
      <c r="BI140" s="141">
        <f>IF(N140="nulová",J140,0)</f>
        <v>0</v>
      </c>
      <c r="BJ140" s="16" t="s">
        <v>78</v>
      </c>
      <c r="BK140" s="141">
        <f>ROUND(I140*H140,2)</f>
        <v>0</v>
      </c>
      <c r="BL140" s="16" t="s">
        <v>186</v>
      </c>
      <c r="BM140" s="140" t="s">
        <v>5118</v>
      </c>
    </row>
    <row r="141" spans="2:65" s="1" customFormat="1" x14ac:dyDescent="0.2">
      <c r="B141" s="31"/>
      <c r="D141" s="148" t="s">
        <v>1052</v>
      </c>
      <c r="F141" s="149" t="s">
        <v>5119</v>
      </c>
      <c r="I141" s="144"/>
      <c r="L141" s="31"/>
      <c r="M141" s="145"/>
      <c r="T141" s="52"/>
      <c r="AT141" s="16" t="s">
        <v>1052</v>
      </c>
      <c r="AU141" s="16" t="s">
        <v>80</v>
      </c>
    </row>
    <row r="142" spans="2:65" s="12" customFormat="1" x14ac:dyDescent="0.2">
      <c r="B142" s="150"/>
      <c r="D142" s="142" t="s">
        <v>1054</v>
      </c>
      <c r="E142" s="151" t="s">
        <v>3</v>
      </c>
      <c r="F142" s="152" t="s">
        <v>5120</v>
      </c>
      <c r="H142" s="153">
        <v>0.01</v>
      </c>
      <c r="I142" s="154"/>
      <c r="L142" s="150"/>
      <c r="M142" s="155"/>
      <c r="T142" s="156"/>
      <c r="AT142" s="151" t="s">
        <v>1054</v>
      </c>
      <c r="AU142" s="151" t="s">
        <v>80</v>
      </c>
      <c r="AV142" s="12" t="s">
        <v>80</v>
      </c>
      <c r="AW142" s="12" t="s">
        <v>35</v>
      </c>
      <c r="AX142" s="12" t="s">
        <v>78</v>
      </c>
      <c r="AY142" s="151" t="s">
        <v>181</v>
      </c>
    </row>
    <row r="143" spans="2:65" s="11" customFormat="1" ht="22.9" customHeight="1" x14ac:dyDescent="0.2">
      <c r="B143" s="118"/>
      <c r="D143" s="119" t="s">
        <v>72</v>
      </c>
      <c r="E143" s="146" t="s">
        <v>191</v>
      </c>
      <c r="F143" s="146" t="s">
        <v>1220</v>
      </c>
      <c r="I143" s="121"/>
      <c r="J143" s="147">
        <f>BK143</f>
        <v>0</v>
      </c>
      <c r="L143" s="118"/>
      <c r="M143" s="123"/>
      <c r="P143" s="124">
        <f>SUM(P144:P162)</f>
        <v>0</v>
      </c>
      <c r="R143" s="124">
        <f>SUM(R144:R162)</f>
        <v>2.2673795899999996</v>
      </c>
      <c r="T143" s="125">
        <f>SUM(T144:T162)</f>
        <v>0</v>
      </c>
      <c r="AR143" s="119" t="s">
        <v>78</v>
      </c>
      <c r="AT143" s="126" t="s">
        <v>72</v>
      </c>
      <c r="AU143" s="126" t="s">
        <v>78</v>
      </c>
      <c r="AY143" s="119" t="s">
        <v>181</v>
      </c>
      <c r="BK143" s="127">
        <f>SUM(BK144:BK162)</f>
        <v>0</v>
      </c>
    </row>
    <row r="144" spans="2:65" s="1" customFormat="1" ht="24.2" customHeight="1" x14ac:dyDescent="0.2">
      <c r="B144" s="128"/>
      <c r="C144" s="129" t="s">
        <v>244</v>
      </c>
      <c r="D144" s="129" t="s">
        <v>182</v>
      </c>
      <c r="E144" s="130" t="s">
        <v>5121</v>
      </c>
      <c r="F144" s="131" t="s">
        <v>5122</v>
      </c>
      <c r="G144" s="132" t="s">
        <v>1059</v>
      </c>
      <c r="H144" s="133">
        <v>0.94</v>
      </c>
      <c r="I144" s="134"/>
      <c r="J144" s="135">
        <f>ROUND(I144*H144,2)</f>
        <v>0</v>
      </c>
      <c r="K144" s="131" t="s">
        <v>1205</v>
      </c>
      <c r="L144" s="31"/>
      <c r="M144" s="136" t="s">
        <v>3</v>
      </c>
      <c r="N144" s="137" t="s">
        <v>44</v>
      </c>
      <c r="P144" s="138">
        <f>O144*H144</f>
        <v>0</v>
      </c>
      <c r="Q144" s="138">
        <v>2.3010199999999998</v>
      </c>
      <c r="R144" s="138">
        <f>Q144*H144</f>
        <v>2.1629587999999997</v>
      </c>
      <c r="S144" s="138">
        <v>0</v>
      </c>
      <c r="T144" s="139">
        <f>S144*H144</f>
        <v>0</v>
      </c>
      <c r="AR144" s="140" t="s">
        <v>186</v>
      </c>
      <c r="AT144" s="140" t="s">
        <v>182</v>
      </c>
      <c r="AU144" s="140" t="s">
        <v>80</v>
      </c>
      <c r="AY144" s="16" t="s">
        <v>181</v>
      </c>
      <c r="BE144" s="141">
        <f>IF(N144="základní",J144,0)</f>
        <v>0</v>
      </c>
      <c r="BF144" s="141">
        <f>IF(N144="snížená",J144,0)</f>
        <v>0</v>
      </c>
      <c r="BG144" s="141">
        <f>IF(N144="zákl. přenesená",J144,0)</f>
        <v>0</v>
      </c>
      <c r="BH144" s="141">
        <f>IF(N144="sníž. přenesená",J144,0)</f>
        <v>0</v>
      </c>
      <c r="BI144" s="141">
        <f>IF(N144="nulová",J144,0)</f>
        <v>0</v>
      </c>
      <c r="BJ144" s="16" t="s">
        <v>78</v>
      </c>
      <c r="BK144" s="141">
        <f>ROUND(I144*H144,2)</f>
        <v>0</v>
      </c>
      <c r="BL144" s="16" t="s">
        <v>186</v>
      </c>
      <c r="BM144" s="140" t="s">
        <v>5123</v>
      </c>
    </row>
    <row r="145" spans="2:65" s="1" customFormat="1" x14ac:dyDescent="0.2">
      <c r="B145" s="31"/>
      <c r="D145" s="148" t="s">
        <v>1052</v>
      </c>
      <c r="F145" s="149" t="s">
        <v>5124</v>
      </c>
      <c r="I145" s="144"/>
      <c r="L145" s="31"/>
      <c r="M145" s="145"/>
      <c r="T145" s="52"/>
      <c r="AT145" s="16" t="s">
        <v>1052</v>
      </c>
      <c r="AU145" s="16" t="s">
        <v>80</v>
      </c>
    </row>
    <row r="146" spans="2:65" s="12" customFormat="1" x14ac:dyDescent="0.2">
      <c r="B146" s="150"/>
      <c r="D146" s="142" t="s">
        <v>1054</v>
      </c>
      <c r="E146" s="151" t="s">
        <v>3</v>
      </c>
      <c r="F146" s="152" t="s">
        <v>5125</v>
      </c>
      <c r="H146" s="153">
        <v>0.94</v>
      </c>
      <c r="I146" s="154"/>
      <c r="L146" s="150"/>
      <c r="M146" s="155"/>
      <c r="T146" s="156"/>
      <c r="AT146" s="151" t="s">
        <v>1054</v>
      </c>
      <c r="AU146" s="151" t="s">
        <v>80</v>
      </c>
      <c r="AV146" s="12" t="s">
        <v>80</v>
      </c>
      <c r="AW146" s="12" t="s">
        <v>35</v>
      </c>
      <c r="AX146" s="12" t="s">
        <v>78</v>
      </c>
      <c r="AY146" s="151" t="s">
        <v>181</v>
      </c>
    </row>
    <row r="147" spans="2:65" s="1" customFormat="1" ht="24.2" customHeight="1" x14ac:dyDescent="0.2">
      <c r="B147" s="128"/>
      <c r="C147" s="129" t="s">
        <v>248</v>
      </c>
      <c r="D147" s="129" t="s">
        <v>182</v>
      </c>
      <c r="E147" s="130" t="s">
        <v>5126</v>
      </c>
      <c r="F147" s="131" t="s">
        <v>5127</v>
      </c>
      <c r="G147" s="132" t="s">
        <v>597</v>
      </c>
      <c r="H147" s="133">
        <v>9.8000000000000007</v>
      </c>
      <c r="I147" s="134"/>
      <c r="J147" s="135">
        <f>ROUND(I147*H147,2)</f>
        <v>0</v>
      </c>
      <c r="K147" s="131" t="s">
        <v>1205</v>
      </c>
      <c r="L147" s="31"/>
      <c r="M147" s="136" t="s">
        <v>3</v>
      </c>
      <c r="N147" s="137" t="s">
        <v>44</v>
      </c>
      <c r="P147" s="138">
        <f>O147*H147</f>
        <v>0</v>
      </c>
      <c r="Q147" s="138">
        <v>2.7499999999999998E-3</v>
      </c>
      <c r="R147" s="138">
        <f>Q147*H147</f>
        <v>2.6950000000000002E-2</v>
      </c>
      <c r="S147" s="138">
        <v>0</v>
      </c>
      <c r="T147" s="139">
        <f>S147*H147</f>
        <v>0</v>
      </c>
      <c r="AR147" s="140" t="s">
        <v>186</v>
      </c>
      <c r="AT147" s="140" t="s">
        <v>182</v>
      </c>
      <c r="AU147" s="140" t="s">
        <v>80</v>
      </c>
      <c r="AY147" s="16" t="s">
        <v>181</v>
      </c>
      <c r="BE147" s="141">
        <f>IF(N147="základní",J147,0)</f>
        <v>0</v>
      </c>
      <c r="BF147" s="141">
        <f>IF(N147="snížená",J147,0)</f>
        <v>0</v>
      </c>
      <c r="BG147" s="141">
        <f>IF(N147="zákl. přenesená",J147,0)</f>
        <v>0</v>
      </c>
      <c r="BH147" s="141">
        <f>IF(N147="sníž. přenesená",J147,0)</f>
        <v>0</v>
      </c>
      <c r="BI147" s="141">
        <f>IF(N147="nulová",J147,0)</f>
        <v>0</v>
      </c>
      <c r="BJ147" s="16" t="s">
        <v>78</v>
      </c>
      <c r="BK147" s="141">
        <f>ROUND(I147*H147,2)</f>
        <v>0</v>
      </c>
      <c r="BL147" s="16" t="s">
        <v>186</v>
      </c>
      <c r="BM147" s="140" t="s">
        <v>5128</v>
      </c>
    </row>
    <row r="148" spans="2:65" s="1" customFormat="1" x14ac:dyDescent="0.2">
      <c r="B148" s="31"/>
      <c r="D148" s="148" t="s">
        <v>1052</v>
      </c>
      <c r="F148" s="149" t="s">
        <v>5129</v>
      </c>
      <c r="I148" s="144"/>
      <c r="L148" s="31"/>
      <c r="M148" s="145"/>
      <c r="T148" s="52"/>
      <c r="AT148" s="16" t="s">
        <v>1052</v>
      </c>
      <c r="AU148" s="16" t="s">
        <v>80</v>
      </c>
    </row>
    <row r="149" spans="2:65" s="12" customFormat="1" x14ac:dyDescent="0.2">
      <c r="B149" s="150"/>
      <c r="D149" s="142" t="s">
        <v>1054</v>
      </c>
      <c r="E149" s="151" t="s">
        <v>3</v>
      </c>
      <c r="F149" s="152" t="s">
        <v>5130</v>
      </c>
      <c r="H149" s="153">
        <v>9.8000000000000007</v>
      </c>
      <c r="I149" s="154"/>
      <c r="L149" s="150"/>
      <c r="M149" s="155"/>
      <c r="T149" s="156"/>
      <c r="AT149" s="151" t="s">
        <v>1054</v>
      </c>
      <c r="AU149" s="151" t="s">
        <v>80</v>
      </c>
      <c r="AV149" s="12" t="s">
        <v>80</v>
      </c>
      <c r="AW149" s="12" t="s">
        <v>35</v>
      </c>
      <c r="AX149" s="12" t="s">
        <v>78</v>
      </c>
      <c r="AY149" s="151" t="s">
        <v>181</v>
      </c>
    </row>
    <row r="150" spans="2:65" s="1" customFormat="1" ht="24.2" customHeight="1" x14ac:dyDescent="0.2">
      <c r="B150" s="128"/>
      <c r="C150" s="129" t="s">
        <v>252</v>
      </c>
      <c r="D150" s="129" t="s">
        <v>182</v>
      </c>
      <c r="E150" s="130" t="s">
        <v>5131</v>
      </c>
      <c r="F150" s="131" t="s">
        <v>5132</v>
      </c>
      <c r="G150" s="132" t="s">
        <v>597</v>
      </c>
      <c r="H150" s="133">
        <v>9.8000000000000007</v>
      </c>
      <c r="I150" s="134"/>
      <c r="J150" s="135">
        <f>ROUND(I150*H150,2)</f>
        <v>0</v>
      </c>
      <c r="K150" s="131" t="s">
        <v>1205</v>
      </c>
      <c r="L150" s="31"/>
      <c r="M150" s="136" t="s">
        <v>3</v>
      </c>
      <c r="N150" s="137" t="s">
        <v>44</v>
      </c>
      <c r="P150" s="138">
        <f>O150*H150</f>
        <v>0</v>
      </c>
      <c r="Q150" s="138">
        <v>0</v>
      </c>
      <c r="R150" s="138">
        <f>Q150*H150</f>
        <v>0</v>
      </c>
      <c r="S150" s="138">
        <v>0</v>
      </c>
      <c r="T150" s="139">
        <f>S150*H150</f>
        <v>0</v>
      </c>
      <c r="AR150" s="140" t="s">
        <v>186</v>
      </c>
      <c r="AT150" s="140" t="s">
        <v>182</v>
      </c>
      <c r="AU150" s="140" t="s">
        <v>80</v>
      </c>
      <c r="AY150" s="16" t="s">
        <v>181</v>
      </c>
      <c r="BE150" s="141">
        <f>IF(N150="základní",J150,0)</f>
        <v>0</v>
      </c>
      <c r="BF150" s="141">
        <f>IF(N150="snížená",J150,0)</f>
        <v>0</v>
      </c>
      <c r="BG150" s="141">
        <f>IF(N150="zákl. přenesená",J150,0)</f>
        <v>0</v>
      </c>
      <c r="BH150" s="141">
        <f>IF(N150="sníž. přenesená",J150,0)</f>
        <v>0</v>
      </c>
      <c r="BI150" s="141">
        <f>IF(N150="nulová",J150,0)</f>
        <v>0</v>
      </c>
      <c r="BJ150" s="16" t="s">
        <v>78</v>
      </c>
      <c r="BK150" s="141">
        <f>ROUND(I150*H150,2)</f>
        <v>0</v>
      </c>
      <c r="BL150" s="16" t="s">
        <v>186</v>
      </c>
      <c r="BM150" s="140" t="s">
        <v>5133</v>
      </c>
    </row>
    <row r="151" spans="2:65" s="1" customFormat="1" x14ac:dyDescent="0.2">
      <c r="B151" s="31"/>
      <c r="D151" s="148" t="s">
        <v>1052</v>
      </c>
      <c r="F151" s="149" t="s">
        <v>5134</v>
      </c>
      <c r="I151" s="144"/>
      <c r="L151" s="31"/>
      <c r="M151" s="145"/>
      <c r="T151" s="52"/>
      <c r="AT151" s="16" t="s">
        <v>1052</v>
      </c>
      <c r="AU151" s="16" t="s">
        <v>80</v>
      </c>
    </row>
    <row r="152" spans="2:65" s="1" customFormat="1" ht="16.5" customHeight="1" x14ac:dyDescent="0.2">
      <c r="B152" s="128"/>
      <c r="C152" s="129" t="s">
        <v>8</v>
      </c>
      <c r="D152" s="129" t="s">
        <v>182</v>
      </c>
      <c r="E152" s="130" t="s">
        <v>5135</v>
      </c>
      <c r="F152" s="131" t="s">
        <v>5136</v>
      </c>
      <c r="G152" s="132" t="s">
        <v>1059</v>
      </c>
      <c r="H152" s="133">
        <v>3.1E-2</v>
      </c>
      <c r="I152" s="134"/>
      <c r="J152" s="135">
        <f>ROUND(I152*H152,2)</f>
        <v>0</v>
      </c>
      <c r="K152" s="131" t="s">
        <v>1205</v>
      </c>
      <c r="L152" s="31"/>
      <c r="M152" s="136" t="s">
        <v>3</v>
      </c>
      <c r="N152" s="137" t="s">
        <v>44</v>
      </c>
      <c r="P152" s="138">
        <f>O152*H152</f>
        <v>0</v>
      </c>
      <c r="Q152" s="138">
        <v>2.3010199999999998</v>
      </c>
      <c r="R152" s="138">
        <f>Q152*H152</f>
        <v>7.1331619999999998E-2</v>
      </c>
      <c r="S152" s="138">
        <v>0</v>
      </c>
      <c r="T152" s="139">
        <f>S152*H152</f>
        <v>0</v>
      </c>
      <c r="AR152" s="140" t="s">
        <v>186</v>
      </c>
      <c r="AT152" s="140" t="s">
        <v>182</v>
      </c>
      <c r="AU152" s="140" t="s">
        <v>80</v>
      </c>
      <c r="AY152" s="16" t="s">
        <v>181</v>
      </c>
      <c r="BE152" s="141">
        <f>IF(N152="základní",J152,0)</f>
        <v>0</v>
      </c>
      <c r="BF152" s="141">
        <f>IF(N152="snížená",J152,0)</f>
        <v>0</v>
      </c>
      <c r="BG152" s="141">
        <f>IF(N152="zákl. přenesená",J152,0)</f>
        <v>0</v>
      </c>
      <c r="BH152" s="141">
        <f>IF(N152="sníž. přenesená",J152,0)</f>
        <v>0</v>
      </c>
      <c r="BI152" s="141">
        <f>IF(N152="nulová",J152,0)</f>
        <v>0</v>
      </c>
      <c r="BJ152" s="16" t="s">
        <v>78</v>
      </c>
      <c r="BK152" s="141">
        <f>ROUND(I152*H152,2)</f>
        <v>0</v>
      </c>
      <c r="BL152" s="16" t="s">
        <v>186</v>
      </c>
      <c r="BM152" s="140" t="s">
        <v>5137</v>
      </c>
    </row>
    <row r="153" spans="2:65" s="1" customFormat="1" x14ac:dyDescent="0.2">
      <c r="B153" s="31"/>
      <c r="D153" s="148" t="s">
        <v>1052</v>
      </c>
      <c r="F153" s="149" t="s">
        <v>5138</v>
      </c>
      <c r="I153" s="144"/>
      <c r="L153" s="31"/>
      <c r="M153" s="145"/>
      <c r="T153" s="52"/>
      <c r="AT153" s="16" t="s">
        <v>1052</v>
      </c>
      <c r="AU153" s="16" t="s">
        <v>80</v>
      </c>
    </row>
    <row r="154" spans="2:65" s="12" customFormat="1" x14ac:dyDescent="0.2">
      <c r="B154" s="150"/>
      <c r="D154" s="142" t="s">
        <v>1054</v>
      </c>
      <c r="E154" s="151" t="s">
        <v>3</v>
      </c>
      <c r="F154" s="152" t="s">
        <v>5139</v>
      </c>
      <c r="H154" s="153">
        <v>3.1E-2</v>
      </c>
      <c r="I154" s="154"/>
      <c r="L154" s="150"/>
      <c r="M154" s="155"/>
      <c r="T154" s="156"/>
      <c r="AT154" s="151" t="s">
        <v>1054</v>
      </c>
      <c r="AU154" s="151" t="s">
        <v>80</v>
      </c>
      <c r="AV154" s="12" t="s">
        <v>80</v>
      </c>
      <c r="AW154" s="12" t="s">
        <v>35</v>
      </c>
      <c r="AX154" s="12" t="s">
        <v>78</v>
      </c>
      <c r="AY154" s="151" t="s">
        <v>181</v>
      </c>
    </row>
    <row r="155" spans="2:65" s="1" customFormat="1" ht="44.25" customHeight="1" x14ac:dyDescent="0.2">
      <c r="B155" s="128"/>
      <c r="C155" s="129" t="s">
        <v>259</v>
      </c>
      <c r="D155" s="129" t="s">
        <v>182</v>
      </c>
      <c r="E155" s="130" t="s">
        <v>5140</v>
      </c>
      <c r="F155" s="131" t="s">
        <v>5141</v>
      </c>
      <c r="G155" s="132" t="s">
        <v>597</v>
      </c>
      <c r="H155" s="133">
        <v>1.256</v>
      </c>
      <c r="I155" s="134"/>
      <c r="J155" s="135">
        <f>ROUND(I155*H155,2)</f>
        <v>0</v>
      </c>
      <c r="K155" s="131" t="s">
        <v>1205</v>
      </c>
      <c r="L155" s="31"/>
      <c r="M155" s="136" t="s">
        <v>3</v>
      </c>
      <c r="N155" s="137" t="s">
        <v>44</v>
      </c>
      <c r="P155" s="138">
        <f>O155*H155</f>
        <v>0</v>
      </c>
      <c r="Q155" s="138">
        <v>4.0499999999999998E-3</v>
      </c>
      <c r="R155" s="138">
        <f>Q155*H155</f>
        <v>5.0867999999999998E-3</v>
      </c>
      <c r="S155" s="138">
        <v>0</v>
      </c>
      <c r="T155" s="139">
        <f>S155*H155</f>
        <v>0</v>
      </c>
      <c r="AR155" s="140" t="s">
        <v>186</v>
      </c>
      <c r="AT155" s="140" t="s">
        <v>182</v>
      </c>
      <c r="AU155" s="140" t="s">
        <v>80</v>
      </c>
      <c r="AY155" s="16" t="s">
        <v>181</v>
      </c>
      <c r="BE155" s="141">
        <f>IF(N155="základní",J155,0)</f>
        <v>0</v>
      </c>
      <c r="BF155" s="141">
        <f>IF(N155="snížená",J155,0)</f>
        <v>0</v>
      </c>
      <c r="BG155" s="141">
        <f>IF(N155="zákl. přenesená",J155,0)</f>
        <v>0</v>
      </c>
      <c r="BH155" s="141">
        <f>IF(N155="sníž. přenesená",J155,0)</f>
        <v>0</v>
      </c>
      <c r="BI155" s="141">
        <f>IF(N155="nulová",J155,0)</f>
        <v>0</v>
      </c>
      <c r="BJ155" s="16" t="s">
        <v>78</v>
      </c>
      <c r="BK155" s="141">
        <f>ROUND(I155*H155,2)</f>
        <v>0</v>
      </c>
      <c r="BL155" s="16" t="s">
        <v>186</v>
      </c>
      <c r="BM155" s="140" t="s">
        <v>5142</v>
      </c>
    </row>
    <row r="156" spans="2:65" s="1" customFormat="1" x14ac:dyDescent="0.2">
      <c r="B156" s="31"/>
      <c r="D156" s="148" t="s">
        <v>1052</v>
      </c>
      <c r="F156" s="149" t="s">
        <v>5143</v>
      </c>
      <c r="I156" s="144"/>
      <c r="L156" s="31"/>
      <c r="M156" s="145"/>
      <c r="T156" s="52"/>
      <c r="AT156" s="16" t="s">
        <v>1052</v>
      </c>
      <c r="AU156" s="16" t="s">
        <v>80</v>
      </c>
    </row>
    <row r="157" spans="2:65" s="12" customFormat="1" x14ac:dyDescent="0.2">
      <c r="B157" s="150"/>
      <c r="D157" s="142" t="s">
        <v>1054</v>
      </c>
      <c r="E157" s="151" t="s">
        <v>3</v>
      </c>
      <c r="F157" s="152" t="s">
        <v>5144</v>
      </c>
      <c r="H157" s="153">
        <v>1.256</v>
      </c>
      <c r="I157" s="154"/>
      <c r="L157" s="150"/>
      <c r="M157" s="155"/>
      <c r="T157" s="156"/>
      <c r="AT157" s="151" t="s">
        <v>1054</v>
      </c>
      <c r="AU157" s="151" t="s">
        <v>80</v>
      </c>
      <c r="AV157" s="12" t="s">
        <v>80</v>
      </c>
      <c r="AW157" s="12" t="s">
        <v>35</v>
      </c>
      <c r="AX157" s="12" t="s">
        <v>78</v>
      </c>
      <c r="AY157" s="151" t="s">
        <v>181</v>
      </c>
    </row>
    <row r="158" spans="2:65" s="1" customFormat="1" ht="44.25" customHeight="1" x14ac:dyDescent="0.2">
      <c r="B158" s="128"/>
      <c r="C158" s="129" t="s">
        <v>263</v>
      </c>
      <c r="D158" s="129" t="s">
        <v>182</v>
      </c>
      <c r="E158" s="130" t="s">
        <v>5145</v>
      </c>
      <c r="F158" s="131" t="s">
        <v>5146</v>
      </c>
      <c r="G158" s="132" t="s">
        <v>597</v>
      </c>
      <c r="H158" s="133">
        <v>1.256</v>
      </c>
      <c r="I158" s="134"/>
      <c r="J158" s="135">
        <f>ROUND(I158*H158,2)</f>
        <v>0</v>
      </c>
      <c r="K158" s="131" t="s">
        <v>1205</v>
      </c>
      <c r="L158" s="31"/>
      <c r="M158" s="136" t="s">
        <v>3</v>
      </c>
      <c r="N158" s="137" t="s">
        <v>44</v>
      </c>
      <c r="P158" s="138">
        <f>O158*H158</f>
        <v>0</v>
      </c>
      <c r="Q158" s="138">
        <v>0</v>
      </c>
      <c r="R158" s="138">
        <f>Q158*H158</f>
        <v>0</v>
      </c>
      <c r="S158" s="138">
        <v>0</v>
      </c>
      <c r="T158" s="139">
        <f>S158*H158</f>
        <v>0</v>
      </c>
      <c r="AR158" s="140" t="s">
        <v>186</v>
      </c>
      <c r="AT158" s="140" t="s">
        <v>182</v>
      </c>
      <c r="AU158" s="140" t="s">
        <v>80</v>
      </c>
      <c r="AY158" s="16" t="s">
        <v>181</v>
      </c>
      <c r="BE158" s="141">
        <f>IF(N158="základní",J158,0)</f>
        <v>0</v>
      </c>
      <c r="BF158" s="141">
        <f>IF(N158="snížená",J158,0)</f>
        <v>0</v>
      </c>
      <c r="BG158" s="141">
        <f>IF(N158="zákl. přenesená",J158,0)</f>
        <v>0</v>
      </c>
      <c r="BH158" s="141">
        <f>IF(N158="sníž. přenesená",J158,0)</f>
        <v>0</v>
      </c>
      <c r="BI158" s="141">
        <f>IF(N158="nulová",J158,0)</f>
        <v>0</v>
      </c>
      <c r="BJ158" s="16" t="s">
        <v>78</v>
      </c>
      <c r="BK158" s="141">
        <f>ROUND(I158*H158,2)</f>
        <v>0</v>
      </c>
      <c r="BL158" s="16" t="s">
        <v>186</v>
      </c>
      <c r="BM158" s="140" t="s">
        <v>5147</v>
      </c>
    </row>
    <row r="159" spans="2:65" s="1" customFormat="1" x14ac:dyDescent="0.2">
      <c r="B159" s="31"/>
      <c r="D159" s="148" t="s">
        <v>1052</v>
      </c>
      <c r="F159" s="149" t="s">
        <v>5148</v>
      </c>
      <c r="I159" s="144"/>
      <c r="L159" s="31"/>
      <c r="M159" s="145"/>
      <c r="T159" s="52"/>
      <c r="AT159" s="16" t="s">
        <v>1052</v>
      </c>
      <c r="AU159" s="16" t="s">
        <v>80</v>
      </c>
    </row>
    <row r="160" spans="2:65" s="1" customFormat="1" ht="44.25" customHeight="1" x14ac:dyDescent="0.2">
      <c r="B160" s="128"/>
      <c r="C160" s="129" t="s">
        <v>267</v>
      </c>
      <c r="D160" s="129" t="s">
        <v>182</v>
      </c>
      <c r="E160" s="130" t="s">
        <v>5149</v>
      </c>
      <c r="F160" s="131" t="s">
        <v>5150</v>
      </c>
      <c r="G160" s="132" t="s">
        <v>1114</v>
      </c>
      <c r="H160" s="133">
        <v>1E-3</v>
      </c>
      <c r="I160" s="134"/>
      <c r="J160" s="135">
        <f>ROUND(I160*H160,2)</f>
        <v>0</v>
      </c>
      <c r="K160" s="131" t="s">
        <v>1205</v>
      </c>
      <c r="L160" s="31"/>
      <c r="M160" s="136" t="s">
        <v>3</v>
      </c>
      <c r="N160" s="137" t="s">
        <v>44</v>
      </c>
      <c r="P160" s="138">
        <f>O160*H160</f>
        <v>0</v>
      </c>
      <c r="Q160" s="138">
        <v>1.05237</v>
      </c>
      <c r="R160" s="138">
        <f>Q160*H160</f>
        <v>1.05237E-3</v>
      </c>
      <c r="S160" s="138">
        <v>0</v>
      </c>
      <c r="T160" s="139">
        <f>S160*H160</f>
        <v>0</v>
      </c>
      <c r="AR160" s="140" t="s">
        <v>186</v>
      </c>
      <c r="AT160" s="140" t="s">
        <v>182</v>
      </c>
      <c r="AU160" s="140" t="s">
        <v>80</v>
      </c>
      <c r="AY160" s="16" t="s">
        <v>181</v>
      </c>
      <c r="BE160" s="141">
        <f>IF(N160="základní",J160,0)</f>
        <v>0</v>
      </c>
      <c r="BF160" s="141">
        <f>IF(N160="snížená",J160,0)</f>
        <v>0</v>
      </c>
      <c r="BG160" s="141">
        <f>IF(N160="zákl. přenesená",J160,0)</f>
        <v>0</v>
      </c>
      <c r="BH160" s="141">
        <f>IF(N160="sníž. přenesená",J160,0)</f>
        <v>0</v>
      </c>
      <c r="BI160" s="141">
        <f>IF(N160="nulová",J160,0)</f>
        <v>0</v>
      </c>
      <c r="BJ160" s="16" t="s">
        <v>78</v>
      </c>
      <c r="BK160" s="141">
        <f>ROUND(I160*H160,2)</f>
        <v>0</v>
      </c>
      <c r="BL160" s="16" t="s">
        <v>186</v>
      </c>
      <c r="BM160" s="140" t="s">
        <v>5151</v>
      </c>
    </row>
    <row r="161" spans="2:65" s="1" customFormat="1" x14ac:dyDescent="0.2">
      <c r="B161" s="31"/>
      <c r="D161" s="148" t="s">
        <v>1052</v>
      </c>
      <c r="F161" s="149" t="s">
        <v>5152</v>
      </c>
      <c r="I161" s="144"/>
      <c r="L161" s="31"/>
      <c r="M161" s="145"/>
      <c r="T161" s="52"/>
      <c r="AT161" s="16" t="s">
        <v>1052</v>
      </c>
      <c r="AU161" s="16" t="s">
        <v>80</v>
      </c>
    </row>
    <row r="162" spans="2:65" s="12" customFormat="1" x14ac:dyDescent="0.2">
      <c r="B162" s="150"/>
      <c r="D162" s="142" t="s">
        <v>1054</v>
      </c>
      <c r="E162" s="151" t="s">
        <v>3</v>
      </c>
      <c r="F162" s="152" t="s">
        <v>5153</v>
      </c>
      <c r="H162" s="153">
        <v>1E-3</v>
      </c>
      <c r="I162" s="154"/>
      <c r="L162" s="150"/>
      <c r="M162" s="155"/>
      <c r="T162" s="156"/>
      <c r="AT162" s="151" t="s">
        <v>1054</v>
      </c>
      <c r="AU162" s="151" t="s">
        <v>80</v>
      </c>
      <c r="AV162" s="12" t="s">
        <v>80</v>
      </c>
      <c r="AW162" s="12" t="s">
        <v>35</v>
      </c>
      <c r="AX162" s="12" t="s">
        <v>78</v>
      </c>
      <c r="AY162" s="151" t="s">
        <v>181</v>
      </c>
    </row>
    <row r="163" spans="2:65" s="11" customFormat="1" ht="22.9" customHeight="1" x14ac:dyDescent="0.2">
      <c r="B163" s="118"/>
      <c r="D163" s="119" t="s">
        <v>72</v>
      </c>
      <c r="E163" s="146" t="s">
        <v>201</v>
      </c>
      <c r="F163" s="146" t="s">
        <v>1575</v>
      </c>
      <c r="I163" s="121"/>
      <c r="J163" s="147">
        <f>BK163</f>
        <v>0</v>
      </c>
      <c r="L163" s="118"/>
      <c r="M163" s="123"/>
      <c r="P163" s="124">
        <f>SUM(P164:P173)</f>
        <v>0</v>
      </c>
      <c r="R163" s="124">
        <f>SUM(R164:R173)</f>
        <v>3.1021201400000002</v>
      </c>
      <c r="T163" s="125">
        <f>SUM(T164:T173)</f>
        <v>0</v>
      </c>
      <c r="AR163" s="119" t="s">
        <v>78</v>
      </c>
      <c r="AT163" s="126" t="s">
        <v>72</v>
      </c>
      <c r="AU163" s="126" t="s">
        <v>78</v>
      </c>
      <c r="AY163" s="119" t="s">
        <v>181</v>
      </c>
      <c r="BK163" s="127">
        <f>SUM(BK164:BK173)</f>
        <v>0</v>
      </c>
    </row>
    <row r="164" spans="2:65" s="1" customFormat="1" ht="33" customHeight="1" x14ac:dyDescent="0.2">
      <c r="B164" s="128"/>
      <c r="C164" s="129" t="s">
        <v>271</v>
      </c>
      <c r="D164" s="129" t="s">
        <v>182</v>
      </c>
      <c r="E164" s="130" t="s">
        <v>1743</v>
      </c>
      <c r="F164" s="131" t="s">
        <v>1744</v>
      </c>
      <c r="G164" s="132" t="s">
        <v>1059</v>
      </c>
      <c r="H164" s="133">
        <v>1.2310000000000001</v>
      </c>
      <c r="I164" s="134"/>
      <c r="J164" s="135">
        <f>ROUND(I164*H164,2)</f>
        <v>0</v>
      </c>
      <c r="K164" s="131" t="s">
        <v>1205</v>
      </c>
      <c r="L164" s="31"/>
      <c r="M164" s="136" t="s">
        <v>3</v>
      </c>
      <c r="N164" s="137" t="s">
        <v>44</v>
      </c>
      <c r="P164" s="138">
        <f>O164*H164</f>
        <v>0</v>
      </c>
      <c r="Q164" s="138">
        <v>2.5018699999999998</v>
      </c>
      <c r="R164" s="138">
        <f>Q164*H164</f>
        <v>3.0798019700000001</v>
      </c>
      <c r="S164" s="138">
        <v>0</v>
      </c>
      <c r="T164" s="139">
        <f>S164*H164</f>
        <v>0</v>
      </c>
      <c r="AR164" s="140" t="s">
        <v>186</v>
      </c>
      <c r="AT164" s="140" t="s">
        <v>182</v>
      </c>
      <c r="AU164" s="140" t="s">
        <v>80</v>
      </c>
      <c r="AY164" s="16" t="s">
        <v>181</v>
      </c>
      <c r="BE164" s="141">
        <f>IF(N164="základní",J164,0)</f>
        <v>0</v>
      </c>
      <c r="BF164" s="141">
        <f>IF(N164="snížená",J164,0)</f>
        <v>0</v>
      </c>
      <c r="BG164" s="141">
        <f>IF(N164="zákl. přenesená",J164,0)</f>
        <v>0</v>
      </c>
      <c r="BH164" s="141">
        <f>IF(N164="sníž. přenesená",J164,0)</f>
        <v>0</v>
      </c>
      <c r="BI164" s="141">
        <f>IF(N164="nulová",J164,0)</f>
        <v>0</v>
      </c>
      <c r="BJ164" s="16" t="s">
        <v>78</v>
      </c>
      <c r="BK164" s="141">
        <f>ROUND(I164*H164,2)</f>
        <v>0</v>
      </c>
      <c r="BL164" s="16" t="s">
        <v>186</v>
      </c>
      <c r="BM164" s="140" t="s">
        <v>5154</v>
      </c>
    </row>
    <row r="165" spans="2:65" s="1" customFormat="1" x14ac:dyDescent="0.2">
      <c r="B165" s="31"/>
      <c r="D165" s="148" t="s">
        <v>1052</v>
      </c>
      <c r="F165" s="149" t="s">
        <v>5155</v>
      </c>
      <c r="I165" s="144"/>
      <c r="L165" s="31"/>
      <c r="M165" s="145"/>
      <c r="T165" s="52"/>
      <c r="AT165" s="16" t="s">
        <v>1052</v>
      </c>
      <c r="AU165" s="16" t="s">
        <v>80</v>
      </c>
    </row>
    <row r="166" spans="2:65" s="12" customFormat="1" x14ac:dyDescent="0.2">
      <c r="B166" s="150"/>
      <c r="D166" s="142" t="s">
        <v>1054</v>
      </c>
      <c r="E166" s="151" t="s">
        <v>3</v>
      </c>
      <c r="F166" s="152" t="s">
        <v>5156</v>
      </c>
      <c r="H166" s="153">
        <v>1.2310000000000001</v>
      </c>
      <c r="I166" s="154"/>
      <c r="L166" s="150"/>
      <c r="M166" s="155"/>
      <c r="T166" s="156"/>
      <c r="AT166" s="151" t="s">
        <v>1054</v>
      </c>
      <c r="AU166" s="151" t="s">
        <v>80</v>
      </c>
      <c r="AV166" s="12" t="s">
        <v>80</v>
      </c>
      <c r="AW166" s="12" t="s">
        <v>35</v>
      </c>
      <c r="AX166" s="12" t="s">
        <v>78</v>
      </c>
      <c r="AY166" s="151" t="s">
        <v>181</v>
      </c>
    </row>
    <row r="167" spans="2:65" s="1" customFormat="1" ht="37.9" customHeight="1" x14ac:dyDescent="0.2">
      <c r="B167" s="128"/>
      <c r="C167" s="129" t="s">
        <v>275</v>
      </c>
      <c r="D167" s="129" t="s">
        <v>182</v>
      </c>
      <c r="E167" s="130" t="s">
        <v>1749</v>
      </c>
      <c r="F167" s="131" t="s">
        <v>1750</v>
      </c>
      <c r="G167" s="132" t="s">
        <v>1059</v>
      </c>
      <c r="H167" s="133">
        <v>1.2310000000000001</v>
      </c>
      <c r="I167" s="134"/>
      <c r="J167" s="135">
        <f>ROUND(I167*H167,2)</f>
        <v>0</v>
      </c>
      <c r="K167" s="131" t="s">
        <v>1205</v>
      </c>
      <c r="L167" s="31"/>
      <c r="M167" s="136" t="s">
        <v>3</v>
      </c>
      <c r="N167" s="137" t="s">
        <v>44</v>
      </c>
      <c r="P167" s="138">
        <f>O167*H167</f>
        <v>0</v>
      </c>
      <c r="Q167" s="138">
        <v>0</v>
      </c>
      <c r="R167" s="138">
        <f>Q167*H167</f>
        <v>0</v>
      </c>
      <c r="S167" s="138">
        <v>0</v>
      </c>
      <c r="T167" s="139">
        <f>S167*H167</f>
        <v>0</v>
      </c>
      <c r="AR167" s="140" t="s">
        <v>186</v>
      </c>
      <c r="AT167" s="140" t="s">
        <v>182</v>
      </c>
      <c r="AU167" s="140" t="s">
        <v>80</v>
      </c>
      <c r="AY167" s="16" t="s">
        <v>181</v>
      </c>
      <c r="BE167" s="141">
        <f>IF(N167="základní",J167,0)</f>
        <v>0</v>
      </c>
      <c r="BF167" s="141">
        <f>IF(N167="snížená",J167,0)</f>
        <v>0</v>
      </c>
      <c r="BG167" s="141">
        <f>IF(N167="zákl. přenesená",J167,0)</f>
        <v>0</v>
      </c>
      <c r="BH167" s="141">
        <f>IF(N167="sníž. přenesená",J167,0)</f>
        <v>0</v>
      </c>
      <c r="BI167" s="141">
        <f>IF(N167="nulová",J167,0)</f>
        <v>0</v>
      </c>
      <c r="BJ167" s="16" t="s">
        <v>78</v>
      </c>
      <c r="BK167" s="141">
        <f>ROUND(I167*H167,2)</f>
        <v>0</v>
      </c>
      <c r="BL167" s="16" t="s">
        <v>186</v>
      </c>
      <c r="BM167" s="140" t="s">
        <v>5157</v>
      </c>
    </row>
    <row r="168" spans="2:65" s="1" customFormat="1" x14ac:dyDescent="0.2">
      <c r="B168" s="31"/>
      <c r="D168" s="148" t="s">
        <v>1052</v>
      </c>
      <c r="F168" s="149" t="s">
        <v>5158</v>
      </c>
      <c r="I168" s="144"/>
      <c r="L168" s="31"/>
      <c r="M168" s="145"/>
      <c r="T168" s="52"/>
      <c r="AT168" s="16" t="s">
        <v>1052</v>
      </c>
      <c r="AU168" s="16" t="s">
        <v>80</v>
      </c>
    </row>
    <row r="169" spans="2:65" s="1" customFormat="1" ht="44.25" customHeight="1" x14ac:dyDescent="0.2">
      <c r="B169" s="128"/>
      <c r="C169" s="129" t="s">
        <v>279</v>
      </c>
      <c r="D169" s="129" t="s">
        <v>182</v>
      </c>
      <c r="E169" s="130" t="s">
        <v>1754</v>
      </c>
      <c r="F169" s="131" t="s">
        <v>1755</v>
      </c>
      <c r="G169" s="132" t="s">
        <v>1059</v>
      </c>
      <c r="H169" s="133">
        <v>1.2310000000000001</v>
      </c>
      <c r="I169" s="134"/>
      <c r="J169" s="135">
        <f>ROUND(I169*H169,2)</f>
        <v>0</v>
      </c>
      <c r="K169" s="131" t="s">
        <v>1205</v>
      </c>
      <c r="L169" s="31"/>
      <c r="M169" s="136" t="s">
        <v>3</v>
      </c>
      <c r="N169" s="137" t="s">
        <v>44</v>
      </c>
      <c r="P169" s="138">
        <f>O169*H169</f>
        <v>0</v>
      </c>
      <c r="Q169" s="138">
        <v>0</v>
      </c>
      <c r="R169" s="138">
        <f>Q169*H169</f>
        <v>0</v>
      </c>
      <c r="S169" s="138">
        <v>0</v>
      </c>
      <c r="T169" s="139">
        <f>S169*H169</f>
        <v>0</v>
      </c>
      <c r="AR169" s="140" t="s">
        <v>186</v>
      </c>
      <c r="AT169" s="140" t="s">
        <v>182</v>
      </c>
      <c r="AU169" s="140" t="s">
        <v>80</v>
      </c>
      <c r="AY169" s="16" t="s">
        <v>181</v>
      </c>
      <c r="BE169" s="141">
        <f>IF(N169="základní",J169,0)</f>
        <v>0</v>
      </c>
      <c r="BF169" s="141">
        <f>IF(N169="snížená",J169,0)</f>
        <v>0</v>
      </c>
      <c r="BG169" s="141">
        <f>IF(N169="zákl. přenesená",J169,0)</f>
        <v>0</v>
      </c>
      <c r="BH169" s="141">
        <f>IF(N169="sníž. přenesená",J169,0)</f>
        <v>0</v>
      </c>
      <c r="BI169" s="141">
        <f>IF(N169="nulová",J169,0)</f>
        <v>0</v>
      </c>
      <c r="BJ169" s="16" t="s">
        <v>78</v>
      </c>
      <c r="BK169" s="141">
        <f>ROUND(I169*H169,2)</f>
        <v>0</v>
      </c>
      <c r="BL169" s="16" t="s">
        <v>186</v>
      </c>
      <c r="BM169" s="140" t="s">
        <v>5159</v>
      </c>
    </row>
    <row r="170" spans="2:65" s="1" customFormat="1" x14ac:dyDescent="0.2">
      <c r="B170" s="31"/>
      <c r="D170" s="148" t="s">
        <v>1052</v>
      </c>
      <c r="F170" s="149" t="s">
        <v>5160</v>
      </c>
      <c r="I170" s="144"/>
      <c r="L170" s="31"/>
      <c r="M170" s="145"/>
      <c r="T170" s="52"/>
      <c r="AT170" s="16" t="s">
        <v>1052</v>
      </c>
      <c r="AU170" s="16" t="s">
        <v>80</v>
      </c>
    </row>
    <row r="171" spans="2:65" s="1" customFormat="1" ht="21.75" customHeight="1" x14ac:dyDescent="0.2">
      <c r="B171" s="128"/>
      <c r="C171" s="129" t="s">
        <v>283</v>
      </c>
      <c r="D171" s="129" t="s">
        <v>182</v>
      </c>
      <c r="E171" s="130" t="s">
        <v>1765</v>
      </c>
      <c r="F171" s="131" t="s">
        <v>1766</v>
      </c>
      <c r="G171" s="132" t="s">
        <v>1114</v>
      </c>
      <c r="H171" s="133">
        <v>2.1000000000000001E-2</v>
      </c>
      <c r="I171" s="134"/>
      <c r="J171" s="135">
        <f>ROUND(I171*H171,2)</f>
        <v>0</v>
      </c>
      <c r="K171" s="131" t="s">
        <v>1205</v>
      </c>
      <c r="L171" s="31"/>
      <c r="M171" s="136" t="s">
        <v>3</v>
      </c>
      <c r="N171" s="137" t="s">
        <v>44</v>
      </c>
      <c r="P171" s="138">
        <f>O171*H171</f>
        <v>0</v>
      </c>
      <c r="Q171" s="138">
        <v>1.06277</v>
      </c>
      <c r="R171" s="138">
        <f>Q171*H171</f>
        <v>2.2318170000000002E-2</v>
      </c>
      <c r="S171" s="138">
        <v>0</v>
      </c>
      <c r="T171" s="139">
        <f>S171*H171</f>
        <v>0</v>
      </c>
      <c r="AR171" s="140" t="s">
        <v>186</v>
      </c>
      <c r="AT171" s="140" t="s">
        <v>182</v>
      </c>
      <c r="AU171" s="140" t="s">
        <v>80</v>
      </c>
      <c r="AY171" s="16" t="s">
        <v>181</v>
      </c>
      <c r="BE171" s="141">
        <f>IF(N171="základní",J171,0)</f>
        <v>0</v>
      </c>
      <c r="BF171" s="141">
        <f>IF(N171="snížená",J171,0)</f>
        <v>0</v>
      </c>
      <c r="BG171" s="141">
        <f>IF(N171="zákl. přenesená",J171,0)</f>
        <v>0</v>
      </c>
      <c r="BH171" s="141">
        <f>IF(N171="sníž. přenesená",J171,0)</f>
        <v>0</v>
      </c>
      <c r="BI171" s="141">
        <f>IF(N171="nulová",J171,0)</f>
        <v>0</v>
      </c>
      <c r="BJ171" s="16" t="s">
        <v>78</v>
      </c>
      <c r="BK171" s="141">
        <f>ROUND(I171*H171,2)</f>
        <v>0</v>
      </c>
      <c r="BL171" s="16" t="s">
        <v>186</v>
      </c>
      <c r="BM171" s="140" t="s">
        <v>5161</v>
      </c>
    </row>
    <row r="172" spans="2:65" s="1" customFormat="1" x14ac:dyDescent="0.2">
      <c r="B172" s="31"/>
      <c r="D172" s="148" t="s">
        <v>1052</v>
      </c>
      <c r="F172" s="149" t="s">
        <v>5162</v>
      </c>
      <c r="I172" s="144"/>
      <c r="L172" s="31"/>
      <c r="M172" s="145"/>
      <c r="T172" s="52"/>
      <c r="AT172" s="16" t="s">
        <v>1052</v>
      </c>
      <c r="AU172" s="16" t="s">
        <v>80</v>
      </c>
    </row>
    <row r="173" spans="2:65" s="12" customFormat="1" x14ac:dyDescent="0.2">
      <c r="B173" s="150"/>
      <c r="D173" s="142" t="s">
        <v>1054</v>
      </c>
      <c r="E173" s="151" t="s">
        <v>3</v>
      </c>
      <c r="F173" s="152" t="s">
        <v>5163</v>
      </c>
      <c r="H173" s="153">
        <v>2.1000000000000001E-2</v>
      </c>
      <c r="I173" s="154"/>
      <c r="L173" s="150"/>
      <c r="M173" s="155"/>
      <c r="T173" s="156"/>
      <c r="AT173" s="151" t="s">
        <v>1054</v>
      </c>
      <c r="AU173" s="151" t="s">
        <v>80</v>
      </c>
      <c r="AV173" s="12" t="s">
        <v>80</v>
      </c>
      <c r="AW173" s="12" t="s">
        <v>35</v>
      </c>
      <c r="AX173" s="12" t="s">
        <v>78</v>
      </c>
      <c r="AY173" s="151" t="s">
        <v>181</v>
      </c>
    </row>
    <row r="174" spans="2:65" s="11" customFormat="1" ht="22.9" customHeight="1" x14ac:dyDescent="0.2">
      <c r="B174" s="118"/>
      <c r="D174" s="119" t="s">
        <v>72</v>
      </c>
      <c r="E174" s="146" t="s">
        <v>209</v>
      </c>
      <c r="F174" s="146" t="s">
        <v>5164</v>
      </c>
      <c r="I174" s="121"/>
      <c r="J174" s="147">
        <f>BK174</f>
        <v>0</v>
      </c>
      <c r="L174" s="118"/>
      <c r="M174" s="123"/>
      <c r="P174" s="124">
        <f>SUM(P175:P176)</f>
        <v>0</v>
      </c>
      <c r="R174" s="124">
        <f>SUM(R175:R176)</f>
        <v>0</v>
      </c>
      <c r="T174" s="125">
        <f>SUM(T175:T176)</f>
        <v>0</v>
      </c>
      <c r="AR174" s="119" t="s">
        <v>78</v>
      </c>
      <c r="AT174" s="126" t="s">
        <v>72</v>
      </c>
      <c r="AU174" s="126" t="s">
        <v>78</v>
      </c>
      <c r="AY174" s="119" t="s">
        <v>181</v>
      </c>
      <c r="BK174" s="127">
        <f>SUM(BK175:BK176)</f>
        <v>0</v>
      </c>
    </row>
    <row r="175" spans="2:65" s="1" customFormat="1" ht="38.65" customHeight="1" x14ac:dyDescent="0.2">
      <c r="B175" s="128"/>
      <c r="C175" s="129" t="s">
        <v>286</v>
      </c>
      <c r="D175" s="129" t="s">
        <v>182</v>
      </c>
      <c r="E175" s="130" t="s">
        <v>5165</v>
      </c>
      <c r="F175" s="131" t="s">
        <v>5166</v>
      </c>
      <c r="G175" s="132" t="s">
        <v>1288</v>
      </c>
      <c r="H175" s="133">
        <v>1</v>
      </c>
      <c r="I175" s="134"/>
      <c r="J175" s="135">
        <f>ROUND(I175*H175,2)</f>
        <v>0</v>
      </c>
      <c r="K175" s="131" t="s">
        <v>3</v>
      </c>
      <c r="L175" s="31"/>
      <c r="M175" s="136" t="s">
        <v>3</v>
      </c>
      <c r="N175" s="137" t="s">
        <v>44</v>
      </c>
      <c r="P175" s="138">
        <f>O175*H175</f>
        <v>0</v>
      </c>
      <c r="Q175" s="138">
        <v>0</v>
      </c>
      <c r="R175" s="138">
        <f>Q175*H175</f>
        <v>0</v>
      </c>
      <c r="S175" s="138">
        <v>0</v>
      </c>
      <c r="T175" s="139">
        <f>S175*H175</f>
        <v>0</v>
      </c>
      <c r="AR175" s="140" t="s">
        <v>186</v>
      </c>
      <c r="AT175" s="140" t="s">
        <v>182</v>
      </c>
      <c r="AU175" s="140" t="s">
        <v>80</v>
      </c>
      <c r="AY175" s="16" t="s">
        <v>181</v>
      </c>
      <c r="BE175" s="141">
        <f>IF(N175="základní",J175,0)</f>
        <v>0</v>
      </c>
      <c r="BF175" s="141">
        <f>IF(N175="snížená",J175,0)</f>
        <v>0</v>
      </c>
      <c r="BG175" s="141">
        <f>IF(N175="zákl. přenesená",J175,0)</f>
        <v>0</v>
      </c>
      <c r="BH175" s="141">
        <f>IF(N175="sníž. přenesená",J175,0)</f>
        <v>0</v>
      </c>
      <c r="BI175" s="141">
        <f>IF(N175="nulová",J175,0)</f>
        <v>0</v>
      </c>
      <c r="BJ175" s="16" t="s">
        <v>78</v>
      </c>
      <c r="BK175" s="141">
        <f>ROUND(I175*H175,2)</f>
        <v>0</v>
      </c>
      <c r="BL175" s="16" t="s">
        <v>186</v>
      </c>
      <c r="BM175" s="140" t="s">
        <v>5167</v>
      </c>
    </row>
    <row r="176" spans="2:65" s="1" customFormat="1" ht="24.95" customHeight="1" x14ac:dyDescent="0.2">
      <c r="B176" s="128"/>
      <c r="C176" s="129" t="s">
        <v>290</v>
      </c>
      <c r="D176" s="129" t="s">
        <v>182</v>
      </c>
      <c r="E176" s="130" t="s">
        <v>5168</v>
      </c>
      <c r="F176" s="131" t="s">
        <v>5169</v>
      </c>
      <c r="G176" s="132" t="s">
        <v>1288</v>
      </c>
      <c r="H176" s="133">
        <v>1</v>
      </c>
      <c r="I176" s="134"/>
      <c r="J176" s="135">
        <f>ROUND(I176*H176,2)</f>
        <v>0</v>
      </c>
      <c r="K176" s="131" t="s">
        <v>3</v>
      </c>
      <c r="L176" s="31"/>
      <c r="M176" s="136" t="s">
        <v>3</v>
      </c>
      <c r="N176" s="137" t="s">
        <v>44</v>
      </c>
      <c r="P176" s="138">
        <f>O176*H176</f>
        <v>0</v>
      </c>
      <c r="Q176" s="138">
        <v>0</v>
      </c>
      <c r="R176" s="138">
        <f>Q176*H176</f>
        <v>0</v>
      </c>
      <c r="S176" s="138">
        <v>0</v>
      </c>
      <c r="T176" s="139">
        <f>S176*H176</f>
        <v>0</v>
      </c>
      <c r="AR176" s="140" t="s">
        <v>186</v>
      </c>
      <c r="AT176" s="140" t="s">
        <v>182</v>
      </c>
      <c r="AU176" s="140" t="s">
        <v>80</v>
      </c>
      <c r="AY176" s="16" t="s">
        <v>181</v>
      </c>
      <c r="BE176" s="141">
        <f>IF(N176="základní",J176,0)</f>
        <v>0</v>
      </c>
      <c r="BF176" s="141">
        <f>IF(N176="snížená",J176,0)</f>
        <v>0</v>
      </c>
      <c r="BG176" s="141">
        <f>IF(N176="zákl. přenesená",J176,0)</f>
        <v>0</v>
      </c>
      <c r="BH176" s="141">
        <f>IF(N176="sníž. přenesená",J176,0)</f>
        <v>0</v>
      </c>
      <c r="BI176" s="141">
        <f>IF(N176="nulová",J176,0)</f>
        <v>0</v>
      </c>
      <c r="BJ176" s="16" t="s">
        <v>78</v>
      </c>
      <c r="BK176" s="141">
        <f>ROUND(I176*H176,2)</f>
        <v>0</v>
      </c>
      <c r="BL176" s="16" t="s">
        <v>186</v>
      </c>
      <c r="BM176" s="140" t="s">
        <v>5170</v>
      </c>
    </row>
    <row r="177" spans="2:65" s="11" customFormat="1" ht="22.9" customHeight="1" x14ac:dyDescent="0.2">
      <c r="B177" s="118"/>
      <c r="D177" s="119" t="s">
        <v>72</v>
      </c>
      <c r="E177" s="146" t="s">
        <v>2250</v>
      </c>
      <c r="F177" s="146" t="s">
        <v>2251</v>
      </c>
      <c r="I177" s="121"/>
      <c r="J177" s="147">
        <f>BK177</f>
        <v>0</v>
      </c>
      <c r="L177" s="118"/>
      <c r="M177" s="123"/>
      <c r="P177" s="124">
        <f>SUM(P178:P179)</f>
        <v>0</v>
      </c>
      <c r="R177" s="124">
        <f>SUM(R178:R179)</f>
        <v>0</v>
      </c>
      <c r="T177" s="125">
        <f>SUM(T178:T179)</f>
        <v>0</v>
      </c>
      <c r="AR177" s="119" t="s">
        <v>78</v>
      </c>
      <c r="AT177" s="126" t="s">
        <v>72</v>
      </c>
      <c r="AU177" s="126" t="s">
        <v>78</v>
      </c>
      <c r="AY177" s="119" t="s">
        <v>181</v>
      </c>
      <c r="BK177" s="127">
        <f>SUM(BK178:BK179)</f>
        <v>0</v>
      </c>
    </row>
    <row r="178" spans="2:65" s="1" customFormat="1" ht="66.75" customHeight="1" x14ac:dyDescent="0.2">
      <c r="B178" s="128"/>
      <c r="C178" s="129" t="s">
        <v>294</v>
      </c>
      <c r="D178" s="129" t="s">
        <v>182</v>
      </c>
      <c r="E178" s="130" t="s">
        <v>2253</v>
      </c>
      <c r="F178" s="131" t="s">
        <v>2254</v>
      </c>
      <c r="G178" s="132" t="s">
        <v>1114</v>
      </c>
      <c r="H178" s="133">
        <v>26.498999999999999</v>
      </c>
      <c r="I178" s="134"/>
      <c r="J178" s="135">
        <f>ROUND(I178*H178,2)</f>
        <v>0</v>
      </c>
      <c r="K178" s="131" t="s">
        <v>1050</v>
      </c>
      <c r="L178" s="31"/>
      <c r="M178" s="136" t="s">
        <v>3</v>
      </c>
      <c r="N178" s="137" t="s">
        <v>44</v>
      </c>
      <c r="P178" s="138">
        <f>O178*H178</f>
        <v>0</v>
      </c>
      <c r="Q178" s="138">
        <v>0</v>
      </c>
      <c r="R178" s="138">
        <f>Q178*H178</f>
        <v>0</v>
      </c>
      <c r="S178" s="138">
        <v>0</v>
      </c>
      <c r="T178" s="139">
        <f>S178*H178</f>
        <v>0</v>
      </c>
      <c r="AR178" s="140" t="s">
        <v>186</v>
      </c>
      <c r="AT178" s="140" t="s">
        <v>182</v>
      </c>
      <c r="AU178" s="140" t="s">
        <v>80</v>
      </c>
      <c r="AY178" s="16" t="s">
        <v>181</v>
      </c>
      <c r="BE178" s="141">
        <f>IF(N178="základní",J178,0)</f>
        <v>0</v>
      </c>
      <c r="BF178" s="141">
        <f>IF(N178="snížená",J178,0)</f>
        <v>0</v>
      </c>
      <c r="BG178" s="141">
        <f>IF(N178="zákl. přenesená",J178,0)</f>
        <v>0</v>
      </c>
      <c r="BH178" s="141">
        <f>IF(N178="sníž. přenesená",J178,0)</f>
        <v>0</v>
      </c>
      <c r="BI178" s="141">
        <f>IF(N178="nulová",J178,0)</f>
        <v>0</v>
      </c>
      <c r="BJ178" s="16" t="s">
        <v>78</v>
      </c>
      <c r="BK178" s="141">
        <f>ROUND(I178*H178,2)</f>
        <v>0</v>
      </c>
      <c r="BL178" s="16" t="s">
        <v>186</v>
      </c>
      <c r="BM178" s="140" t="s">
        <v>5171</v>
      </c>
    </row>
    <row r="179" spans="2:65" s="1" customFormat="1" x14ac:dyDescent="0.2">
      <c r="B179" s="31"/>
      <c r="D179" s="148" t="s">
        <v>1052</v>
      </c>
      <c r="F179" s="149" t="s">
        <v>2256</v>
      </c>
      <c r="I179" s="144"/>
      <c r="L179" s="31"/>
      <c r="M179" s="145"/>
      <c r="T179" s="52"/>
      <c r="AT179" s="16" t="s">
        <v>1052</v>
      </c>
      <c r="AU179" s="16" t="s">
        <v>80</v>
      </c>
    </row>
    <row r="180" spans="2:65" s="11" customFormat="1" ht="25.9" customHeight="1" x14ac:dyDescent="0.2">
      <c r="B180" s="118"/>
      <c r="D180" s="119" t="s">
        <v>72</v>
      </c>
      <c r="E180" s="120" t="s">
        <v>4869</v>
      </c>
      <c r="F180" s="120" t="s">
        <v>4870</v>
      </c>
      <c r="I180" s="121"/>
      <c r="J180" s="122">
        <f>BK180</f>
        <v>0</v>
      </c>
      <c r="L180" s="118"/>
      <c r="M180" s="123"/>
      <c r="P180" s="124">
        <f>P181+P186</f>
        <v>0</v>
      </c>
      <c r="R180" s="124">
        <f>R181+R186</f>
        <v>0</v>
      </c>
      <c r="T180" s="125">
        <f>T181+T186</f>
        <v>0</v>
      </c>
      <c r="AR180" s="119" t="s">
        <v>198</v>
      </c>
      <c r="AT180" s="126" t="s">
        <v>72</v>
      </c>
      <c r="AU180" s="126" t="s">
        <v>73</v>
      </c>
      <c r="AY180" s="119" t="s">
        <v>181</v>
      </c>
      <c r="BK180" s="127">
        <f>BK181+BK186</f>
        <v>0</v>
      </c>
    </row>
    <row r="181" spans="2:65" s="11" customFormat="1" ht="22.9" customHeight="1" x14ac:dyDescent="0.2">
      <c r="B181" s="118"/>
      <c r="D181" s="119" t="s">
        <v>72</v>
      </c>
      <c r="E181" s="146" t="s">
        <v>4871</v>
      </c>
      <c r="F181" s="146" t="s">
        <v>4872</v>
      </c>
      <c r="I181" s="121"/>
      <c r="J181" s="147">
        <f>BK181</f>
        <v>0</v>
      </c>
      <c r="L181" s="118"/>
      <c r="M181" s="123"/>
      <c r="P181" s="124">
        <f>SUM(P182:P185)</f>
        <v>0</v>
      </c>
      <c r="R181" s="124">
        <f>SUM(R182:R185)</f>
        <v>0</v>
      </c>
      <c r="T181" s="125">
        <f>SUM(T182:T185)</f>
        <v>0</v>
      </c>
      <c r="AR181" s="119" t="s">
        <v>198</v>
      </c>
      <c r="AT181" s="126" t="s">
        <v>72</v>
      </c>
      <c r="AU181" s="126" t="s">
        <v>78</v>
      </c>
      <c r="AY181" s="119" t="s">
        <v>181</v>
      </c>
      <c r="BK181" s="127">
        <f>SUM(BK182:BK185)</f>
        <v>0</v>
      </c>
    </row>
    <row r="182" spans="2:65" s="1" customFormat="1" ht="16.5" customHeight="1" x14ac:dyDescent="0.2">
      <c r="B182" s="128"/>
      <c r="C182" s="129" t="s">
        <v>297</v>
      </c>
      <c r="D182" s="129" t="s">
        <v>182</v>
      </c>
      <c r="E182" s="130" t="s">
        <v>4874</v>
      </c>
      <c r="F182" s="131" t="s">
        <v>4872</v>
      </c>
      <c r="G182" s="132" t="s">
        <v>3089</v>
      </c>
      <c r="H182" s="174"/>
      <c r="I182" s="134"/>
      <c r="J182" s="135">
        <f>ROUND(I182*H182,2)</f>
        <v>0</v>
      </c>
      <c r="K182" s="131" t="s">
        <v>1050</v>
      </c>
      <c r="L182" s="31"/>
      <c r="M182" s="136" t="s">
        <v>3</v>
      </c>
      <c r="N182" s="137" t="s">
        <v>44</v>
      </c>
      <c r="P182" s="138">
        <f>O182*H182</f>
        <v>0</v>
      </c>
      <c r="Q182" s="138">
        <v>0</v>
      </c>
      <c r="R182" s="138">
        <f>Q182*H182</f>
        <v>0</v>
      </c>
      <c r="S182" s="138">
        <v>0</v>
      </c>
      <c r="T182" s="139">
        <f>S182*H182</f>
        <v>0</v>
      </c>
      <c r="AR182" s="140" t="s">
        <v>4875</v>
      </c>
      <c r="AT182" s="140" t="s">
        <v>182</v>
      </c>
      <c r="AU182" s="140" t="s">
        <v>80</v>
      </c>
      <c r="AY182" s="16" t="s">
        <v>181</v>
      </c>
      <c r="BE182" s="141">
        <f>IF(N182="základní",J182,0)</f>
        <v>0</v>
      </c>
      <c r="BF182" s="141">
        <f>IF(N182="snížená",J182,0)</f>
        <v>0</v>
      </c>
      <c r="BG182" s="141">
        <f>IF(N182="zákl. přenesená",J182,0)</f>
        <v>0</v>
      </c>
      <c r="BH182" s="141">
        <f>IF(N182="sníž. přenesená",J182,0)</f>
        <v>0</v>
      </c>
      <c r="BI182" s="141">
        <f>IF(N182="nulová",J182,0)</f>
        <v>0</v>
      </c>
      <c r="BJ182" s="16" t="s">
        <v>78</v>
      </c>
      <c r="BK182" s="141">
        <f>ROUND(I182*H182,2)</f>
        <v>0</v>
      </c>
      <c r="BL182" s="16" t="s">
        <v>4875</v>
      </c>
      <c r="BM182" s="140" t="s">
        <v>5172</v>
      </c>
    </row>
    <row r="183" spans="2:65" s="1" customFormat="1" x14ac:dyDescent="0.2">
      <c r="B183" s="31"/>
      <c r="D183" s="148" t="s">
        <v>1052</v>
      </c>
      <c r="F183" s="149" t="s">
        <v>4877</v>
      </c>
      <c r="I183" s="144"/>
      <c r="L183" s="31"/>
      <c r="M183" s="145"/>
      <c r="T183" s="52"/>
      <c r="AT183" s="16" t="s">
        <v>1052</v>
      </c>
      <c r="AU183" s="16" t="s">
        <v>80</v>
      </c>
    </row>
    <row r="184" spans="2:65" s="1" customFormat="1" ht="16.5" customHeight="1" x14ac:dyDescent="0.2">
      <c r="B184" s="128"/>
      <c r="C184" s="129" t="s">
        <v>300</v>
      </c>
      <c r="D184" s="129" t="s">
        <v>182</v>
      </c>
      <c r="E184" s="130" t="s">
        <v>4879</v>
      </c>
      <c r="F184" s="131" t="s">
        <v>4880</v>
      </c>
      <c r="G184" s="132" t="s">
        <v>1569</v>
      </c>
      <c r="H184" s="133">
        <v>1</v>
      </c>
      <c r="I184" s="134"/>
      <c r="J184" s="135">
        <f>ROUND(I184*H184,2)</f>
        <v>0</v>
      </c>
      <c r="K184" s="131" t="s">
        <v>1050</v>
      </c>
      <c r="L184" s="31"/>
      <c r="M184" s="136" t="s">
        <v>3</v>
      </c>
      <c r="N184" s="137" t="s">
        <v>44</v>
      </c>
      <c r="P184" s="138">
        <f>O184*H184</f>
        <v>0</v>
      </c>
      <c r="Q184" s="138">
        <v>0</v>
      </c>
      <c r="R184" s="138">
        <f>Q184*H184</f>
        <v>0</v>
      </c>
      <c r="S184" s="138">
        <v>0</v>
      </c>
      <c r="T184" s="139">
        <f>S184*H184</f>
        <v>0</v>
      </c>
      <c r="AR184" s="140" t="s">
        <v>4875</v>
      </c>
      <c r="AT184" s="140" t="s">
        <v>182</v>
      </c>
      <c r="AU184" s="140" t="s">
        <v>80</v>
      </c>
      <c r="AY184" s="16" t="s">
        <v>181</v>
      </c>
      <c r="BE184" s="141">
        <f>IF(N184="základní",J184,0)</f>
        <v>0</v>
      </c>
      <c r="BF184" s="141">
        <f>IF(N184="snížená",J184,0)</f>
        <v>0</v>
      </c>
      <c r="BG184" s="141">
        <f>IF(N184="zákl. přenesená",J184,0)</f>
        <v>0</v>
      </c>
      <c r="BH184" s="141">
        <f>IF(N184="sníž. přenesená",J184,0)</f>
        <v>0</v>
      </c>
      <c r="BI184" s="141">
        <f>IF(N184="nulová",J184,0)</f>
        <v>0</v>
      </c>
      <c r="BJ184" s="16" t="s">
        <v>78</v>
      </c>
      <c r="BK184" s="141">
        <f>ROUND(I184*H184,2)</f>
        <v>0</v>
      </c>
      <c r="BL184" s="16" t="s">
        <v>4875</v>
      </c>
      <c r="BM184" s="140" t="s">
        <v>5173</v>
      </c>
    </row>
    <row r="185" spans="2:65" s="1" customFormat="1" x14ac:dyDescent="0.2">
      <c r="B185" s="31"/>
      <c r="D185" s="148" t="s">
        <v>1052</v>
      </c>
      <c r="F185" s="149" t="s">
        <v>4882</v>
      </c>
      <c r="I185" s="144"/>
      <c r="L185" s="31"/>
      <c r="M185" s="145"/>
      <c r="T185" s="52"/>
      <c r="AT185" s="16" t="s">
        <v>1052</v>
      </c>
      <c r="AU185" s="16" t="s">
        <v>80</v>
      </c>
    </row>
    <row r="186" spans="2:65" s="11" customFormat="1" ht="22.9" customHeight="1" x14ac:dyDescent="0.2">
      <c r="B186" s="118"/>
      <c r="D186" s="119" t="s">
        <v>72</v>
      </c>
      <c r="E186" s="146" t="s">
        <v>4883</v>
      </c>
      <c r="F186" s="146" t="s">
        <v>4884</v>
      </c>
      <c r="I186" s="121"/>
      <c r="J186" s="147">
        <f>BK186</f>
        <v>0</v>
      </c>
      <c r="L186" s="118"/>
      <c r="M186" s="123"/>
      <c r="P186" s="124">
        <f>SUM(P187:P190)</f>
        <v>0</v>
      </c>
      <c r="R186" s="124">
        <f>SUM(R187:R190)</f>
        <v>0</v>
      </c>
      <c r="T186" s="125">
        <f>SUM(T187:T190)</f>
        <v>0</v>
      </c>
      <c r="AR186" s="119" t="s">
        <v>198</v>
      </c>
      <c r="AT186" s="126" t="s">
        <v>72</v>
      </c>
      <c r="AU186" s="126" t="s">
        <v>78</v>
      </c>
      <c r="AY186" s="119" t="s">
        <v>181</v>
      </c>
      <c r="BK186" s="127">
        <f>SUM(BK187:BK190)</f>
        <v>0</v>
      </c>
    </row>
    <row r="187" spans="2:65" s="1" customFormat="1" ht="16.5" customHeight="1" x14ac:dyDescent="0.2">
      <c r="B187" s="128"/>
      <c r="C187" s="129" t="s">
        <v>303</v>
      </c>
      <c r="D187" s="129" t="s">
        <v>182</v>
      </c>
      <c r="E187" s="130" t="s">
        <v>4894</v>
      </c>
      <c r="F187" s="131" t="s">
        <v>4895</v>
      </c>
      <c r="G187" s="132" t="s">
        <v>3089</v>
      </c>
      <c r="H187" s="174"/>
      <c r="I187" s="134"/>
      <c r="J187" s="135">
        <f>ROUND(I187*H187,2)</f>
        <v>0</v>
      </c>
      <c r="K187" s="131" t="s">
        <v>1050</v>
      </c>
      <c r="L187" s="31"/>
      <c r="M187" s="136" t="s">
        <v>3</v>
      </c>
      <c r="N187" s="137" t="s">
        <v>44</v>
      </c>
      <c r="P187" s="138">
        <f>O187*H187</f>
        <v>0</v>
      </c>
      <c r="Q187" s="138">
        <v>0</v>
      </c>
      <c r="R187" s="138">
        <f>Q187*H187</f>
        <v>0</v>
      </c>
      <c r="S187" s="138">
        <v>0</v>
      </c>
      <c r="T187" s="139">
        <f>S187*H187</f>
        <v>0</v>
      </c>
      <c r="AR187" s="140" t="s">
        <v>4875</v>
      </c>
      <c r="AT187" s="140" t="s">
        <v>182</v>
      </c>
      <c r="AU187" s="140" t="s">
        <v>80</v>
      </c>
      <c r="AY187" s="16" t="s">
        <v>181</v>
      </c>
      <c r="BE187" s="141">
        <f>IF(N187="základní",J187,0)</f>
        <v>0</v>
      </c>
      <c r="BF187" s="141">
        <f>IF(N187="snížená",J187,0)</f>
        <v>0</v>
      </c>
      <c r="BG187" s="141">
        <f>IF(N187="zákl. přenesená",J187,0)</f>
        <v>0</v>
      </c>
      <c r="BH187" s="141">
        <f>IF(N187="sníž. přenesená",J187,0)</f>
        <v>0</v>
      </c>
      <c r="BI187" s="141">
        <f>IF(N187="nulová",J187,0)</f>
        <v>0</v>
      </c>
      <c r="BJ187" s="16" t="s">
        <v>78</v>
      </c>
      <c r="BK187" s="141">
        <f>ROUND(I187*H187,2)</f>
        <v>0</v>
      </c>
      <c r="BL187" s="16" t="s">
        <v>4875</v>
      </c>
      <c r="BM187" s="140" t="s">
        <v>5174</v>
      </c>
    </row>
    <row r="188" spans="2:65" s="1" customFormat="1" x14ac:dyDescent="0.2">
      <c r="B188" s="31"/>
      <c r="D188" s="148" t="s">
        <v>1052</v>
      </c>
      <c r="F188" s="149" t="s">
        <v>4897</v>
      </c>
      <c r="I188" s="144"/>
      <c r="L188" s="31"/>
      <c r="M188" s="145"/>
      <c r="T188" s="52"/>
      <c r="AT188" s="16" t="s">
        <v>1052</v>
      </c>
      <c r="AU188" s="16" t="s">
        <v>80</v>
      </c>
    </row>
    <row r="189" spans="2:65" s="1" customFormat="1" ht="16.5" customHeight="1" x14ac:dyDescent="0.2">
      <c r="B189" s="128"/>
      <c r="C189" s="129" t="s">
        <v>306</v>
      </c>
      <c r="D189" s="129" t="s">
        <v>182</v>
      </c>
      <c r="E189" s="130" t="s">
        <v>4899</v>
      </c>
      <c r="F189" s="131" t="s">
        <v>4900</v>
      </c>
      <c r="G189" s="132" t="s">
        <v>3089</v>
      </c>
      <c r="H189" s="174"/>
      <c r="I189" s="134"/>
      <c r="J189" s="135">
        <f>ROUND(I189*H189,2)</f>
        <v>0</v>
      </c>
      <c r="K189" s="131" t="s">
        <v>1050</v>
      </c>
      <c r="L189" s="31"/>
      <c r="M189" s="136" t="s">
        <v>3</v>
      </c>
      <c r="N189" s="137" t="s">
        <v>44</v>
      </c>
      <c r="P189" s="138">
        <f>O189*H189</f>
        <v>0</v>
      </c>
      <c r="Q189" s="138">
        <v>0</v>
      </c>
      <c r="R189" s="138">
        <f>Q189*H189</f>
        <v>0</v>
      </c>
      <c r="S189" s="138">
        <v>0</v>
      </c>
      <c r="T189" s="139">
        <f>S189*H189</f>
        <v>0</v>
      </c>
      <c r="AR189" s="140" t="s">
        <v>4875</v>
      </c>
      <c r="AT189" s="140" t="s">
        <v>182</v>
      </c>
      <c r="AU189" s="140" t="s">
        <v>80</v>
      </c>
      <c r="AY189" s="16" t="s">
        <v>181</v>
      </c>
      <c r="BE189" s="141">
        <f>IF(N189="základní",J189,0)</f>
        <v>0</v>
      </c>
      <c r="BF189" s="141">
        <f>IF(N189="snížená",J189,0)</f>
        <v>0</v>
      </c>
      <c r="BG189" s="141">
        <f>IF(N189="zákl. přenesená",J189,0)</f>
        <v>0</v>
      </c>
      <c r="BH189" s="141">
        <f>IF(N189="sníž. přenesená",J189,0)</f>
        <v>0</v>
      </c>
      <c r="BI189" s="141">
        <f>IF(N189="nulová",J189,0)</f>
        <v>0</v>
      </c>
      <c r="BJ189" s="16" t="s">
        <v>78</v>
      </c>
      <c r="BK189" s="141">
        <f>ROUND(I189*H189,2)</f>
        <v>0</v>
      </c>
      <c r="BL189" s="16" t="s">
        <v>4875</v>
      </c>
      <c r="BM189" s="140" t="s">
        <v>5175</v>
      </c>
    </row>
    <row r="190" spans="2:65" s="1" customFormat="1" x14ac:dyDescent="0.2">
      <c r="B190" s="31"/>
      <c r="D190" s="148" t="s">
        <v>1052</v>
      </c>
      <c r="F190" s="149" t="s">
        <v>4902</v>
      </c>
      <c r="I190" s="144"/>
      <c r="L190" s="31"/>
      <c r="M190" s="175"/>
      <c r="N190" s="176"/>
      <c r="O190" s="176"/>
      <c r="P190" s="176"/>
      <c r="Q190" s="176"/>
      <c r="R190" s="176"/>
      <c r="S190" s="176"/>
      <c r="T190" s="177"/>
      <c r="AT190" s="16" t="s">
        <v>1052</v>
      </c>
      <c r="AU190" s="16" t="s">
        <v>80</v>
      </c>
    </row>
    <row r="191" spans="2:65" s="1" customFormat="1" ht="6.95" customHeight="1" x14ac:dyDescent="0.2">
      <c r="B191" s="40"/>
      <c r="C191" s="41"/>
      <c r="D191" s="41"/>
      <c r="E191" s="41"/>
      <c r="F191" s="41"/>
      <c r="G191" s="41"/>
      <c r="H191" s="41"/>
      <c r="I191" s="41"/>
      <c r="J191" s="41"/>
      <c r="K191" s="41"/>
      <c r="L191" s="31"/>
    </row>
  </sheetData>
  <autoFilter ref="C94:K190" xr:uid="{00000000-0009-0000-0000-000004000000}"/>
  <mergeCells count="12">
    <mergeCell ref="E87:H87"/>
    <mergeCell ref="L2:V2"/>
    <mergeCell ref="E50:H50"/>
    <mergeCell ref="E52:H52"/>
    <mergeCell ref="E54:H54"/>
    <mergeCell ref="E83:H83"/>
    <mergeCell ref="E85:H85"/>
    <mergeCell ref="E7:H7"/>
    <mergeCell ref="E9:H9"/>
    <mergeCell ref="E11:H11"/>
    <mergeCell ref="E20:H20"/>
    <mergeCell ref="E29:H29"/>
  </mergeCells>
  <hyperlinks>
    <hyperlink ref="F99" r:id="rId1" xr:uid="{00000000-0004-0000-0400-000000000000}"/>
    <hyperlink ref="F102" r:id="rId2" xr:uid="{00000000-0004-0000-0400-000001000000}"/>
    <hyperlink ref="F105" r:id="rId3" xr:uid="{00000000-0004-0000-0400-000002000000}"/>
    <hyperlink ref="F108" r:id="rId4" xr:uid="{00000000-0004-0000-0400-000003000000}"/>
    <hyperlink ref="F110" r:id="rId5" xr:uid="{00000000-0004-0000-0400-000004000000}"/>
    <hyperlink ref="F112" r:id="rId6" xr:uid="{00000000-0004-0000-0400-000005000000}"/>
    <hyperlink ref="F114" r:id="rId7" xr:uid="{00000000-0004-0000-0400-000006000000}"/>
    <hyperlink ref="F117" r:id="rId8" xr:uid="{00000000-0004-0000-0400-000007000000}"/>
    <hyperlink ref="F120" r:id="rId9" xr:uid="{00000000-0004-0000-0400-000008000000}"/>
    <hyperlink ref="F123" r:id="rId10" xr:uid="{00000000-0004-0000-0400-000009000000}"/>
    <hyperlink ref="F125" r:id="rId11" xr:uid="{00000000-0004-0000-0400-00000A000000}"/>
    <hyperlink ref="F128" r:id="rId12" xr:uid="{00000000-0004-0000-0400-00000B000000}"/>
    <hyperlink ref="F130" r:id="rId13" xr:uid="{00000000-0004-0000-0400-00000C000000}"/>
    <hyperlink ref="F133" r:id="rId14" xr:uid="{00000000-0004-0000-0400-00000D000000}"/>
    <hyperlink ref="F138" r:id="rId15" xr:uid="{00000000-0004-0000-0400-00000E000000}"/>
    <hyperlink ref="F141" r:id="rId16" xr:uid="{00000000-0004-0000-0400-00000F000000}"/>
    <hyperlink ref="F145" r:id="rId17" xr:uid="{00000000-0004-0000-0400-000010000000}"/>
    <hyperlink ref="F148" r:id="rId18" xr:uid="{00000000-0004-0000-0400-000011000000}"/>
    <hyperlink ref="F151" r:id="rId19" xr:uid="{00000000-0004-0000-0400-000012000000}"/>
    <hyperlink ref="F153" r:id="rId20" xr:uid="{00000000-0004-0000-0400-000013000000}"/>
    <hyperlink ref="F156" r:id="rId21" xr:uid="{00000000-0004-0000-0400-000014000000}"/>
    <hyperlink ref="F159" r:id="rId22" xr:uid="{00000000-0004-0000-0400-000015000000}"/>
    <hyperlink ref="F161" r:id="rId23" xr:uid="{00000000-0004-0000-0400-000016000000}"/>
    <hyperlink ref="F165" r:id="rId24" xr:uid="{00000000-0004-0000-0400-000017000000}"/>
    <hyperlink ref="F168" r:id="rId25" xr:uid="{00000000-0004-0000-0400-000018000000}"/>
    <hyperlink ref="F170" r:id="rId26" xr:uid="{00000000-0004-0000-0400-000019000000}"/>
    <hyperlink ref="F172" r:id="rId27" xr:uid="{00000000-0004-0000-0400-00001A000000}"/>
    <hyperlink ref="F179" r:id="rId28" xr:uid="{00000000-0004-0000-0400-00001B000000}"/>
    <hyperlink ref="F183" r:id="rId29" xr:uid="{00000000-0004-0000-0400-00001C000000}"/>
    <hyperlink ref="F185" r:id="rId30" xr:uid="{00000000-0004-0000-0400-00001D000000}"/>
    <hyperlink ref="F188" r:id="rId31" xr:uid="{00000000-0004-0000-0400-00001E000000}"/>
    <hyperlink ref="F190" r:id="rId32" xr:uid="{00000000-0004-0000-0400-00001F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278"/>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90" t="s">
        <v>6</v>
      </c>
      <c r="M2" s="273"/>
      <c r="N2" s="273"/>
      <c r="O2" s="273"/>
      <c r="P2" s="273"/>
      <c r="Q2" s="273"/>
      <c r="R2" s="273"/>
      <c r="S2" s="273"/>
      <c r="T2" s="273"/>
      <c r="U2" s="273"/>
      <c r="V2" s="273"/>
      <c r="AT2" s="16" t="s">
        <v>97</v>
      </c>
    </row>
    <row r="3" spans="2:46" ht="6.95" customHeight="1" x14ac:dyDescent="0.2">
      <c r="B3" s="17"/>
      <c r="C3" s="18"/>
      <c r="D3" s="18"/>
      <c r="E3" s="18"/>
      <c r="F3" s="18"/>
      <c r="G3" s="18"/>
      <c r="H3" s="18"/>
      <c r="I3" s="18"/>
      <c r="J3" s="18"/>
      <c r="K3" s="18"/>
      <c r="L3" s="19"/>
      <c r="AT3" s="16" t="s">
        <v>80</v>
      </c>
    </row>
    <row r="4" spans="2:46" ht="24.95" customHeight="1" x14ac:dyDescent="0.2">
      <c r="B4" s="19"/>
      <c r="D4" s="20" t="s">
        <v>113</v>
      </c>
      <c r="L4" s="19"/>
      <c r="M4" s="89" t="s">
        <v>11</v>
      </c>
      <c r="AT4" s="16" t="s">
        <v>4</v>
      </c>
    </row>
    <row r="5" spans="2:46" ht="6.95" customHeight="1" x14ac:dyDescent="0.2">
      <c r="B5" s="19"/>
      <c r="L5" s="19"/>
    </row>
    <row r="6" spans="2:46" ht="12" customHeight="1" x14ac:dyDescent="0.2">
      <c r="B6" s="19"/>
      <c r="D6" s="26" t="s">
        <v>17</v>
      </c>
      <c r="L6" s="19"/>
    </row>
    <row r="7" spans="2:46" ht="26.25" customHeight="1" x14ac:dyDescent="0.2">
      <c r="B7" s="19"/>
      <c r="E7" s="306" t="str">
        <f>'Rekapitulace stavby'!K6</f>
        <v>REKONSTRUKCE KMOCHOVA DOMU, KUTNOHORSKÁ ULICE ČP. 50</v>
      </c>
      <c r="F7" s="307"/>
      <c r="G7" s="307"/>
      <c r="H7" s="307"/>
      <c r="L7" s="19"/>
    </row>
    <row r="8" spans="2:46" ht="12" customHeight="1" x14ac:dyDescent="0.2">
      <c r="B8" s="19"/>
      <c r="D8" s="26" t="s">
        <v>114</v>
      </c>
      <c r="L8" s="19"/>
    </row>
    <row r="9" spans="2:46" s="1" customFormat="1" ht="23.25" customHeight="1" x14ac:dyDescent="0.2">
      <c r="B9" s="31"/>
      <c r="E9" s="306" t="s">
        <v>115</v>
      </c>
      <c r="F9" s="305"/>
      <c r="G9" s="305"/>
      <c r="H9" s="305"/>
      <c r="L9" s="31"/>
    </row>
    <row r="10" spans="2:46" s="1" customFormat="1" ht="12" customHeight="1" x14ac:dyDescent="0.2">
      <c r="B10" s="31"/>
      <c r="D10" s="26" t="s">
        <v>116</v>
      </c>
      <c r="L10" s="31"/>
    </row>
    <row r="11" spans="2:46" s="1" customFormat="1" ht="16.5" customHeight="1" x14ac:dyDescent="0.2">
      <c r="B11" s="31"/>
      <c r="E11" s="284" t="s">
        <v>5176</v>
      </c>
      <c r="F11" s="305"/>
      <c r="G11" s="305"/>
      <c r="H11" s="305"/>
      <c r="L11" s="31"/>
    </row>
    <row r="12" spans="2:46" s="1" customFormat="1" x14ac:dyDescent="0.2">
      <c r="B12" s="31"/>
      <c r="L12" s="31"/>
    </row>
    <row r="13" spans="2:46" s="1" customFormat="1" ht="12" customHeight="1" x14ac:dyDescent="0.2">
      <c r="B13" s="31"/>
      <c r="D13" s="26" t="s">
        <v>19</v>
      </c>
      <c r="F13" s="24" t="s">
        <v>3</v>
      </c>
      <c r="I13" s="26" t="s">
        <v>20</v>
      </c>
      <c r="J13" s="24" t="s">
        <v>3</v>
      </c>
      <c r="L13" s="31"/>
    </row>
    <row r="14" spans="2:46" s="1" customFormat="1" ht="12" customHeight="1" x14ac:dyDescent="0.2">
      <c r="B14" s="31"/>
      <c r="D14" s="26" t="s">
        <v>21</v>
      </c>
      <c r="F14" s="24" t="s">
        <v>22</v>
      </c>
      <c r="I14" s="26" t="s">
        <v>23</v>
      </c>
      <c r="J14" s="48" t="str">
        <f>'Rekapitulace stavby'!AN8</f>
        <v>30. 10. 2024</v>
      </c>
      <c r="L14" s="31"/>
    </row>
    <row r="15" spans="2:46" s="1" customFormat="1" ht="10.9" customHeight="1" x14ac:dyDescent="0.2">
      <c r="B15" s="31"/>
      <c r="L15" s="31"/>
    </row>
    <row r="16" spans="2:46" s="1" customFormat="1" ht="12" customHeight="1" x14ac:dyDescent="0.2">
      <c r="B16" s="31"/>
      <c r="D16" s="26" t="s">
        <v>25</v>
      </c>
      <c r="I16" s="26" t="s">
        <v>26</v>
      </c>
      <c r="J16" s="24" t="s">
        <v>3</v>
      </c>
      <c r="L16" s="31"/>
    </row>
    <row r="17" spans="2:12" s="1" customFormat="1" ht="18" customHeight="1" x14ac:dyDescent="0.2">
      <c r="B17" s="31"/>
      <c r="E17" s="24" t="s">
        <v>27</v>
      </c>
      <c r="I17" s="26" t="s">
        <v>28</v>
      </c>
      <c r="J17" s="24" t="s">
        <v>3</v>
      </c>
      <c r="L17" s="31"/>
    </row>
    <row r="18" spans="2:12" s="1" customFormat="1" ht="6.95" customHeight="1" x14ac:dyDescent="0.2">
      <c r="B18" s="31"/>
      <c r="L18" s="31"/>
    </row>
    <row r="19" spans="2:12" s="1" customFormat="1" ht="12" customHeight="1" x14ac:dyDescent="0.2">
      <c r="B19" s="31"/>
      <c r="D19" s="26" t="s">
        <v>29</v>
      </c>
      <c r="I19" s="26" t="s">
        <v>26</v>
      </c>
      <c r="J19" s="27" t="str">
        <f>'Rekapitulace stavby'!AN13</f>
        <v>Vyplň údaj</v>
      </c>
      <c r="L19" s="31"/>
    </row>
    <row r="20" spans="2:12" s="1" customFormat="1" ht="18" customHeight="1" x14ac:dyDescent="0.2">
      <c r="B20" s="31"/>
      <c r="E20" s="308" t="str">
        <f>'Rekapitulace stavby'!E14</f>
        <v>Vyplň údaj</v>
      </c>
      <c r="F20" s="272"/>
      <c r="G20" s="272"/>
      <c r="H20" s="272"/>
      <c r="I20" s="26" t="s">
        <v>28</v>
      </c>
      <c r="J20" s="27" t="str">
        <f>'Rekapitulace stavby'!AN14</f>
        <v>Vyplň údaj</v>
      </c>
      <c r="L20" s="31"/>
    </row>
    <row r="21" spans="2:12" s="1" customFormat="1" ht="6.95" customHeight="1" x14ac:dyDescent="0.2">
      <c r="B21" s="31"/>
      <c r="L21" s="31"/>
    </row>
    <row r="22" spans="2:12" s="1" customFormat="1" ht="12" customHeight="1" x14ac:dyDescent="0.2">
      <c r="B22" s="31"/>
      <c r="D22" s="26" t="s">
        <v>31</v>
      </c>
      <c r="I22" s="26" t="s">
        <v>26</v>
      </c>
      <c r="J22" s="24" t="s">
        <v>32</v>
      </c>
      <c r="L22" s="31"/>
    </row>
    <row r="23" spans="2:12" s="1" customFormat="1" ht="18" customHeight="1" x14ac:dyDescent="0.2">
      <c r="B23" s="31"/>
      <c r="E23" s="24" t="s">
        <v>33</v>
      </c>
      <c r="I23" s="26" t="s">
        <v>28</v>
      </c>
      <c r="J23" s="24" t="s">
        <v>34</v>
      </c>
      <c r="L23" s="31"/>
    </row>
    <row r="24" spans="2:12" s="1" customFormat="1" ht="6.95" customHeight="1" x14ac:dyDescent="0.2">
      <c r="B24" s="31"/>
      <c r="L24" s="31"/>
    </row>
    <row r="25" spans="2:12" s="1" customFormat="1" ht="12" customHeight="1" x14ac:dyDescent="0.2">
      <c r="B25" s="31"/>
      <c r="D25" s="26" t="s">
        <v>36</v>
      </c>
      <c r="I25" s="26" t="s">
        <v>26</v>
      </c>
      <c r="J25" s="24" t="s">
        <v>32</v>
      </c>
      <c r="L25" s="31"/>
    </row>
    <row r="26" spans="2:12" s="1" customFormat="1" ht="18" customHeight="1" x14ac:dyDescent="0.2">
      <c r="B26" s="31"/>
      <c r="E26" s="24" t="s">
        <v>33</v>
      </c>
      <c r="I26" s="26" t="s">
        <v>28</v>
      </c>
      <c r="J26" s="24" t="s">
        <v>34</v>
      </c>
      <c r="L26" s="31"/>
    </row>
    <row r="27" spans="2:12" s="1" customFormat="1" ht="6.95" customHeight="1" x14ac:dyDescent="0.2">
      <c r="B27" s="31"/>
      <c r="L27" s="31"/>
    </row>
    <row r="28" spans="2:12" s="1" customFormat="1" ht="12" customHeight="1" x14ac:dyDescent="0.2">
      <c r="B28" s="31"/>
      <c r="D28" s="26" t="s">
        <v>37</v>
      </c>
      <c r="L28" s="31"/>
    </row>
    <row r="29" spans="2:12" s="7" customFormat="1" ht="16.5" customHeight="1" x14ac:dyDescent="0.2">
      <c r="B29" s="90"/>
      <c r="E29" s="277" t="s">
        <v>3</v>
      </c>
      <c r="F29" s="277"/>
      <c r="G29" s="277"/>
      <c r="H29" s="277"/>
      <c r="L29" s="90"/>
    </row>
    <row r="30" spans="2:12" s="1" customFormat="1" ht="6.95" customHeight="1" x14ac:dyDescent="0.2">
      <c r="B30" s="31"/>
      <c r="L30" s="31"/>
    </row>
    <row r="31" spans="2:12" s="1" customFormat="1" ht="6.95" customHeight="1" x14ac:dyDescent="0.2">
      <c r="B31" s="31"/>
      <c r="D31" s="49"/>
      <c r="E31" s="49"/>
      <c r="F31" s="49"/>
      <c r="G31" s="49"/>
      <c r="H31" s="49"/>
      <c r="I31" s="49"/>
      <c r="J31" s="49"/>
      <c r="K31" s="49"/>
      <c r="L31" s="31"/>
    </row>
    <row r="32" spans="2:12" s="1" customFormat="1" ht="25.35" customHeight="1" x14ac:dyDescent="0.2">
      <c r="B32" s="31"/>
      <c r="D32" s="91" t="s">
        <v>39</v>
      </c>
      <c r="J32" s="62">
        <f>ROUND(J100, 2)</f>
        <v>0</v>
      </c>
      <c r="L32" s="31"/>
    </row>
    <row r="33" spans="2:12" s="1" customFormat="1" ht="6.95" customHeight="1" x14ac:dyDescent="0.2">
      <c r="B33" s="31"/>
      <c r="D33" s="49"/>
      <c r="E33" s="49"/>
      <c r="F33" s="49"/>
      <c r="G33" s="49"/>
      <c r="H33" s="49"/>
      <c r="I33" s="49"/>
      <c r="J33" s="49"/>
      <c r="K33" s="49"/>
      <c r="L33" s="31"/>
    </row>
    <row r="34" spans="2:12" s="1" customFormat="1" ht="14.45" customHeight="1" x14ac:dyDescent="0.2">
      <c r="B34" s="31"/>
      <c r="F34" s="34" t="s">
        <v>41</v>
      </c>
      <c r="I34" s="34" t="s">
        <v>40</v>
      </c>
      <c r="J34" s="34" t="s">
        <v>42</v>
      </c>
      <c r="L34" s="31"/>
    </row>
    <row r="35" spans="2:12" s="1" customFormat="1" ht="14.45" customHeight="1" x14ac:dyDescent="0.2">
      <c r="B35" s="31"/>
      <c r="D35" s="51" t="s">
        <v>43</v>
      </c>
      <c r="E35" s="26" t="s">
        <v>44</v>
      </c>
      <c r="F35" s="82">
        <f>ROUND((SUM(BE100:BE277)),  2)</f>
        <v>0</v>
      </c>
      <c r="I35" s="92">
        <v>0.21</v>
      </c>
      <c r="J35" s="82">
        <f>ROUND(((SUM(BE100:BE277))*I35),  2)</f>
        <v>0</v>
      </c>
      <c r="L35" s="31"/>
    </row>
    <row r="36" spans="2:12" s="1" customFormat="1" ht="14.45" customHeight="1" x14ac:dyDescent="0.2">
      <c r="B36" s="31"/>
      <c r="E36" s="26" t="s">
        <v>45</v>
      </c>
      <c r="F36" s="82">
        <f>ROUND((SUM(BF100:BF277)),  2)</f>
        <v>0</v>
      </c>
      <c r="I36" s="92">
        <v>0.12</v>
      </c>
      <c r="J36" s="82">
        <f>ROUND(((SUM(BF100:BF277))*I36),  2)</f>
        <v>0</v>
      </c>
      <c r="L36" s="31"/>
    </row>
    <row r="37" spans="2:12" s="1" customFormat="1" ht="14.45" hidden="1" customHeight="1" x14ac:dyDescent="0.2">
      <c r="B37" s="31"/>
      <c r="E37" s="26" t="s">
        <v>46</v>
      </c>
      <c r="F37" s="82">
        <f>ROUND((SUM(BG100:BG277)),  2)</f>
        <v>0</v>
      </c>
      <c r="I37" s="92">
        <v>0.21</v>
      </c>
      <c r="J37" s="82">
        <f>0</f>
        <v>0</v>
      </c>
      <c r="L37" s="31"/>
    </row>
    <row r="38" spans="2:12" s="1" customFormat="1" ht="14.45" hidden="1" customHeight="1" x14ac:dyDescent="0.2">
      <c r="B38" s="31"/>
      <c r="E38" s="26" t="s">
        <v>47</v>
      </c>
      <c r="F38" s="82">
        <f>ROUND((SUM(BH100:BH277)),  2)</f>
        <v>0</v>
      </c>
      <c r="I38" s="92">
        <v>0.12</v>
      </c>
      <c r="J38" s="82">
        <f>0</f>
        <v>0</v>
      </c>
      <c r="L38" s="31"/>
    </row>
    <row r="39" spans="2:12" s="1" customFormat="1" ht="14.45" hidden="1" customHeight="1" x14ac:dyDescent="0.2">
      <c r="B39" s="31"/>
      <c r="E39" s="26" t="s">
        <v>48</v>
      </c>
      <c r="F39" s="82">
        <f>ROUND((SUM(BI100:BI277)),  2)</f>
        <v>0</v>
      </c>
      <c r="I39" s="92">
        <v>0</v>
      </c>
      <c r="J39" s="82">
        <f>0</f>
        <v>0</v>
      </c>
      <c r="L39" s="31"/>
    </row>
    <row r="40" spans="2:12" s="1" customFormat="1" ht="6.95" customHeight="1" x14ac:dyDescent="0.2">
      <c r="B40" s="31"/>
      <c r="L40" s="31"/>
    </row>
    <row r="41" spans="2:12" s="1" customFormat="1" ht="25.35" customHeight="1" x14ac:dyDescent="0.2">
      <c r="B41" s="31"/>
      <c r="C41" s="93"/>
      <c r="D41" s="94" t="s">
        <v>49</v>
      </c>
      <c r="E41" s="53"/>
      <c r="F41" s="53"/>
      <c r="G41" s="95" t="s">
        <v>50</v>
      </c>
      <c r="H41" s="96" t="s">
        <v>51</v>
      </c>
      <c r="I41" s="53"/>
      <c r="J41" s="97">
        <f>SUM(J32:J39)</f>
        <v>0</v>
      </c>
      <c r="K41" s="98"/>
      <c r="L41" s="31"/>
    </row>
    <row r="42" spans="2:12" s="1" customFormat="1" ht="14.45" customHeight="1" x14ac:dyDescent="0.2">
      <c r="B42" s="40"/>
      <c r="C42" s="41"/>
      <c r="D42" s="41"/>
      <c r="E42" s="41"/>
      <c r="F42" s="41"/>
      <c r="G42" s="41"/>
      <c r="H42" s="41"/>
      <c r="I42" s="41"/>
      <c r="J42" s="41"/>
      <c r="K42" s="41"/>
      <c r="L42" s="31"/>
    </row>
    <row r="46" spans="2:12" s="1" customFormat="1" ht="6.95" customHeight="1" x14ac:dyDescent="0.2">
      <c r="B46" s="42"/>
      <c r="C46" s="43"/>
      <c r="D46" s="43"/>
      <c r="E46" s="43"/>
      <c r="F46" s="43"/>
      <c r="G46" s="43"/>
      <c r="H46" s="43"/>
      <c r="I46" s="43"/>
      <c r="J46" s="43"/>
      <c r="K46" s="43"/>
      <c r="L46" s="31"/>
    </row>
    <row r="47" spans="2:12" s="1" customFormat="1" ht="24.95" customHeight="1" x14ac:dyDescent="0.2">
      <c r="B47" s="31"/>
      <c r="C47" s="20" t="s">
        <v>118</v>
      </c>
      <c r="L47" s="31"/>
    </row>
    <row r="48" spans="2:12" s="1" customFormat="1" ht="6.95" customHeight="1" x14ac:dyDescent="0.2">
      <c r="B48" s="31"/>
      <c r="L48" s="31"/>
    </row>
    <row r="49" spans="2:47" s="1" customFormat="1" ht="12" customHeight="1" x14ac:dyDescent="0.2">
      <c r="B49" s="31"/>
      <c r="C49" s="26" t="s">
        <v>17</v>
      </c>
      <c r="L49" s="31"/>
    </row>
    <row r="50" spans="2:47" s="1" customFormat="1" ht="26.25" customHeight="1" x14ac:dyDescent="0.2">
      <c r="B50" s="31"/>
      <c r="E50" s="306" t="str">
        <f>E7</f>
        <v>REKONSTRUKCE KMOCHOVA DOMU, KUTNOHORSKÁ ULICE ČP. 50</v>
      </c>
      <c r="F50" s="307"/>
      <c r="G50" s="307"/>
      <c r="H50" s="307"/>
      <c r="L50" s="31"/>
    </row>
    <row r="51" spans="2:47" ht="12" customHeight="1" x14ac:dyDescent="0.2">
      <c r="B51" s="19"/>
      <c r="C51" s="26" t="s">
        <v>114</v>
      </c>
      <c r="L51" s="19"/>
    </row>
    <row r="52" spans="2:47" s="1" customFormat="1" ht="23.25" customHeight="1" x14ac:dyDescent="0.2">
      <c r="B52" s="31"/>
      <c r="E52" s="306" t="s">
        <v>115</v>
      </c>
      <c r="F52" s="305"/>
      <c r="G52" s="305"/>
      <c r="H52" s="305"/>
      <c r="L52" s="31"/>
    </row>
    <row r="53" spans="2:47" s="1" customFormat="1" ht="12" customHeight="1" x14ac:dyDescent="0.2">
      <c r="B53" s="31"/>
      <c r="C53" s="26" t="s">
        <v>116</v>
      </c>
      <c r="L53" s="31"/>
    </row>
    <row r="54" spans="2:47" s="1" customFormat="1" ht="16.5" customHeight="1" x14ac:dyDescent="0.2">
      <c r="B54" s="31"/>
      <c r="E54" s="284" t="str">
        <f>E11</f>
        <v>24039e - SO - 05 Oplocení (sanace opěrné stěny)</v>
      </c>
      <c r="F54" s="305"/>
      <c r="G54" s="305"/>
      <c r="H54" s="305"/>
      <c r="L54" s="31"/>
    </row>
    <row r="55" spans="2:47" s="1" customFormat="1" ht="6.95" customHeight="1" x14ac:dyDescent="0.2">
      <c r="B55" s="31"/>
      <c r="L55" s="31"/>
    </row>
    <row r="56" spans="2:47" s="1" customFormat="1" ht="12" customHeight="1" x14ac:dyDescent="0.2">
      <c r="B56" s="31"/>
      <c r="C56" s="26" t="s">
        <v>21</v>
      </c>
      <c r="F56" s="24" t="str">
        <f>F14</f>
        <v>Kolín IV, Kutnohorská 50</v>
      </c>
      <c r="I56" s="26" t="s">
        <v>23</v>
      </c>
      <c r="J56" s="48" t="str">
        <f>IF(J14="","",J14)</f>
        <v>30. 10. 2024</v>
      </c>
      <c r="L56" s="31"/>
    </row>
    <row r="57" spans="2:47" s="1" customFormat="1" ht="6.95" customHeight="1" x14ac:dyDescent="0.2">
      <c r="B57" s="31"/>
      <c r="L57" s="31"/>
    </row>
    <row r="58" spans="2:47" s="1" customFormat="1" ht="40.15" customHeight="1" x14ac:dyDescent="0.2">
      <c r="B58" s="31"/>
      <c r="C58" s="26" t="s">
        <v>25</v>
      </c>
      <c r="F58" s="24" t="str">
        <f>E17</f>
        <v>Město Kolín, Karlovo nám. 78, Kolín I</v>
      </c>
      <c r="I58" s="26" t="s">
        <v>31</v>
      </c>
      <c r="J58" s="29" t="str">
        <f>E23</f>
        <v>AZ PROJECT spol. s r.o., Plynárenská 830, Kolín IV</v>
      </c>
      <c r="L58" s="31"/>
    </row>
    <row r="59" spans="2:47" s="1" customFormat="1" ht="40.15" customHeight="1" x14ac:dyDescent="0.2">
      <c r="B59" s="31"/>
      <c r="C59" s="26" t="s">
        <v>29</v>
      </c>
      <c r="F59" s="24" t="str">
        <f>IF(E20="","",E20)</f>
        <v>Vyplň údaj</v>
      </c>
      <c r="I59" s="26" t="s">
        <v>36</v>
      </c>
      <c r="J59" s="29" t="str">
        <f>E26</f>
        <v>AZ PROJECT spol. s r.o., Plynárenská 830, Kolín IV</v>
      </c>
      <c r="L59" s="31"/>
    </row>
    <row r="60" spans="2:47" s="1" customFormat="1" ht="10.35" customHeight="1" x14ac:dyDescent="0.2">
      <c r="B60" s="31"/>
      <c r="L60" s="31"/>
    </row>
    <row r="61" spans="2:47" s="1" customFormat="1" ht="29.25" customHeight="1" x14ac:dyDescent="0.2">
      <c r="B61" s="31"/>
      <c r="C61" s="99" t="s">
        <v>119</v>
      </c>
      <c r="D61" s="93"/>
      <c r="E61" s="93"/>
      <c r="F61" s="93"/>
      <c r="G61" s="93"/>
      <c r="H61" s="93"/>
      <c r="I61" s="93"/>
      <c r="J61" s="100" t="s">
        <v>120</v>
      </c>
      <c r="K61" s="93"/>
      <c r="L61" s="31"/>
    </row>
    <row r="62" spans="2:47" s="1" customFormat="1" ht="10.35" customHeight="1" x14ac:dyDescent="0.2">
      <c r="B62" s="31"/>
      <c r="L62" s="31"/>
    </row>
    <row r="63" spans="2:47" s="1" customFormat="1" ht="22.9" customHeight="1" x14ac:dyDescent="0.2">
      <c r="B63" s="31"/>
      <c r="C63" s="101" t="s">
        <v>71</v>
      </c>
      <c r="J63" s="62">
        <f>J100</f>
        <v>0</v>
      </c>
      <c r="L63" s="31"/>
      <c r="AU63" s="16" t="s">
        <v>121</v>
      </c>
    </row>
    <row r="64" spans="2:47" s="8" customFormat="1" ht="24.95" customHeight="1" x14ac:dyDescent="0.2">
      <c r="B64" s="102"/>
      <c r="D64" s="103" t="s">
        <v>127</v>
      </c>
      <c r="E64" s="104"/>
      <c r="F64" s="104"/>
      <c r="G64" s="104"/>
      <c r="H64" s="104"/>
      <c r="I64" s="104"/>
      <c r="J64" s="105">
        <f>J101</f>
        <v>0</v>
      </c>
      <c r="L64" s="102"/>
    </row>
    <row r="65" spans="2:12" s="9" customFormat="1" ht="19.899999999999999" customHeight="1" x14ac:dyDescent="0.2">
      <c r="B65" s="106"/>
      <c r="D65" s="107" t="s">
        <v>128</v>
      </c>
      <c r="E65" s="108"/>
      <c r="F65" s="108"/>
      <c r="G65" s="108"/>
      <c r="H65" s="108"/>
      <c r="I65" s="108"/>
      <c r="J65" s="109">
        <f>J102</f>
        <v>0</v>
      </c>
      <c r="L65" s="106"/>
    </row>
    <row r="66" spans="2:12" s="9" customFormat="1" ht="19.899999999999999" customHeight="1" x14ac:dyDescent="0.2">
      <c r="B66" s="106"/>
      <c r="D66" s="107" t="s">
        <v>129</v>
      </c>
      <c r="E66" s="108"/>
      <c r="F66" s="108"/>
      <c r="G66" s="108"/>
      <c r="H66" s="108"/>
      <c r="I66" s="108"/>
      <c r="J66" s="109">
        <f>J133</f>
        <v>0</v>
      </c>
      <c r="L66" s="106"/>
    </row>
    <row r="67" spans="2:12" s="9" customFormat="1" ht="19.899999999999999" customHeight="1" x14ac:dyDescent="0.2">
      <c r="B67" s="106"/>
      <c r="D67" s="107" t="s">
        <v>130</v>
      </c>
      <c r="E67" s="108"/>
      <c r="F67" s="108"/>
      <c r="G67" s="108"/>
      <c r="H67" s="108"/>
      <c r="I67" s="108"/>
      <c r="J67" s="109">
        <f>J158</f>
        <v>0</v>
      </c>
      <c r="L67" s="106"/>
    </row>
    <row r="68" spans="2:12" s="9" customFormat="1" ht="19.899999999999999" customHeight="1" x14ac:dyDescent="0.2">
      <c r="B68" s="106"/>
      <c r="D68" s="107" t="s">
        <v>131</v>
      </c>
      <c r="E68" s="108"/>
      <c r="F68" s="108"/>
      <c r="G68" s="108"/>
      <c r="H68" s="108"/>
      <c r="I68" s="108"/>
      <c r="J68" s="109">
        <f>J185</f>
        <v>0</v>
      </c>
      <c r="L68" s="106"/>
    </row>
    <row r="69" spans="2:12" s="9" customFormat="1" ht="19.899999999999999" customHeight="1" x14ac:dyDescent="0.2">
      <c r="B69" s="106"/>
      <c r="D69" s="107" t="s">
        <v>133</v>
      </c>
      <c r="E69" s="108"/>
      <c r="F69" s="108"/>
      <c r="G69" s="108"/>
      <c r="H69" s="108"/>
      <c r="I69" s="108"/>
      <c r="J69" s="109">
        <f>J204</f>
        <v>0</v>
      </c>
      <c r="L69" s="106"/>
    </row>
    <row r="70" spans="2:12" s="9" customFormat="1" ht="19.899999999999999" customHeight="1" x14ac:dyDescent="0.2">
      <c r="B70" s="106"/>
      <c r="D70" s="107" t="s">
        <v>134</v>
      </c>
      <c r="E70" s="108"/>
      <c r="F70" s="108"/>
      <c r="G70" s="108"/>
      <c r="H70" s="108"/>
      <c r="I70" s="108"/>
      <c r="J70" s="109">
        <f>J213</f>
        <v>0</v>
      </c>
      <c r="L70" s="106"/>
    </row>
    <row r="71" spans="2:12" s="9" customFormat="1" ht="19.899999999999999" customHeight="1" x14ac:dyDescent="0.2">
      <c r="B71" s="106"/>
      <c r="D71" s="107" t="s">
        <v>135</v>
      </c>
      <c r="E71" s="108"/>
      <c r="F71" s="108"/>
      <c r="G71" s="108"/>
      <c r="H71" s="108"/>
      <c r="I71" s="108"/>
      <c r="J71" s="109">
        <f>J233</f>
        <v>0</v>
      </c>
      <c r="L71" s="106"/>
    </row>
    <row r="72" spans="2:12" s="9" customFormat="1" ht="19.899999999999999" customHeight="1" x14ac:dyDescent="0.2">
      <c r="B72" s="106"/>
      <c r="D72" s="107" t="s">
        <v>136</v>
      </c>
      <c r="E72" s="108"/>
      <c r="F72" s="108"/>
      <c r="G72" s="108"/>
      <c r="H72" s="108"/>
      <c r="I72" s="108"/>
      <c r="J72" s="109">
        <f>J249</f>
        <v>0</v>
      </c>
      <c r="L72" s="106"/>
    </row>
    <row r="73" spans="2:12" s="8" customFormat="1" ht="24.95" customHeight="1" x14ac:dyDescent="0.2">
      <c r="B73" s="102"/>
      <c r="D73" s="103" t="s">
        <v>137</v>
      </c>
      <c r="E73" s="104"/>
      <c r="F73" s="104"/>
      <c r="G73" s="104"/>
      <c r="H73" s="104"/>
      <c r="I73" s="104"/>
      <c r="J73" s="105">
        <f>J252</f>
        <v>0</v>
      </c>
      <c r="L73" s="102"/>
    </row>
    <row r="74" spans="2:12" s="9" customFormat="1" ht="19.899999999999999" customHeight="1" x14ac:dyDescent="0.2">
      <c r="B74" s="106"/>
      <c r="D74" s="107" t="s">
        <v>155</v>
      </c>
      <c r="E74" s="108"/>
      <c r="F74" s="108"/>
      <c r="G74" s="108"/>
      <c r="H74" s="108"/>
      <c r="I74" s="108"/>
      <c r="J74" s="109">
        <f>J253</f>
        <v>0</v>
      </c>
      <c r="L74" s="106"/>
    </row>
    <row r="75" spans="2:12" s="9" customFormat="1" ht="19.899999999999999" customHeight="1" x14ac:dyDescent="0.2">
      <c r="B75" s="106"/>
      <c r="D75" s="107" t="s">
        <v>5009</v>
      </c>
      <c r="E75" s="108"/>
      <c r="F75" s="108"/>
      <c r="G75" s="108"/>
      <c r="H75" s="108"/>
      <c r="I75" s="108"/>
      <c r="J75" s="109">
        <f>J259</f>
        <v>0</v>
      </c>
      <c r="L75" s="106"/>
    </row>
    <row r="76" spans="2:12" s="8" customFormat="1" ht="24.95" customHeight="1" x14ac:dyDescent="0.2">
      <c r="B76" s="102"/>
      <c r="D76" s="103" t="s">
        <v>163</v>
      </c>
      <c r="E76" s="104"/>
      <c r="F76" s="104"/>
      <c r="G76" s="104"/>
      <c r="H76" s="104"/>
      <c r="I76" s="104"/>
      <c r="J76" s="105">
        <f>J267</f>
        <v>0</v>
      </c>
      <c r="L76" s="102"/>
    </row>
    <row r="77" spans="2:12" s="9" customFormat="1" ht="19.899999999999999" customHeight="1" x14ac:dyDescent="0.2">
      <c r="B77" s="106"/>
      <c r="D77" s="107" t="s">
        <v>164</v>
      </c>
      <c r="E77" s="108"/>
      <c r="F77" s="108"/>
      <c r="G77" s="108"/>
      <c r="H77" s="108"/>
      <c r="I77" s="108"/>
      <c r="J77" s="109">
        <f>J268</f>
        <v>0</v>
      </c>
      <c r="L77" s="106"/>
    </row>
    <row r="78" spans="2:12" s="9" customFormat="1" ht="19.899999999999999" customHeight="1" x14ac:dyDescent="0.2">
      <c r="B78" s="106"/>
      <c r="D78" s="107" t="s">
        <v>165</v>
      </c>
      <c r="E78" s="108"/>
      <c r="F78" s="108"/>
      <c r="G78" s="108"/>
      <c r="H78" s="108"/>
      <c r="I78" s="108"/>
      <c r="J78" s="109">
        <f>J273</f>
        <v>0</v>
      </c>
      <c r="L78" s="106"/>
    </row>
    <row r="79" spans="2:12" s="1" customFormat="1" ht="21.75" customHeight="1" x14ac:dyDescent="0.2">
      <c r="B79" s="31"/>
      <c r="L79" s="31"/>
    </row>
    <row r="80" spans="2:12" s="1" customFormat="1" ht="6.95" customHeight="1" x14ac:dyDescent="0.2">
      <c r="B80" s="40"/>
      <c r="C80" s="41"/>
      <c r="D80" s="41"/>
      <c r="E80" s="41"/>
      <c r="F80" s="41"/>
      <c r="G80" s="41"/>
      <c r="H80" s="41"/>
      <c r="I80" s="41"/>
      <c r="J80" s="41"/>
      <c r="K80" s="41"/>
      <c r="L80" s="31"/>
    </row>
    <row r="84" spans="2:12" s="1" customFormat="1" ht="6.95" customHeight="1" x14ac:dyDescent="0.2">
      <c r="B84" s="42"/>
      <c r="C84" s="43"/>
      <c r="D84" s="43"/>
      <c r="E84" s="43"/>
      <c r="F84" s="43"/>
      <c r="G84" s="43"/>
      <c r="H84" s="43"/>
      <c r="I84" s="43"/>
      <c r="J84" s="43"/>
      <c r="K84" s="43"/>
      <c r="L84" s="31"/>
    </row>
    <row r="85" spans="2:12" s="1" customFormat="1" ht="24.95" customHeight="1" x14ac:dyDescent="0.2">
      <c r="B85" s="31"/>
      <c r="C85" s="20" t="s">
        <v>166</v>
      </c>
      <c r="L85" s="31"/>
    </row>
    <row r="86" spans="2:12" s="1" customFormat="1" ht="6.95" customHeight="1" x14ac:dyDescent="0.2">
      <c r="B86" s="31"/>
      <c r="L86" s="31"/>
    </row>
    <row r="87" spans="2:12" s="1" customFormat="1" ht="12" customHeight="1" x14ac:dyDescent="0.2">
      <c r="B87" s="31"/>
      <c r="C87" s="26" t="s">
        <v>17</v>
      </c>
      <c r="L87" s="31"/>
    </row>
    <row r="88" spans="2:12" s="1" customFormat="1" ht="26.25" customHeight="1" x14ac:dyDescent="0.2">
      <c r="B88" s="31"/>
      <c r="E88" s="306" t="str">
        <f>E7</f>
        <v>REKONSTRUKCE KMOCHOVA DOMU, KUTNOHORSKÁ ULICE ČP. 50</v>
      </c>
      <c r="F88" s="307"/>
      <c r="G88" s="307"/>
      <c r="H88" s="307"/>
      <c r="L88" s="31"/>
    </row>
    <row r="89" spans="2:12" ht="12" customHeight="1" x14ac:dyDescent="0.2">
      <c r="B89" s="19"/>
      <c r="C89" s="26" t="s">
        <v>114</v>
      </c>
      <c r="L89" s="19"/>
    </row>
    <row r="90" spans="2:12" s="1" customFormat="1" ht="23.25" customHeight="1" x14ac:dyDescent="0.2">
      <c r="B90" s="31"/>
      <c r="E90" s="306" t="s">
        <v>115</v>
      </c>
      <c r="F90" s="305"/>
      <c r="G90" s="305"/>
      <c r="H90" s="305"/>
      <c r="L90" s="31"/>
    </row>
    <row r="91" spans="2:12" s="1" customFormat="1" ht="12" customHeight="1" x14ac:dyDescent="0.2">
      <c r="B91" s="31"/>
      <c r="C91" s="26" t="s">
        <v>116</v>
      </c>
      <c r="L91" s="31"/>
    </row>
    <row r="92" spans="2:12" s="1" customFormat="1" ht="16.5" customHeight="1" x14ac:dyDescent="0.2">
      <c r="B92" s="31"/>
      <c r="E92" s="284" t="str">
        <f>E11</f>
        <v>24039e - SO - 05 Oplocení (sanace opěrné stěny)</v>
      </c>
      <c r="F92" s="305"/>
      <c r="G92" s="305"/>
      <c r="H92" s="305"/>
      <c r="L92" s="31"/>
    </row>
    <row r="93" spans="2:12" s="1" customFormat="1" ht="6.95" customHeight="1" x14ac:dyDescent="0.2">
      <c r="B93" s="31"/>
      <c r="L93" s="31"/>
    </row>
    <row r="94" spans="2:12" s="1" customFormat="1" ht="12" customHeight="1" x14ac:dyDescent="0.2">
      <c r="B94" s="31"/>
      <c r="C94" s="26" t="s">
        <v>21</v>
      </c>
      <c r="F94" s="24" t="str">
        <f>F14</f>
        <v>Kolín IV, Kutnohorská 50</v>
      </c>
      <c r="I94" s="26" t="s">
        <v>23</v>
      </c>
      <c r="J94" s="48" t="str">
        <f>IF(J14="","",J14)</f>
        <v>30. 10. 2024</v>
      </c>
      <c r="L94" s="31"/>
    </row>
    <row r="95" spans="2:12" s="1" customFormat="1" ht="6.95" customHeight="1" x14ac:dyDescent="0.2">
      <c r="B95" s="31"/>
      <c r="L95" s="31"/>
    </row>
    <row r="96" spans="2:12" s="1" customFormat="1" ht="40.15" customHeight="1" x14ac:dyDescent="0.2">
      <c r="B96" s="31"/>
      <c r="C96" s="26" t="s">
        <v>25</v>
      </c>
      <c r="F96" s="24" t="str">
        <f>E17</f>
        <v>Město Kolín, Karlovo nám. 78, Kolín I</v>
      </c>
      <c r="I96" s="26" t="s">
        <v>31</v>
      </c>
      <c r="J96" s="29" t="str">
        <f>E23</f>
        <v>AZ PROJECT spol. s r.o., Plynárenská 830, Kolín IV</v>
      </c>
      <c r="L96" s="31"/>
    </row>
    <row r="97" spans="2:65" s="1" customFormat="1" ht="40.15" customHeight="1" x14ac:dyDescent="0.2">
      <c r="B97" s="31"/>
      <c r="C97" s="26" t="s">
        <v>29</v>
      </c>
      <c r="F97" s="24" t="str">
        <f>IF(E20="","",E20)</f>
        <v>Vyplň údaj</v>
      </c>
      <c r="I97" s="26" t="s">
        <v>36</v>
      </c>
      <c r="J97" s="29" t="str">
        <f>E26</f>
        <v>AZ PROJECT spol. s r.o., Plynárenská 830, Kolín IV</v>
      </c>
      <c r="L97" s="31"/>
    </row>
    <row r="98" spans="2:65" s="1" customFormat="1" ht="10.35" customHeight="1" x14ac:dyDescent="0.2">
      <c r="B98" s="31"/>
      <c r="L98" s="31"/>
    </row>
    <row r="99" spans="2:65" s="10" customFormat="1" ht="29.25" customHeight="1" x14ac:dyDescent="0.2">
      <c r="B99" s="110"/>
      <c r="C99" s="111" t="s">
        <v>167</v>
      </c>
      <c r="D99" s="112" t="s">
        <v>58</v>
      </c>
      <c r="E99" s="112" t="s">
        <v>54</v>
      </c>
      <c r="F99" s="112" t="s">
        <v>55</v>
      </c>
      <c r="G99" s="112" t="s">
        <v>168</v>
      </c>
      <c r="H99" s="112" t="s">
        <v>169</v>
      </c>
      <c r="I99" s="112" t="s">
        <v>170</v>
      </c>
      <c r="J99" s="112" t="s">
        <v>120</v>
      </c>
      <c r="K99" s="113" t="s">
        <v>171</v>
      </c>
      <c r="L99" s="110"/>
      <c r="M99" s="55" t="s">
        <v>3</v>
      </c>
      <c r="N99" s="56" t="s">
        <v>43</v>
      </c>
      <c r="O99" s="56" t="s">
        <v>172</v>
      </c>
      <c r="P99" s="56" t="s">
        <v>173</v>
      </c>
      <c r="Q99" s="56" t="s">
        <v>174</v>
      </c>
      <c r="R99" s="56" t="s">
        <v>175</v>
      </c>
      <c r="S99" s="56" t="s">
        <v>176</v>
      </c>
      <c r="T99" s="57" t="s">
        <v>177</v>
      </c>
    </row>
    <row r="100" spans="2:65" s="1" customFormat="1" ht="22.9" customHeight="1" x14ac:dyDescent="0.25">
      <c r="B100" s="31"/>
      <c r="C100" s="60" t="s">
        <v>178</v>
      </c>
      <c r="J100" s="114">
        <f>BK100</f>
        <v>0</v>
      </c>
      <c r="L100" s="31"/>
      <c r="M100" s="58"/>
      <c r="N100" s="49"/>
      <c r="O100" s="49"/>
      <c r="P100" s="115">
        <f>P101+P252+P267</f>
        <v>0</v>
      </c>
      <c r="Q100" s="49"/>
      <c r="R100" s="115">
        <f>R101+R252+R267</f>
        <v>37.220966079999997</v>
      </c>
      <c r="S100" s="49"/>
      <c r="T100" s="116">
        <f>T101+T252+T267</f>
        <v>8.9041367000000005</v>
      </c>
      <c r="AT100" s="16" t="s">
        <v>72</v>
      </c>
      <c r="AU100" s="16" t="s">
        <v>121</v>
      </c>
      <c r="BK100" s="117">
        <f>BK101+BK252+BK267</f>
        <v>0</v>
      </c>
    </row>
    <row r="101" spans="2:65" s="11" customFormat="1" ht="25.9" customHeight="1" x14ac:dyDescent="0.2">
      <c r="B101" s="118"/>
      <c r="D101" s="119" t="s">
        <v>72</v>
      </c>
      <c r="E101" s="120" t="s">
        <v>1044</v>
      </c>
      <c r="F101" s="120" t="s">
        <v>1045</v>
      </c>
      <c r="I101" s="121"/>
      <c r="J101" s="122">
        <f>BK101</f>
        <v>0</v>
      </c>
      <c r="L101" s="118"/>
      <c r="M101" s="123"/>
      <c r="P101" s="124">
        <f>P102+P133+P158+P185+P204+P213+P233+P249</f>
        <v>0</v>
      </c>
      <c r="R101" s="124">
        <f>R102+R133+R158+R185+R204+R213+R233+R249</f>
        <v>36.993767319999996</v>
      </c>
      <c r="T101" s="125">
        <f>T102+T133+T158+T185+T204+T213+T233+T249</f>
        <v>8.9041367000000005</v>
      </c>
      <c r="AR101" s="119" t="s">
        <v>78</v>
      </c>
      <c r="AT101" s="126" t="s">
        <v>72</v>
      </c>
      <c r="AU101" s="126" t="s">
        <v>73</v>
      </c>
      <c r="AY101" s="119" t="s">
        <v>181</v>
      </c>
      <c r="BK101" s="127">
        <f>BK102+BK133+BK158+BK185+BK204+BK213+BK233+BK249</f>
        <v>0</v>
      </c>
    </row>
    <row r="102" spans="2:65" s="11" customFormat="1" ht="22.9" customHeight="1" x14ac:dyDescent="0.2">
      <c r="B102" s="118"/>
      <c r="D102" s="119" t="s">
        <v>72</v>
      </c>
      <c r="E102" s="146" t="s">
        <v>78</v>
      </c>
      <c r="F102" s="146" t="s">
        <v>1046</v>
      </c>
      <c r="I102" s="121"/>
      <c r="J102" s="147">
        <f>BK102</f>
        <v>0</v>
      </c>
      <c r="L102" s="118"/>
      <c r="M102" s="123"/>
      <c r="P102" s="124">
        <f>SUM(P103:P132)</f>
        <v>0</v>
      </c>
      <c r="R102" s="124">
        <f>SUM(R103:R132)</f>
        <v>0</v>
      </c>
      <c r="T102" s="125">
        <f>SUM(T103:T132)</f>
        <v>0</v>
      </c>
      <c r="AR102" s="119" t="s">
        <v>78</v>
      </c>
      <c r="AT102" s="126" t="s">
        <v>72</v>
      </c>
      <c r="AU102" s="126" t="s">
        <v>78</v>
      </c>
      <c r="AY102" s="119" t="s">
        <v>181</v>
      </c>
      <c r="BK102" s="127">
        <f>SUM(BK103:BK132)</f>
        <v>0</v>
      </c>
    </row>
    <row r="103" spans="2:65" s="1" customFormat="1" ht="44.25" customHeight="1" x14ac:dyDescent="0.2">
      <c r="B103" s="128"/>
      <c r="C103" s="129" t="s">
        <v>78</v>
      </c>
      <c r="D103" s="129" t="s">
        <v>182</v>
      </c>
      <c r="E103" s="130" t="s">
        <v>5177</v>
      </c>
      <c r="F103" s="131" t="s">
        <v>5178</v>
      </c>
      <c r="G103" s="132" t="s">
        <v>597</v>
      </c>
      <c r="H103" s="133">
        <v>8.76</v>
      </c>
      <c r="I103" s="134"/>
      <c r="J103" s="135">
        <f>ROUND(I103*H103,2)</f>
        <v>0</v>
      </c>
      <c r="K103" s="131" t="s">
        <v>1205</v>
      </c>
      <c r="L103" s="31"/>
      <c r="M103" s="136" t="s">
        <v>3</v>
      </c>
      <c r="N103" s="137" t="s">
        <v>44</v>
      </c>
      <c r="P103" s="138">
        <f>O103*H103</f>
        <v>0</v>
      </c>
      <c r="Q103" s="138">
        <v>0</v>
      </c>
      <c r="R103" s="138">
        <f>Q103*H103</f>
        <v>0</v>
      </c>
      <c r="S103" s="138">
        <v>0</v>
      </c>
      <c r="T103" s="139">
        <f>S103*H103</f>
        <v>0</v>
      </c>
      <c r="AR103" s="140" t="s">
        <v>186</v>
      </c>
      <c r="AT103" s="140" t="s">
        <v>182</v>
      </c>
      <c r="AU103" s="140" t="s">
        <v>80</v>
      </c>
      <c r="AY103" s="16" t="s">
        <v>181</v>
      </c>
      <c r="BE103" s="141">
        <f>IF(N103="základní",J103,0)</f>
        <v>0</v>
      </c>
      <c r="BF103" s="141">
        <f>IF(N103="snížená",J103,0)</f>
        <v>0</v>
      </c>
      <c r="BG103" s="141">
        <f>IF(N103="zákl. přenesená",J103,0)</f>
        <v>0</v>
      </c>
      <c r="BH103" s="141">
        <f>IF(N103="sníž. přenesená",J103,0)</f>
        <v>0</v>
      </c>
      <c r="BI103" s="141">
        <f>IF(N103="nulová",J103,0)</f>
        <v>0</v>
      </c>
      <c r="BJ103" s="16" t="s">
        <v>78</v>
      </c>
      <c r="BK103" s="141">
        <f>ROUND(I103*H103,2)</f>
        <v>0</v>
      </c>
      <c r="BL103" s="16" t="s">
        <v>186</v>
      </c>
      <c r="BM103" s="140" t="s">
        <v>5179</v>
      </c>
    </row>
    <row r="104" spans="2:65" s="1" customFormat="1" x14ac:dyDescent="0.2">
      <c r="B104" s="31"/>
      <c r="D104" s="148" t="s">
        <v>1052</v>
      </c>
      <c r="F104" s="149" t="s">
        <v>5180</v>
      </c>
      <c r="I104" s="144"/>
      <c r="L104" s="31"/>
      <c r="M104" s="145"/>
      <c r="T104" s="52"/>
      <c r="AT104" s="16" t="s">
        <v>1052</v>
      </c>
      <c r="AU104" s="16" t="s">
        <v>80</v>
      </c>
    </row>
    <row r="105" spans="2:65" s="12" customFormat="1" x14ac:dyDescent="0.2">
      <c r="B105" s="150"/>
      <c r="D105" s="142" t="s">
        <v>1054</v>
      </c>
      <c r="E105" s="151" t="s">
        <v>3</v>
      </c>
      <c r="F105" s="152" t="s">
        <v>5181</v>
      </c>
      <c r="H105" s="153">
        <v>8.76</v>
      </c>
      <c r="I105" s="154"/>
      <c r="L105" s="150"/>
      <c r="M105" s="155"/>
      <c r="T105" s="156"/>
      <c r="AT105" s="151" t="s">
        <v>1054</v>
      </c>
      <c r="AU105" s="151" t="s">
        <v>80</v>
      </c>
      <c r="AV105" s="12" t="s">
        <v>80</v>
      </c>
      <c r="AW105" s="12" t="s">
        <v>35</v>
      </c>
      <c r="AX105" s="12" t="s">
        <v>78</v>
      </c>
      <c r="AY105" s="151" t="s">
        <v>181</v>
      </c>
    </row>
    <row r="106" spans="2:65" s="1" customFormat="1" ht="24.2" customHeight="1" x14ac:dyDescent="0.2">
      <c r="B106" s="128"/>
      <c r="C106" s="129" t="s">
        <v>80</v>
      </c>
      <c r="D106" s="129" t="s">
        <v>182</v>
      </c>
      <c r="E106" s="130" t="s">
        <v>5182</v>
      </c>
      <c r="F106" s="131" t="s">
        <v>5183</v>
      </c>
      <c r="G106" s="132" t="s">
        <v>499</v>
      </c>
      <c r="H106" s="133">
        <v>8</v>
      </c>
      <c r="I106" s="134"/>
      <c r="J106" s="135">
        <f>ROUND(I106*H106,2)</f>
        <v>0</v>
      </c>
      <c r="K106" s="131" t="s">
        <v>1205</v>
      </c>
      <c r="L106" s="31"/>
      <c r="M106" s="136" t="s">
        <v>3</v>
      </c>
      <c r="N106" s="137" t="s">
        <v>44</v>
      </c>
      <c r="P106" s="138">
        <f>O106*H106</f>
        <v>0</v>
      </c>
      <c r="Q106" s="138">
        <v>0</v>
      </c>
      <c r="R106" s="138">
        <f>Q106*H106</f>
        <v>0</v>
      </c>
      <c r="S106" s="138">
        <v>0</v>
      </c>
      <c r="T106" s="139">
        <f>S106*H106</f>
        <v>0</v>
      </c>
      <c r="AR106" s="140" t="s">
        <v>186</v>
      </c>
      <c r="AT106" s="140" t="s">
        <v>182</v>
      </c>
      <c r="AU106" s="140" t="s">
        <v>80</v>
      </c>
      <c r="AY106" s="16" t="s">
        <v>181</v>
      </c>
      <c r="BE106" s="141">
        <f>IF(N106="základní",J106,0)</f>
        <v>0</v>
      </c>
      <c r="BF106" s="141">
        <f>IF(N106="snížená",J106,0)</f>
        <v>0</v>
      </c>
      <c r="BG106" s="141">
        <f>IF(N106="zákl. přenesená",J106,0)</f>
        <v>0</v>
      </c>
      <c r="BH106" s="141">
        <f>IF(N106="sníž. přenesená",J106,0)</f>
        <v>0</v>
      </c>
      <c r="BI106" s="141">
        <f>IF(N106="nulová",J106,0)</f>
        <v>0</v>
      </c>
      <c r="BJ106" s="16" t="s">
        <v>78</v>
      </c>
      <c r="BK106" s="141">
        <f>ROUND(I106*H106,2)</f>
        <v>0</v>
      </c>
      <c r="BL106" s="16" t="s">
        <v>186</v>
      </c>
      <c r="BM106" s="140" t="s">
        <v>5184</v>
      </c>
    </row>
    <row r="107" spans="2:65" s="1" customFormat="1" x14ac:dyDescent="0.2">
      <c r="B107" s="31"/>
      <c r="D107" s="148" t="s">
        <v>1052</v>
      </c>
      <c r="F107" s="149" t="s">
        <v>5185</v>
      </c>
      <c r="I107" s="144"/>
      <c r="L107" s="31"/>
      <c r="M107" s="145"/>
      <c r="T107" s="52"/>
      <c r="AT107" s="16" t="s">
        <v>1052</v>
      </c>
      <c r="AU107" s="16" t="s">
        <v>80</v>
      </c>
    </row>
    <row r="108" spans="2:65" s="12" customFormat="1" x14ac:dyDescent="0.2">
      <c r="B108" s="150"/>
      <c r="D108" s="142" t="s">
        <v>1054</v>
      </c>
      <c r="E108" s="151" t="s">
        <v>3</v>
      </c>
      <c r="F108" s="152" t="s">
        <v>5186</v>
      </c>
      <c r="H108" s="153">
        <v>8</v>
      </c>
      <c r="I108" s="154"/>
      <c r="L108" s="150"/>
      <c r="M108" s="155"/>
      <c r="T108" s="156"/>
      <c r="AT108" s="151" t="s">
        <v>1054</v>
      </c>
      <c r="AU108" s="151" t="s">
        <v>80</v>
      </c>
      <c r="AV108" s="12" t="s">
        <v>80</v>
      </c>
      <c r="AW108" s="12" t="s">
        <v>35</v>
      </c>
      <c r="AX108" s="12" t="s">
        <v>78</v>
      </c>
      <c r="AY108" s="151" t="s">
        <v>181</v>
      </c>
    </row>
    <row r="109" spans="2:65" s="1" customFormat="1" ht="44.25" customHeight="1" x14ac:dyDescent="0.2">
      <c r="B109" s="128"/>
      <c r="C109" s="129" t="s">
        <v>191</v>
      </c>
      <c r="D109" s="129" t="s">
        <v>182</v>
      </c>
      <c r="E109" s="130" t="s">
        <v>5187</v>
      </c>
      <c r="F109" s="131" t="s">
        <v>5188</v>
      </c>
      <c r="G109" s="132" t="s">
        <v>1059</v>
      </c>
      <c r="H109" s="133">
        <v>15.851000000000001</v>
      </c>
      <c r="I109" s="134"/>
      <c r="J109" s="135">
        <f>ROUND(I109*H109,2)</f>
        <v>0</v>
      </c>
      <c r="K109" s="131" t="s">
        <v>1205</v>
      </c>
      <c r="L109" s="31"/>
      <c r="M109" s="136" t="s">
        <v>3</v>
      </c>
      <c r="N109" s="137" t="s">
        <v>44</v>
      </c>
      <c r="P109" s="138">
        <f>O109*H109</f>
        <v>0</v>
      </c>
      <c r="Q109" s="138">
        <v>0</v>
      </c>
      <c r="R109" s="138">
        <f>Q109*H109</f>
        <v>0</v>
      </c>
      <c r="S109" s="138">
        <v>0</v>
      </c>
      <c r="T109" s="139">
        <f>S109*H109</f>
        <v>0</v>
      </c>
      <c r="AR109" s="140" t="s">
        <v>186</v>
      </c>
      <c r="AT109" s="140" t="s">
        <v>182</v>
      </c>
      <c r="AU109" s="140" t="s">
        <v>80</v>
      </c>
      <c r="AY109" s="16" t="s">
        <v>181</v>
      </c>
      <c r="BE109" s="141">
        <f>IF(N109="základní",J109,0)</f>
        <v>0</v>
      </c>
      <c r="BF109" s="141">
        <f>IF(N109="snížená",J109,0)</f>
        <v>0</v>
      </c>
      <c r="BG109" s="141">
        <f>IF(N109="zákl. přenesená",J109,0)</f>
        <v>0</v>
      </c>
      <c r="BH109" s="141">
        <f>IF(N109="sníž. přenesená",J109,0)</f>
        <v>0</v>
      </c>
      <c r="BI109" s="141">
        <f>IF(N109="nulová",J109,0)</f>
        <v>0</v>
      </c>
      <c r="BJ109" s="16" t="s">
        <v>78</v>
      </c>
      <c r="BK109" s="141">
        <f>ROUND(I109*H109,2)</f>
        <v>0</v>
      </c>
      <c r="BL109" s="16" t="s">
        <v>186</v>
      </c>
      <c r="BM109" s="140" t="s">
        <v>5189</v>
      </c>
    </row>
    <row r="110" spans="2:65" s="1" customFormat="1" x14ac:dyDescent="0.2">
      <c r="B110" s="31"/>
      <c r="D110" s="148" t="s">
        <v>1052</v>
      </c>
      <c r="F110" s="149" t="s">
        <v>5190</v>
      </c>
      <c r="I110" s="144"/>
      <c r="L110" s="31"/>
      <c r="M110" s="145"/>
      <c r="T110" s="52"/>
      <c r="AT110" s="16" t="s">
        <v>1052</v>
      </c>
      <c r="AU110" s="16" t="s">
        <v>80</v>
      </c>
    </row>
    <row r="111" spans="2:65" s="12" customFormat="1" x14ac:dyDescent="0.2">
      <c r="B111" s="150"/>
      <c r="D111" s="142" t="s">
        <v>1054</v>
      </c>
      <c r="E111" s="151" t="s">
        <v>3</v>
      </c>
      <c r="F111" s="152" t="s">
        <v>5191</v>
      </c>
      <c r="H111" s="153">
        <v>8.5410000000000004</v>
      </c>
      <c r="I111" s="154"/>
      <c r="L111" s="150"/>
      <c r="M111" s="155"/>
      <c r="T111" s="156"/>
      <c r="AT111" s="151" t="s">
        <v>1054</v>
      </c>
      <c r="AU111" s="151" t="s">
        <v>80</v>
      </c>
      <c r="AV111" s="12" t="s">
        <v>80</v>
      </c>
      <c r="AW111" s="12" t="s">
        <v>35</v>
      </c>
      <c r="AX111" s="12" t="s">
        <v>73</v>
      </c>
      <c r="AY111" s="151" t="s">
        <v>181</v>
      </c>
    </row>
    <row r="112" spans="2:65" s="12" customFormat="1" x14ac:dyDescent="0.2">
      <c r="B112" s="150"/>
      <c r="D112" s="142" t="s">
        <v>1054</v>
      </c>
      <c r="E112" s="151" t="s">
        <v>3</v>
      </c>
      <c r="F112" s="152" t="s">
        <v>5192</v>
      </c>
      <c r="H112" s="153">
        <v>7.31</v>
      </c>
      <c r="I112" s="154"/>
      <c r="L112" s="150"/>
      <c r="M112" s="155"/>
      <c r="T112" s="156"/>
      <c r="AT112" s="151" t="s">
        <v>1054</v>
      </c>
      <c r="AU112" s="151" t="s">
        <v>80</v>
      </c>
      <c r="AV112" s="12" t="s">
        <v>80</v>
      </c>
      <c r="AW112" s="12" t="s">
        <v>35</v>
      </c>
      <c r="AX112" s="12" t="s">
        <v>73</v>
      </c>
      <c r="AY112" s="151" t="s">
        <v>181</v>
      </c>
    </row>
    <row r="113" spans="2:65" s="13" customFormat="1" x14ac:dyDescent="0.2">
      <c r="B113" s="157"/>
      <c r="D113" s="142" t="s">
        <v>1054</v>
      </c>
      <c r="E113" s="158" t="s">
        <v>3</v>
      </c>
      <c r="F113" s="159" t="s">
        <v>1070</v>
      </c>
      <c r="H113" s="160">
        <v>15.851000000000001</v>
      </c>
      <c r="I113" s="161"/>
      <c r="L113" s="157"/>
      <c r="M113" s="162"/>
      <c r="T113" s="163"/>
      <c r="AT113" s="158" t="s">
        <v>1054</v>
      </c>
      <c r="AU113" s="158" t="s">
        <v>80</v>
      </c>
      <c r="AV113" s="13" t="s">
        <v>186</v>
      </c>
      <c r="AW113" s="13" t="s">
        <v>35</v>
      </c>
      <c r="AX113" s="13" t="s">
        <v>78</v>
      </c>
      <c r="AY113" s="158" t="s">
        <v>181</v>
      </c>
    </row>
    <row r="114" spans="2:65" s="1" customFormat="1" ht="55.5" customHeight="1" x14ac:dyDescent="0.2">
      <c r="B114" s="128"/>
      <c r="C114" s="129" t="s">
        <v>186</v>
      </c>
      <c r="D114" s="129" t="s">
        <v>182</v>
      </c>
      <c r="E114" s="130" t="s">
        <v>1084</v>
      </c>
      <c r="F114" s="131" t="s">
        <v>1085</v>
      </c>
      <c r="G114" s="132" t="s">
        <v>1059</v>
      </c>
      <c r="H114" s="133">
        <v>9.2810000000000006</v>
      </c>
      <c r="I114" s="134"/>
      <c r="J114" s="135">
        <f>ROUND(I114*H114,2)</f>
        <v>0</v>
      </c>
      <c r="K114" s="131" t="s">
        <v>1050</v>
      </c>
      <c r="L114" s="31"/>
      <c r="M114" s="136" t="s">
        <v>3</v>
      </c>
      <c r="N114" s="137" t="s">
        <v>44</v>
      </c>
      <c r="P114" s="138">
        <f>O114*H114</f>
        <v>0</v>
      </c>
      <c r="Q114" s="138">
        <v>0</v>
      </c>
      <c r="R114" s="138">
        <f>Q114*H114</f>
        <v>0</v>
      </c>
      <c r="S114" s="138">
        <v>0</v>
      </c>
      <c r="T114" s="139">
        <f>S114*H114</f>
        <v>0</v>
      </c>
      <c r="AR114" s="140" t="s">
        <v>186</v>
      </c>
      <c r="AT114" s="140" t="s">
        <v>182</v>
      </c>
      <c r="AU114" s="140" t="s">
        <v>80</v>
      </c>
      <c r="AY114" s="16" t="s">
        <v>181</v>
      </c>
      <c r="BE114" s="141">
        <f>IF(N114="základní",J114,0)</f>
        <v>0</v>
      </c>
      <c r="BF114" s="141">
        <f>IF(N114="snížená",J114,0)</f>
        <v>0</v>
      </c>
      <c r="BG114" s="141">
        <f>IF(N114="zákl. přenesená",J114,0)</f>
        <v>0</v>
      </c>
      <c r="BH114" s="141">
        <f>IF(N114="sníž. přenesená",J114,0)</f>
        <v>0</v>
      </c>
      <c r="BI114" s="141">
        <f>IF(N114="nulová",J114,0)</f>
        <v>0</v>
      </c>
      <c r="BJ114" s="16" t="s">
        <v>78</v>
      </c>
      <c r="BK114" s="141">
        <f>ROUND(I114*H114,2)</f>
        <v>0</v>
      </c>
      <c r="BL114" s="16" t="s">
        <v>186</v>
      </c>
      <c r="BM114" s="140" t="s">
        <v>5193</v>
      </c>
    </row>
    <row r="115" spans="2:65" s="1" customFormat="1" x14ac:dyDescent="0.2">
      <c r="B115" s="31"/>
      <c r="D115" s="148" t="s">
        <v>1052</v>
      </c>
      <c r="F115" s="149" t="s">
        <v>1087</v>
      </c>
      <c r="I115" s="144"/>
      <c r="L115" s="31"/>
      <c r="M115" s="145"/>
      <c r="T115" s="52"/>
      <c r="AT115" s="16" t="s">
        <v>1052</v>
      </c>
      <c r="AU115" s="16" t="s">
        <v>80</v>
      </c>
    </row>
    <row r="116" spans="2:65" s="12" customFormat="1" x14ac:dyDescent="0.2">
      <c r="B116" s="150"/>
      <c r="D116" s="142" t="s">
        <v>1054</v>
      </c>
      <c r="E116" s="151" t="s">
        <v>3</v>
      </c>
      <c r="F116" s="152" t="s">
        <v>5194</v>
      </c>
      <c r="H116" s="153">
        <v>9.2810000000000006</v>
      </c>
      <c r="I116" s="154"/>
      <c r="L116" s="150"/>
      <c r="M116" s="155"/>
      <c r="T116" s="156"/>
      <c r="AT116" s="151" t="s">
        <v>1054</v>
      </c>
      <c r="AU116" s="151" t="s">
        <v>80</v>
      </c>
      <c r="AV116" s="12" t="s">
        <v>80</v>
      </c>
      <c r="AW116" s="12" t="s">
        <v>35</v>
      </c>
      <c r="AX116" s="12" t="s">
        <v>78</v>
      </c>
      <c r="AY116" s="151" t="s">
        <v>181</v>
      </c>
    </row>
    <row r="117" spans="2:65" s="1" customFormat="1" ht="62.65" customHeight="1" x14ac:dyDescent="0.2">
      <c r="B117" s="128"/>
      <c r="C117" s="129" t="s">
        <v>198</v>
      </c>
      <c r="D117" s="129" t="s">
        <v>182</v>
      </c>
      <c r="E117" s="130" t="s">
        <v>1090</v>
      </c>
      <c r="F117" s="131" t="s">
        <v>1091</v>
      </c>
      <c r="G117" s="132" t="s">
        <v>1059</v>
      </c>
      <c r="H117" s="133">
        <v>9.2810000000000006</v>
      </c>
      <c r="I117" s="134"/>
      <c r="J117" s="135">
        <f>ROUND(I117*H117,2)</f>
        <v>0</v>
      </c>
      <c r="K117" s="131" t="s">
        <v>1050</v>
      </c>
      <c r="L117" s="31"/>
      <c r="M117" s="136" t="s">
        <v>3</v>
      </c>
      <c r="N117" s="137" t="s">
        <v>44</v>
      </c>
      <c r="P117" s="138">
        <f>O117*H117</f>
        <v>0</v>
      </c>
      <c r="Q117" s="138">
        <v>0</v>
      </c>
      <c r="R117" s="138">
        <f>Q117*H117</f>
        <v>0</v>
      </c>
      <c r="S117" s="138">
        <v>0</v>
      </c>
      <c r="T117" s="139">
        <f>S117*H117</f>
        <v>0</v>
      </c>
      <c r="AR117" s="140" t="s">
        <v>186</v>
      </c>
      <c r="AT117" s="140" t="s">
        <v>182</v>
      </c>
      <c r="AU117" s="140" t="s">
        <v>80</v>
      </c>
      <c r="AY117" s="16" t="s">
        <v>181</v>
      </c>
      <c r="BE117" s="141">
        <f>IF(N117="základní",J117,0)</f>
        <v>0</v>
      </c>
      <c r="BF117" s="141">
        <f>IF(N117="snížená",J117,0)</f>
        <v>0</v>
      </c>
      <c r="BG117" s="141">
        <f>IF(N117="zákl. přenesená",J117,0)</f>
        <v>0</v>
      </c>
      <c r="BH117" s="141">
        <f>IF(N117="sníž. přenesená",J117,0)</f>
        <v>0</v>
      </c>
      <c r="BI117" s="141">
        <f>IF(N117="nulová",J117,0)</f>
        <v>0</v>
      </c>
      <c r="BJ117" s="16" t="s">
        <v>78</v>
      </c>
      <c r="BK117" s="141">
        <f>ROUND(I117*H117,2)</f>
        <v>0</v>
      </c>
      <c r="BL117" s="16" t="s">
        <v>186</v>
      </c>
      <c r="BM117" s="140" t="s">
        <v>5195</v>
      </c>
    </row>
    <row r="118" spans="2:65" s="1" customFormat="1" x14ac:dyDescent="0.2">
      <c r="B118" s="31"/>
      <c r="D118" s="148" t="s">
        <v>1052</v>
      </c>
      <c r="F118" s="149" t="s">
        <v>1093</v>
      </c>
      <c r="I118" s="144"/>
      <c r="L118" s="31"/>
      <c r="M118" s="145"/>
      <c r="T118" s="52"/>
      <c r="AT118" s="16" t="s">
        <v>1052</v>
      </c>
      <c r="AU118" s="16" t="s">
        <v>80</v>
      </c>
    </row>
    <row r="119" spans="2:65" s="12" customFormat="1" x14ac:dyDescent="0.2">
      <c r="B119" s="150"/>
      <c r="D119" s="142" t="s">
        <v>1054</v>
      </c>
      <c r="E119" s="151" t="s">
        <v>3</v>
      </c>
      <c r="F119" s="152" t="s">
        <v>5196</v>
      </c>
      <c r="H119" s="153">
        <v>9.2810000000000006</v>
      </c>
      <c r="I119" s="154"/>
      <c r="L119" s="150"/>
      <c r="M119" s="155"/>
      <c r="T119" s="156"/>
      <c r="AT119" s="151" t="s">
        <v>1054</v>
      </c>
      <c r="AU119" s="151" t="s">
        <v>80</v>
      </c>
      <c r="AV119" s="12" t="s">
        <v>80</v>
      </c>
      <c r="AW119" s="12" t="s">
        <v>35</v>
      </c>
      <c r="AX119" s="12" t="s">
        <v>78</v>
      </c>
      <c r="AY119" s="151" t="s">
        <v>181</v>
      </c>
    </row>
    <row r="120" spans="2:65" s="1" customFormat="1" ht="62.65" customHeight="1" x14ac:dyDescent="0.2">
      <c r="B120" s="128"/>
      <c r="C120" s="129" t="s">
        <v>201</v>
      </c>
      <c r="D120" s="129" t="s">
        <v>182</v>
      </c>
      <c r="E120" s="130" t="s">
        <v>1096</v>
      </c>
      <c r="F120" s="131" t="s">
        <v>1097</v>
      </c>
      <c r="G120" s="132" t="s">
        <v>1059</v>
      </c>
      <c r="H120" s="133">
        <v>9.2810000000000006</v>
      </c>
      <c r="I120" s="134"/>
      <c r="J120" s="135">
        <f>ROUND(I120*H120,2)</f>
        <v>0</v>
      </c>
      <c r="K120" s="131" t="s">
        <v>1050</v>
      </c>
      <c r="L120" s="31"/>
      <c r="M120" s="136" t="s">
        <v>3</v>
      </c>
      <c r="N120" s="137" t="s">
        <v>44</v>
      </c>
      <c r="P120" s="138">
        <f>O120*H120</f>
        <v>0</v>
      </c>
      <c r="Q120" s="138">
        <v>0</v>
      </c>
      <c r="R120" s="138">
        <f>Q120*H120</f>
        <v>0</v>
      </c>
      <c r="S120" s="138">
        <v>0</v>
      </c>
      <c r="T120" s="139">
        <f>S120*H120</f>
        <v>0</v>
      </c>
      <c r="AR120" s="140" t="s">
        <v>186</v>
      </c>
      <c r="AT120" s="140" t="s">
        <v>182</v>
      </c>
      <c r="AU120" s="140" t="s">
        <v>80</v>
      </c>
      <c r="AY120" s="16" t="s">
        <v>181</v>
      </c>
      <c r="BE120" s="141">
        <f>IF(N120="základní",J120,0)</f>
        <v>0</v>
      </c>
      <c r="BF120" s="141">
        <f>IF(N120="snížená",J120,0)</f>
        <v>0</v>
      </c>
      <c r="BG120" s="141">
        <f>IF(N120="zákl. přenesená",J120,0)</f>
        <v>0</v>
      </c>
      <c r="BH120" s="141">
        <f>IF(N120="sníž. přenesená",J120,0)</f>
        <v>0</v>
      </c>
      <c r="BI120" s="141">
        <f>IF(N120="nulová",J120,0)</f>
        <v>0</v>
      </c>
      <c r="BJ120" s="16" t="s">
        <v>78</v>
      </c>
      <c r="BK120" s="141">
        <f>ROUND(I120*H120,2)</f>
        <v>0</v>
      </c>
      <c r="BL120" s="16" t="s">
        <v>186</v>
      </c>
      <c r="BM120" s="140" t="s">
        <v>5197</v>
      </c>
    </row>
    <row r="121" spans="2:65" s="1" customFormat="1" x14ac:dyDescent="0.2">
      <c r="B121" s="31"/>
      <c r="D121" s="148" t="s">
        <v>1052</v>
      </c>
      <c r="F121" s="149" t="s">
        <v>1099</v>
      </c>
      <c r="I121" s="144"/>
      <c r="L121" s="31"/>
      <c r="M121" s="145"/>
      <c r="T121" s="52"/>
      <c r="AT121" s="16" t="s">
        <v>1052</v>
      </c>
      <c r="AU121" s="16" t="s">
        <v>80</v>
      </c>
    </row>
    <row r="122" spans="2:65" s="1" customFormat="1" ht="66.75" customHeight="1" x14ac:dyDescent="0.2">
      <c r="B122" s="128"/>
      <c r="C122" s="129" t="s">
        <v>205</v>
      </c>
      <c r="D122" s="129" t="s">
        <v>182</v>
      </c>
      <c r="E122" s="130" t="s">
        <v>1101</v>
      </c>
      <c r="F122" s="131" t="s">
        <v>1102</v>
      </c>
      <c r="G122" s="132" t="s">
        <v>1059</v>
      </c>
      <c r="H122" s="133">
        <v>92.81</v>
      </c>
      <c r="I122" s="134"/>
      <c r="J122" s="135">
        <f>ROUND(I122*H122,2)</f>
        <v>0</v>
      </c>
      <c r="K122" s="131" t="s">
        <v>1050</v>
      </c>
      <c r="L122" s="31"/>
      <c r="M122" s="136" t="s">
        <v>3</v>
      </c>
      <c r="N122" s="137" t="s">
        <v>44</v>
      </c>
      <c r="P122" s="138">
        <f>O122*H122</f>
        <v>0</v>
      </c>
      <c r="Q122" s="138">
        <v>0</v>
      </c>
      <c r="R122" s="138">
        <f>Q122*H122</f>
        <v>0</v>
      </c>
      <c r="S122" s="138">
        <v>0</v>
      </c>
      <c r="T122" s="139">
        <f>S122*H122</f>
        <v>0</v>
      </c>
      <c r="AR122" s="140" t="s">
        <v>186</v>
      </c>
      <c r="AT122" s="140" t="s">
        <v>182</v>
      </c>
      <c r="AU122" s="140" t="s">
        <v>80</v>
      </c>
      <c r="AY122" s="16" t="s">
        <v>181</v>
      </c>
      <c r="BE122" s="141">
        <f>IF(N122="základní",J122,0)</f>
        <v>0</v>
      </c>
      <c r="BF122" s="141">
        <f>IF(N122="snížená",J122,0)</f>
        <v>0</v>
      </c>
      <c r="BG122" s="141">
        <f>IF(N122="zákl. přenesená",J122,0)</f>
        <v>0</v>
      </c>
      <c r="BH122" s="141">
        <f>IF(N122="sníž. přenesená",J122,0)</f>
        <v>0</v>
      </c>
      <c r="BI122" s="141">
        <f>IF(N122="nulová",J122,0)</f>
        <v>0</v>
      </c>
      <c r="BJ122" s="16" t="s">
        <v>78</v>
      </c>
      <c r="BK122" s="141">
        <f>ROUND(I122*H122,2)</f>
        <v>0</v>
      </c>
      <c r="BL122" s="16" t="s">
        <v>186</v>
      </c>
      <c r="BM122" s="140" t="s">
        <v>5198</v>
      </c>
    </row>
    <row r="123" spans="2:65" s="1" customFormat="1" x14ac:dyDescent="0.2">
      <c r="B123" s="31"/>
      <c r="D123" s="148" t="s">
        <v>1052</v>
      </c>
      <c r="F123" s="149" t="s">
        <v>1104</v>
      </c>
      <c r="I123" s="144"/>
      <c r="L123" s="31"/>
      <c r="M123" s="145"/>
      <c r="T123" s="52"/>
      <c r="AT123" s="16" t="s">
        <v>1052</v>
      </c>
      <c r="AU123" s="16" t="s">
        <v>80</v>
      </c>
    </row>
    <row r="124" spans="2:65" s="12" customFormat="1" x14ac:dyDescent="0.2">
      <c r="B124" s="150"/>
      <c r="D124" s="142" t="s">
        <v>1054</v>
      </c>
      <c r="E124" s="151" t="s">
        <v>3</v>
      </c>
      <c r="F124" s="152" t="s">
        <v>5199</v>
      </c>
      <c r="H124" s="153">
        <v>92.81</v>
      </c>
      <c r="I124" s="154"/>
      <c r="L124" s="150"/>
      <c r="M124" s="155"/>
      <c r="T124" s="156"/>
      <c r="AT124" s="151" t="s">
        <v>1054</v>
      </c>
      <c r="AU124" s="151" t="s">
        <v>80</v>
      </c>
      <c r="AV124" s="12" t="s">
        <v>80</v>
      </c>
      <c r="AW124" s="12" t="s">
        <v>35</v>
      </c>
      <c r="AX124" s="12" t="s">
        <v>78</v>
      </c>
      <c r="AY124" s="151" t="s">
        <v>181</v>
      </c>
    </row>
    <row r="125" spans="2:65" s="1" customFormat="1" ht="44.25" customHeight="1" x14ac:dyDescent="0.2">
      <c r="B125" s="128"/>
      <c r="C125" s="129" t="s">
        <v>209</v>
      </c>
      <c r="D125" s="129" t="s">
        <v>182</v>
      </c>
      <c r="E125" s="130" t="s">
        <v>5200</v>
      </c>
      <c r="F125" s="131" t="s">
        <v>5201</v>
      </c>
      <c r="G125" s="132" t="s">
        <v>1059</v>
      </c>
      <c r="H125" s="133">
        <v>9.2810000000000006</v>
      </c>
      <c r="I125" s="134"/>
      <c r="J125" s="135">
        <f>ROUND(I125*H125,2)</f>
        <v>0</v>
      </c>
      <c r="K125" s="131" t="s">
        <v>1205</v>
      </c>
      <c r="L125" s="31"/>
      <c r="M125" s="136" t="s">
        <v>3</v>
      </c>
      <c r="N125" s="137" t="s">
        <v>44</v>
      </c>
      <c r="P125" s="138">
        <f>O125*H125</f>
        <v>0</v>
      </c>
      <c r="Q125" s="138">
        <v>0</v>
      </c>
      <c r="R125" s="138">
        <f>Q125*H125</f>
        <v>0</v>
      </c>
      <c r="S125" s="138">
        <v>0</v>
      </c>
      <c r="T125" s="139">
        <f>S125*H125</f>
        <v>0</v>
      </c>
      <c r="AR125" s="140" t="s">
        <v>186</v>
      </c>
      <c r="AT125" s="140" t="s">
        <v>182</v>
      </c>
      <c r="AU125" s="140" t="s">
        <v>80</v>
      </c>
      <c r="AY125" s="16" t="s">
        <v>181</v>
      </c>
      <c r="BE125" s="141">
        <f>IF(N125="základní",J125,0)</f>
        <v>0</v>
      </c>
      <c r="BF125" s="141">
        <f>IF(N125="snížená",J125,0)</f>
        <v>0</v>
      </c>
      <c r="BG125" s="141">
        <f>IF(N125="zákl. přenesená",J125,0)</f>
        <v>0</v>
      </c>
      <c r="BH125" s="141">
        <f>IF(N125="sníž. přenesená",J125,0)</f>
        <v>0</v>
      </c>
      <c r="BI125" s="141">
        <f>IF(N125="nulová",J125,0)</f>
        <v>0</v>
      </c>
      <c r="BJ125" s="16" t="s">
        <v>78</v>
      </c>
      <c r="BK125" s="141">
        <f>ROUND(I125*H125,2)</f>
        <v>0</v>
      </c>
      <c r="BL125" s="16" t="s">
        <v>186</v>
      </c>
      <c r="BM125" s="140" t="s">
        <v>5202</v>
      </c>
    </row>
    <row r="126" spans="2:65" s="1" customFormat="1" x14ac:dyDescent="0.2">
      <c r="B126" s="31"/>
      <c r="D126" s="148" t="s">
        <v>1052</v>
      </c>
      <c r="F126" s="149" t="s">
        <v>5203</v>
      </c>
      <c r="I126" s="144"/>
      <c r="L126" s="31"/>
      <c r="M126" s="145"/>
      <c r="T126" s="52"/>
      <c r="AT126" s="16" t="s">
        <v>1052</v>
      </c>
      <c r="AU126" s="16" t="s">
        <v>80</v>
      </c>
    </row>
    <row r="127" spans="2:65" s="1" customFormat="1" ht="44.25" customHeight="1" x14ac:dyDescent="0.2">
      <c r="B127" s="128"/>
      <c r="C127" s="129" t="s">
        <v>212</v>
      </c>
      <c r="D127" s="129" t="s">
        <v>182</v>
      </c>
      <c r="E127" s="130" t="s">
        <v>1112</v>
      </c>
      <c r="F127" s="131" t="s">
        <v>1113</v>
      </c>
      <c r="G127" s="132" t="s">
        <v>1114</v>
      </c>
      <c r="H127" s="133">
        <v>13.922000000000001</v>
      </c>
      <c r="I127" s="134"/>
      <c r="J127" s="135">
        <f>ROUND(I127*H127,2)</f>
        <v>0</v>
      </c>
      <c r="K127" s="131" t="s">
        <v>1050</v>
      </c>
      <c r="L127" s="31"/>
      <c r="M127" s="136" t="s">
        <v>3</v>
      </c>
      <c r="N127" s="137" t="s">
        <v>44</v>
      </c>
      <c r="P127" s="138">
        <f>O127*H127</f>
        <v>0</v>
      </c>
      <c r="Q127" s="138">
        <v>0</v>
      </c>
      <c r="R127" s="138">
        <f>Q127*H127</f>
        <v>0</v>
      </c>
      <c r="S127" s="138">
        <v>0</v>
      </c>
      <c r="T127" s="139">
        <f>S127*H127</f>
        <v>0</v>
      </c>
      <c r="AR127" s="140" t="s">
        <v>186</v>
      </c>
      <c r="AT127" s="140" t="s">
        <v>182</v>
      </c>
      <c r="AU127" s="140" t="s">
        <v>80</v>
      </c>
      <c r="AY127" s="16" t="s">
        <v>181</v>
      </c>
      <c r="BE127" s="141">
        <f>IF(N127="základní",J127,0)</f>
        <v>0</v>
      </c>
      <c r="BF127" s="141">
        <f>IF(N127="snížená",J127,0)</f>
        <v>0</v>
      </c>
      <c r="BG127" s="141">
        <f>IF(N127="zákl. přenesená",J127,0)</f>
        <v>0</v>
      </c>
      <c r="BH127" s="141">
        <f>IF(N127="sníž. přenesená",J127,0)</f>
        <v>0</v>
      </c>
      <c r="BI127" s="141">
        <f>IF(N127="nulová",J127,0)</f>
        <v>0</v>
      </c>
      <c r="BJ127" s="16" t="s">
        <v>78</v>
      </c>
      <c r="BK127" s="141">
        <f>ROUND(I127*H127,2)</f>
        <v>0</v>
      </c>
      <c r="BL127" s="16" t="s">
        <v>186</v>
      </c>
      <c r="BM127" s="140" t="s">
        <v>5204</v>
      </c>
    </row>
    <row r="128" spans="2:65" s="1" customFormat="1" x14ac:dyDescent="0.2">
      <c r="B128" s="31"/>
      <c r="D128" s="148" t="s">
        <v>1052</v>
      </c>
      <c r="F128" s="149" t="s">
        <v>1116</v>
      </c>
      <c r="I128" s="144"/>
      <c r="L128" s="31"/>
      <c r="M128" s="145"/>
      <c r="T128" s="52"/>
      <c r="AT128" s="16" t="s">
        <v>1052</v>
      </c>
      <c r="AU128" s="16" t="s">
        <v>80</v>
      </c>
    </row>
    <row r="129" spans="2:65" s="12" customFormat="1" x14ac:dyDescent="0.2">
      <c r="B129" s="150"/>
      <c r="D129" s="142" t="s">
        <v>1054</v>
      </c>
      <c r="E129" s="151" t="s">
        <v>3</v>
      </c>
      <c r="F129" s="152" t="s">
        <v>5205</v>
      </c>
      <c r="H129" s="153">
        <v>13.922000000000001</v>
      </c>
      <c r="I129" s="154"/>
      <c r="L129" s="150"/>
      <c r="M129" s="155"/>
      <c r="T129" s="156"/>
      <c r="AT129" s="151" t="s">
        <v>1054</v>
      </c>
      <c r="AU129" s="151" t="s">
        <v>80</v>
      </c>
      <c r="AV129" s="12" t="s">
        <v>80</v>
      </c>
      <c r="AW129" s="12" t="s">
        <v>35</v>
      </c>
      <c r="AX129" s="12" t="s">
        <v>78</v>
      </c>
      <c r="AY129" s="151" t="s">
        <v>181</v>
      </c>
    </row>
    <row r="130" spans="2:65" s="1" customFormat="1" ht="44.25" customHeight="1" x14ac:dyDescent="0.2">
      <c r="B130" s="128"/>
      <c r="C130" s="129" t="s">
        <v>216</v>
      </c>
      <c r="D130" s="129" t="s">
        <v>182</v>
      </c>
      <c r="E130" s="130" t="s">
        <v>1119</v>
      </c>
      <c r="F130" s="131" t="s">
        <v>1120</v>
      </c>
      <c r="G130" s="132" t="s">
        <v>1059</v>
      </c>
      <c r="H130" s="133">
        <v>6.57</v>
      </c>
      <c r="I130" s="134"/>
      <c r="J130" s="135">
        <f>ROUND(I130*H130,2)</f>
        <v>0</v>
      </c>
      <c r="K130" s="131" t="s">
        <v>1205</v>
      </c>
      <c r="L130" s="31"/>
      <c r="M130" s="136" t="s">
        <v>3</v>
      </c>
      <c r="N130" s="137" t="s">
        <v>44</v>
      </c>
      <c r="P130" s="138">
        <f>O130*H130</f>
        <v>0</v>
      </c>
      <c r="Q130" s="138">
        <v>0</v>
      </c>
      <c r="R130" s="138">
        <f>Q130*H130</f>
        <v>0</v>
      </c>
      <c r="S130" s="138">
        <v>0</v>
      </c>
      <c r="T130" s="139">
        <f>S130*H130</f>
        <v>0</v>
      </c>
      <c r="AR130" s="140" t="s">
        <v>186</v>
      </c>
      <c r="AT130" s="140" t="s">
        <v>182</v>
      </c>
      <c r="AU130" s="140" t="s">
        <v>80</v>
      </c>
      <c r="AY130" s="16" t="s">
        <v>181</v>
      </c>
      <c r="BE130" s="141">
        <f>IF(N130="základní",J130,0)</f>
        <v>0</v>
      </c>
      <c r="BF130" s="141">
        <f>IF(N130="snížená",J130,0)</f>
        <v>0</v>
      </c>
      <c r="BG130" s="141">
        <f>IF(N130="zákl. přenesená",J130,0)</f>
        <v>0</v>
      </c>
      <c r="BH130" s="141">
        <f>IF(N130="sníž. přenesená",J130,0)</f>
        <v>0</v>
      </c>
      <c r="BI130" s="141">
        <f>IF(N130="nulová",J130,0)</f>
        <v>0</v>
      </c>
      <c r="BJ130" s="16" t="s">
        <v>78</v>
      </c>
      <c r="BK130" s="141">
        <f>ROUND(I130*H130,2)</f>
        <v>0</v>
      </c>
      <c r="BL130" s="16" t="s">
        <v>186</v>
      </c>
      <c r="BM130" s="140" t="s">
        <v>5206</v>
      </c>
    </row>
    <row r="131" spans="2:65" s="1" customFormat="1" x14ac:dyDescent="0.2">
      <c r="B131" s="31"/>
      <c r="D131" s="148" t="s">
        <v>1052</v>
      </c>
      <c r="F131" s="149" t="s">
        <v>5106</v>
      </c>
      <c r="I131" s="144"/>
      <c r="L131" s="31"/>
      <c r="M131" s="145"/>
      <c r="T131" s="52"/>
      <c r="AT131" s="16" t="s">
        <v>1052</v>
      </c>
      <c r="AU131" s="16" t="s">
        <v>80</v>
      </c>
    </row>
    <row r="132" spans="2:65" s="12" customFormat="1" x14ac:dyDescent="0.2">
      <c r="B132" s="150"/>
      <c r="D132" s="142" t="s">
        <v>1054</v>
      </c>
      <c r="E132" s="151" t="s">
        <v>3</v>
      </c>
      <c r="F132" s="152" t="s">
        <v>5207</v>
      </c>
      <c r="H132" s="153">
        <v>6.57</v>
      </c>
      <c r="I132" s="154"/>
      <c r="L132" s="150"/>
      <c r="M132" s="155"/>
      <c r="T132" s="156"/>
      <c r="AT132" s="151" t="s">
        <v>1054</v>
      </c>
      <c r="AU132" s="151" t="s">
        <v>80</v>
      </c>
      <c r="AV132" s="12" t="s">
        <v>80</v>
      </c>
      <c r="AW132" s="12" t="s">
        <v>35</v>
      </c>
      <c r="AX132" s="12" t="s">
        <v>78</v>
      </c>
      <c r="AY132" s="151" t="s">
        <v>181</v>
      </c>
    </row>
    <row r="133" spans="2:65" s="11" customFormat="1" ht="22.9" customHeight="1" x14ac:dyDescent="0.2">
      <c r="B133" s="118"/>
      <c r="D133" s="119" t="s">
        <v>72</v>
      </c>
      <c r="E133" s="146" t="s">
        <v>80</v>
      </c>
      <c r="F133" s="146" t="s">
        <v>1126</v>
      </c>
      <c r="I133" s="121"/>
      <c r="J133" s="147">
        <f>BK133</f>
        <v>0</v>
      </c>
      <c r="L133" s="118"/>
      <c r="M133" s="123"/>
      <c r="P133" s="124">
        <f>SUM(P134:P157)</f>
        <v>0</v>
      </c>
      <c r="R133" s="124">
        <f>SUM(R134:R157)</f>
        <v>21.472129589999998</v>
      </c>
      <c r="T133" s="125">
        <f>SUM(T134:T157)</f>
        <v>0</v>
      </c>
      <c r="AR133" s="119" t="s">
        <v>78</v>
      </c>
      <c r="AT133" s="126" t="s">
        <v>72</v>
      </c>
      <c r="AU133" s="126" t="s">
        <v>78</v>
      </c>
      <c r="AY133" s="119" t="s">
        <v>181</v>
      </c>
      <c r="BK133" s="127">
        <f>SUM(BK134:BK157)</f>
        <v>0</v>
      </c>
    </row>
    <row r="134" spans="2:65" s="1" customFormat="1" ht="33" customHeight="1" x14ac:dyDescent="0.2">
      <c r="B134" s="128"/>
      <c r="C134" s="129" t="s">
        <v>220</v>
      </c>
      <c r="D134" s="129" t="s">
        <v>182</v>
      </c>
      <c r="E134" s="130" t="s">
        <v>1185</v>
      </c>
      <c r="F134" s="131" t="s">
        <v>1186</v>
      </c>
      <c r="G134" s="132" t="s">
        <v>1059</v>
      </c>
      <c r="H134" s="133">
        <v>7.9539999999999997</v>
      </c>
      <c r="I134" s="134"/>
      <c r="J134" s="135">
        <f>ROUND(I134*H134,2)</f>
        <v>0</v>
      </c>
      <c r="K134" s="131" t="s">
        <v>1050</v>
      </c>
      <c r="L134" s="31"/>
      <c r="M134" s="136" t="s">
        <v>3</v>
      </c>
      <c r="N134" s="137" t="s">
        <v>44</v>
      </c>
      <c r="P134" s="138">
        <f>O134*H134</f>
        <v>0</v>
      </c>
      <c r="Q134" s="138">
        <v>2.5018699999999998</v>
      </c>
      <c r="R134" s="138">
        <f>Q134*H134</f>
        <v>19.899873979999999</v>
      </c>
      <c r="S134" s="138">
        <v>0</v>
      </c>
      <c r="T134" s="139">
        <f>S134*H134</f>
        <v>0</v>
      </c>
      <c r="AR134" s="140" t="s">
        <v>186</v>
      </c>
      <c r="AT134" s="140" t="s">
        <v>182</v>
      </c>
      <c r="AU134" s="140" t="s">
        <v>80</v>
      </c>
      <c r="AY134" s="16" t="s">
        <v>181</v>
      </c>
      <c r="BE134" s="141">
        <f>IF(N134="základní",J134,0)</f>
        <v>0</v>
      </c>
      <c r="BF134" s="141">
        <f>IF(N134="snížená",J134,0)</f>
        <v>0</v>
      </c>
      <c r="BG134" s="141">
        <f>IF(N134="zákl. přenesená",J134,0)</f>
        <v>0</v>
      </c>
      <c r="BH134" s="141">
        <f>IF(N134="sníž. přenesená",J134,0)</f>
        <v>0</v>
      </c>
      <c r="BI134" s="141">
        <f>IF(N134="nulová",J134,0)</f>
        <v>0</v>
      </c>
      <c r="BJ134" s="16" t="s">
        <v>78</v>
      </c>
      <c r="BK134" s="141">
        <f>ROUND(I134*H134,2)</f>
        <v>0</v>
      </c>
      <c r="BL134" s="16" t="s">
        <v>186</v>
      </c>
      <c r="BM134" s="140" t="s">
        <v>5208</v>
      </c>
    </row>
    <row r="135" spans="2:65" s="1" customFormat="1" x14ac:dyDescent="0.2">
      <c r="B135" s="31"/>
      <c r="D135" s="148" t="s">
        <v>1052</v>
      </c>
      <c r="F135" s="149" t="s">
        <v>1188</v>
      </c>
      <c r="I135" s="144"/>
      <c r="L135" s="31"/>
      <c r="M135" s="145"/>
      <c r="T135" s="52"/>
      <c r="AT135" s="16" t="s">
        <v>1052</v>
      </c>
      <c r="AU135" s="16" t="s">
        <v>80</v>
      </c>
    </row>
    <row r="136" spans="2:65" s="12" customFormat="1" x14ac:dyDescent="0.2">
      <c r="B136" s="150"/>
      <c r="D136" s="142" t="s">
        <v>1054</v>
      </c>
      <c r="E136" s="151" t="s">
        <v>3</v>
      </c>
      <c r="F136" s="152" t="s">
        <v>5209</v>
      </c>
      <c r="H136" s="153">
        <v>4.38</v>
      </c>
      <c r="I136" s="154"/>
      <c r="L136" s="150"/>
      <c r="M136" s="155"/>
      <c r="T136" s="156"/>
      <c r="AT136" s="151" t="s">
        <v>1054</v>
      </c>
      <c r="AU136" s="151" t="s">
        <v>80</v>
      </c>
      <c r="AV136" s="12" t="s">
        <v>80</v>
      </c>
      <c r="AW136" s="12" t="s">
        <v>35</v>
      </c>
      <c r="AX136" s="12" t="s">
        <v>73</v>
      </c>
      <c r="AY136" s="151" t="s">
        <v>181</v>
      </c>
    </row>
    <row r="137" spans="2:65" s="12" customFormat="1" x14ac:dyDescent="0.2">
      <c r="B137" s="150"/>
      <c r="D137" s="142" t="s">
        <v>1054</v>
      </c>
      <c r="E137" s="151" t="s">
        <v>3</v>
      </c>
      <c r="F137" s="152" t="s">
        <v>5210</v>
      </c>
      <c r="H137" s="153">
        <v>3.5739999999999998</v>
      </c>
      <c r="I137" s="154"/>
      <c r="L137" s="150"/>
      <c r="M137" s="155"/>
      <c r="T137" s="156"/>
      <c r="AT137" s="151" t="s">
        <v>1054</v>
      </c>
      <c r="AU137" s="151" t="s">
        <v>80</v>
      </c>
      <c r="AV137" s="12" t="s">
        <v>80</v>
      </c>
      <c r="AW137" s="12" t="s">
        <v>35</v>
      </c>
      <c r="AX137" s="12" t="s">
        <v>73</v>
      </c>
      <c r="AY137" s="151" t="s">
        <v>181</v>
      </c>
    </row>
    <row r="138" spans="2:65" s="13" customFormat="1" x14ac:dyDescent="0.2">
      <c r="B138" s="157"/>
      <c r="D138" s="142" t="s">
        <v>1054</v>
      </c>
      <c r="E138" s="158" t="s">
        <v>3</v>
      </c>
      <c r="F138" s="159" t="s">
        <v>1070</v>
      </c>
      <c r="H138" s="160">
        <v>7.9539999999999997</v>
      </c>
      <c r="I138" s="161"/>
      <c r="L138" s="157"/>
      <c r="M138" s="162"/>
      <c r="T138" s="163"/>
      <c r="AT138" s="158" t="s">
        <v>1054</v>
      </c>
      <c r="AU138" s="158" t="s">
        <v>80</v>
      </c>
      <c r="AV138" s="13" t="s">
        <v>186</v>
      </c>
      <c r="AW138" s="13" t="s">
        <v>35</v>
      </c>
      <c r="AX138" s="13" t="s">
        <v>78</v>
      </c>
      <c r="AY138" s="158" t="s">
        <v>181</v>
      </c>
    </row>
    <row r="139" spans="2:65" s="1" customFormat="1" ht="16.5" customHeight="1" x14ac:dyDescent="0.2">
      <c r="B139" s="128"/>
      <c r="C139" s="129" t="s">
        <v>9</v>
      </c>
      <c r="D139" s="129" t="s">
        <v>182</v>
      </c>
      <c r="E139" s="130" t="s">
        <v>1192</v>
      </c>
      <c r="F139" s="131" t="s">
        <v>1193</v>
      </c>
      <c r="G139" s="132" t="s">
        <v>597</v>
      </c>
      <c r="H139" s="133">
        <v>20.672999999999998</v>
      </c>
      <c r="I139" s="134"/>
      <c r="J139" s="135">
        <f>ROUND(I139*H139,2)</f>
        <v>0</v>
      </c>
      <c r="K139" s="131" t="s">
        <v>1050</v>
      </c>
      <c r="L139" s="31"/>
      <c r="M139" s="136" t="s">
        <v>3</v>
      </c>
      <c r="N139" s="137" t="s">
        <v>44</v>
      </c>
      <c r="P139" s="138">
        <f>O139*H139</f>
        <v>0</v>
      </c>
      <c r="Q139" s="138">
        <v>2.6900000000000001E-3</v>
      </c>
      <c r="R139" s="138">
        <f>Q139*H139</f>
        <v>5.5610369999999999E-2</v>
      </c>
      <c r="S139" s="138">
        <v>0</v>
      </c>
      <c r="T139" s="139">
        <f>S139*H139</f>
        <v>0</v>
      </c>
      <c r="AR139" s="140" t="s">
        <v>186</v>
      </c>
      <c r="AT139" s="140" t="s">
        <v>182</v>
      </c>
      <c r="AU139" s="140" t="s">
        <v>80</v>
      </c>
      <c r="AY139" s="16" t="s">
        <v>181</v>
      </c>
      <c r="BE139" s="141">
        <f>IF(N139="základní",J139,0)</f>
        <v>0</v>
      </c>
      <c r="BF139" s="141">
        <f>IF(N139="snížená",J139,0)</f>
        <v>0</v>
      </c>
      <c r="BG139" s="141">
        <f>IF(N139="zákl. přenesená",J139,0)</f>
        <v>0</v>
      </c>
      <c r="BH139" s="141">
        <f>IF(N139="sníž. přenesená",J139,0)</f>
        <v>0</v>
      </c>
      <c r="BI139" s="141">
        <f>IF(N139="nulová",J139,0)</f>
        <v>0</v>
      </c>
      <c r="BJ139" s="16" t="s">
        <v>78</v>
      </c>
      <c r="BK139" s="141">
        <f>ROUND(I139*H139,2)</f>
        <v>0</v>
      </c>
      <c r="BL139" s="16" t="s">
        <v>186</v>
      </c>
      <c r="BM139" s="140" t="s">
        <v>5211</v>
      </c>
    </row>
    <row r="140" spans="2:65" s="1" customFormat="1" x14ac:dyDescent="0.2">
      <c r="B140" s="31"/>
      <c r="D140" s="148" t="s">
        <v>1052</v>
      </c>
      <c r="F140" s="149" t="s">
        <v>1195</v>
      </c>
      <c r="I140" s="144"/>
      <c r="L140" s="31"/>
      <c r="M140" s="145"/>
      <c r="T140" s="52"/>
      <c r="AT140" s="16" t="s">
        <v>1052</v>
      </c>
      <c r="AU140" s="16" t="s">
        <v>80</v>
      </c>
    </row>
    <row r="141" spans="2:65" s="12" customFormat="1" x14ac:dyDescent="0.2">
      <c r="B141" s="150"/>
      <c r="D141" s="142" t="s">
        <v>1054</v>
      </c>
      <c r="E141" s="151" t="s">
        <v>3</v>
      </c>
      <c r="F141" s="152" t="s">
        <v>5212</v>
      </c>
      <c r="H141" s="153">
        <v>8.76</v>
      </c>
      <c r="I141" s="154"/>
      <c r="L141" s="150"/>
      <c r="M141" s="155"/>
      <c r="T141" s="156"/>
      <c r="AT141" s="151" t="s">
        <v>1054</v>
      </c>
      <c r="AU141" s="151" t="s">
        <v>80</v>
      </c>
      <c r="AV141" s="12" t="s">
        <v>80</v>
      </c>
      <c r="AW141" s="12" t="s">
        <v>35</v>
      </c>
      <c r="AX141" s="12" t="s">
        <v>73</v>
      </c>
      <c r="AY141" s="151" t="s">
        <v>181</v>
      </c>
    </row>
    <row r="142" spans="2:65" s="12" customFormat="1" x14ac:dyDescent="0.2">
      <c r="B142" s="150"/>
      <c r="D142" s="142" t="s">
        <v>1054</v>
      </c>
      <c r="E142" s="151" t="s">
        <v>3</v>
      </c>
      <c r="F142" s="152" t="s">
        <v>5213</v>
      </c>
      <c r="H142" s="153">
        <v>11.913</v>
      </c>
      <c r="I142" s="154"/>
      <c r="L142" s="150"/>
      <c r="M142" s="155"/>
      <c r="T142" s="156"/>
      <c r="AT142" s="151" t="s">
        <v>1054</v>
      </c>
      <c r="AU142" s="151" t="s">
        <v>80</v>
      </c>
      <c r="AV142" s="12" t="s">
        <v>80</v>
      </c>
      <c r="AW142" s="12" t="s">
        <v>35</v>
      </c>
      <c r="AX142" s="12" t="s">
        <v>73</v>
      </c>
      <c r="AY142" s="151" t="s">
        <v>181</v>
      </c>
    </row>
    <row r="143" spans="2:65" s="13" customFormat="1" x14ac:dyDescent="0.2">
      <c r="B143" s="157"/>
      <c r="D143" s="142" t="s">
        <v>1054</v>
      </c>
      <c r="E143" s="158" t="s">
        <v>3</v>
      </c>
      <c r="F143" s="159" t="s">
        <v>1070</v>
      </c>
      <c r="H143" s="160">
        <v>20.672999999999998</v>
      </c>
      <c r="I143" s="161"/>
      <c r="L143" s="157"/>
      <c r="M143" s="162"/>
      <c r="T143" s="163"/>
      <c r="AT143" s="158" t="s">
        <v>1054</v>
      </c>
      <c r="AU143" s="158" t="s">
        <v>80</v>
      </c>
      <c r="AV143" s="13" t="s">
        <v>186</v>
      </c>
      <c r="AW143" s="13" t="s">
        <v>35</v>
      </c>
      <c r="AX143" s="13" t="s">
        <v>78</v>
      </c>
      <c r="AY143" s="158" t="s">
        <v>181</v>
      </c>
    </row>
    <row r="144" spans="2:65" s="1" customFormat="1" ht="16.5" customHeight="1" x14ac:dyDescent="0.2">
      <c r="B144" s="128"/>
      <c r="C144" s="129" t="s">
        <v>226</v>
      </c>
      <c r="D144" s="129" t="s">
        <v>182</v>
      </c>
      <c r="E144" s="130" t="s">
        <v>1198</v>
      </c>
      <c r="F144" s="131" t="s">
        <v>1199</v>
      </c>
      <c r="G144" s="132" t="s">
        <v>597</v>
      </c>
      <c r="H144" s="133">
        <v>20.672999999999998</v>
      </c>
      <c r="I144" s="134"/>
      <c r="J144" s="135">
        <f>ROUND(I144*H144,2)</f>
        <v>0</v>
      </c>
      <c r="K144" s="131" t="s">
        <v>1050</v>
      </c>
      <c r="L144" s="31"/>
      <c r="M144" s="136" t="s">
        <v>3</v>
      </c>
      <c r="N144" s="137" t="s">
        <v>44</v>
      </c>
      <c r="P144" s="138">
        <f>O144*H144</f>
        <v>0</v>
      </c>
      <c r="Q144" s="138">
        <v>0</v>
      </c>
      <c r="R144" s="138">
        <f>Q144*H144</f>
        <v>0</v>
      </c>
      <c r="S144" s="138">
        <v>0</v>
      </c>
      <c r="T144" s="139">
        <f>S144*H144</f>
        <v>0</v>
      </c>
      <c r="AR144" s="140" t="s">
        <v>186</v>
      </c>
      <c r="AT144" s="140" t="s">
        <v>182</v>
      </c>
      <c r="AU144" s="140" t="s">
        <v>80</v>
      </c>
      <c r="AY144" s="16" t="s">
        <v>181</v>
      </c>
      <c r="BE144" s="141">
        <f>IF(N144="základní",J144,0)</f>
        <v>0</v>
      </c>
      <c r="BF144" s="141">
        <f>IF(N144="snížená",J144,0)</f>
        <v>0</v>
      </c>
      <c r="BG144" s="141">
        <f>IF(N144="zákl. přenesená",J144,0)</f>
        <v>0</v>
      </c>
      <c r="BH144" s="141">
        <f>IF(N144="sníž. přenesená",J144,0)</f>
        <v>0</v>
      </c>
      <c r="BI144" s="141">
        <f>IF(N144="nulová",J144,0)</f>
        <v>0</v>
      </c>
      <c r="BJ144" s="16" t="s">
        <v>78</v>
      </c>
      <c r="BK144" s="141">
        <f>ROUND(I144*H144,2)</f>
        <v>0</v>
      </c>
      <c r="BL144" s="16" t="s">
        <v>186</v>
      </c>
      <c r="BM144" s="140" t="s">
        <v>5214</v>
      </c>
    </row>
    <row r="145" spans="2:65" s="1" customFormat="1" x14ac:dyDescent="0.2">
      <c r="B145" s="31"/>
      <c r="D145" s="148" t="s">
        <v>1052</v>
      </c>
      <c r="F145" s="149" t="s">
        <v>1201</v>
      </c>
      <c r="I145" s="144"/>
      <c r="L145" s="31"/>
      <c r="M145" s="145"/>
      <c r="T145" s="52"/>
      <c r="AT145" s="16" t="s">
        <v>1052</v>
      </c>
      <c r="AU145" s="16" t="s">
        <v>80</v>
      </c>
    </row>
    <row r="146" spans="2:65" s="12" customFormat="1" x14ac:dyDescent="0.2">
      <c r="B146" s="150"/>
      <c r="D146" s="142" t="s">
        <v>1054</v>
      </c>
      <c r="E146" s="151" t="s">
        <v>3</v>
      </c>
      <c r="F146" s="152" t="s">
        <v>5215</v>
      </c>
      <c r="H146" s="153">
        <v>20.672999999999998</v>
      </c>
      <c r="I146" s="154"/>
      <c r="L146" s="150"/>
      <c r="M146" s="155"/>
      <c r="T146" s="156"/>
      <c r="AT146" s="151" t="s">
        <v>1054</v>
      </c>
      <c r="AU146" s="151" t="s">
        <v>80</v>
      </c>
      <c r="AV146" s="12" t="s">
        <v>80</v>
      </c>
      <c r="AW146" s="12" t="s">
        <v>35</v>
      </c>
      <c r="AX146" s="12" t="s">
        <v>78</v>
      </c>
      <c r="AY146" s="151" t="s">
        <v>181</v>
      </c>
    </row>
    <row r="147" spans="2:65" s="1" customFormat="1" ht="24.2" customHeight="1" x14ac:dyDescent="0.2">
      <c r="B147" s="128"/>
      <c r="C147" s="129" t="s">
        <v>230</v>
      </c>
      <c r="D147" s="129" t="s">
        <v>182</v>
      </c>
      <c r="E147" s="130" t="s">
        <v>5216</v>
      </c>
      <c r="F147" s="131" t="s">
        <v>5217</v>
      </c>
      <c r="G147" s="132" t="s">
        <v>1114</v>
      </c>
      <c r="H147" s="133">
        <v>6.9000000000000006E-2</v>
      </c>
      <c r="I147" s="134"/>
      <c r="J147" s="135">
        <f>ROUND(I147*H147,2)</f>
        <v>0</v>
      </c>
      <c r="K147" s="131" t="s">
        <v>1205</v>
      </c>
      <c r="L147" s="31"/>
      <c r="M147" s="136" t="s">
        <v>3</v>
      </c>
      <c r="N147" s="137" t="s">
        <v>44</v>
      </c>
      <c r="P147" s="138">
        <f>O147*H147</f>
        <v>0</v>
      </c>
      <c r="Q147" s="138">
        <v>1.06277</v>
      </c>
      <c r="R147" s="138">
        <f>Q147*H147</f>
        <v>7.3331130000000008E-2</v>
      </c>
      <c r="S147" s="138">
        <v>0</v>
      </c>
      <c r="T147" s="139">
        <f>S147*H147</f>
        <v>0</v>
      </c>
      <c r="AR147" s="140" t="s">
        <v>186</v>
      </c>
      <c r="AT147" s="140" t="s">
        <v>182</v>
      </c>
      <c r="AU147" s="140" t="s">
        <v>80</v>
      </c>
      <c r="AY147" s="16" t="s">
        <v>181</v>
      </c>
      <c r="BE147" s="141">
        <f>IF(N147="základní",J147,0)</f>
        <v>0</v>
      </c>
      <c r="BF147" s="141">
        <f>IF(N147="snížená",J147,0)</f>
        <v>0</v>
      </c>
      <c r="BG147" s="141">
        <f>IF(N147="zákl. přenesená",J147,0)</f>
        <v>0</v>
      </c>
      <c r="BH147" s="141">
        <f>IF(N147="sníž. přenesená",J147,0)</f>
        <v>0</v>
      </c>
      <c r="BI147" s="141">
        <f>IF(N147="nulová",J147,0)</f>
        <v>0</v>
      </c>
      <c r="BJ147" s="16" t="s">
        <v>78</v>
      </c>
      <c r="BK147" s="141">
        <f>ROUND(I147*H147,2)</f>
        <v>0</v>
      </c>
      <c r="BL147" s="16" t="s">
        <v>186</v>
      </c>
      <c r="BM147" s="140" t="s">
        <v>5218</v>
      </c>
    </row>
    <row r="148" spans="2:65" s="1" customFormat="1" x14ac:dyDescent="0.2">
      <c r="B148" s="31"/>
      <c r="D148" s="148" t="s">
        <v>1052</v>
      </c>
      <c r="F148" s="149" t="s">
        <v>5219</v>
      </c>
      <c r="I148" s="144"/>
      <c r="L148" s="31"/>
      <c r="M148" s="145"/>
      <c r="T148" s="52"/>
      <c r="AT148" s="16" t="s">
        <v>1052</v>
      </c>
      <c r="AU148" s="16" t="s">
        <v>80</v>
      </c>
    </row>
    <row r="149" spans="2:65" s="12" customFormat="1" x14ac:dyDescent="0.2">
      <c r="B149" s="150"/>
      <c r="D149" s="142" t="s">
        <v>1054</v>
      </c>
      <c r="E149" s="151" t="s">
        <v>3</v>
      </c>
      <c r="F149" s="152" t="s">
        <v>5220</v>
      </c>
      <c r="H149" s="153">
        <v>6.9000000000000006E-2</v>
      </c>
      <c r="I149" s="154"/>
      <c r="L149" s="150"/>
      <c r="M149" s="155"/>
      <c r="T149" s="156"/>
      <c r="AT149" s="151" t="s">
        <v>1054</v>
      </c>
      <c r="AU149" s="151" t="s">
        <v>80</v>
      </c>
      <c r="AV149" s="12" t="s">
        <v>80</v>
      </c>
      <c r="AW149" s="12" t="s">
        <v>35</v>
      </c>
      <c r="AX149" s="12" t="s">
        <v>78</v>
      </c>
      <c r="AY149" s="151" t="s">
        <v>181</v>
      </c>
    </row>
    <row r="150" spans="2:65" s="1" customFormat="1" ht="24.2" customHeight="1" x14ac:dyDescent="0.2">
      <c r="B150" s="128"/>
      <c r="C150" s="129" t="s">
        <v>233</v>
      </c>
      <c r="D150" s="129" t="s">
        <v>182</v>
      </c>
      <c r="E150" s="130" t="s">
        <v>5025</v>
      </c>
      <c r="F150" s="131" t="s">
        <v>5026</v>
      </c>
      <c r="G150" s="132" t="s">
        <v>1059</v>
      </c>
      <c r="H150" s="133">
        <v>0.56499999999999995</v>
      </c>
      <c r="I150" s="134"/>
      <c r="J150" s="135">
        <f>ROUND(I150*H150,2)</f>
        <v>0</v>
      </c>
      <c r="K150" s="131" t="s">
        <v>1205</v>
      </c>
      <c r="L150" s="31"/>
      <c r="M150" s="136" t="s">
        <v>3</v>
      </c>
      <c r="N150" s="137" t="s">
        <v>44</v>
      </c>
      <c r="P150" s="138">
        <f>O150*H150</f>
        <v>0</v>
      </c>
      <c r="Q150" s="138">
        <v>2.5018699999999998</v>
      </c>
      <c r="R150" s="138">
        <f>Q150*H150</f>
        <v>1.4135565499999998</v>
      </c>
      <c r="S150" s="138">
        <v>0</v>
      </c>
      <c r="T150" s="139">
        <f>S150*H150</f>
        <v>0</v>
      </c>
      <c r="AR150" s="140" t="s">
        <v>186</v>
      </c>
      <c r="AT150" s="140" t="s">
        <v>182</v>
      </c>
      <c r="AU150" s="140" t="s">
        <v>80</v>
      </c>
      <c r="AY150" s="16" t="s">
        <v>181</v>
      </c>
      <c r="BE150" s="141">
        <f>IF(N150="základní",J150,0)</f>
        <v>0</v>
      </c>
      <c r="BF150" s="141">
        <f>IF(N150="snížená",J150,0)</f>
        <v>0</v>
      </c>
      <c r="BG150" s="141">
        <f>IF(N150="zákl. přenesená",J150,0)</f>
        <v>0</v>
      </c>
      <c r="BH150" s="141">
        <f>IF(N150="sníž. přenesená",J150,0)</f>
        <v>0</v>
      </c>
      <c r="BI150" s="141">
        <f>IF(N150="nulová",J150,0)</f>
        <v>0</v>
      </c>
      <c r="BJ150" s="16" t="s">
        <v>78</v>
      </c>
      <c r="BK150" s="141">
        <f>ROUND(I150*H150,2)</f>
        <v>0</v>
      </c>
      <c r="BL150" s="16" t="s">
        <v>186</v>
      </c>
      <c r="BM150" s="140" t="s">
        <v>5221</v>
      </c>
    </row>
    <row r="151" spans="2:65" s="1" customFormat="1" x14ac:dyDescent="0.2">
      <c r="B151" s="31"/>
      <c r="D151" s="148" t="s">
        <v>1052</v>
      </c>
      <c r="F151" s="149" t="s">
        <v>5028</v>
      </c>
      <c r="I151" s="144"/>
      <c r="L151" s="31"/>
      <c r="M151" s="145"/>
      <c r="T151" s="52"/>
      <c r="AT151" s="16" t="s">
        <v>1052</v>
      </c>
      <c r="AU151" s="16" t="s">
        <v>80</v>
      </c>
    </row>
    <row r="152" spans="2:65" s="12" customFormat="1" x14ac:dyDescent="0.2">
      <c r="B152" s="150"/>
      <c r="D152" s="142" t="s">
        <v>1054</v>
      </c>
      <c r="E152" s="151" t="s">
        <v>3</v>
      </c>
      <c r="F152" s="152" t="s">
        <v>5222</v>
      </c>
      <c r="H152" s="153">
        <v>0.56499999999999995</v>
      </c>
      <c r="I152" s="154"/>
      <c r="L152" s="150"/>
      <c r="M152" s="155"/>
      <c r="T152" s="156"/>
      <c r="AT152" s="151" t="s">
        <v>1054</v>
      </c>
      <c r="AU152" s="151" t="s">
        <v>80</v>
      </c>
      <c r="AV152" s="12" t="s">
        <v>80</v>
      </c>
      <c r="AW152" s="12" t="s">
        <v>35</v>
      </c>
      <c r="AX152" s="12" t="s">
        <v>78</v>
      </c>
      <c r="AY152" s="151" t="s">
        <v>181</v>
      </c>
    </row>
    <row r="153" spans="2:65" s="1" customFormat="1" ht="24.2" customHeight="1" x14ac:dyDescent="0.2">
      <c r="B153" s="128"/>
      <c r="C153" s="129" t="s">
        <v>237</v>
      </c>
      <c r="D153" s="129" t="s">
        <v>182</v>
      </c>
      <c r="E153" s="130" t="s">
        <v>5223</v>
      </c>
      <c r="F153" s="131" t="s">
        <v>5224</v>
      </c>
      <c r="G153" s="132" t="s">
        <v>1114</v>
      </c>
      <c r="H153" s="133">
        <v>2.8000000000000001E-2</v>
      </c>
      <c r="I153" s="134"/>
      <c r="J153" s="135">
        <f>ROUND(I153*H153,2)</f>
        <v>0</v>
      </c>
      <c r="K153" s="131" t="s">
        <v>1205</v>
      </c>
      <c r="L153" s="31"/>
      <c r="M153" s="136" t="s">
        <v>3</v>
      </c>
      <c r="N153" s="137" t="s">
        <v>44</v>
      </c>
      <c r="P153" s="138">
        <f>O153*H153</f>
        <v>0</v>
      </c>
      <c r="Q153" s="138">
        <v>1.06277</v>
      </c>
      <c r="R153" s="138">
        <f>Q153*H153</f>
        <v>2.9757559999999999E-2</v>
      </c>
      <c r="S153" s="138">
        <v>0</v>
      </c>
      <c r="T153" s="139">
        <f>S153*H153</f>
        <v>0</v>
      </c>
      <c r="AR153" s="140" t="s">
        <v>186</v>
      </c>
      <c r="AT153" s="140" t="s">
        <v>182</v>
      </c>
      <c r="AU153" s="140" t="s">
        <v>80</v>
      </c>
      <c r="AY153" s="16" t="s">
        <v>181</v>
      </c>
      <c r="BE153" s="141">
        <f>IF(N153="základní",J153,0)</f>
        <v>0</v>
      </c>
      <c r="BF153" s="141">
        <f>IF(N153="snížená",J153,0)</f>
        <v>0</v>
      </c>
      <c r="BG153" s="141">
        <f>IF(N153="zákl. přenesená",J153,0)</f>
        <v>0</v>
      </c>
      <c r="BH153" s="141">
        <f>IF(N153="sníž. přenesená",J153,0)</f>
        <v>0</v>
      </c>
      <c r="BI153" s="141">
        <f>IF(N153="nulová",J153,0)</f>
        <v>0</v>
      </c>
      <c r="BJ153" s="16" t="s">
        <v>78</v>
      </c>
      <c r="BK153" s="141">
        <f>ROUND(I153*H153,2)</f>
        <v>0</v>
      </c>
      <c r="BL153" s="16" t="s">
        <v>186</v>
      </c>
      <c r="BM153" s="140" t="s">
        <v>5225</v>
      </c>
    </row>
    <row r="154" spans="2:65" s="1" customFormat="1" x14ac:dyDescent="0.2">
      <c r="B154" s="31"/>
      <c r="D154" s="148" t="s">
        <v>1052</v>
      </c>
      <c r="F154" s="149" t="s">
        <v>5226</v>
      </c>
      <c r="I154" s="144"/>
      <c r="L154" s="31"/>
      <c r="M154" s="145"/>
      <c r="T154" s="52"/>
      <c r="AT154" s="16" t="s">
        <v>1052</v>
      </c>
      <c r="AU154" s="16" t="s">
        <v>80</v>
      </c>
    </row>
    <row r="155" spans="2:65" s="12" customFormat="1" x14ac:dyDescent="0.2">
      <c r="B155" s="150"/>
      <c r="D155" s="142" t="s">
        <v>1054</v>
      </c>
      <c r="E155" s="151" t="s">
        <v>3</v>
      </c>
      <c r="F155" s="152" t="s">
        <v>5227</v>
      </c>
      <c r="H155" s="153">
        <v>2.8000000000000001E-2</v>
      </c>
      <c r="I155" s="154"/>
      <c r="L155" s="150"/>
      <c r="M155" s="155"/>
      <c r="T155" s="156"/>
      <c r="AT155" s="151" t="s">
        <v>1054</v>
      </c>
      <c r="AU155" s="151" t="s">
        <v>80</v>
      </c>
      <c r="AV155" s="12" t="s">
        <v>80</v>
      </c>
      <c r="AW155" s="12" t="s">
        <v>35</v>
      </c>
      <c r="AX155" s="12" t="s">
        <v>78</v>
      </c>
      <c r="AY155" s="151" t="s">
        <v>181</v>
      </c>
    </row>
    <row r="156" spans="2:65" s="1" customFormat="1" ht="49.15" customHeight="1" x14ac:dyDescent="0.2">
      <c r="B156" s="128"/>
      <c r="C156" s="129" t="s">
        <v>241</v>
      </c>
      <c r="D156" s="129" t="s">
        <v>182</v>
      </c>
      <c r="E156" s="130" t="s">
        <v>1216</v>
      </c>
      <c r="F156" s="131" t="s">
        <v>1217</v>
      </c>
      <c r="G156" s="132" t="s">
        <v>499</v>
      </c>
      <c r="H156" s="133">
        <v>44</v>
      </c>
      <c r="I156" s="134"/>
      <c r="J156" s="135">
        <f>ROUND(I156*H156,2)</f>
        <v>0</v>
      </c>
      <c r="K156" s="131" t="s">
        <v>3</v>
      </c>
      <c r="L156" s="31"/>
      <c r="M156" s="136" t="s">
        <v>3</v>
      </c>
      <c r="N156" s="137" t="s">
        <v>44</v>
      </c>
      <c r="P156" s="138">
        <f>O156*H156</f>
        <v>0</v>
      </c>
      <c r="Q156" s="138">
        <v>0</v>
      </c>
      <c r="R156" s="138">
        <f>Q156*H156</f>
        <v>0</v>
      </c>
      <c r="S156" s="138">
        <v>0</v>
      </c>
      <c r="T156" s="139">
        <f>S156*H156</f>
        <v>0</v>
      </c>
      <c r="AR156" s="140" t="s">
        <v>186</v>
      </c>
      <c r="AT156" s="140" t="s">
        <v>182</v>
      </c>
      <c r="AU156" s="140" t="s">
        <v>80</v>
      </c>
      <c r="AY156" s="16" t="s">
        <v>181</v>
      </c>
      <c r="BE156" s="141">
        <f>IF(N156="základní",J156,0)</f>
        <v>0</v>
      </c>
      <c r="BF156" s="141">
        <f>IF(N156="snížená",J156,0)</f>
        <v>0</v>
      </c>
      <c r="BG156" s="141">
        <f>IF(N156="zákl. přenesená",J156,0)</f>
        <v>0</v>
      </c>
      <c r="BH156" s="141">
        <f>IF(N156="sníž. přenesená",J156,0)</f>
        <v>0</v>
      </c>
      <c r="BI156" s="141">
        <f>IF(N156="nulová",J156,0)</f>
        <v>0</v>
      </c>
      <c r="BJ156" s="16" t="s">
        <v>78</v>
      </c>
      <c r="BK156" s="141">
        <f>ROUND(I156*H156,2)</f>
        <v>0</v>
      </c>
      <c r="BL156" s="16" t="s">
        <v>186</v>
      </c>
      <c r="BM156" s="140" t="s">
        <v>5228</v>
      </c>
    </row>
    <row r="157" spans="2:65" s="12" customFormat="1" x14ac:dyDescent="0.2">
      <c r="B157" s="150"/>
      <c r="D157" s="142" t="s">
        <v>1054</v>
      </c>
      <c r="E157" s="151" t="s">
        <v>3</v>
      </c>
      <c r="F157" s="152" t="s">
        <v>5229</v>
      </c>
      <c r="H157" s="153">
        <v>44</v>
      </c>
      <c r="I157" s="154"/>
      <c r="L157" s="150"/>
      <c r="M157" s="155"/>
      <c r="T157" s="156"/>
      <c r="AT157" s="151" t="s">
        <v>1054</v>
      </c>
      <c r="AU157" s="151" t="s">
        <v>80</v>
      </c>
      <c r="AV157" s="12" t="s">
        <v>80</v>
      </c>
      <c r="AW157" s="12" t="s">
        <v>35</v>
      </c>
      <c r="AX157" s="12" t="s">
        <v>78</v>
      </c>
      <c r="AY157" s="151" t="s">
        <v>181</v>
      </c>
    </row>
    <row r="158" spans="2:65" s="11" customFormat="1" ht="22.9" customHeight="1" x14ac:dyDescent="0.2">
      <c r="B158" s="118"/>
      <c r="D158" s="119" t="s">
        <v>72</v>
      </c>
      <c r="E158" s="146" t="s">
        <v>191</v>
      </c>
      <c r="F158" s="146" t="s">
        <v>1220</v>
      </c>
      <c r="I158" s="121"/>
      <c r="J158" s="147">
        <f>BK158</f>
        <v>0</v>
      </c>
      <c r="L158" s="118"/>
      <c r="M158" s="123"/>
      <c r="P158" s="124">
        <f>SUM(P159:P184)</f>
        <v>0</v>
      </c>
      <c r="R158" s="124">
        <f>SUM(R159:R184)</f>
        <v>7.4632639999999997</v>
      </c>
      <c r="T158" s="125">
        <f>SUM(T159:T184)</f>
        <v>0</v>
      </c>
      <c r="AR158" s="119" t="s">
        <v>78</v>
      </c>
      <c r="AT158" s="126" t="s">
        <v>72</v>
      </c>
      <c r="AU158" s="126" t="s">
        <v>78</v>
      </c>
      <c r="AY158" s="119" t="s">
        <v>181</v>
      </c>
      <c r="BK158" s="127">
        <f>SUM(BK159:BK184)</f>
        <v>0</v>
      </c>
    </row>
    <row r="159" spans="2:65" s="1" customFormat="1" ht="49.15" customHeight="1" x14ac:dyDescent="0.2">
      <c r="B159" s="128"/>
      <c r="C159" s="129" t="s">
        <v>244</v>
      </c>
      <c r="D159" s="129" t="s">
        <v>182</v>
      </c>
      <c r="E159" s="130" t="s">
        <v>5230</v>
      </c>
      <c r="F159" s="131" t="s">
        <v>5231</v>
      </c>
      <c r="G159" s="132" t="s">
        <v>1059</v>
      </c>
      <c r="H159" s="133">
        <v>1.46</v>
      </c>
      <c r="I159" s="134"/>
      <c r="J159" s="135">
        <f>ROUND(I159*H159,2)</f>
        <v>0</v>
      </c>
      <c r="K159" s="131" t="s">
        <v>1205</v>
      </c>
      <c r="L159" s="31"/>
      <c r="M159" s="136" t="s">
        <v>3</v>
      </c>
      <c r="N159" s="137" t="s">
        <v>44</v>
      </c>
      <c r="P159" s="138">
        <f>O159*H159</f>
        <v>0</v>
      </c>
      <c r="Q159" s="138">
        <v>2.6814</v>
      </c>
      <c r="R159" s="138">
        <f>Q159*H159</f>
        <v>3.914844</v>
      </c>
      <c r="S159" s="138">
        <v>0</v>
      </c>
      <c r="T159" s="139">
        <f>S159*H159</f>
        <v>0</v>
      </c>
      <c r="AR159" s="140" t="s">
        <v>186</v>
      </c>
      <c r="AT159" s="140" t="s">
        <v>182</v>
      </c>
      <c r="AU159" s="140" t="s">
        <v>80</v>
      </c>
      <c r="AY159" s="16" t="s">
        <v>181</v>
      </c>
      <c r="BE159" s="141">
        <f>IF(N159="základní",J159,0)</f>
        <v>0</v>
      </c>
      <c r="BF159" s="141">
        <f>IF(N159="snížená",J159,0)</f>
        <v>0</v>
      </c>
      <c r="BG159" s="141">
        <f>IF(N159="zákl. přenesená",J159,0)</f>
        <v>0</v>
      </c>
      <c r="BH159" s="141">
        <f>IF(N159="sníž. přenesená",J159,0)</f>
        <v>0</v>
      </c>
      <c r="BI159" s="141">
        <f>IF(N159="nulová",J159,0)</f>
        <v>0</v>
      </c>
      <c r="BJ159" s="16" t="s">
        <v>78</v>
      </c>
      <c r="BK159" s="141">
        <f>ROUND(I159*H159,2)</f>
        <v>0</v>
      </c>
      <c r="BL159" s="16" t="s">
        <v>186</v>
      </c>
      <c r="BM159" s="140" t="s">
        <v>5232</v>
      </c>
    </row>
    <row r="160" spans="2:65" s="1" customFormat="1" x14ac:dyDescent="0.2">
      <c r="B160" s="31"/>
      <c r="D160" s="148" t="s">
        <v>1052</v>
      </c>
      <c r="F160" s="149" t="s">
        <v>5233</v>
      </c>
      <c r="I160" s="144"/>
      <c r="L160" s="31"/>
      <c r="M160" s="145"/>
      <c r="T160" s="52"/>
      <c r="AT160" s="16" t="s">
        <v>1052</v>
      </c>
      <c r="AU160" s="16" t="s">
        <v>80</v>
      </c>
    </row>
    <row r="161" spans="2:65" s="12" customFormat="1" x14ac:dyDescent="0.2">
      <c r="B161" s="150"/>
      <c r="D161" s="142" t="s">
        <v>1054</v>
      </c>
      <c r="E161" s="151" t="s">
        <v>3</v>
      </c>
      <c r="F161" s="152" t="s">
        <v>5234</v>
      </c>
      <c r="H161" s="153">
        <v>1.46</v>
      </c>
      <c r="I161" s="154"/>
      <c r="L161" s="150"/>
      <c r="M161" s="155"/>
      <c r="T161" s="156"/>
      <c r="AT161" s="151" t="s">
        <v>1054</v>
      </c>
      <c r="AU161" s="151" t="s">
        <v>80</v>
      </c>
      <c r="AV161" s="12" t="s">
        <v>80</v>
      </c>
      <c r="AW161" s="12" t="s">
        <v>35</v>
      </c>
      <c r="AX161" s="12" t="s">
        <v>78</v>
      </c>
      <c r="AY161" s="151" t="s">
        <v>181</v>
      </c>
    </row>
    <row r="162" spans="2:65" s="1" customFormat="1" ht="44.25" customHeight="1" x14ac:dyDescent="0.2">
      <c r="B162" s="128"/>
      <c r="C162" s="129" t="s">
        <v>248</v>
      </c>
      <c r="D162" s="129" t="s">
        <v>182</v>
      </c>
      <c r="E162" s="130" t="s">
        <v>5235</v>
      </c>
      <c r="F162" s="131" t="s">
        <v>5236</v>
      </c>
      <c r="G162" s="132" t="s">
        <v>1288</v>
      </c>
      <c r="H162" s="133">
        <v>21</v>
      </c>
      <c r="I162" s="134"/>
      <c r="J162" s="135">
        <f>ROUND(I162*H162,2)</f>
        <v>0</v>
      </c>
      <c r="K162" s="131" t="s">
        <v>1205</v>
      </c>
      <c r="L162" s="31"/>
      <c r="M162" s="136" t="s">
        <v>3</v>
      </c>
      <c r="N162" s="137" t="s">
        <v>44</v>
      </c>
      <c r="P162" s="138">
        <f>O162*H162</f>
        <v>0</v>
      </c>
      <c r="Q162" s="138">
        <v>7.0200000000000002E-3</v>
      </c>
      <c r="R162" s="138">
        <f>Q162*H162</f>
        <v>0.14742</v>
      </c>
      <c r="S162" s="138">
        <v>0</v>
      </c>
      <c r="T162" s="139">
        <f>S162*H162</f>
        <v>0</v>
      </c>
      <c r="AR162" s="140" t="s">
        <v>186</v>
      </c>
      <c r="AT162" s="140" t="s">
        <v>182</v>
      </c>
      <c r="AU162" s="140" t="s">
        <v>80</v>
      </c>
      <c r="AY162" s="16" t="s">
        <v>181</v>
      </c>
      <c r="BE162" s="141">
        <f>IF(N162="základní",J162,0)</f>
        <v>0</v>
      </c>
      <c r="BF162" s="141">
        <f>IF(N162="snížená",J162,0)</f>
        <v>0</v>
      </c>
      <c r="BG162" s="141">
        <f>IF(N162="zákl. přenesená",J162,0)</f>
        <v>0</v>
      </c>
      <c r="BH162" s="141">
        <f>IF(N162="sníž. přenesená",J162,0)</f>
        <v>0</v>
      </c>
      <c r="BI162" s="141">
        <f>IF(N162="nulová",J162,0)</f>
        <v>0</v>
      </c>
      <c r="BJ162" s="16" t="s">
        <v>78</v>
      </c>
      <c r="BK162" s="141">
        <f>ROUND(I162*H162,2)</f>
        <v>0</v>
      </c>
      <c r="BL162" s="16" t="s">
        <v>186</v>
      </c>
      <c r="BM162" s="140" t="s">
        <v>5237</v>
      </c>
    </row>
    <row r="163" spans="2:65" s="1" customFormat="1" x14ac:dyDescent="0.2">
      <c r="B163" s="31"/>
      <c r="D163" s="148" t="s">
        <v>1052</v>
      </c>
      <c r="F163" s="149" t="s">
        <v>5238</v>
      </c>
      <c r="I163" s="144"/>
      <c r="L163" s="31"/>
      <c r="M163" s="145"/>
      <c r="T163" s="52"/>
      <c r="AT163" s="16" t="s">
        <v>1052</v>
      </c>
      <c r="AU163" s="16" t="s">
        <v>80</v>
      </c>
    </row>
    <row r="164" spans="2:65" s="12" customFormat="1" x14ac:dyDescent="0.2">
      <c r="B164" s="150"/>
      <c r="D164" s="142" t="s">
        <v>1054</v>
      </c>
      <c r="E164" s="151" t="s">
        <v>3</v>
      </c>
      <c r="F164" s="152" t="s">
        <v>5239</v>
      </c>
      <c r="H164" s="153">
        <v>5</v>
      </c>
      <c r="I164" s="154"/>
      <c r="L164" s="150"/>
      <c r="M164" s="155"/>
      <c r="T164" s="156"/>
      <c r="AT164" s="151" t="s">
        <v>1054</v>
      </c>
      <c r="AU164" s="151" t="s">
        <v>80</v>
      </c>
      <c r="AV164" s="12" t="s">
        <v>80</v>
      </c>
      <c r="AW164" s="12" t="s">
        <v>35</v>
      </c>
      <c r="AX164" s="12" t="s">
        <v>73</v>
      </c>
      <c r="AY164" s="151" t="s">
        <v>181</v>
      </c>
    </row>
    <row r="165" spans="2:65" s="12" customFormat="1" x14ac:dyDescent="0.2">
      <c r="B165" s="150"/>
      <c r="D165" s="142" t="s">
        <v>1054</v>
      </c>
      <c r="E165" s="151" t="s">
        <v>3</v>
      </c>
      <c r="F165" s="152" t="s">
        <v>5240</v>
      </c>
      <c r="H165" s="153">
        <v>10</v>
      </c>
      <c r="I165" s="154"/>
      <c r="L165" s="150"/>
      <c r="M165" s="155"/>
      <c r="T165" s="156"/>
      <c r="AT165" s="151" t="s">
        <v>1054</v>
      </c>
      <c r="AU165" s="151" t="s">
        <v>80</v>
      </c>
      <c r="AV165" s="12" t="s">
        <v>80</v>
      </c>
      <c r="AW165" s="12" t="s">
        <v>35</v>
      </c>
      <c r="AX165" s="12" t="s">
        <v>73</v>
      </c>
      <c r="AY165" s="151" t="s">
        <v>181</v>
      </c>
    </row>
    <row r="166" spans="2:65" s="12" customFormat="1" x14ac:dyDescent="0.2">
      <c r="B166" s="150"/>
      <c r="D166" s="142" t="s">
        <v>1054</v>
      </c>
      <c r="E166" s="151" t="s">
        <v>3</v>
      </c>
      <c r="F166" s="152" t="s">
        <v>5241</v>
      </c>
      <c r="H166" s="153">
        <v>6</v>
      </c>
      <c r="I166" s="154"/>
      <c r="L166" s="150"/>
      <c r="M166" s="155"/>
      <c r="T166" s="156"/>
      <c r="AT166" s="151" t="s">
        <v>1054</v>
      </c>
      <c r="AU166" s="151" t="s">
        <v>80</v>
      </c>
      <c r="AV166" s="12" t="s">
        <v>80</v>
      </c>
      <c r="AW166" s="12" t="s">
        <v>35</v>
      </c>
      <c r="AX166" s="12" t="s">
        <v>73</v>
      </c>
      <c r="AY166" s="151" t="s">
        <v>181</v>
      </c>
    </row>
    <row r="167" spans="2:65" s="13" customFormat="1" x14ac:dyDescent="0.2">
      <c r="B167" s="157"/>
      <c r="D167" s="142" t="s">
        <v>1054</v>
      </c>
      <c r="E167" s="158" t="s">
        <v>3</v>
      </c>
      <c r="F167" s="159" t="s">
        <v>1070</v>
      </c>
      <c r="H167" s="160">
        <v>21</v>
      </c>
      <c r="I167" s="161"/>
      <c r="L167" s="157"/>
      <c r="M167" s="162"/>
      <c r="T167" s="163"/>
      <c r="AT167" s="158" t="s">
        <v>1054</v>
      </c>
      <c r="AU167" s="158" t="s">
        <v>80</v>
      </c>
      <c r="AV167" s="13" t="s">
        <v>186</v>
      </c>
      <c r="AW167" s="13" t="s">
        <v>35</v>
      </c>
      <c r="AX167" s="13" t="s">
        <v>78</v>
      </c>
      <c r="AY167" s="158" t="s">
        <v>181</v>
      </c>
    </row>
    <row r="168" spans="2:65" s="1" customFormat="1" ht="24.2" customHeight="1" x14ac:dyDescent="0.2">
      <c r="B168" s="128"/>
      <c r="C168" s="164" t="s">
        <v>252</v>
      </c>
      <c r="D168" s="164" t="s">
        <v>1134</v>
      </c>
      <c r="E168" s="165" t="s">
        <v>5242</v>
      </c>
      <c r="F168" s="166" t="s">
        <v>5243</v>
      </c>
      <c r="G168" s="167" t="s">
        <v>1114</v>
      </c>
      <c r="H168" s="168">
        <v>0.94099999999999995</v>
      </c>
      <c r="I168" s="169"/>
      <c r="J168" s="170">
        <f>ROUND(I168*H168,2)</f>
        <v>0</v>
      </c>
      <c r="K168" s="166" t="s">
        <v>1205</v>
      </c>
      <c r="L168" s="171"/>
      <c r="M168" s="172" t="s">
        <v>3</v>
      </c>
      <c r="N168" s="173" t="s">
        <v>44</v>
      </c>
      <c r="P168" s="138">
        <f>O168*H168</f>
        <v>0</v>
      </c>
      <c r="Q168" s="138">
        <v>1</v>
      </c>
      <c r="R168" s="138">
        <f>Q168*H168</f>
        <v>0.94099999999999995</v>
      </c>
      <c r="S168" s="138">
        <v>0</v>
      </c>
      <c r="T168" s="139">
        <f>S168*H168</f>
        <v>0</v>
      </c>
      <c r="AR168" s="140" t="s">
        <v>209</v>
      </c>
      <c r="AT168" s="140" t="s">
        <v>1134</v>
      </c>
      <c r="AU168" s="140" t="s">
        <v>80</v>
      </c>
      <c r="AY168" s="16" t="s">
        <v>181</v>
      </c>
      <c r="BE168" s="141">
        <f>IF(N168="základní",J168,0)</f>
        <v>0</v>
      </c>
      <c r="BF168" s="141">
        <f>IF(N168="snížená",J168,0)</f>
        <v>0</v>
      </c>
      <c r="BG168" s="141">
        <f>IF(N168="zákl. přenesená",J168,0)</f>
        <v>0</v>
      </c>
      <c r="BH168" s="141">
        <f>IF(N168="sníž. přenesená",J168,0)</f>
        <v>0</v>
      </c>
      <c r="BI168" s="141">
        <f>IF(N168="nulová",J168,0)</f>
        <v>0</v>
      </c>
      <c r="BJ168" s="16" t="s">
        <v>78</v>
      </c>
      <c r="BK168" s="141">
        <f>ROUND(I168*H168,2)</f>
        <v>0</v>
      </c>
      <c r="BL168" s="16" t="s">
        <v>186</v>
      </c>
      <c r="BM168" s="140" t="s">
        <v>5244</v>
      </c>
    </row>
    <row r="169" spans="2:65" s="12" customFormat="1" x14ac:dyDescent="0.2">
      <c r="B169" s="150"/>
      <c r="D169" s="142" t="s">
        <v>1054</v>
      </c>
      <c r="E169" s="151" t="s">
        <v>3</v>
      </c>
      <c r="F169" s="152" t="s">
        <v>5245</v>
      </c>
      <c r="H169" s="153">
        <v>0.19400000000000001</v>
      </c>
      <c r="I169" s="154"/>
      <c r="L169" s="150"/>
      <c r="M169" s="155"/>
      <c r="T169" s="156"/>
      <c r="AT169" s="151" t="s">
        <v>1054</v>
      </c>
      <c r="AU169" s="151" t="s">
        <v>80</v>
      </c>
      <c r="AV169" s="12" t="s">
        <v>80</v>
      </c>
      <c r="AW169" s="12" t="s">
        <v>35</v>
      </c>
      <c r="AX169" s="12" t="s">
        <v>73</v>
      </c>
      <c r="AY169" s="151" t="s">
        <v>181</v>
      </c>
    </row>
    <row r="170" spans="2:65" s="12" customFormat="1" x14ac:dyDescent="0.2">
      <c r="B170" s="150"/>
      <c r="D170" s="142" t="s">
        <v>1054</v>
      </c>
      <c r="E170" s="151" t="s">
        <v>3</v>
      </c>
      <c r="F170" s="152" t="s">
        <v>5246</v>
      </c>
      <c r="H170" s="153">
        <v>0.46700000000000003</v>
      </c>
      <c r="I170" s="154"/>
      <c r="L170" s="150"/>
      <c r="M170" s="155"/>
      <c r="T170" s="156"/>
      <c r="AT170" s="151" t="s">
        <v>1054</v>
      </c>
      <c r="AU170" s="151" t="s">
        <v>80</v>
      </c>
      <c r="AV170" s="12" t="s">
        <v>80</v>
      </c>
      <c r="AW170" s="12" t="s">
        <v>35</v>
      </c>
      <c r="AX170" s="12" t="s">
        <v>73</v>
      </c>
      <c r="AY170" s="151" t="s">
        <v>181</v>
      </c>
    </row>
    <row r="171" spans="2:65" s="12" customFormat="1" x14ac:dyDescent="0.2">
      <c r="B171" s="150"/>
      <c r="D171" s="142" t="s">
        <v>1054</v>
      </c>
      <c r="E171" s="151" t="s">
        <v>3</v>
      </c>
      <c r="F171" s="152" t="s">
        <v>5247</v>
      </c>
      <c r="H171" s="153">
        <v>0.28000000000000003</v>
      </c>
      <c r="I171" s="154"/>
      <c r="L171" s="150"/>
      <c r="M171" s="155"/>
      <c r="T171" s="156"/>
      <c r="AT171" s="151" t="s">
        <v>1054</v>
      </c>
      <c r="AU171" s="151" t="s">
        <v>80</v>
      </c>
      <c r="AV171" s="12" t="s">
        <v>80</v>
      </c>
      <c r="AW171" s="12" t="s">
        <v>35</v>
      </c>
      <c r="AX171" s="12" t="s">
        <v>73</v>
      </c>
      <c r="AY171" s="151" t="s">
        <v>181</v>
      </c>
    </row>
    <row r="172" spans="2:65" s="13" customFormat="1" x14ac:dyDescent="0.2">
      <c r="B172" s="157"/>
      <c r="D172" s="142" t="s">
        <v>1054</v>
      </c>
      <c r="E172" s="158" t="s">
        <v>3</v>
      </c>
      <c r="F172" s="159" t="s">
        <v>1070</v>
      </c>
      <c r="H172" s="160">
        <v>0.94099999999999995</v>
      </c>
      <c r="I172" s="161"/>
      <c r="L172" s="157"/>
      <c r="M172" s="162"/>
      <c r="T172" s="163"/>
      <c r="AT172" s="158" t="s">
        <v>1054</v>
      </c>
      <c r="AU172" s="158" t="s">
        <v>80</v>
      </c>
      <c r="AV172" s="13" t="s">
        <v>186</v>
      </c>
      <c r="AW172" s="13" t="s">
        <v>35</v>
      </c>
      <c r="AX172" s="13" t="s">
        <v>78</v>
      </c>
      <c r="AY172" s="158" t="s">
        <v>181</v>
      </c>
    </row>
    <row r="173" spans="2:65" s="1" customFormat="1" ht="37.9" customHeight="1" x14ac:dyDescent="0.2">
      <c r="B173" s="128"/>
      <c r="C173" s="129" t="s">
        <v>8</v>
      </c>
      <c r="D173" s="129" t="s">
        <v>182</v>
      </c>
      <c r="E173" s="130" t="s">
        <v>5248</v>
      </c>
      <c r="F173" s="131" t="s">
        <v>5249</v>
      </c>
      <c r="G173" s="132" t="s">
        <v>499</v>
      </c>
      <c r="H173" s="133">
        <v>18.41</v>
      </c>
      <c r="I173" s="134"/>
      <c r="J173" s="135">
        <f>ROUND(I173*H173,2)</f>
        <v>0</v>
      </c>
      <c r="K173" s="131" t="s">
        <v>1205</v>
      </c>
      <c r="L173" s="31"/>
      <c r="M173" s="136" t="s">
        <v>3</v>
      </c>
      <c r="N173" s="137" t="s">
        <v>44</v>
      </c>
      <c r="P173" s="138">
        <f>O173*H173</f>
        <v>0</v>
      </c>
      <c r="Q173" s="138">
        <v>0</v>
      </c>
      <c r="R173" s="138">
        <f>Q173*H173</f>
        <v>0</v>
      </c>
      <c r="S173" s="138">
        <v>0</v>
      </c>
      <c r="T173" s="139">
        <f>S173*H173</f>
        <v>0</v>
      </c>
      <c r="AR173" s="140" t="s">
        <v>186</v>
      </c>
      <c r="AT173" s="140" t="s">
        <v>182</v>
      </c>
      <c r="AU173" s="140" t="s">
        <v>80</v>
      </c>
      <c r="AY173" s="16" t="s">
        <v>181</v>
      </c>
      <c r="BE173" s="141">
        <f>IF(N173="základní",J173,0)</f>
        <v>0</v>
      </c>
      <c r="BF173" s="141">
        <f>IF(N173="snížená",J173,0)</f>
        <v>0</v>
      </c>
      <c r="BG173" s="141">
        <f>IF(N173="zákl. přenesená",J173,0)</f>
        <v>0</v>
      </c>
      <c r="BH173" s="141">
        <f>IF(N173="sníž. přenesená",J173,0)</f>
        <v>0</v>
      </c>
      <c r="BI173" s="141">
        <f>IF(N173="nulová",J173,0)</f>
        <v>0</v>
      </c>
      <c r="BJ173" s="16" t="s">
        <v>78</v>
      </c>
      <c r="BK173" s="141">
        <f>ROUND(I173*H173,2)</f>
        <v>0</v>
      </c>
      <c r="BL173" s="16" t="s">
        <v>186</v>
      </c>
      <c r="BM173" s="140" t="s">
        <v>5250</v>
      </c>
    </row>
    <row r="174" spans="2:65" s="1" customFormat="1" x14ac:dyDescent="0.2">
      <c r="B174" s="31"/>
      <c r="D174" s="148" t="s">
        <v>1052</v>
      </c>
      <c r="F174" s="149" t="s">
        <v>5251</v>
      </c>
      <c r="I174" s="144"/>
      <c r="L174" s="31"/>
      <c r="M174" s="145"/>
      <c r="T174" s="52"/>
      <c r="AT174" s="16" t="s">
        <v>1052</v>
      </c>
      <c r="AU174" s="16" t="s">
        <v>80</v>
      </c>
    </row>
    <row r="175" spans="2:65" s="12" customFormat="1" x14ac:dyDescent="0.2">
      <c r="B175" s="150"/>
      <c r="D175" s="142" t="s">
        <v>1054</v>
      </c>
      <c r="E175" s="151" t="s">
        <v>3</v>
      </c>
      <c r="F175" s="152" t="s">
        <v>5252</v>
      </c>
      <c r="H175" s="153">
        <v>18.41</v>
      </c>
      <c r="I175" s="154"/>
      <c r="L175" s="150"/>
      <c r="M175" s="155"/>
      <c r="T175" s="156"/>
      <c r="AT175" s="151" t="s">
        <v>1054</v>
      </c>
      <c r="AU175" s="151" t="s">
        <v>80</v>
      </c>
      <c r="AV175" s="12" t="s">
        <v>80</v>
      </c>
      <c r="AW175" s="12" t="s">
        <v>35</v>
      </c>
      <c r="AX175" s="12" t="s">
        <v>78</v>
      </c>
      <c r="AY175" s="151" t="s">
        <v>181</v>
      </c>
    </row>
    <row r="176" spans="2:65" s="1" customFormat="1" ht="24.2" customHeight="1" x14ac:dyDescent="0.2">
      <c r="B176" s="128"/>
      <c r="C176" s="164" t="s">
        <v>259</v>
      </c>
      <c r="D176" s="164" t="s">
        <v>1134</v>
      </c>
      <c r="E176" s="165" t="s">
        <v>5253</v>
      </c>
      <c r="F176" s="166" t="s">
        <v>5254</v>
      </c>
      <c r="G176" s="167" t="s">
        <v>1288</v>
      </c>
      <c r="H176" s="168">
        <v>32</v>
      </c>
      <c r="I176" s="169"/>
      <c r="J176" s="170">
        <f>ROUND(I176*H176,2)</f>
        <v>0</v>
      </c>
      <c r="K176" s="166" t="s">
        <v>3</v>
      </c>
      <c r="L176" s="171"/>
      <c r="M176" s="172" t="s">
        <v>3</v>
      </c>
      <c r="N176" s="173" t="s">
        <v>44</v>
      </c>
      <c r="P176" s="138">
        <f>O176*H176</f>
        <v>0</v>
      </c>
      <c r="Q176" s="138">
        <v>3.0700000000000002E-2</v>
      </c>
      <c r="R176" s="138">
        <f>Q176*H176</f>
        <v>0.98240000000000005</v>
      </c>
      <c r="S176" s="138">
        <v>0</v>
      </c>
      <c r="T176" s="139">
        <f>S176*H176</f>
        <v>0</v>
      </c>
      <c r="AR176" s="140" t="s">
        <v>209</v>
      </c>
      <c r="AT176" s="140" t="s">
        <v>1134</v>
      </c>
      <c r="AU176" s="140" t="s">
        <v>80</v>
      </c>
      <c r="AY176" s="16" t="s">
        <v>181</v>
      </c>
      <c r="BE176" s="141">
        <f>IF(N176="základní",J176,0)</f>
        <v>0</v>
      </c>
      <c r="BF176" s="141">
        <f>IF(N176="snížená",J176,0)</f>
        <v>0</v>
      </c>
      <c r="BG176" s="141">
        <f>IF(N176="zákl. přenesená",J176,0)</f>
        <v>0</v>
      </c>
      <c r="BH176" s="141">
        <f>IF(N176="sníž. přenesená",J176,0)</f>
        <v>0</v>
      </c>
      <c r="BI176" s="141">
        <f>IF(N176="nulová",J176,0)</f>
        <v>0</v>
      </c>
      <c r="BJ176" s="16" t="s">
        <v>78</v>
      </c>
      <c r="BK176" s="141">
        <f>ROUND(I176*H176,2)</f>
        <v>0</v>
      </c>
      <c r="BL176" s="16" t="s">
        <v>186</v>
      </c>
      <c r="BM176" s="140" t="s">
        <v>5255</v>
      </c>
    </row>
    <row r="177" spans="2:65" s="12" customFormat="1" x14ac:dyDescent="0.2">
      <c r="B177" s="150"/>
      <c r="D177" s="142" t="s">
        <v>1054</v>
      </c>
      <c r="E177" s="151" t="s">
        <v>3</v>
      </c>
      <c r="F177" s="152" t="s">
        <v>5256</v>
      </c>
      <c r="H177" s="153">
        <v>80</v>
      </c>
      <c r="I177" s="154"/>
      <c r="L177" s="150"/>
      <c r="M177" s="155"/>
      <c r="T177" s="156"/>
      <c r="AT177" s="151" t="s">
        <v>1054</v>
      </c>
      <c r="AU177" s="151" t="s">
        <v>80</v>
      </c>
      <c r="AV177" s="12" t="s">
        <v>80</v>
      </c>
      <c r="AW177" s="12" t="s">
        <v>35</v>
      </c>
      <c r="AX177" s="12" t="s">
        <v>78</v>
      </c>
      <c r="AY177" s="151" t="s">
        <v>181</v>
      </c>
    </row>
    <row r="178" spans="2:65" s="12" customFormat="1" x14ac:dyDescent="0.2">
      <c r="B178" s="150"/>
      <c r="D178" s="142" t="s">
        <v>1054</v>
      </c>
      <c r="F178" s="152" t="s">
        <v>5257</v>
      </c>
      <c r="H178" s="153">
        <v>32</v>
      </c>
      <c r="I178" s="154"/>
      <c r="L178" s="150"/>
      <c r="M178" s="155"/>
      <c r="T178" s="156"/>
      <c r="AT178" s="151" t="s">
        <v>1054</v>
      </c>
      <c r="AU178" s="151" t="s">
        <v>80</v>
      </c>
      <c r="AV178" s="12" t="s">
        <v>80</v>
      </c>
      <c r="AW178" s="12" t="s">
        <v>4</v>
      </c>
      <c r="AX178" s="12" t="s">
        <v>78</v>
      </c>
      <c r="AY178" s="151" t="s">
        <v>181</v>
      </c>
    </row>
    <row r="179" spans="2:65" s="1" customFormat="1" ht="24.2" customHeight="1" x14ac:dyDescent="0.2">
      <c r="B179" s="128"/>
      <c r="C179" s="129" t="s">
        <v>263</v>
      </c>
      <c r="D179" s="129" t="s">
        <v>182</v>
      </c>
      <c r="E179" s="130" t="s">
        <v>5258</v>
      </c>
      <c r="F179" s="131" t="s">
        <v>5259</v>
      </c>
      <c r="G179" s="132" t="s">
        <v>499</v>
      </c>
      <c r="H179" s="133">
        <v>18.13</v>
      </c>
      <c r="I179" s="134"/>
      <c r="J179" s="135">
        <f>ROUND(I179*H179,2)</f>
        <v>0</v>
      </c>
      <c r="K179" s="131" t="s">
        <v>3</v>
      </c>
      <c r="L179" s="31"/>
      <c r="M179" s="136" t="s">
        <v>3</v>
      </c>
      <c r="N179" s="137" t="s">
        <v>44</v>
      </c>
      <c r="P179" s="138">
        <f>O179*H179</f>
        <v>0</v>
      </c>
      <c r="Q179" s="138">
        <v>0</v>
      </c>
      <c r="R179" s="138">
        <f>Q179*H179</f>
        <v>0</v>
      </c>
      <c r="S179" s="138">
        <v>0</v>
      </c>
      <c r="T179" s="139">
        <f>S179*H179</f>
        <v>0</v>
      </c>
      <c r="AR179" s="140" t="s">
        <v>186</v>
      </c>
      <c r="AT179" s="140" t="s">
        <v>182</v>
      </c>
      <c r="AU179" s="140" t="s">
        <v>80</v>
      </c>
      <c r="AY179" s="16" t="s">
        <v>181</v>
      </c>
      <c r="BE179" s="141">
        <f>IF(N179="základní",J179,0)</f>
        <v>0</v>
      </c>
      <c r="BF179" s="141">
        <f>IF(N179="snížená",J179,0)</f>
        <v>0</v>
      </c>
      <c r="BG179" s="141">
        <f>IF(N179="zákl. přenesená",J179,0)</f>
        <v>0</v>
      </c>
      <c r="BH179" s="141">
        <f>IF(N179="sníž. přenesená",J179,0)</f>
        <v>0</v>
      </c>
      <c r="BI179" s="141">
        <f>IF(N179="nulová",J179,0)</f>
        <v>0</v>
      </c>
      <c r="BJ179" s="16" t="s">
        <v>78</v>
      </c>
      <c r="BK179" s="141">
        <f>ROUND(I179*H179,2)</f>
        <v>0</v>
      </c>
      <c r="BL179" s="16" t="s">
        <v>186</v>
      </c>
      <c r="BM179" s="140" t="s">
        <v>5260</v>
      </c>
    </row>
    <row r="180" spans="2:65" s="12" customFormat="1" x14ac:dyDescent="0.2">
      <c r="B180" s="150"/>
      <c r="D180" s="142" t="s">
        <v>1054</v>
      </c>
      <c r="E180" s="151" t="s">
        <v>3</v>
      </c>
      <c r="F180" s="152" t="s">
        <v>5261</v>
      </c>
      <c r="H180" s="153">
        <v>18.13</v>
      </c>
      <c r="I180" s="154"/>
      <c r="L180" s="150"/>
      <c r="M180" s="155"/>
      <c r="T180" s="156"/>
      <c r="AT180" s="151" t="s">
        <v>1054</v>
      </c>
      <c r="AU180" s="151" t="s">
        <v>80</v>
      </c>
      <c r="AV180" s="12" t="s">
        <v>80</v>
      </c>
      <c r="AW180" s="12" t="s">
        <v>35</v>
      </c>
      <c r="AX180" s="12" t="s">
        <v>78</v>
      </c>
      <c r="AY180" s="151" t="s">
        <v>181</v>
      </c>
    </row>
    <row r="181" spans="2:65" s="1" customFormat="1" ht="24.2" customHeight="1" x14ac:dyDescent="0.2">
      <c r="B181" s="128"/>
      <c r="C181" s="164" t="s">
        <v>267</v>
      </c>
      <c r="D181" s="164" t="s">
        <v>1134</v>
      </c>
      <c r="E181" s="165" t="s">
        <v>5253</v>
      </c>
      <c r="F181" s="166" t="s">
        <v>5254</v>
      </c>
      <c r="G181" s="167" t="s">
        <v>1288</v>
      </c>
      <c r="H181" s="168">
        <v>22</v>
      </c>
      <c r="I181" s="169"/>
      <c r="J181" s="170">
        <f>ROUND(I181*H181,2)</f>
        <v>0</v>
      </c>
      <c r="K181" s="166" t="s">
        <v>3</v>
      </c>
      <c r="L181" s="171"/>
      <c r="M181" s="172" t="s">
        <v>3</v>
      </c>
      <c r="N181" s="173" t="s">
        <v>44</v>
      </c>
      <c r="P181" s="138">
        <f>O181*H181</f>
        <v>0</v>
      </c>
      <c r="Q181" s="138">
        <v>3.0700000000000002E-2</v>
      </c>
      <c r="R181" s="138">
        <f>Q181*H181</f>
        <v>0.6754</v>
      </c>
      <c r="S181" s="138">
        <v>0</v>
      </c>
      <c r="T181" s="139">
        <f>S181*H181</f>
        <v>0</v>
      </c>
      <c r="AR181" s="140" t="s">
        <v>209</v>
      </c>
      <c r="AT181" s="140" t="s">
        <v>1134</v>
      </c>
      <c r="AU181" s="140" t="s">
        <v>80</v>
      </c>
      <c r="AY181" s="16" t="s">
        <v>181</v>
      </c>
      <c r="BE181" s="141">
        <f>IF(N181="základní",J181,0)</f>
        <v>0</v>
      </c>
      <c r="BF181" s="141">
        <f>IF(N181="snížená",J181,0)</f>
        <v>0</v>
      </c>
      <c r="BG181" s="141">
        <f>IF(N181="zákl. přenesená",J181,0)</f>
        <v>0</v>
      </c>
      <c r="BH181" s="141">
        <f>IF(N181="sníž. přenesená",J181,0)</f>
        <v>0</v>
      </c>
      <c r="BI181" s="141">
        <f>IF(N181="nulová",J181,0)</f>
        <v>0</v>
      </c>
      <c r="BJ181" s="16" t="s">
        <v>78</v>
      </c>
      <c r="BK181" s="141">
        <f>ROUND(I181*H181,2)</f>
        <v>0</v>
      </c>
      <c r="BL181" s="16" t="s">
        <v>186</v>
      </c>
      <c r="BM181" s="140" t="s">
        <v>5262</v>
      </c>
    </row>
    <row r="182" spans="2:65" s="12" customFormat="1" x14ac:dyDescent="0.2">
      <c r="B182" s="150"/>
      <c r="D182" s="142" t="s">
        <v>1054</v>
      </c>
      <c r="E182" s="151" t="s">
        <v>3</v>
      </c>
      <c r="F182" s="152" t="s">
        <v>5263</v>
      </c>
      <c r="H182" s="153">
        <v>22</v>
      </c>
      <c r="I182" s="154"/>
      <c r="L182" s="150"/>
      <c r="M182" s="155"/>
      <c r="T182" s="156"/>
      <c r="AT182" s="151" t="s">
        <v>1054</v>
      </c>
      <c r="AU182" s="151" t="s">
        <v>80</v>
      </c>
      <c r="AV182" s="12" t="s">
        <v>80</v>
      </c>
      <c r="AW182" s="12" t="s">
        <v>35</v>
      </c>
      <c r="AX182" s="12" t="s">
        <v>78</v>
      </c>
      <c r="AY182" s="151" t="s">
        <v>181</v>
      </c>
    </row>
    <row r="183" spans="2:65" s="1" customFormat="1" ht="24.2" customHeight="1" x14ac:dyDescent="0.2">
      <c r="B183" s="128"/>
      <c r="C183" s="164" t="s">
        <v>271</v>
      </c>
      <c r="D183" s="164" t="s">
        <v>1134</v>
      </c>
      <c r="E183" s="165" t="s">
        <v>5264</v>
      </c>
      <c r="F183" s="166" t="s">
        <v>5265</v>
      </c>
      <c r="G183" s="167" t="s">
        <v>1288</v>
      </c>
      <c r="H183" s="168">
        <v>42</v>
      </c>
      <c r="I183" s="169"/>
      <c r="J183" s="170">
        <f>ROUND(I183*H183,2)</f>
        <v>0</v>
      </c>
      <c r="K183" s="166" t="s">
        <v>3</v>
      </c>
      <c r="L183" s="171"/>
      <c r="M183" s="172" t="s">
        <v>3</v>
      </c>
      <c r="N183" s="173" t="s">
        <v>44</v>
      </c>
      <c r="P183" s="138">
        <f>O183*H183</f>
        <v>0</v>
      </c>
      <c r="Q183" s="138">
        <v>1.9099999999999999E-2</v>
      </c>
      <c r="R183" s="138">
        <f>Q183*H183</f>
        <v>0.80219999999999991</v>
      </c>
      <c r="S183" s="138">
        <v>0</v>
      </c>
      <c r="T183" s="139">
        <f>S183*H183</f>
        <v>0</v>
      </c>
      <c r="AR183" s="140" t="s">
        <v>209</v>
      </c>
      <c r="AT183" s="140" t="s">
        <v>1134</v>
      </c>
      <c r="AU183" s="140" t="s">
        <v>80</v>
      </c>
      <c r="AY183" s="16" t="s">
        <v>181</v>
      </c>
      <c r="BE183" s="141">
        <f>IF(N183="základní",J183,0)</f>
        <v>0</v>
      </c>
      <c r="BF183" s="141">
        <f>IF(N183="snížená",J183,0)</f>
        <v>0</v>
      </c>
      <c r="BG183" s="141">
        <f>IF(N183="zákl. přenesená",J183,0)</f>
        <v>0</v>
      </c>
      <c r="BH183" s="141">
        <f>IF(N183="sníž. přenesená",J183,0)</f>
        <v>0</v>
      </c>
      <c r="BI183" s="141">
        <f>IF(N183="nulová",J183,0)</f>
        <v>0</v>
      </c>
      <c r="BJ183" s="16" t="s">
        <v>78</v>
      </c>
      <c r="BK183" s="141">
        <f>ROUND(I183*H183,2)</f>
        <v>0</v>
      </c>
      <c r="BL183" s="16" t="s">
        <v>186</v>
      </c>
      <c r="BM183" s="140" t="s">
        <v>5266</v>
      </c>
    </row>
    <row r="184" spans="2:65" s="12" customFormat="1" x14ac:dyDescent="0.2">
      <c r="B184" s="150"/>
      <c r="D184" s="142" t="s">
        <v>1054</v>
      </c>
      <c r="E184" s="151" t="s">
        <v>3</v>
      </c>
      <c r="F184" s="152" t="s">
        <v>5267</v>
      </c>
      <c r="H184" s="153">
        <v>42</v>
      </c>
      <c r="I184" s="154"/>
      <c r="L184" s="150"/>
      <c r="M184" s="155"/>
      <c r="T184" s="156"/>
      <c r="AT184" s="151" t="s">
        <v>1054</v>
      </c>
      <c r="AU184" s="151" t="s">
        <v>80</v>
      </c>
      <c r="AV184" s="12" t="s">
        <v>80</v>
      </c>
      <c r="AW184" s="12" t="s">
        <v>35</v>
      </c>
      <c r="AX184" s="12" t="s">
        <v>78</v>
      </c>
      <c r="AY184" s="151" t="s">
        <v>181</v>
      </c>
    </row>
    <row r="185" spans="2:65" s="11" customFormat="1" ht="22.9" customHeight="1" x14ac:dyDescent="0.2">
      <c r="B185" s="118"/>
      <c r="D185" s="119" t="s">
        <v>72</v>
      </c>
      <c r="E185" s="146" t="s">
        <v>186</v>
      </c>
      <c r="F185" s="146" t="s">
        <v>1422</v>
      </c>
      <c r="I185" s="121"/>
      <c r="J185" s="147">
        <f>BK185</f>
        <v>0</v>
      </c>
      <c r="L185" s="118"/>
      <c r="M185" s="123"/>
      <c r="P185" s="124">
        <f>SUM(P186:P203)</f>
        <v>0</v>
      </c>
      <c r="R185" s="124">
        <f>SUM(R186:R203)</f>
        <v>6.6444363700000011</v>
      </c>
      <c r="T185" s="125">
        <f>SUM(T186:T203)</f>
        <v>0</v>
      </c>
      <c r="AR185" s="119" t="s">
        <v>78</v>
      </c>
      <c r="AT185" s="126" t="s">
        <v>72</v>
      </c>
      <c r="AU185" s="126" t="s">
        <v>78</v>
      </c>
      <c r="AY185" s="119" t="s">
        <v>181</v>
      </c>
      <c r="BK185" s="127">
        <f>SUM(BK186:BK203)</f>
        <v>0</v>
      </c>
    </row>
    <row r="186" spans="2:65" s="1" customFormat="1" ht="24.2" customHeight="1" x14ac:dyDescent="0.2">
      <c r="B186" s="128"/>
      <c r="C186" s="129" t="s">
        <v>275</v>
      </c>
      <c r="D186" s="129" t="s">
        <v>182</v>
      </c>
      <c r="E186" s="130" t="s">
        <v>1491</v>
      </c>
      <c r="F186" s="131" t="s">
        <v>1492</v>
      </c>
      <c r="G186" s="132" t="s">
        <v>1059</v>
      </c>
      <c r="H186" s="133">
        <v>2.6110000000000002</v>
      </c>
      <c r="I186" s="134"/>
      <c r="J186" s="135">
        <f>ROUND(I186*H186,2)</f>
        <v>0</v>
      </c>
      <c r="K186" s="131" t="s">
        <v>1205</v>
      </c>
      <c r="L186" s="31"/>
      <c r="M186" s="136" t="s">
        <v>3</v>
      </c>
      <c r="N186" s="137" t="s">
        <v>44</v>
      </c>
      <c r="P186" s="138">
        <f>O186*H186</f>
        <v>0</v>
      </c>
      <c r="Q186" s="138">
        <v>2.5019800000000001</v>
      </c>
      <c r="R186" s="138">
        <f>Q186*H186</f>
        <v>6.5326697800000009</v>
      </c>
      <c r="S186" s="138">
        <v>0</v>
      </c>
      <c r="T186" s="139">
        <f>S186*H186</f>
        <v>0</v>
      </c>
      <c r="AR186" s="140" t="s">
        <v>186</v>
      </c>
      <c r="AT186" s="140" t="s">
        <v>182</v>
      </c>
      <c r="AU186" s="140" t="s">
        <v>80</v>
      </c>
      <c r="AY186" s="16" t="s">
        <v>181</v>
      </c>
      <c r="BE186" s="141">
        <f>IF(N186="základní",J186,0)</f>
        <v>0</v>
      </c>
      <c r="BF186" s="141">
        <f>IF(N186="snížená",J186,0)</f>
        <v>0</v>
      </c>
      <c r="BG186" s="141">
        <f>IF(N186="zákl. přenesená",J186,0)</f>
        <v>0</v>
      </c>
      <c r="BH186" s="141">
        <f>IF(N186="sníž. přenesená",J186,0)</f>
        <v>0</v>
      </c>
      <c r="BI186" s="141">
        <f>IF(N186="nulová",J186,0)</f>
        <v>0</v>
      </c>
      <c r="BJ186" s="16" t="s">
        <v>78</v>
      </c>
      <c r="BK186" s="141">
        <f>ROUND(I186*H186,2)</f>
        <v>0</v>
      </c>
      <c r="BL186" s="16" t="s">
        <v>186</v>
      </c>
      <c r="BM186" s="140" t="s">
        <v>5268</v>
      </c>
    </row>
    <row r="187" spans="2:65" s="1" customFormat="1" x14ac:dyDescent="0.2">
      <c r="B187" s="31"/>
      <c r="D187" s="148" t="s">
        <v>1052</v>
      </c>
      <c r="F187" s="149" t="s">
        <v>5269</v>
      </c>
      <c r="I187" s="144"/>
      <c r="L187" s="31"/>
      <c r="M187" s="145"/>
      <c r="T187" s="52"/>
      <c r="AT187" s="16" t="s">
        <v>1052</v>
      </c>
      <c r="AU187" s="16" t="s">
        <v>80</v>
      </c>
    </row>
    <row r="188" spans="2:65" s="12" customFormat="1" x14ac:dyDescent="0.2">
      <c r="B188" s="150"/>
      <c r="D188" s="142" t="s">
        <v>1054</v>
      </c>
      <c r="E188" s="151" t="s">
        <v>3</v>
      </c>
      <c r="F188" s="152" t="s">
        <v>5270</v>
      </c>
      <c r="H188" s="153">
        <v>1.095</v>
      </c>
      <c r="I188" s="154"/>
      <c r="L188" s="150"/>
      <c r="M188" s="155"/>
      <c r="T188" s="156"/>
      <c r="AT188" s="151" t="s">
        <v>1054</v>
      </c>
      <c r="AU188" s="151" t="s">
        <v>80</v>
      </c>
      <c r="AV188" s="12" t="s">
        <v>80</v>
      </c>
      <c r="AW188" s="12" t="s">
        <v>35</v>
      </c>
      <c r="AX188" s="12" t="s">
        <v>73</v>
      </c>
      <c r="AY188" s="151" t="s">
        <v>181</v>
      </c>
    </row>
    <row r="189" spans="2:65" s="12" customFormat="1" x14ac:dyDescent="0.2">
      <c r="B189" s="150"/>
      <c r="D189" s="142" t="s">
        <v>1054</v>
      </c>
      <c r="E189" s="151" t="s">
        <v>3</v>
      </c>
      <c r="F189" s="152" t="s">
        <v>5271</v>
      </c>
      <c r="H189" s="153">
        <v>1.516</v>
      </c>
      <c r="I189" s="154"/>
      <c r="L189" s="150"/>
      <c r="M189" s="155"/>
      <c r="T189" s="156"/>
      <c r="AT189" s="151" t="s">
        <v>1054</v>
      </c>
      <c r="AU189" s="151" t="s">
        <v>80</v>
      </c>
      <c r="AV189" s="12" t="s">
        <v>80</v>
      </c>
      <c r="AW189" s="12" t="s">
        <v>35</v>
      </c>
      <c r="AX189" s="12" t="s">
        <v>73</v>
      </c>
      <c r="AY189" s="151" t="s">
        <v>181</v>
      </c>
    </row>
    <row r="190" spans="2:65" s="13" customFormat="1" x14ac:dyDescent="0.2">
      <c r="B190" s="157"/>
      <c r="D190" s="142" t="s">
        <v>1054</v>
      </c>
      <c r="E190" s="158" t="s">
        <v>3</v>
      </c>
      <c r="F190" s="159" t="s">
        <v>1070</v>
      </c>
      <c r="H190" s="160">
        <v>2.6110000000000002</v>
      </c>
      <c r="I190" s="161"/>
      <c r="L190" s="157"/>
      <c r="M190" s="162"/>
      <c r="T190" s="163"/>
      <c r="AT190" s="158" t="s">
        <v>1054</v>
      </c>
      <c r="AU190" s="158" t="s">
        <v>80</v>
      </c>
      <c r="AV190" s="13" t="s">
        <v>186</v>
      </c>
      <c r="AW190" s="13" t="s">
        <v>35</v>
      </c>
      <c r="AX190" s="13" t="s">
        <v>78</v>
      </c>
      <c r="AY190" s="158" t="s">
        <v>181</v>
      </c>
    </row>
    <row r="191" spans="2:65" s="1" customFormat="1" ht="24.2" customHeight="1" x14ac:dyDescent="0.2">
      <c r="B191" s="128"/>
      <c r="C191" s="129" t="s">
        <v>279</v>
      </c>
      <c r="D191" s="129" t="s">
        <v>182</v>
      </c>
      <c r="E191" s="130" t="s">
        <v>1498</v>
      </c>
      <c r="F191" s="131" t="s">
        <v>1499</v>
      </c>
      <c r="G191" s="132" t="s">
        <v>597</v>
      </c>
      <c r="H191" s="133">
        <v>5.4390000000000001</v>
      </c>
      <c r="I191" s="134"/>
      <c r="J191" s="135">
        <f>ROUND(I191*H191,2)</f>
        <v>0</v>
      </c>
      <c r="K191" s="131" t="s">
        <v>1050</v>
      </c>
      <c r="L191" s="31"/>
      <c r="M191" s="136" t="s">
        <v>3</v>
      </c>
      <c r="N191" s="137" t="s">
        <v>44</v>
      </c>
      <c r="P191" s="138">
        <f>O191*H191</f>
        <v>0</v>
      </c>
      <c r="Q191" s="138">
        <v>1.1169999999999999E-2</v>
      </c>
      <c r="R191" s="138">
        <f>Q191*H191</f>
        <v>6.0753629999999996E-2</v>
      </c>
      <c r="S191" s="138">
        <v>0</v>
      </c>
      <c r="T191" s="139">
        <f>S191*H191</f>
        <v>0</v>
      </c>
      <c r="AR191" s="140" t="s">
        <v>186</v>
      </c>
      <c r="AT191" s="140" t="s">
        <v>182</v>
      </c>
      <c r="AU191" s="140" t="s">
        <v>80</v>
      </c>
      <c r="AY191" s="16" t="s">
        <v>181</v>
      </c>
      <c r="BE191" s="141">
        <f>IF(N191="základní",J191,0)</f>
        <v>0</v>
      </c>
      <c r="BF191" s="141">
        <f>IF(N191="snížená",J191,0)</f>
        <v>0</v>
      </c>
      <c r="BG191" s="141">
        <f>IF(N191="zákl. přenesená",J191,0)</f>
        <v>0</v>
      </c>
      <c r="BH191" s="141">
        <f>IF(N191="sníž. přenesená",J191,0)</f>
        <v>0</v>
      </c>
      <c r="BI191" s="141">
        <f>IF(N191="nulová",J191,0)</f>
        <v>0</v>
      </c>
      <c r="BJ191" s="16" t="s">
        <v>78</v>
      </c>
      <c r="BK191" s="141">
        <f>ROUND(I191*H191,2)</f>
        <v>0</v>
      </c>
      <c r="BL191" s="16" t="s">
        <v>186</v>
      </c>
      <c r="BM191" s="140" t="s">
        <v>5272</v>
      </c>
    </row>
    <row r="192" spans="2:65" s="1" customFormat="1" x14ac:dyDescent="0.2">
      <c r="B192" s="31"/>
      <c r="D192" s="148" t="s">
        <v>1052</v>
      </c>
      <c r="F192" s="149" t="s">
        <v>1501</v>
      </c>
      <c r="I192" s="144"/>
      <c r="L192" s="31"/>
      <c r="M192" s="145"/>
      <c r="T192" s="52"/>
      <c r="AT192" s="16" t="s">
        <v>1052</v>
      </c>
      <c r="AU192" s="16" t="s">
        <v>80</v>
      </c>
    </row>
    <row r="193" spans="2:65" s="12" customFormat="1" x14ac:dyDescent="0.2">
      <c r="B193" s="150"/>
      <c r="D193" s="142" t="s">
        <v>1054</v>
      </c>
      <c r="E193" s="151" t="s">
        <v>3</v>
      </c>
      <c r="F193" s="152" t="s">
        <v>5273</v>
      </c>
      <c r="H193" s="153">
        <v>2.19</v>
      </c>
      <c r="I193" s="154"/>
      <c r="L193" s="150"/>
      <c r="M193" s="155"/>
      <c r="T193" s="156"/>
      <c r="AT193" s="151" t="s">
        <v>1054</v>
      </c>
      <c r="AU193" s="151" t="s">
        <v>80</v>
      </c>
      <c r="AV193" s="12" t="s">
        <v>80</v>
      </c>
      <c r="AW193" s="12" t="s">
        <v>35</v>
      </c>
      <c r="AX193" s="12" t="s">
        <v>73</v>
      </c>
      <c r="AY193" s="151" t="s">
        <v>181</v>
      </c>
    </row>
    <row r="194" spans="2:65" s="12" customFormat="1" x14ac:dyDescent="0.2">
      <c r="B194" s="150"/>
      <c r="D194" s="142" t="s">
        <v>1054</v>
      </c>
      <c r="E194" s="151" t="s">
        <v>3</v>
      </c>
      <c r="F194" s="152" t="s">
        <v>5274</v>
      </c>
      <c r="H194" s="153">
        <v>3.2490000000000001</v>
      </c>
      <c r="I194" s="154"/>
      <c r="L194" s="150"/>
      <c r="M194" s="155"/>
      <c r="T194" s="156"/>
      <c r="AT194" s="151" t="s">
        <v>1054</v>
      </c>
      <c r="AU194" s="151" t="s">
        <v>80</v>
      </c>
      <c r="AV194" s="12" t="s">
        <v>80</v>
      </c>
      <c r="AW194" s="12" t="s">
        <v>35</v>
      </c>
      <c r="AX194" s="12" t="s">
        <v>73</v>
      </c>
      <c r="AY194" s="151" t="s">
        <v>181</v>
      </c>
    </row>
    <row r="195" spans="2:65" s="13" customFormat="1" x14ac:dyDescent="0.2">
      <c r="B195" s="157"/>
      <c r="D195" s="142" t="s">
        <v>1054</v>
      </c>
      <c r="E195" s="158" t="s">
        <v>3</v>
      </c>
      <c r="F195" s="159" t="s">
        <v>1070</v>
      </c>
      <c r="H195" s="160">
        <v>5.4390000000000001</v>
      </c>
      <c r="I195" s="161"/>
      <c r="L195" s="157"/>
      <c r="M195" s="162"/>
      <c r="T195" s="163"/>
      <c r="AT195" s="158" t="s">
        <v>1054</v>
      </c>
      <c r="AU195" s="158" t="s">
        <v>80</v>
      </c>
      <c r="AV195" s="13" t="s">
        <v>186</v>
      </c>
      <c r="AW195" s="13" t="s">
        <v>35</v>
      </c>
      <c r="AX195" s="13" t="s">
        <v>78</v>
      </c>
      <c r="AY195" s="158" t="s">
        <v>181</v>
      </c>
    </row>
    <row r="196" spans="2:65" s="1" customFormat="1" ht="24.2" customHeight="1" x14ac:dyDescent="0.2">
      <c r="B196" s="128"/>
      <c r="C196" s="129" t="s">
        <v>283</v>
      </c>
      <c r="D196" s="129" t="s">
        <v>182</v>
      </c>
      <c r="E196" s="130" t="s">
        <v>1505</v>
      </c>
      <c r="F196" s="131" t="s">
        <v>1506</v>
      </c>
      <c r="G196" s="132" t="s">
        <v>597</v>
      </c>
      <c r="H196" s="133">
        <v>5.4390000000000001</v>
      </c>
      <c r="I196" s="134"/>
      <c r="J196" s="135">
        <f>ROUND(I196*H196,2)</f>
        <v>0</v>
      </c>
      <c r="K196" s="131" t="s">
        <v>1050</v>
      </c>
      <c r="L196" s="31"/>
      <c r="M196" s="136" t="s">
        <v>3</v>
      </c>
      <c r="N196" s="137" t="s">
        <v>44</v>
      </c>
      <c r="P196" s="138">
        <f>O196*H196</f>
        <v>0</v>
      </c>
      <c r="Q196" s="138">
        <v>0</v>
      </c>
      <c r="R196" s="138">
        <f>Q196*H196</f>
        <v>0</v>
      </c>
      <c r="S196" s="138">
        <v>0</v>
      </c>
      <c r="T196" s="139">
        <f>S196*H196</f>
        <v>0</v>
      </c>
      <c r="AR196" s="140" t="s">
        <v>186</v>
      </c>
      <c r="AT196" s="140" t="s">
        <v>182</v>
      </c>
      <c r="AU196" s="140" t="s">
        <v>80</v>
      </c>
      <c r="AY196" s="16" t="s">
        <v>181</v>
      </c>
      <c r="BE196" s="141">
        <f>IF(N196="základní",J196,0)</f>
        <v>0</v>
      </c>
      <c r="BF196" s="141">
        <f>IF(N196="snížená",J196,0)</f>
        <v>0</v>
      </c>
      <c r="BG196" s="141">
        <f>IF(N196="zákl. přenesená",J196,0)</f>
        <v>0</v>
      </c>
      <c r="BH196" s="141">
        <f>IF(N196="sníž. přenesená",J196,0)</f>
        <v>0</v>
      </c>
      <c r="BI196" s="141">
        <f>IF(N196="nulová",J196,0)</f>
        <v>0</v>
      </c>
      <c r="BJ196" s="16" t="s">
        <v>78</v>
      </c>
      <c r="BK196" s="141">
        <f>ROUND(I196*H196,2)</f>
        <v>0</v>
      </c>
      <c r="BL196" s="16" t="s">
        <v>186</v>
      </c>
      <c r="BM196" s="140" t="s">
        <v>5275</v>
      </c>
    </row>
    <row r="197" spans="2:65" s="1" customFormat="1" x14ac:dyDescent="0.2">
      <c r="B197" s="31"/>
      <c r="D197" s="148" t="s">
        <v>1052</v>
      </c>
      <c r="F197" s="149" t="s">
        <v>1508</v>
      </c>
      <c r="I197" s="144"/>
      <c r="L197" s="31"/>
      <c r="M197" s="145"/>
      <c r="T197" s="52"/>
      <c r="AT197" s="16" t="s">
        <v>1052</v>
      </c>
      <c r="AU197" s="16" t="s">
        <v>80</v>
      </c>
    </row>
    <row r="198" spans="2:65" s="12" customFormat="1" x14ac:dyDescent="0.2">
      <c r="B198" s="150"/>
      <c r="D198" s="142" t="s">
        <v>1054</v>
      </c>
      <c r="E198" s="151" t="s">
        <v>3</v>
      </c>
      <c r="F198" s="152" t="s">
        <v>5276</v>
      </c>
      <c r="H198" s="153">
        <v>5.4390000000000001</v>
      </c>
      <c r="I198" s="154"/>
      <c r="L198" s="150"/>
      <c r="M198" s="155"/>
      <c r="T198" s="156"/>
      <c r="AT198" s="151" t="s">
        <v>1054</v>
      </c>
      <c r="AU198" s="151" t="s">
        <v>80</v>
      </c>
      <c r="AV198" s="12" t="s">
        <v>80</v>
      </c>
      <c r="AW198" s="12" t="s">
        <v>35</v>
      </c>
      <c r="AX198" s="12" t="s">
        <v>78</v>
      </c>
      <c r="AY198" s="151" t="s">
        <v>181</v>
      </c>
    </row>
    <row r="199" spans="2:65" s="1" customFormat="1" ht="24.2" customHeight="1" x14ac:dyDescent="0.2">
      <c r="B199" s="128"/>
      <c r="C199" s="129" t="s">
        <v>286</v>
      </c>
      <c r="D199" s="129" t="s">
        <v>182</v>
      </c>
      <c r="E199" s="130" t="s">
        <v>5277</v>
      </c>
      <c r="F199" s="131" t="s">
        <v>5278</v>
      </c>
      <c r="G199" s="132" t="s">
        <v>1114</v>
      </c>
      <c r="H199" s="133">
        <v>4.8000000000000001E-2</v>
      </c>
      <c r="I199" s="134"/>
      <c r="J199" s="135">
        <f>ROUND(I199*H199,2)</f>
        <v>0</v>
      </c>
      <c r="K199" s="131" t="s">
        <v>1205</v>
      </c>
      <c r="L199" s="31"/>
      <c r="M199" s="136" t="s">
        <v>3</v>
      </c>
      <c r="N199" s="137" t="s">
        <v>44</v>
      </c>
      <c r="P199" s="138">
        <f>O199*H199</f>
        <v>0</v>
      </c>
      <c r="Q199" s="138">
        <v>1.06277</v>
      </c>
      <c r="R199" s="138">
        <f>Q199*H199</f>
        <v>5.1012960000000003E-2</v>
      </c>
      <c r="S199" s="138">
        <v>0</v>
      </c>
      <c r="T199" s="139">
        <f>S199*H199</f>
        <v>0</v>
      </c>
      <c r="AR199" s="140" t="s">
        <v>186</v>
      </c>
      <c r="AT199" s="140" t="s">
        <v>182</v>
      </c>
      <c r="AU199" s="140" t="s">
        <v>80</v>
      </c>
      <c r="AY199" s="16" t="s">
        <v>181</v>
      </c>
      <c r="BE199" s="141">
        <f>IF(N199="základní",J199,0)</f>
        <v>0</v>
      </c>
      <c r="BF199" s="141">
        <f>IF(N199="snížená",J199,0)</f>
        <v>0</v>
      </c>
      <c r="BG199" s="141">
        <f>IF(N199="zákl. přenesená",J199,0)</f>
        <v>0</v>
      </c>
      <c r="BH199" s="141">
        <f>IF(N199="sníž. přenesená",J199,0)</f>
        <v>0</v>
      </c>
      <c r="BI199" s="141">
        <f>IF(N199="nulová",J199,0)</f>
        <v>0</v>
      </c>
      <c r="BJ199" s="16" t="s">
        <v>78</v>
      </c>
      <c r="BK199" s="141">
        <f>ROUND(I199*H199,2)</f>
        <v>0</v>
      </c>
      <c r="BL199" s="16" t="s">
        <v>186</v>
      </c>
      <c r="BM199" s="140" t="s">
        <v>5279</v>
      </c>
    </row>
    <row r="200" spans="2:65" s="1" customFormat="1" x14ac:dyDescent="0.2">
      <c r="B200" s="31"/>
      <c r="D200" s="148" t="s">
        <v>1052</v>
      </c>
      <c r="F200" s="149" t="s">
        <v>5280</v>
      </c>
      <c r="I200" s="144"/>
      <c r="L200" s="31"/>
      <c r="M200" s="145"/>
      <c r="T200" s="52"/>
      <c r="AT200" s="16" t="s">
        <v>1052</v>
      </c>
      <c r="AU200" s="16" t="s">
        <v>80</v>
      </c>
    </row>
    <row r="201" spans="2:65" s="12" customFormat="1" x14ac:dyDescent="0.2">
      <c r="B201" s="150"/>
      <c r="D201" s="142" t="s">
        <v>1054</v>
      </c>
      <c r="E201" s="151" t="s">
        <v>3</v>
      </c>
      <c r="F201" s="152" t="s">
        <v>5281</v>
      </c>
      <c r="H201" s="153">
        <v>8.0000000000000002E-3</v>
      </c>
      <c r="I201" s="154"/>
      <c r="L201" s="150"/>
      <c r="M201" s="155"/>
      <c r="T201" s="156"/>
      <c r="AT201" s="151" t="s">
        <v>1054</v>
      </c>
      <c r="AU201" s="151" t="s">
        <v>80</v>
      </c>
      <c r="AV201" s="12" t="s">
        <v>80</v>
      </c>
      <c r="AW201" s="12" t="s">
        <v>35</v>
      </c>
      <c r="AX201" s="12" t="s">
        <v>73</v>
      </c>
      <c r="AY201" s="151" t="s">
        <v>181</v>
      </c>
    </row>
    <row r="202" spans="2:65" s="12" customFormat="1" x14ac:dyDescent="0.2">
      <c r="B202" s="150"/>
      <c r="D202" s="142" t="s">
        <v>1054</v>
      </c>
      <c r="E202" s="151" t="s">
        <v>3</v>
      </c>
      <c r="F202" s="152" t="s">
        <v>5282</v>
      </c>
      <c r="H202" s="153">
        <v>0.04</v>
      </c>
      <c r="I202" s="154"/>
      <c r="L202" s="150"/>
      <c r="M202" s="155"/>
      <c r="T202" s="156"/>
      <c r="AT202" s="151" t="s">
        <v>1054</v>
      </c>
      <c r="AU202" s="151" t="s">
        <v>80</v>
      </c>
      <c r="AV202" s="12" t="s">
        <v>80</v>
      </c>
      <c r="AW202" s="12" t="s">
        <v>35</v>
      </c>
      <c r="AX202" s="12" t="s">
        <v>73</v>
      </c>
      <c r="AY202" s="151" t="s">
        <v>181</v>
      </c>
    </row>
    <row r="203" spans="2:65" s="13" customFormat="1" x14ac:dyDescent="0.2">
      <c r="B203" s="157"/>
      <c r="D203" s="142" t="s">
        <v>1054</v>
      </c>
      <c r="E203" s="158" t="s">
        <v>3</v>
      </c>
      <c r="F203" s="159" t="s">
        <v>1070</v>
      </c>
      <c r="H203" s="160">
        <v>4.8000000000000001E-2</v>
      </c>
      <c r="I203" s="161"/>
      <c r="L203" s="157"/>
      <c r="M203" s="162"/>
      <c r="T203" s="163"/>
      <c r="AT203" s="158" t="s">
        <v>1054</v>
      </c>
      <c r="AU203" s="158" t="s">
        <v>80</v>
      </c>
      <c r="AV203" s="13" t="s">
        <v>186</v>
      </c>
      <c r="AW203" s="13" t="s">
        <v>35</v>
      </c>
      <c r="AX203" s="13" t="s">
        <v>78</v>
      </c>
      <c r="AY203" s="158" t="s">
        <v>181</v>
      </c>
    </row>
    <row r="204" spans="2:65" s="11" customFormat="1" ht="22.9" customHeight="1" x14ac:dyDescent="0.2">
      <c r="B204" s="118"/>
      <c r="D204" s="119" t="s">
        <v>72</v>
      </c>
      <c r="E204" s="146" t="s">
        <v>201</v>
      </c>
      <c r="F204" s="146" t="s">
        <v>1575</v>
      </c>
      <c r="I204" s="121"/>
      <c r="J204" s="147">
        <f>BK204</f>
        <v>0</v>
      </c>
      <c r="L204" s="118"/>
      <c r="M204" s="123"/>
      <c r="P204" s="124">
        <f>SUM(P205:P212)</f>
        <v>0</v>
      </c>
      <c r="R204" s="124">
        <f>SUM(R205:R212)</f>
        <v>0.64971180000000006</v>
      </c>
      <c r="T204" s="125">
        <f>SUM(T205:T212)</f>
        <v>0</v>
      </c>
      <c r="AR204" s="119" t="s">
        <v>78</v>
      </c>
      <c r="AT204" s="126" t="s">
        <v>72</v>
      </c>
      <c r="AU204" s="126" t="s">
        <v>78</v>
      </c>
      <c r="AY204" s="119" t="s">
        <v>181</v>
      </c>
      <c r="BK204" s="127">
        <f>SUM(BK205:BK212)</f>
        <v>0</v>
      </c>
    </row>
    <row r="205" spans="2:65" s="1" customFormat="1" ht="24.2" customHeight="1" x14ac:dyDescent="0.2">
      <c r="B205" s="128"/>
      <c r="C205" s="129" t="s">
        <v>290</v>
      </c>
      <c r="D205" s="129" t="s">
        <v>182</v>
      </c>
      <c r="E205" s="130" t="s">
        <v>5283</v>
      </c>
      <c r="F205" s="131" t="s">
        <v>5284</v>
      </c>
      <c r="G205" s="132" t="s">
        <v>597</v>
      </c>
      <c r="H205" s="133">
        <v>27.414000000000001</v>
      </c>
      <c r="I205" s="134"/>
      <c r="J205" s="135">
        <f>ROUND(I205*H205,2)</f>
        <v>0</v>
      </c>
      <c r="K205" s="131" t="s">
        <v>1205</v>
      </c>
      <c r="L205" s="31"/>
      <c r="M205" s="136" t="s">
        <v>3</v>
      </c>
      <c r="N205" s="137" t="s">
        <v>44</v>
      </c>
      <c r="P205" s="138">
        <f>O205*H205</f>
        <v>0</v>
      </c>
      <c r="Q205" s="138">
        <v>2.0000000000000001E-4</v>
      </c>
      <c r="R205" s="138">
        <f>Q205*H205</f>
        <v>5.4828000000000003E-3</v>
      </c>
      <c r="S205" s="138">
        <v>0</v>
      </c>
      <c r="T205" s="139">
        <f>S205*H205</f>
        <v>0</v>
      </c>
      <c r="AR205" s="140" t="s">
        <v>186</v>
      </c>
      <c r="AT205" s="140" t="s">
        <v>182</v>
      </c>
      <c r="AU205" s="140" t="s">
        <v>80</v>
      </c>
      <c r="AY205" s="16" t="s">
        <v>181</v>
      </c>
      <c r="BE205" s="141">
        <f>IF(N205="základní",J205,0)</f>
        <v>0</v>
      </c>
      <c r="BF205" s="141">
        <f>IF(N205="snížená",J205,0)</f>
        <v>0</v>
      </c>
      <c r="BG205" s="141">
        <f>IF(N205="zákl. přenesená",J205,0)</f>
        <v>0</v>
      </c>
      <c r="BH205" s="141">
        <f>IF(N205="sníž. přenesená",J205,0)</f>
        <v>0</v>
      </c>
      <c r="BI205" s="141">
        <f>IF(N205="nulová",J205,0)</f>
        <v>0</v>
      </c>
      <c r="BJ205" s="16" t="s">
        <v>78</v>
      </c>
      <c r="BK205" s="141">
        <f>ROUND(I205*H205,2)</f>
        <v>0</v>
      </c>
      <c r="BL205" s="16" t="s">
        <v>186</v>
      </c>
      <c r="BM205" s="140" t="s">
        <v>5285</v>
      </c>
    </row>
    <row r="206" spans="2:65" s="1" customFormat="1" x14ac:dyDescent="0.2">
      <c r="B206" s="31"/>
      <c r="D206" s="148" t="s">
        <v>1052</v>
      </c>
      <c r="F206" s="149" t="s">
        <v>5286</v>
      </c>
      <c r="I206" s="144"/>
      <c r="L206" s="31"/>
      <c r="M206" s="145"/>
      <c r="T206" s="52"/>
      <c r="AT206" s="16" t="s">
        <v>1052</v>
      </c>
      <c r="AU206" s="16" t="s">
        <v>80</v>
      </c>
    </row>
    <row r="207" spans="2:65" s="12" customFormat="1" x14ac:dyDescent="0.2">
      <c r="B207" s="150"/>
      <c r="D207" s="142" t="s">
        <v>1054</v>
      </c>
      <c r="E207" s="151" t="s">
        <v>3</v>
      </c>
      <c r="F207" s="152" t="s">
        <v>5287</v>
      </c>
      <c r="H207" s="153">
        <v>27.414000000000001</v>
      </c>
      <c r="I207" s="154"/>
      <c r="L207" s="150"/>
      <c r="M207" s="155"/>
      <c r="T207" s="156"/>
      <c r="AT207" s="151" t="s">
        <v>1054</v>
      </c>
      <c r="AU207" s="151" t="s">
        <v>80</v>
      </c>
      <c r="AV207" s="12" t="s">
        <v>80</v>
      </c>
      <c r="AW207" s="12" t="s">
        <v>35</v>
      </c>
      <c r="AX207" s="12" t="s">
        <v>78</v>
      </c>
      <c r="AY207" s="151" t="s">
        <v>181</v>
      </c>
    </row>
    <row r="208" spans="2:65" s="1" customFormat="1" ht="37.9" customHeight="1" x14ac:dyDescent="0.2">
      <c r="B208" s="128"/>
      <c r="C208" s="129" t="s">
        <v>294</v>
      </c>
      <c r="D208" s="129" t="s">
        <v>182</v>
      </c>
      <c r="E208" s="130" t="s">
        <v>5288</v>
      </c>
      <c r="F208" s="131" t="s">
        <v>5289</v>
      </c>
      <c r="G208" s="132" t="s">
        <v>597</v>
      </c>
      <c r="H208" s="133">
        <v>27.414000000000001</v>
      </c>
      <c r="I208" s="134"/>
      <c r="J208" s="135">
        <f>ROUND(I208*H208,2)</f>
        <v>0</v>
      </c>
      <c r="K208" s="131" t="s">
        <v>1205</v>
      </c>
      <c r="L208" s="31"/>
      <c r="M208" s="136" t="s">
        <v>3</v>
      </c>
      <c r="N208" s="137" t="s">
        <v>44</v>
      </c>
      <c r="P208" s="138">
        <f>O208*H208</f>
        <v>0</v>
      </c>
      <c r="Q208" s="138">
        <v>2.1700000000000001E-2</v>
      </c>
      <c r="R208" s="138">
        <f>Q208*H208</f>
        <v>0.59488380000000007</v>
      </c>
      <c r="S208" s="138">
        <v>0</v>
      </c>
      <c r="T208" s="139">
        <f>S208*H208</f>
        <v>0</v>
      </c>
      <c r="AR208" s="140" t="s">
        <v>186</v>
      </c>
      <c r="AT208" s="140" t="s">
        <v>182</v>
      </c>
      <c r="AU208" s="140" t="s">
        <v>80</v>
      </c>
      <c r="AY208" s="16" t="s">
        <v>181</v>
      </c>
      <c r="BE208" s="141">
        <f>IF(N208="základní",J208,0)</f>
        <v>0</v>
      </c>
      <c r="BF208" s="141">
        <f>IF(N208="snížená",J208,0)</f>
        <v>0</v>
      </c>
      <c r="BG208" s="141">
        <f>IF(N208="zákl. přenesená",J208,0)</f>
        <v>0</v>
      </c>
      <c r="BH208" s="141">
        <f>IF(N208="sníž. přenesená",J208,0)</f>
        <v>0</v>
      </c>
      <c r="BI208" s="141">
        <f>IF(N208="nulová",J208,0)</f>
        <v>0</v>
      </c>
      <c r="BJ208" s="16" t="s">
        <v>78</v>
      </c>
      <c r="BK208" s="141">
        <f>ROUND(I208*H208,2)</f>
        <v>0</v>
      </c>
      <c r="BL208" s="16" t="s">
        <v>186</v>
      </c>
      <c r="BM208" s="140" t="s">
        <v>5290</v>
      </c>
    </row>
    <row r="209" spans="2:65" s="1" customFormat="1" x14ac:dyDescent="0.2">
      <c r="B209" s="31"/>
      <c r="D209" s="148" t="s">
        <v>1052</v>
      </c>
      <c r="F209" s="149" t="s">
        <v>5291</v>
      </c>
      <c r="I209" s="144"/>
      <c r="L209" s="31"/>
      <c r="M209" s="145"/>
      <c r="T209" s="52"/>
      <c r="AT209" s="16" t="s">
        <v>1052</v>
      </c>
      <c r="AU209" s="16" t="s">
        <v>80</v>
      </c>
    </row>
    <row r="210" spans="2:65" s="12" customFormat="1" x14ac:dyDescent="0.2">
      <c r="B210" s="150"/>
      <c r="D210" s="142" t="s">
        <v>1054</v>
      </c>
      <c r="E210" s="151" t="s">
        <v>3</v>
      </c>
      <c r="F210" s="152" t="s">
        <v>5292</v>
      </c>
      <c r="H210" s="153">
        <v>27.414000000000001</v>
      </c>
      <c r="I210" s="154"/>
      <c r="L210" s="150"/>
      <c r="M210" s="155"/>
      <c r="T210" s="156"/>
      <c r="AT210" s="151" t="s">
        <v>1054</v>
      </c>
      <c r="AU210" s="151" t="s">
        <v>80</v>
      </c>
      <c r="AV210" s="12" t="s">
        <v>80</v>
      </c>
      <c r="AW210" s="12" t="s">
        <v>35</v>
      </c>
      <c r="AX210" s="12" t="s">
        <v>78</v>
      </c>
      <c r="AY210" s="151" t="s">
        <v>181</v>
      </c>
    </row>
    <row r="211" spans="2:65" s="1" customFormat="1" ht="37.9" customHeight="1" x14ac:dyDescent="0.2">
      <c r="B211" s="128"/>
      <c r="C211" s="129" t="s">
        <v>297</v>
      </c>
      <c r="D211" s="129" t="s">
        <v>182</v>
      </c>
      <c r="E211" s="130" t="s">
        <v>5293</v>
      </c>
      <c r="F211" s="131" t="s">
        <v>5294</v>
      </c>
      <c r="G211" s="132" t="s">
        <v>597</v>
      </c>
      <c r="H211" s="133">
        <v>27.414000000000001</v>
      </c>
      <c r="I211" s="134"/>
      <c r="J211" s="135">
        <f>ROUND(I211*H211,2)</f>
        <v>0</v>
      </c>
      <c r="K211" s="131" t="s">
        <v>1205</v>
      </c>
      <c r="L211" s="31"/>
      <c r="M211" s="136" t="s">
        <v>3</v>
      </c>
      <c r="N211" s="137" t="s">
        <v>44</v>
      </c>
      <c r="P211" s="138">
        <f>O211*H211</f>
        <v>0</v>
      </c>
      <c r="Q211" s="138">
        <v>1.8E-3</v>
      </c>
      <c r="R211" s="138">
        <f>Q211*H211</f>
        <v>4.9345199999999999E-2</v>
      </c>
      <c r="S211" s="138">
        <v>0</v>
      </c>
      <c r="T211" s="139">
        <f>S211*H211</f>
        <v>0</v>
      </c>
      <c r="AR211" s="140" t="s">
        <v>186</v>
      </c>
      <c r="AT211" s="140" t="s">
        <v>182</v>
      </c>
      <c r="AU211" s="140" t="s">
        <v>80</v>
      </c>
      <c r="AY211" s="16" t="s">
        <v>181</v>
      </c>
      <c r="BE211" s="141">
        <f>IF(N211="základní",J211,0)</f>
        <v>0</v>
      </c>
      <c r="BF211" s="141">
        <f>IF(N211="snížená",J211,0)</f>
        <v>0</v>
      </c>
      <c r="BG211" s="141">
        <f>IF(N211="zákl. přenesená",J211,0)</f>
        <v>0</v>
      </c>
      <c r="BH211" s="141">
        <f>IF(N211="sníž. přenesená",J211,0)</f>
        <v>0</v>
      </c>
      <c r="BI211" s="141">
        <f>IF(N211="nulová",J211,0)</f>
        <v>0</v>
      </c>
      <c r="BJ211" s="16" t="s">
        <v>78</v>
      </c>
      <c r="BK211" s="141">
        <f>ROUND(I211*H211,2)</f>
        <v>0</v>
      </c>
      <c r="BL211" s="16" t="s">
        <v>186</v>
      </c>
      <c r="BM211" s="140" t="s">
        <v>5295</v>
      </c>
    </row>
    <row r="212" spans="2:65" s="1" customFormat="1" x14ac:dyDescent="0.2">
      <c r="B212" s="31"/>
      <c r="D212" s="148" t="s">
        <v>1052</v>
      </c>
      <c r="F212" s="149" t="s">
        <v>5296</v>
      </c>
      <c r="I212" s="144"/>
      <c r="L212" s="31"/>
      <c r="M212" s="145"/>
      <c r="T212" s="52"/>
      <c r="AT212" s="16" t="s">
        <v>1052</v>
      </c>
      <c r="AU212" s="16" t="s">
        <v>80</v>
      </c>
    </row>
    <row r="213" spans="2:65" s="11" customFormat="1" ht="22.9" customHeight="1" x14ac:dyDescent="0.2">
      <c r="B213" s="118"/>
      <c r="D213" s="119" t="s">
        <v>72</v>
      </c>
      <c r="E213" s="146" t="s">
        <v>212</v>
      </c>
      <c r="F213" s="146" t="s">
        <v>1808</v>
      </c>
      <c r="I213" s="121"/>
      <c r="J213" s="147">
        <f>BK213</f>
        <v>0</v>
      </c>
      <c r="L213" s="118"/>
      <c r="M213" s="123"/>
      <c r="P213" s="124">
        <f>SUM(P214:P232)</f>
        <v>0</v>
      </c>
      <c r="R213" s="124">
        <f>SUM(R214:R232)</f>
        <v>0.76422556000000008</v>
      </c>
      <c r="T213" s="125">
        <f>SUM(T214:T232)</f>
        <v>8.9041367000000005</v>
      </c>
      <c r="AR213" s="119" t="s">
        <v>78</v>
      </c>
      <c r="AT213" s="126" t="s">
        <v>72</v>
      </c>
      <c r="AU213" s="126" t="s">
        <v>78</v>
      </c>
      <c r="AY213" s="119" t="s">
        <v>181</v>
      </c>
      <c r="BK213" s="127">
        <f>SUM(BK214:BK232)</f>
        <v>0</v>
      </c>
    </row>
    <row r="214" spans="2:65" s="1" customFormat="1" ht="37.9" customHeight="1" x14ac:dyDescent="0.2">
      <c r="B214" s="128"/>
      <c r="C214" s="129" t="s">
        <v>300</v>
      </c>
      <c r="D214" s="129" t="s">
        <v>182</v>
      </c>
      <c r="E214" s="130" t="s">
        <v>5297</v>
      </c>
      <c r="F214" s="131" t="s">
        <v>5298</v>
      </c>
      <c r="G214" s="132" t="s">
        <v>597</v>
      </c>
      <c r="H214" s="133">
        <v>7.2</v>
      </c>
      <c r="I214" s="134"/>
      <c r="J214" s="135">
        <f>ROUND(I214*H214,2)</f>
        <v>0</v>
      </c>
      <c r="K214" s="131" t="s">
        <v>1205</v>
      </c>
      <c r="L214" s="31"/>
      <c r="M214" s="136" t="s">
        <v>3</v>
      </c>
      <c r="N214" s="137" t="s">
        <v>44</v>
      </c>
      <c r="P214" s="138">
        <f>O214*H214</f>
        <v>0</v>
      </c>
      <c r="Q214" s="138">
        <v>2.1000000000000001E-4</v>
      </c>
      <c r="R214" s="138">
        <f>Q214*H214</f>
        <v>1.5120000000000001E-3</v>
      </c>
      <c r="S214" s="138">
        <v>0</v>
      </c>
      <c r="T214" s="139">
        <f>S214*H214</f>
        <v>0</v>
      </c>
      <c r="AR214" s="140" t="s">
        <v>186</v>
      </c>
      <c r="AT214" s="140" t="s">
        <v>182</v>
      </c>
      <c r="AU214" s="140" t="s">
        <v>80</v>
      </c>
      <c r="AY214" s="16" t="s">
        <v>181</v>
      </c>
      <c r="BE214" s="141">
        <f>IF(N214="základní",J214,0)</f>
        <v>0</v>
      </c>
      <c r="BF214" s="141">
        <f>IF(N214="snížená",J214,0)</f>
        <v>0</v>
      </c>
      <c r="BG214" s="141">
        <f>IF(N214="zákl. přenesená",J214,0)</f>
        <v>0</v>
      </c>
      <c r="BH214" s="141">
        <f>IF(N214="sníž. přenesená",J214,0)</f>
        <v>0</v>
      </c>
      <c r="BI214" s="141">
        <f>IF(N214="nulová",J214,0)</f>
        <v>0</v>
      </c>
      <c r="BJ214" s="16" t="s">
        <v>78</v>
      </c>
      <c r="BK214" s="141">
        <f>ROUND(I214*H214,2)</f>
        <v>0</v>
      </c>
      <c r="BL214" s="16" t="s">
        <v>186</v>
      </c>
      <c r="BM214" s="140" t="s">
        <v>5299</v>
      </c>
    </row>
    <row r="215" spans="2:65" s="1" customFormat="1" x14ac:dyDescent="0.2">
      <c r="B215" s="31"/>
      <c r="D215" s="148" t="s">
        <v>1052</v>
      </c>
      <c r="F215" s="149" t="s">
        <v>5300</v>
      </c>
      <c r="I215" s="144"/>
      <c r="L215" s="31"/>
      <c r="M215" s="145"/>
      <c r="T215" s="52"/>
      <c r="AT215" s="16" t="s">
        <v>1052</v>
      </c>
      <c r="AU215" s="16" t="s">
        <v>80</v>
      </c>
    </row>
    <row r="216" spans="2:65" s="12" customFormat="1" x14ac:dyDescent="0.2">
      <c r="B216" s="150"/>
      <c r="D216" s="142" t="s">
        <v>1054</v>
      </c>
      <c r="E216" s="151" t="s">
        <v>3</v>
      </c>
      <c r="F216" s="152" t="s">
        <v>5301</v>
      </c>
      <c r="H216" s="153">
        <v>7.2</v>
      </c>
      <c r="I216" s="154"/>
      <c r="L216" s="150"/>
      <c r="M216" s="155"/>
      <c r="T216" s="156"/>
      <c r="AT216" s="151" t="s">
        <v>1054</v>
      </c>
      <c r="AU216" s="151" t="s">
        <v>80</v>
      </c>
      <c r="AV216" s="12" t="s">
        <v>80</v>
      </c>
      <c r="AW216" s="12" t="s">
        <v>35</v>
      </c>
      <c r="AX216" s="12" t="s">
        <v>78</v>
      </c>
      <c r="AY216" s="151" t="s">
        <v>181</v>
      </c>
    </row>
    <row r="217" spans="2:65" s="1" customFormat="1" ht="37.9" customHeight="1" x14ac:dyDescent="0.2">
      <c r="B217" s="128"/>
      <c r="C217" s="129" t="s">
        <v>303</v>
      </c>
      <c r="D217" s="129" t="s">
        <v>182</v>
      </c>
      <c r="E217" s="130" t="s">
        <v>5302</v>
      </c>
      <c r="F217" s="131" t="s">
        <v>5303</v>
      </c>
      <c r="G217" s="132" t="s">
        <v>1059</v>
      </c>
      <c r="H217" s="133">
        <v>2.92</v>
      </c>
      <c r="I217" s="134"/>
      <c r="J217" s="135">
        <f>ROUND(I217*H217,2)</f>
        <v>0</v>
      </c>
      <c r="K217" s="131" t="s">
        <v>1205</v>
      </c>
      <c r="L217" s="31"/>
      <c r="M217" s="136" t="s">
        <v>3</v>
      </c>
      <c r="N217" s="137" t="s">
        <v>44</v>
      </c>
      <c r="P217" s="138">
        <f>O217*H217</f>
        <v>0</v>
      </c>
      <c r="Q217" s="138">
        <v>0</v>
      </c>
      <c r="R217" s="138">
        <f>Q217*H217</f>
        <v>0</v>
      </c>
      <c r="S217" s="138">
        <v>2.5</v>
      </c>
      <c r="T217" s="139">
        <f>S217*H217</f>
        <v>7.3</v>
      </c>
      <c r="AR217" s="140" t="s">
        <v>186</v>
      </c>
      <c r="AT217" s="140" t="s">
        <v>182</v>
      </c>
      <c r="AU217" s="140" t="s">
        <v>80</v>
      </c>
      <c r="AY217" s="16" t="s">
        <v>181</v>
      </c>
      <c r="BE217" s="141">
        <f>IF(N217="základní",J217,0)</f>
        <v>0</v>
      </c>
      <c r="BF217" s="141">
        <f>IF(N217="snížená",J217,0)</f>
        <v>0</v>
      </c>
      <c r="BG217" s="141">
        <f>IF(N217="zákl. přenesená",J217,0)</f>
        <v>0</v>
      </c>
      <c r="BH217" s="141">
        <f>IF(N217="sníž. přenesená",J217,0)</f>
        <v>0</v>
      </c>
      <c r="BI217" s="141">
        <f>IF(N217="nulová",J217,0)</f>
        <v>0</v>
      </c>
      <c r="BJ217" s="16" t="s">
        <v>78</v>
      </c>
      <c r="BK217" s="141">
        <f>ROUND(I217*H217,2)</f>
        <v>0</v>
      </c>
      <c r="BL217" s="16" t="s">
        <v>186</v>
      </c>
      <c r="BM217" s="140" t="s">
        <v>5304</v>
      </c>
    </row>
    <row r="218" spans="2:65" s="1" customFormat="1" x14ac:dyDescent="0.2">
      <c r="B218" s="31"/>
      <c r="D218" s="148" t="s">
        <v>1052</v>
      </c>
      <c r="F218" s="149" t="s">
        <v>5305</v>
      </c>
      <c r="I218" s="144"/>
      <c r="L218" s="31"/>
      <c r="M218" s="145"/>
      <c r="T218" s="52"/>
      <c r="AT218" s="16" t="s">
        <v>1052</v>
      </c>
      <c r="AU218" s="16" t="s">
        <v>80</v>
      </c>
    </row>
    <row r="219" spans="2:65" s="12" customFormat="1" x14ac:dyDescent="0.2">
      <c r="B219" s="150"/>
      <c r="D219" s="142" t="s">
        <v>1054</v>
      </c>
      <c r="E219" s="151" t="s">
        <v>3</v>
      </c>
      <c r="F219" s="152" t="s">
        <v>5306</v>
      </c>
      <c r="H219" s="153">
        <v>2.92</v>
      </c>
      <c r="I219" s="154"/>
      <c r="L219" s="150"/>
      <c r="M219" s="155"/>
      <c r="T219" s="156"/>
      <c r="AT219" s="151" t="s">
        <v>1054</v>
      </c>
      <c r="AU219" s="151" t="s">
        <v>80</v>
      </c>
      <c r="AV219" s="12" t="s">
        <v>80</v>
      </c>
      <c r="AW219" s="12" t="s">
        <v>35</v>
      </c>
      <c r="AX219" s="12" t="s">
        <v>78</v>
      </c>
      <c r="AY219" s="151" t="s">
        <v>181</v>
      </c>
    </row>
    <row r="220" spans="2:65" s="1" customFormat="1" ht="33" customHeight="1" x14ac:dyDescent="0.2">
      <c r="B220" s="128"/>
      <c r="C220" s="129" t="s">
        <v>306</v>
      </c>
      <c r="D220" s="129" t="s">
        <v>182</v>
      </c>
      <c r="E220" s="130" t="s">
        <v>5307</v>
      </c>
      <c r="F220" s="131" t="s">
        <v>5308</v>
      </c>
      <c r="G220" s="132" t="s">
        <v>1288</v>
      </c>
      <c r="H220" s="133">
        <v>5</v>
      </c>
      <c r="I220" s="134"/>
      <c r="J220" s="135">
        <f>ROUND(I220*H220,2)</f>
        <v>0</v>
      </c>
      <c r="K220" s="131" t="s">
        <v>1205</v>
      </c>
      <c r="L220" s="31"/>
      <c r="M220" s="136" t="s">
        <v>3</v>
      </c>
      <c r="N220" s="137" t="s">
        <v>44</v>
      </c>
      <c r="P220" s="138">
        <f>O220*H220</f>
        <v>0</v>
      </c>
      <c r="Q220" s="138">
        <v>0</v>
      </c>
      <c r="R220" s="138">
        <f>Q220*H220</f>
        <v>0</v>
      </c>
      <c r="S220" s="138">
        <v>0.16500000000000001</v>
      </c>
      <c r="T220" s="139">
        <f>S220*H220</f>
        <v>0.82500000000000007</v>
      </c>
      <c r="AR220" s="140" t="s">
        <v>186</v>
      </c>
      <c r="AT220" s="140" t="s">
        <v>182</v>
      </c>
      <c r="AU220" s="140" t="s">
        <v>80</v>
      </c>
      <c r="AY220" s="16" t="s">
        <v>181</v>
      </c>
      <c r="BE220" s="141">
        <f>IF(N220="základní",J220,0)</f>
        <v>0</v>
      </c>
      <c r="BF220" s="141">
        <f>IF(N220="snížená",J220,0)</f>
        <v>0</v>
      </c>
      <c r="BG220" s="141">
        <f>IF(N220="zákl. přenesená",J220,0)</f>
        <v>0</v>
      </c>
      <c r="BH220" s="141">
        <f>IF(N220="sníž. přenesená",J220,0)</f>
        <v>0</v>
      </c>
      <c r="BI220" s="141">
        <f>IF(N220="nulová",J220,0)</f>
        <v>0</v>
      </c>
      <c r="BJ220" s="16" t="s">
        <v>78</v>
      </c>
      <c r="BK220" s="141">
        <f>ROUND(I220*H220,2)</f>
        <v>0</v>
      </c>
      <c r="BL220" s="16" t="s">
        <v>186</v>
      </c>
      <c r="BM220" s="140" t="s">
        <v>5309</v>
      </c>
    </row>
    <row r="221" spans="2:65" s="1" customFormat="1" x14ac:dyDescent="0.2">
      <c r="B221" s="31"/>
      <c r="D221" s="148" t="s">
        <v>1052</v>
      </c>
      <c r="F221" s="149" t="s">
        <v>5310</v>
      </c>
      <c r="I221" s="144"/>
      <c r="L221" s="31"/>
      <c r="M221" s="145"/>
      <c r="T221" s="52"/>
      <c r="AT221" s="16" t="s">
        <v>1052</v>
      </c>
      <c r="AU221" s="16" t="s">
        <v>80</v>
      </c>
    </row>
    <row r="222" spans="2:65" s="12" customFormat="1" x14ac:dyDescent="0.2">
      <c r="B222" s="150"/>
      <c r="D222" s="142" t="s">
        <v>1054</v>
      </c>
      <c r="E222" s="151" t="s">
        <v>3</v>
      </c>
      <c r="F222" s="152" t="s">
        <v>5239</v>
      </c>
      <c r="H222" s="153">
        <v>5</v>
      </c>
      <c r="I222" s="154"/>
      <c r="L222" s="150"/>
      <c r="M222" s="155"/>
      <c r="T222" s="156"/>
      <c r="AT222" s="151" t="s">
        <v>1054</v>
      </c>
      <c r="AU222" s="151" t="s">
        <v>80</v>
      </c>
      <c r="AV222" s="12" t="s">
        <v>80</v>
      </c>
      <c r="AW222" s="12" t="s">
        <v>35</v>
      </c>
      <c r="AX222" s="12" t="s">
        <v>73</v>
      </c>
      <c r="AY222" s="151" t="s">
        <v>181</v>
      </c>
    </row>
    <row r="223" spans="2:65" s="13" customFormat="1" x14ac:dyDescent="0.2">
      <c r="B223" s="157"/>
      <c r="D223" s="142" t="s">
        <v>1054</v>
      </c>
      <c r="E223" s="158" t="s">
        <v>3</v>
      </c>
      <c r="F223" s="159" t="s">
        <v>1070</v>
      </c>
      <c r="H223" s="160">
        <v>5</v>
      </c>
      <c r="I223" s="161"/>
      <c r="L223" s="157"/>
      <c r="M223" s="162"/>
      <c r="T223" s="163"/>
      <c r="AT223" s="158" t="s">
        <v>1054</v>
      </c>
      <c r="AU223" s="158" t="s">
        <v>80</v>
      </c>
      <c r="AV223" s="13" t="s">
        <v>186</v>
      </c>
      <c r="AW223" s="13" t="s">
        <v>35</v>
      </c>
      <c r="AX223" s="13" t="s">
        <v>78</v>
      </c>
      <c r="AY223" s="158" t="s">
        <v>181</v>
      </c>
    </row>
    <row r="224" spans="2:65" s="1" customFormat="1" ht="24.2" customHeight="1" x14ac:dyDescent="0.2">
      <c r="B224" s="128"/>
      <c r="C224" s="129" t="s">
        <v>310</v>
      </c>
      <c r="D224" s="129" t="s">
        <v>182</v>
      </c>
      <c r="E224" s="130" t="s">
        <v>5311</v>
      </c>
      <c r="F224" s="131" t="s">
        <v>5312</v>
      </c>
      <c r="G224" s="132" t="s">
        <v>499</v>
      </c>
      <c r="H224" s="133">
        <v>7.3</v>
      </c>
      <c r="I224" s="134"/>
      <c r="J224" s="135">
        <f>ROUND(I224*H224,2)</f>
        <v>0</v>
      </c>
      <c r="K224" s="131" t="s">
        <v>1205</v>
      </c>
      <c r="L224" s="31"/>
      <c r="M224" s="136" t="s">
        <v>3</v>
      </c>
      <c r="N224" s="137" t="s">
        <v>44</v>
      </c>
      <c r="P224" s="138">
        <f>O224*H224</f>
        <v>0</v>
      </c>
      <c r="Q224" s="138">
        <v>0</v>
      </c>
      <c r="R224" s="138">
        <f>Q224*H224</f>
        <v>0</v>
      </c>
      <c r="S224" s="138">
        <v>1.98E-3</v>
      </c>
      <c r="T224" s="139">
        <f>S224*H224</f>
        <v>1.4454E-2</v>
      </c>
      <c r="AR224" s="140" t="s">
        <v>186</v>
      </c>
      <c r="AT224" s="140" t="s">
        <v>182</v>
      </c>
      <c r="AU224" s="140" t="s">
        <v>80</v>
      </c>
      <c r="AY224" s="16" t="s">
        <v>181</v>
      </c>
      <c r="BE224" s="141">
        <f>IF(N224="základní",J224,0)</f>
        <v>0</v>
      </c>
      <c r="BF224" s="141">
        <f>IF(N224="snížená",J224,0)</f>
        <v>0</v>
      </c>
      <c r="BG224" s="141">
        <f>IF(N224="zákl. přenesená",J224,0)</f>
        <v>0</v>
      </c>
      <c r="BH224" s="141">
        <f>IF(N224="sníž. přenesená",J224,0)</f>
        <v>0</v>
      </c>
      <c r="BI224" s="141">
        <f>IF(N224="nulová",J224,0)</f>
        <v>0</v>
      </c>
      <c r="BJ224" s="16" t="s">
        <v>78</v>
      </c>
      <c r="BK224" s="141">
        <f>ROUND(I224*H224,2)</f>
        <v>0</v>
      </c>
      <c r="BL224" s="16" t="s">
        <v>186</v>
      </c>
      <c r="BM224" s="140" t="s">
        <v>5313</v>
      </c>
    </row>
    <row r="225" spans="2:65" s="1" customFormat="1" x14ac:dyDescent="0.2">
      <c r="B225" s="31"/>
      <c r="D225" s="148" t="s">
        <v>1052</v>
      </c>
      <c r="F225" s="149" t="s">
        <v>5314</v>
      </c>
      <c r="I225" s="144"/>
      <c r="L225" s="31"/>
      <c r="M225" s="145"/>
      <c r="T225" s="52"/>
      <c r="AT225" s="16" t="s">
        <v>1052</v>
      </c>
      <c r="AU225" s="16" t="s">
        <v>80</v>
      </c>
    </row>
    <row r="226" spans="2:65" s="12" customFormat="1" x14ac:dyDescent="0.2">
      <c r="B226" s="150"/>
      <c r="D226" s="142" t="s">
        <v>1054</v>
      </c>
      <c r="E226" s="151" t="s">
        <v>3</v>
      </c>
      <c r="F226" s="152" t="s">
        <v>5315</v>
      </c>
      <c r="H226" s="153">
        <v>7.3</v>
      </c>
      <c r="I226" s="154"/>
      <c r="L226" s="150"/>
      <c r="M226" s="155"/>
      <c r="T226" s="156"/>
      <c r="AT226" s="151" t="s">
        <v>1054</v>
      </c>
      <c r="AU226" s="151" t="s">
        <v>80</v>
      </c>
      <c r="AV226" s="12" t="s">
        <v>80</v>
      </c>
      <c r="AW226" s="12" t="s">
        <v>35</v>
      </c>
      <c r="AX226" s="12" t="s">
        <v>73</v>
      </c>
      <c r="AY226" s="151" t="s">
        <v>181</v>
      </c>
    </row>
    <row r="227" spans="2:65" s="13" customFormat="1" x14ac:dyDescent="0.2">
      <c r="B227" s="157"/>
      <c r="D227" s="142" t="s">
        <v>1054</v>
      </c>
      <c r="E227" s="158" t="s">
        <v>3</v>
      </c>
      <c r="F227" s="159" t="s">
        <v>1070</v>
      </c>
      <c r="H227" s="160">
        <v>7.3</v>
      </c>
      <c r="I227" s="161"/>
      <c r="L227" s="157"/>
      <c r="M227" s="162"/>
      <c r="T227" s="163"/>
      <c r="AT227" s="158" t="s">
        <v>1054</v>
      </c>
      <c r="AU227" s="158" t="s">
        <v>80</v>
      </c>
      <c r="AV227" s="13" t="s">
        <v>186</v>
      </c>
      <c r="AW227" s="13" t="s">
        <v>35</v>
      </c>
      <c r="AX227" s="13" t="s">
        <v>78</v>
      </c>
      <c r="AY227" s="158" t="s">
        <v>181</v>
      </c>
    </row>
    <row r="228" spans="2:65" s="1" customFormat="1" ht="37.9" customHeight="1" x14ac:dyDescent="0.2">
      <c r="B228" s="128"/>
      <c r="C228" s="129" t="s">
        <v>314</v>
      </c>
      <c r="D228" s="129" t="s">
        <v>182</v>
      </c>
      <c r="E228" s="130" t="s">
        <v>5316</v>
      </c>
      <c r="F228" s="131" t="s">
        <v>5317</v>
      </c>
      <c r="G228" s="132" t="s">
        <v>597</v>
      </c>
      <c r="H228" s="133">
        <v>32.819000000000003</v>
      </c>
      <c r="I228" s="134"/>
      <c r="J228" s="135">
        <f>ROUND(I228*H228,2)</f>
        <v>0</v>
      </c>
      <c r="K228" s="131" t="s">
        <v>1205</v>
      </c>
      <c r="L228" s="31"/>
      <c r="M228" s="136" t="s">
        <v>3</v>
      </c>
      <c r="N228" s="137" t="s">
        <v>44</v>
      </c>
      <c r="P228" s="138">
        <f>O228*H228</f>
        <v>0</v>
      </c>
      <c r="Q228" s="138">
        <v>0</v>
      </c>
      <c r="R228" s="138">
        <f>Q228*H228</f>
        <v>0</v>
      </c>
      <c r="S228" s="138">
        <v>2.3300000000000001E-2</v>
      </c>
      <c r="T228" s="139">
        <f>S228*H228</f>
        <v>0.76468270000000005</v>
      </c>
      <c r="AR228" s="140" t="s">
        <v>186</v>
      </c>
      <c r="AT228" s="140" t="s">
        <v>182</v>
      </c>
      <c r="AU228" s="140" t="s">
        <v>80</v>
      </c>
      <c r="AY228" s="16" t="s">
        <v>181</v>
      </c>
      <c r="BE228" s="141">
        <f>IF(N228="základní",J228,0)</f>
        <v>0</v>
      </c>
      <c r="BF228" s="141">
        <f>IF(N228="snížená",J228,0)</f>
        <v>0</v>
      </c>
      <c r="BG228" s="141">
        <f>IF(N228="zákl. přenesená",J228,0)</f>
        <v>0</v>
      </c>
      <c r="BH228" s="141">
        <f>IF(N228="sníž. přenesená",J228,0)</f>
        <v>0</v>
      </c>
      <c r="BI228" s="141">
        <f>IF(N228="nulová",J228,0)</f>
        <v>0</v>
      </c>
      <c r="BJ228" s="16" t="s">
        <v>78</v>
      </c>
      <c r="BK228" s="141">
        <f>ROUND(I228*H228,2)</f>
        <v>0</v>
      </c>
      <c r="BL228" s="16" t="s">
        <v>186</v>
      </c>
      <c r="BM228" s="140" t="s">
        <v>5318</v>
      </c>
    </row>
    <row r="229" spans="2:65" s="1" customFormat="1" x14ac:dyDescent="0.2">
      <c r="B229" s="31"/>
      <c r="D229" s="148" t="s">
        <v>1052</v>
      </c>
      <c r="F229" s="149" t="s">
        <v>5319</v>
      </c>
      <c r="I229" s="144"/>
      <c r="L229" s="31"/>
      <c r="M229" s="145"/>
      <c r="T229" s="52"/>
      <c r="AT229" s="16" t="s">
        <v>1052</v>
      </c>
      <c r="AU229" s="16" t="s">
        <v>80</v>
      </c>
    </row>
    <row r="230" spans="2:65" s="1" customFormat="1" ht="37.9" customHeight="1" x14ac:dyDescent="0.2">
      <c r="B230" s="128"/>
      <c r="C230" s="129" t="s">
        <v>318</v>
      </c>
      <c r="D230" s="129" t="s">
        <v>182</v>
      </c>
      <c r="E230" s="130" t="s">
        <v>5320</v>
      </c>
      <c r="F230" s="131" t="s">
        <v>5321</v>
      </c>
      <c r="G230" s="132" t="s">
        <v>597</v>
      </c>
      <c r="H230" s="133">
        <v>32.819000000000003</v>
      </c>
      <c r="I230" s="134"/>
      <c r="J230" s="135">
        <f>ROUND(I230*H230,2)</f>
        <v>0</v>
      </c>
      <c r="K230" s="131" t="s">
        <v>1205</v>
      </c>
      <c r="L230" s="31"/>
      <c r="M230" s="136" t="s">
        <v>3</v>
      </c>
      <c r="N230" s="137" t="s">
        <v>44</v>
      </c>
      <c r="P230" s="138">
        <f>O230*H230</f>
        <v>0</v>
      </c>
      <c r="Q230" s="138">
        <v>2.324E-2</v>
      </c>
      <c r="R230" s="138">
        <f>Q230*H230</f>
        <v>0.76271356000000012</v>
      </c>
      <c r="S230" s="138">
        <v>0</v>
      </c>
      <c r="T230" s="139">
        <f>S230*H230</f>
        <v>0</v>
      </c>
      <c r="AR230" s="140" t="s">
        <v>186</v>
      </c>
      <c r="AT230" s="140" t="s">
        <v>182</v>
      </c>
      <c r="AU230" s="140" t="s">
        <v>80</v>
      </c>
      <c r="AY230" s="16" t="s">
        <v>181</v>
      </c>
      <c r="BE230" s="141">
        <f>IF(N230="základní",J230,0)</f>
        <v>0</v>
      </c>
      <c r="BF230" s="141">
        <f>IF(N230="snížená",J230,0)</f>
        <v>0</v>
      </c>
      <c r="BG230" s="141">
        <f>IF(N230="zákl. přenesená",J230,0)</f>
        <v>0</v>
      </c>
      <c r="BH230" s="141">
        <f>IF(N230="sníž. přenesená",J230,0)</f>
        <v>0</v>
      </c>
      <c r="BI230" s="141">
        <f>IF(N230="nulová",J230,0)</f>
        <v>0</v>
      </c>
      <c r="BJ230" s="16" t="s">
        <v>78</v>
      </c>
      <c r="BK230" s="141">
        <f>ROUND(I230*H230,2)</f>
        <v>0</v>
      </c>
      <c r="BL230" s="16" t="s">
        <v>186</v>
      </c>
      <c r="BM230" s="140" t="s">
        <v>5322</v>
      </c>
    </row>
    <row r="231" spans="2:65" s="1" customFormat="1" x14ac:dyDescent="0.2">
      <c r="B231" s="31"/>
      <c r="D231" s="148" t="s">
        <v>1052</v>
      </c>
      <c r="F231" s="149" t="s">
        <v>5323</v>
      </c>
      <c r="I231" s="144"/>
      <c r="L231" s="31"/>
      <c r="M231" s="145"/>
      <c r="T231" s="52"/>
      <c r="AT231" s="16" t="s">
        <v>1052</v>
      </c>
      <c r="AU231" s="16" t="s">
        <v>80</v>
      </c>
    </row>
    <row r="232" spans="2:65" s="12" customFormat="1" x14ac:dyDescent="0.2">
      <c r="B232" s="150"/>
      <c r="D232" s="142" t="s">
        <v>1054</v>
      </c>
      <c r="E232" s="151" t="s">
        <v>3</v>
      </c>
      <c r="F232" s="152" t="s">
        <v>5324</v>
      </c>
      <c r="H232" s="153">
        <v>32.819000000000003</v>
      </c>
      <c r="I232" s="154"/>
      <c r="L232" s="150"/>
      <c r="M232" s="155"/>
      <c r="T232" s="156"/>
      <c r="AT232" s="151" t="s">
        <v>1054</v>
      </c>
      <c r="AU232" s="151" t="s">
        <v>80</v>
      </c>
      <c r="AV232" s="12" t="s">
        <v>80</v>
      </c>
      <c r="AW232" s="12" t="s">
        <v>35</v>
      </c>
      <c r="AX232" s="12" t="s">
        <v>78</v>
      </c>
      <c r="AY232" s="151" t="s">
        <v>181</v>
      </c>
    </row>
    <row r="233" spans="2:65" s="11" customFormat="1" ht="22.9" customHeight="1" x14ac:dyDescent="0.2">
      <c r="B233" s="118"/>
      <c r="D233" s="119" t="s">
        <v>72</v>
      </c>
      <c r="E233" s="146" t="s">
        <v>2193</v>
      </c>
      <c r="F233" s="146" t="s">
        <v>2194</v>
      </c>
      <c r="I233" s="121"/>
      <c r="J233" s="147">
        <f>BK233</f>
        <v>0</v>
      </c>
      <c r="L233" s="118"/>
      <c r="M233" s="123"/>
      <c r="P233" s="124">
        <f>SUM(P234:P248)</f>
        <v>0</v>
      </c>
      <c r="R233" s="124">
        <f>SUM(R234:R248)</f>
        <v>0</v>
      </c>
      <c r="T233" s="125">
        <f>SUM(T234:T248)</f>
        <v>0</v>
      </c>
      <c r="AR233" s="119" t="s">
        <v>78</v>
      </c>
      <c r="AT233" s="126" t="s">
        <v>72</v>
      </c>
      <c r="AU233" s="126" t="s">
        <v>78</v>
      </c>
      <c r="AY233" s="119" t="s">
        <v>181</v>
      </c>
      <c r="BK233" s="127">
        <f>SUM(BK234:BK248)</f>
        <v>0</v>
      </c>
    </row>
    <row r="234" spans="2:65" s="1" customFormat="1" ht="37.9" customHeight="1" x14ac:dyDescent="0.2">
      <c r="B234" s="128"/>
      <c r="C234" s="129" t="s">
        <v>322</v>
      </c>
      <c r="D234" s="129" t="s">
        <v>182</v>
      </c>
      <c r="E234" s="130" t="s">
        <v>2196</v>
      </c>
      <c r="F234" s="131" t="s">
        <v>2197</v>
      </c>
      <c r="G234" s="132" t="s">
        <v>1114</v>
      </c>
      <c r="H234" s="133">
        <v>4.9889999999999999</v>
      </c>
      <c r="I234" s="134"/>
      <c r="J234" s="135">
        <f>ROUND(I234*H234,2)</f>
        <v>0</v>
      </c>
      <c r="K234" s="131" t="s">
        <v>1050</v>
      </c>
      <c r="L234" s="31"/>
      <c r="M234" s="136" t="s">
        <v>3</v>
      </c>
      <c r="N234" s="137" t="s">
        <v>44</v>
      </c>
      <c r="P234" s="138">
        <f>O234*H234</f>
        <v>0</v>
      </c>
      <c r="Q234" s="138">
        <v>0</v>
      </c>
      <c r="R234" s="138">
        <f>Q234*H234</f>
        <v>0</v>
      </c>
      <c r="S234" s="138">
        <v>0</v>
      </c>
      <c r="T234" s="139">
        <f>S234*H234</f>
        <v>0</v>
      </c>
      <c r="AR234" s="140" t="s">
        <v>186</v>
      </c>
      <c r="AT234" s="140" t="s">
        <v>182</v>
      </c>
      <c r="AU234" s="140" t="s">
        <v>80</v>
      </c>
      <c r="AY234" s="16" t="s">
        <v>181</v>
      </c>
      <c r="BE234" s="141">
        <f>IF(N234="základní",J234,0)</f>
        <v>0</v>
      </c>
      <c r="BF234" s="141">
        <f>IF(N234="snížená",J234,0)</f>
        <v>0</v>
      </c>
      <c r="BG234" s="141">
        <f>IF(N234="zákl. přenesená",J234,0)</f>
        <v>0</v>
      </c>
      <c r="BH234" s="141">
        <f>IF(N234="sníž. přenesená",J234,0)</f>
        <v>0</v>
      </c>
      <c r="BI234" s="141">
        <f>IF(N234="nulová",J234,0)</f>
        <v>0</v>
      </c>
      <c r="BJ234" s="16" t="s">
        <v>78</v>
      </c>
      <c r="BK234" s="141">
        <f>ROUND(I234*H234,2)</f>
        <v>0</v>
      </c>
      <c r="BL234" s="16" t="s">
        <v>186</v>
      </c>
      <c r="BM234" s="140" t="s">
        <v>5325</v>
      </c>
    </row>
    <row r="235" spans="2:65" s="1" customFormat="1" x14ac:dyDescent="0.2">
      <c r="B235" s="31"/>
      <c r="D235" s="148" t="s">
        <v>1052</v>
      </c>
      <c r="F235" s="149" t="s">
        <v>2199</v>
      </c>
      <c r="I235" s="144"/>
      <c r="L235" s="31"/>
      <c r="M235" s="145"/>
      <c r="T235" s="52"/>
      <c r="AT235" s="16" t="s">
        <v>1052</v>
      </c>
      <c r="AU235" s="16" t="s">
        <v>80</v>
      </c>
    </row>
    <row r="236" spans="2:65" s="12" customFormat="1" x14ac:dyDescent="0.2">
      <c r="B236" s="150"/>
      <c r="D236" s="142" t="s">
        <v>1054</v>
      </c>
      <c r="E236" s="151" t="s">
        <v>3</v>
      </c>
      <c r="F236" s="152" t="s">
        <v>5326</v>
      </c>
      <c r="H236" s="153">
        <v>4.9889999999999999</v>
      </c>
      <c r="I236" s="154"/>
      <c r="L236" s="150"/>
      <c r="M236" s="155"/>
      <c r="T236" s="156"/>
      <c r="AT236" s="151" t="s">
        <v>1054</v>
      </c>
      <c r="AU236" s="151" t="s">
        <v>80</v>
      </c>
      <c r="AV236" s="12" t="s">
        <v>80</v>
      </c>
      <c r="AW236" s="12" t="s">
        <v>35</v>
      </c>
      <c r="AX236" s="12" t="s">
        <v>78</v>
      </c>
      <c r="AY236" s="151" t="s">
        <v>181</v>
      </c>
    </row>
    <row r="237" spans="2:65" s="1" customFormat="1" ht="33" customHeight="1" x14ac:dyDescent="0.2">
      <c r="B237" s="128"/>
      <c r="C237" s="129" t="s">
        <v>326</v>
      </c>
      <c r="D237" s="129" t="s">
        <v>182</v>
      </c>
      <c r="E237" s="130" t="s">
        <v>2201</v>
      </c>
      <c r="F237" s="131" t="s">
        <v>2202</v>
      </c>
      <c r="G237" s="132" t="s">
        <v>1114</v>
      </c>
      <c r="H237" s="133">
        <v>4.9889999999999999</v>
      </c>
      <c r="I237" s="134"/>
      <c r="J237" s="135">
        <f>ROUND(I237*H237,2)</f>
        <v>0</v>
      </c>
      <c r="K237" s="131" t="s">
        <v>1050</v>
      </c>
      <c r="L237" s="31"/>
      <c r="M237" s="136" t="s">
        <v>3</v>
      </c>
      <c r="N237" s="137" t="s">
        <v>44</v>
      </c>
      <c r="P237" s="138">
        <f>O237*H237</f>
        <v>0</v>
      </c>
      <c r="Q237" s="138">
        <v>0</v>
      </c>
      <c r="R237" s="138">
        <f>Q237*H237</f>
        <v>0</v>
      </c>
      <c r="S237" s="138">
        <v>0</v>
      </c>
      <c r="T237" s="139">
        <f>S237*H237</f>
        <v>0</v>
      </c>
      <c r="AR237" s="140" t="s">
        <v>186</v>
      </c>
      <c r="AT237" s="140" t="s">
        <v>182</v>
      </c>
      <c r="AU237" s="140" t="s">
        <v>80</v>
      </c>
      <c r="AY237" s="16" t="s">
        <v>181</v>
      </c>
      <c r="BE237" s="141">
        <f>IF(N237="základní",J237,0)</f>
        <v>0</v>
      </c>
      <c r="BF237" s="141">
        <f>IF(N237="snížená",J237,0)</f>
        <v>0</v>
      </c>
      <c r="BG237" s="141">
        <f>IF(N237="zákl. přenesená",J237,0)</f>
        <v>0</v>
      </c>
      <c r="BH237" s="141">
        <f>IF(N237="sníž. přenesená",J237,0)</f>
        <v>0</v>
      </c>
      <c r="BI237" s="141">
        <f>IF(N237="nulová",J237,0)</f>
        <v>0</v>
      </c>
      <c r="BJ237" s="16" t="s">
        <v>78</v>
      </c>
      <c r="BK237" s="141">
        <f>ROUND(I237*H237,2)</f>
        <v>0</v>
      </c>
      <c r="BL237" s="16" t="s">
        <v>186</v>
      </c>
      <c r="BM237" s="140" t="s">
        <v>5327</v>
      </c>
    </row>
    <row r="238" spans="2:65" s="1" customFormat="1" x14ac:dyDescent="0.2">
      <c r="B238" s="31"/>
      <c r="D238" s="148" t="s">
        <v>1052</v>
      </c>
      <c r="F238" s="149" t="s">
        <v>2204</v>
      </c>
      <c r="I238" s="144"/>
      <c r="L238" s="31"/>
      <c r="M238" s="145"/>
      <c r="T238" s="52"/>
      <c r="AT238" s="16" t="s">
        <v>1052</v>
      </c>
      <c r="AU238" s="16" t="s">
        <v>80</v>
      </c>
    </row>
    <row r="239" spans="2:65" s="12" customFormat="1" x14ac:dyDescent="0.2">
      <c r="B239" s="150"/>
      <c r="D239" s="142" t="s">
        <v>1054</v>
      </c>
      <c r="E239" s="151" t="s">
        <v>3</v>
      </c>
      <c r="F239" s="152" t="s">
        <v>5328</v>
      </c>
      <c r="H239" s="153">
        <v>4.9889999999999999</v>
      </c>
      <c r="I239" s="154"/>
      <c r="L239" s="150"/>
      <c r="M239" s="155"/>
      <c r="T239" s="156"/>
      <c r="AT239" s="151" t="s">
        <v>1054</v>
      </c>
      <c r="AU239" s="151" t="s">
        <v>80</v>
      </c>
      <c r="AV239" s="12" t="s">
        <v>80</v>
      </c>
      <c r="AW239" s="12" t="s">
        <v>35</v>
      </c>
      <c r="AX239" s="12" t="s">
        <v>78</v>
      </c>
      <c r="AY239" s="151" t="s">
        <v>181</v>
      </c>
    </row>
    <row r="240" spans="2:65" s="1" customFormat="1" ht="44.25" customHeight="1" x14ac:dyDescent="0.2">
      <c r="B240" s="128"/>
      <c r="C240" s="129" t="s">
        <v>330</v>
      </c>
      <c r="D240" s="129" t="s">
        <v>182</v>
      </c>
      <c r="E240" s="130" t="s">
        <v>2206</v>
      </c>
      <c r="F240" s="131" t="s">
        <v>2207</v>
      </c>
      <c r="G240" s="132" t="s">
        <v>1114</v>
      </c>
      <c r="H240" s="133">
        <v>94.790999999999997</v>
      </c>
      <c r="I240" s="134"/>
      <c r="J240" s="135">
        <f>ROUND(I240*H240,2)</f>
        <v>0</v>
      </c>
      <c r="K240" s="131" t="s">
        <v>1050</v>
      </c>
      <c r="L240" s="31"/>
      <c r="M240" s="136" t="s">
        <v>3</v>
      </c>
      <c r="N240" s="137" t="s">
        <v>44</v>
      </c>
      <c r="P240" s="138">
        <f>O240*H240</f>
        <v>0</v>
      </c>
      <c r="Q240" s="138">
        <v>0</v>
      </c>
      <c r="R240" s="138">
        <f>Q240*H240</f>
        <v>0</v>
      </c>
      <c r="S240" s="138">
        <v>0</v>
      </c>
      <c r="T240" s="139">
        <f>S240*H240</f>
        <v>0</v>
      </c>
      <c r="AR240" s="140" t="s">
        <v>186</v>
      </c>
      <c r="AT240" s="140" t="s">
        <v>182</v>
      </c>
      <c r="AU240" s="140" t="s">
        <v>80</v>
      </c>
      <c r="AY240" s="16" t="s">
        <v>181</v>
      </c>
      <c r="BE240" s="141">
        <f>IF(N240="základní",J240,0)</f>
        <v>0</v>
      </c>
      <c r="BF240" s="141">
        <f>IF(N240="snížená",J240,0)</f>
        <v>0</v>
      </c>
      <c r="BG240" s="141">
        <f>IF(N240="zákl. přenesená",J240,0)</f>
        <v>0</v>
      </c>
      <c r="BH240" s="141">
        <f>IF(N240="sníž. přenesená",J240,0)</f>
        <v>0</v>
      </c>
      <c r="BI240" s="141">
        <f>IF(N240="nulová",J240,0)</f>
        <v>0</v>
      </c>
      <c r="BJ240" s="16" t="s">
        <v>78</v>
      </c>
      <c r="BK240" s="141">
        <f>ROUND(I240*H240,2)</f>
        <v>0</v>
      </c>
      <c r="BL240" s="16" t="s">
        <v>186</v>
      </c>
      <c r="BM240" s="140" t="s">
        <v>5329</v>
      </c>
    </row>
    <row r="241" spans="2:65" s="1" customFormat="1" x14ac:dyDescent="0.2">
      <c r="B241" s="31"/>
      <c r="D241" s="148" t="s">
        <v>1052</v>
      </c>
      <c r="F241" s="149" t="s">
        <v>2209</v>
      </c>
      <c r="I241" s="144"/>
      <c r="L241" s="31"/>
      <c r="M241" s="145"/>
      <c r="T241" s="52"/>
      <c r="AT241" s="16" t="s">
        <v>1052</v>
      </c>
      <c r="AU241" s="16" t="s">
        <v>80</v>
      </c>
    </row>
    <row r="242" spans="2:65" s="12" customFormat="1" x14ac:dyDescent="0.2">
      <c r="B242" s="150"/>
      <c r="D242" s="142" t="s">
        <v>1054</v>
      </c>
      <c r="E242" s="151" t="s">
        <v>3</v>
      </c>
      <c r="F242" s="152" t="s">
        <v>5330</v>
      </c>
      <c r="H242" s="153">
        <v>94.790999999999997</v>
      </c>
      <c r="I242" s="154"/>
      <c r="L242" s="150"/>
      <c r="M242" s="155"/>
      <c r="T242" s="156"/>
      <c r="AT242" s="151" t="s">
        <v>1054</v>
      </c>
      <c r="AU242" s="151" t="s">
        <v>80</v>
      </c>
      <c r="AV242" s="12" t="s">
        <v>80</v>
      </c>
      <c r="AW242" s="12" t="s">
        <v>35</v>
      </c>
      <c r="AX242" s="12" t="s">
        <v>78</v>
      </c>
      <c r="AY242" s="151" t="s">
        <v>181</v>
      </c>
    </row>
    <row r="243" spans="2:65" s="1" customFormat="1" ht="44.25" customHeight="1" x14ac:dyDescent="0.2">
      <c r="B243" s="128"/>
      <c r="C243" s="129" t="s">
        <v>334</v>
      </c>
      <c r="D243" s="129" t="s">
        <v>182</v>
      </c>
      <c r="E243" s="130" t="s">
        <v>2224</v>
      </c>
      <c r="F243" s="131" t="s">
        <v>2225</v>
      </c>
      <c r="G243" s="132" t="s">
        <v>1114</v>
      </c>
      <c r="H243" s="133">
        <v>1.6040000000000001</v>
      </c>
      <c r="I243" s="134"/>
      <c r="J243" s="135">
        <f>ROUND(I243*H243,2)</f>
        <v>0</v>
      </c>
      <c r="K243" s="131" t="s">
        <v>1205</v>
      </c>
      <c r="L243" s="31"/>
      <c r="M243" s="136" t="s">
        <v>3</v>
      </c>
      <c r="N243" s="137" t="s">
        <v>44</v>
      </c>
      <c r="P243" s="138">
        <f>O243*H243</f>
        <v>0</v>
      </c>
      <c r="Q243" s="138">
        <v>0</v>
      </c>
      <c r="R243" s="138">
        <f>Q243*H243</f>
        <v>0</v>
      </c>
      <c r="S243" s="138">
        <v>0</v>
      </c>
      <c r="T243" s="139">
        <f>S243*H243</f>
        <v>0</v>
      </c>
      <c r="AR243" s="140" t="s">
        <v>186</v>
      </c>
      <c r="AT243" s="140" t="s">
        <v>182</v>
      </c>
      <c r="AU243" s="140" t="s">
        <v>80</v>
      </c>
      <c r="AY243" s="16" t="s">
        <v>181</v>
      </c>
      <c r="BE243" s="141">
        <f>IF(N243="základní",J243,0)</f>
        <v>0</v>
      </c>
      <c r="BF243" s="141">
        <f>IF(N243="snížená",J243,0)</f>
        <v>0</v>
      </c>
      <c r="BG243" s="141">
        <f>IF(N243="zákl. přenesená",J243,0)</f>
        <v>0</v>
      </c>
      <c r="BH243" s="141">
        <f>IF(N243="sníž. přenesená",J243,0)</f>
        <v>0</v>
      </c>
      <c r="BI243" s="141">
        <f>IF(N243="nulová",J243,0)</f>
        <v>0</v>
      </c>
      <c r="BJ243" s="16" t="s">
        <v>78</v>
      </c>
      <c r="BK243" s="141">
        <f>ROUND(I243*H243,2)</f>
        <v>0</v>
      </c>
      <c r="BL243" s="16" t="s">
        <v>186</v>
      </c>
      <c r="BM243" s="140" t="s">
        <v>5331</v>
      </c>
    </row>
    <row r="244" spans="2:65" s="1" customFormat="1" x14ac:dyDescent="0.2">
      <c r="B244" s="31"/>
      <c r="D244" s="148" t="s">
        <v>1052</v>
      </c>
      <c r="F244" s="149" t="s">
        <v>5332</v>
      </c>
      <c r="I244" s="144"/>
      <c r="L244" s="31"/>
      <c r="M244" s="145"/>
      <c r="T244" s="52"/>
      <c r="AT244" s="16" t="s">
        <v>1052</v>
      </c>
      <c r="AU244" s="16" t="s">
        <v>80</v>
      </c>
    </row>
    <row r="245" spans="2:65" s="12" customFormat="1" x14ac:dyDescent="0.2">
      <c r="B245" s="150"/>
      <c r="D245" s="142" t="s">
        <v>1054</v>
      </c>
      <c r="E245" s="151" t="s">
        <v>3</v>
      </c>
      <c r="F245" s="152" t="s">
        <v>5333</v>
      </c>
      <c r="H245" s="153">
        <v>1.6040000000000001</v>
      </c>
      <c r="I245" s="154"/>
      <c r="L245" s="150"/>
      <c r="M245" s="155"/>
      <c r="T245" s="156"/>
      <c r="AT245" s="151" t="s">
        <v>1054</v>
      </c>
      <c r="AU245" s="151" t="s">
        <v>80</v>
      </c>
      <c r="AV245" s="12" t="s">
        <v>80</v>
      </c>
      <c r="AW245" s="12" t="s">
        <v>35</v>
      </c>
      <c r="AX245" s="12" t="s">
        <v>78</v>
      </c>
      <c r="AY245" s="151" t="s">
        <v>181</v>
      </c>
    </row>
    <row r="246" spans="2:65" s="1" customFormat="1" ht="44.25" customHeight="1" x14ac:dyDescent="0.2">
      <c r="B246" s="128"/>
      <c r="C246" s="129" t="s">
        <v>338</v>
      </c>
      <c r="D246" s="129" t="s">
        <v>182</v>
      </c>
      <c r="E246" s="130" t="s">
        <v>5334</v>
      </c>
      <c r="F246" s="131" t="s">
        <v>1113</v>
      </c>
      <c r="G246" s="132" t="s">
        <v>1114</v>
      </c>
      <c r="H246" s="133">
        <v>3.3849999999999998</v>
      </c>
      <c r="I246" s="134"/>
      <c r="J246" s="135">
        <f>ROUND(I246*H246,2)</f>
        <v>0</v>
      </c>
      <c r="K246" s="131" t="s">
        <v>1205</v>
      </c>
      <c r="L246" s="31"/>
      <c r="M246" s="136" t="s">
        <v>3</v>
      </c>
      <c r="N246" s="137" t="s">
        <v>44</v>
      </c>
      <c r="P246" s="138">
        <f>O246*H246</f>
        <v>0</v>
      </c>
      <c r="Q246" s="138">
        <v>0</v>
      </c>
      <c r="R246" s="138">
        <f>Q246*H246</f>
        <v>0</v>
      </c>
      <c r="S246" s="138">
        <v>0</v>
      </c>
      <c r="T246" s="139">
        <f>S246*H246</f>
        <v>0</v>
      </c>
      <c r="AR246" s="140" t="s">
        <v>186</v>
      </c>
      <c r="AT246" s="140" t="s">
        <v>182</v>
      </c>
      <c r="AU246" s="140" t="s">
        <v>80</v>
      </c>
      <c r="AY246" s="16" t="s">
        <v>181</v>
      </c>
      <c r="BE246" s="141">
        <f>IF(N246="základní",J246,0)</f>
        <v>0</v>
      </c>
      <c r="BF246" s="141">
        <f>IF(N246="snížená",J246,0)</f>
        <v>0</v>
      </c>
      <c r="BG246" s="141">
        <f>IF(N246="zákl. přenesená",J246,0)</f>
        <v>0</v>
      </c>
      <c r="BH246" s="141">
        <f>IF(N246="sníž. přenesená",J246,0)</f>
        <v>0</v>
      </c>
      <c r="BI246" s="141">
        <f>IF(N246="nulová",J246,0)</f>
        <v>0</v>
      </c>
      <c r="BJ246" s="16" t="s">
        <v>78</v>
      </c>
      <c r="BK246" s="141">
        <f>ROUND(I246*H246,2)</f>
        <v>0</v>
      </c>
      <c r="BL246" s="16" t="s">
        <v>186</v>
      </c>
      <c r="BM246" s="140" t="s">
        <v>5335</v>
      </c>
    </row>
    <row r="247" spans="2:65" s="1" customFormat="1" x14ac:dyDescent="0.2">
      <c r="B247" s="31"/>
      <c r="D247" s="148" t="s">
        <v>1052</v>
      </c>
      <c r="F247" s="149" t="s">
        <v>5336</v>
      </c>
      <c r="I247" s="144"/>
      <c r="L247" s="31"/>
      <c r="M247" s="145"/>
      <c r="T247" s="52"/>
      <c r="AT247" s="16" t="s">
        <v>1052</v>
      </c>
      <c r="AU247" s="16" t="s">
        <v>80</v>
      </c>
    </row>
    <row r="248" spans="2:65" s="12" customFormat="1" x14ac:dyDescent="0.2">
      <c r="B248" s="150"/>
      <c r="D248" s="142" t="s">
        <v>1054</v>
      </c>
      <c r="E248" s="151" t="s">
        <v>3</v>
      </c>
      <c r="F248" s="152" t="s">
        <v>5337</v>
      </c>
      <c r="H248" s="153">
        <v>3.3849999999999998</v>
      </c>
      <c r="I248" s="154"/>
      <c r="L248" s="150"/>
      <c r="M248" s="155"/>
      <c r="T248" s="156"/>
      <c r="AT248" s="151" t="s">
        <v>1054</v>
      </c>
      <c r="AU248" s="151" t="s">
        <v>80</v>
      </c>
      <c r="AV248" s="12" t="s">
        <v>80</v>
      </c>
      <c r="AW248" s="12" t="s">
        <v>35</v>
      </c>
      <c r="AX248" s="12" t="s">
        <v>78</v>
      </c>
      <c r="AY248" s="151" t="s">
        <v>181</v>
      </c>
    </row>
    <row r="249" spans="2:65" s="11" customFormat="1" ht="22.9" customHeight="1" x14ac:dyDescent="0.2">
      <c r="B249" s="118"/>
      <c r="D249" s="119" t="s">
        <v>72</v>
      </c>
      <c r="E249" s="146" t="s">
        <v>2250</v>
      </c>
      <c r="F249" s="146" t="s">
        <v>2251</v>
      </c>
      <c r="I249" s="121"/>
      <c r="J249" s="147">
        <f>BK249</f>
        <v>0</v>
      </c>
      <c r="L249" s="118"/>
      <c r="M249" s="123"/>
      <c r="P249" s="124">
        <f>SUM(P250:P251)</f>
        <v>0</v>
      </c>
      <c r="R249" s="124">
        <f>SUM(R250:R251)</f>
        <v>0</v>
      </c>
      <c r="T249" s="125">
        <f>SUM(T250:T251)</f>
        <v>0</v>
      </c>
      <c r="AR249" s="119" t="s">
        <v>78</v>
      </c>
      <c r="AT249" s="126" t="s">
        <v>72</v>
      </c>
      <c r="AU249" s="126" t="s">
        <v>78</v>
      </c>
      <c r="AY249" s="119" t="s">
        <v>181</v>
      </c>
      <c r="BK249" s="127">
        <f>SUM(BK250:BK251)</f>
        <v>0</v>
      </c>
    </row>
    <row r="250" spans="2:65" s="1" customFormat="1" ht="66.75" customHeight="1" x14ac:dyDescent="0.2">
      <c r="B250" s="128"/>
      <c r="C250" s="129" t="s">
        <v>342</v>
      </c>
      <c r="D250" s="129" t="s">
        <v>182</v>
      </c>
      <c r="E250" s="130" t="s">
        <v>2253</v>
      </c>
      <c r="F250" s="131" t="s">
        <v>2254</v>
      </c>
      <c r="G250" s="132" t="s">
        <v>1114</v>
      </c>
      <c r="H250" s="133">
        <v>36.994</v>
      </c>
      <c r="I250" s="134"/>
      <c r="J250" s="135">
        <f>ROUND(I250*H250,2)</f>
        <v>0</v>
      </c>
      <c r="K250" s="131" t="s">
        <v>1050</v>
      </c>
      <c r="L250" s="31"/>
      <c r="M250" s="136" t="s">
        <v>3</v>
      </c>
      <c r="N250" s="137" t="s">
        <v>44</v>
      </c>
      <c r="P250" s="138">
        <f>O250*H250</f>
        <v>0</v>
      </c>
      <c r="Q250" s="138">
        <v>0</v>
      </c>
      <c r="R250" s="138">
        <f>Q250*H250</f>
        <v>0</v>
      </c>
      <c r="S250" s="138">
        <v>0</v>
      </c>
      <c r="T250" s="139">
        <f>S250*H250</f>
        <v>0</v>
      </c>
      <c r="AR250" s="140" t="s">
        <v>186</v>
      </c>
      <c r="AT250" s="140" t="s">
        <v>182</v>
      </c>
      <c r="AU250" s="140" t="s">
        <v>80</v>
      </c>
      <c r="AY250" s="16" t="s">
        <v>181</v>
      </c>
      <c r="BE250" s="141">
        <f>IF(N250="základní",J250,0)</f>
        <v>0</v>
      </c>
      <c r="BF250" s="141">
        <f>IF(N250="snížená",J250,0)</f>
        <v>0</v>
      </c>
      <c r="BG250" s="141">
        <f>IF(N250="zákl. přenesená",J250,0)</f>
        <v>0</v>
      </c>
      <c r="BH250" s="141">
        <f>IF(N250="sníž. přenesená",J250,0)</f>
        <v>0</v>
      </c>
      <c r="BI250" s="141">
        <f>IF(N250="nulová",J250,0)</f>
        <v>0</v>
      </c>
      <c r="BJ250" s="16" t="s">
        <v>78</v>
      </c>
      <c r="BK250" s="141">
        <f>ROUND(I250*H250,2)</f>
        <v>0</v>
      </c>
      <c r="BL250" s="16" t="s">
        <v>186</v>
      </c>
      <c r="BM250" s="140" t="s">
        <v>5338</v>
      </c>
    </row>
    <row r="251" spans="2:65" s="1" customFormat="1" x14ac:dyDescent="0.2">
      <c r="B251" s="31"/>
      <c r="D251" s="148" t="s">
        <v>1052</v>
      </c>
      <c r="F251" s="149" t="s">
        <v>2256</v>
      </c>
      <c r="I251" s="144"/>
      <c r="L251" s="31"/>
      <c r="M251" s="145"/>
      <c r="T251" s="52"/>
      <c r="AT251" s="16" t="s">
        <v>1052</v>
      </c>
      <c r="AU251" s="16" t="s">
        <v>80</v>
      </c>
    </row>
    <row r="252" spans="2:65" s="11" customFormat="1" ht="25.9" customHeight="1" x14ac:dyDescent="0.2">
      <c r="B252" s="118"/>
      <c r="D252" s="119" t="s">
        <v>72</v>
      </c>
      <c r="E252" s="120" t="s">
        <v>2257</v>
      </c>
      <c r="F252" s="120" t="s">
        <v>2258</v>
      </c>
      <c r="I252" s="121"/>
      <c r="J252" s="122">
        <f>BK252</f>
        <v>0</v>
      </c>
      <c r="L252" s="118"/>
      <c r="M252" s="123"/>
      <c r="P252" s="124">
        <f>P253+P259</f>
        <v>0</v>
      </c>
      <c r="R252" s="124">
        <f>R253+R259</f>
        <v>0.22719876</v>
      </c>
      <c r="T252" s="125">
        <f>T253+T259</f>
        <v>0</v>
      </c>
      <c r="AR252" s="119" t="s">
        <v>80</v>
      </c>
      <c r="AT252" s="126" t="s">
        <v>72</v>
      </c>
      <c r="AU252" s="126" t="s">
        <v>73</v>
      </c>
      <c r="AY252" s="119" t="s">
        <v>181</v>
      </c>
      <c r="BK252" s="127">
        <f>BK253+BK259</f>
        <v>0</v>
      </c>
    </row>
    <row r="253" spans="2:65" s="11" customFormat="1" ht="22.9" customHeight="1" x14ac:dyDescent="0.2">
      <c r="B253" s="118"/>
      <c r="D253" s="119" t="s">
        <v>72</v>
      </c>
      <c r="E253" s="146" t="s">
        <v>3722</v>
      </c>
      <c r="F253" s="146" t="s">
        <v>4413</v>
      </c>
      <c r="I253" s="121"/>
      <c r="J253" s="147">
        <f>BK253</f>
        <v>0</v>
      </c>
      <c r="L253" s="118"/>
      <c r="M253" s="123"/>
      <c r="P253" s="124">
        <f>SUM(P254:P258)</f>
        <v>0</v>
      </c>
      <c r="R253" s="124">
        <f>SUM(R254:R258)</f>
        <v>0.16533120000000001</v>
      </c>
      <c r="T253" s="125">
        <f>SUM(T254:T258)</f>
        <v>0</v>
      </c>
      <c r="AR253" s="119" t="s">
        <v>80</v>
      </c>
      <c r="AT253" s="126" t="s">
        <v>72</v>
      </c>
      <c r="AU253" s="126" t="s">
        <v>78</v>
      </c>
      <c r="AY253" s="119" t="s">
        <v>181</v>
      </c>
      <c r="BK253" s="127">
        <f>SUM(BK254:BK258)</f>
        <v>0</v>
      </c>
    </row>
    <row r="254" spans="2:65" s="1" customFormat="1" ht="24.2" customHeight="1" x14ac:dyDescent="0.2">
      <c r="B254" s="128"/>
      <c r="C254" s="129" t="s">
        <v>346</v>
      </c>
      <c r="D254" s="129" t="s">
        <v>182</v>
      </c>
      <c r="E254" s="130" t="s">
        <v>4449</v>
      </c>
      <c r="F254" s="131" t="s">
        <v>4450</v>
      </c>
      <c r="G254" s="132" t="s">
        <v>1013</v>
      </c>
      <c r="H254" s="133">
        <v>155.52000000000001</v>
      </c>
      <c r="I254" s="134"/>
      <c r="J254" s="135">
        <f>ROUND(I254*H254,2)</f>
        <v>0</v>
      </c>
      <c r="K254" s="131" t="s">
        <v>1205</v>
      </c>
      <c r="L254" s="31"/>
      <c r="M254" s="136" t="s">
        <v>3</v>
      </c>
      <c r="N254" s="137" t="s">
        <v>44</v>
      </c>
      <c r="P254" s="138">
        <f>O254*H254</f>
        <v>0</v>
      </c>
      <c r="Q254" s="138">
        <v>6.0000000000000002E-5</v>
      </c>
      <c r="R254" s="138">
        <f>Q254*H254</f>
        <v>9.3312000000000013E-3</v>
      </c>
      <c r="S254" s="138">
        <v>0</v>
      </c>
      <c r="T254" s="139">
        <f>S254*H254</f>
        <v>0</v>
      </c>
      <c r="AR254" s="140" t="s">
        <v>237</v>
      </c>
      <c r="AT254" s="140" t="s">
        <v>182</v>
      </c>
      <c r="AU254" s="140" t="s">
        <v>80</v>
      </c>
      <c r="AY254" s="16" t="s">
        <v>181</v>
      </c>
      <c r="BE254" s="141">
        <f>IF(N254="základní",J254,0)</f>
        <v>0</v>
      </c>
      <c r="BF254" s="141">
        <f>IF(N254="snížená",J254,0)</f>
        <v>0</v>
      </c>
      <c r="BG254" s="141">
        <f>IF(N254="zákl. přenesená",J254,0)</f>
        <v>0</v>
      </c>
      <c r="BH254" s="141">
        <f>IF(N254="sníž. přenesená",J254,0)</f>
        <v>0</v>
      </c>
      <c r="BI254" s="141">
        <f>IF(N254="nulová",J254,0)</f>
        <v>0</v>
      </c>
      <c r="BJ254" s="16" t="s">
        <v>78</v>
      </c>
      <c r="BK254" s="141">
        <f>ROUND(I254*H254,2)</f>
        <v>0</v>
      </c>
      <c r="BL254" s="16" t="s">
        <v>237</v>
      </c>
      <c r="BM254" s="140" t="s">
        <v>5339</v>
      </c>
    </row>
    <row r="255" spans="2:65" s="1" customFormat="1" x14ac:dyDescent="0.2">
      <c r="B255" s="31"/>
      <c r="D255" s="148" t="s">
        <v>1052</v>
      </c>
      <c r="F255" s="149" t="s">
        <v>5340</v>
      </c>
      <c r="I255" s="144"/>
      <c r="L255" s="31"/>
      <c r="M255" s="145"/>
      <c r="T255" s="52"/>
      <c r="AT255" s="16" t="s">
        <v>1052</v>
      </c>
      <c r="AU255" s="16" t="s">
        <v>80</v>
      </c>
    </row>
    <row r="256" spans="2:65" s="12" customFormat="1" x14ac:dyDescent="0.2">
      <c r="B256" s="150"/>
      <c r="D256" s="142" t="s">
        <v>1054</v>
      </c>
      <c r="E256" s="151" t="s">
        <v>3</v>
      </c>
      <c r="F256" s="152" t="s">
        <v>5341</v>
      </c>
      <c r="H256" s="153">
        <v>155.52000000000001</v>
      </c>
      <c r="I256" s="154"/>
      <c r="L256" s="150"/>
      <c r="M256" s="155"/>
      <c r="T256" s="156"/>
      <c r="AT256" s="151" t="s">
        <v>1054</v>
      </c>
      <c r="AU256" s="151" t="s">
        <v>80</v>
      </c>
      <c r="AV256" s="12" t="s">
        <v>80</v>
      </c>
      <c r="AW256" s="12" t="s">
        <v>35</v>
      </c>
      <c r="AX256" s="12" t="s">
        <v>78</v>
      </c>
      <c r="AY256" s="151" t="s">
        <v>181</v>
      </c>
    </row>
    <row r="257" spans="2:65" s="1" customFormat="1" ht="24.2" customHeight="1" x14ac:dyDescent="0.2">
      <c r="B257" s="128"/>
      <c r="C257" s="164" t="s">
        <v>349</v>
      </c>
      <c r="D257" s="164" t="s">
        <v>1134</v>
      </c>
      <c r="E257" s="165" t="s">
        <v>5242</v>
      </c>
      <c r="F257" s="166" t="s">
        <v>5243</v>
      </c>
      <c r="G257" s="167" t="s">
        <v>1114</v>
      </c>
      <c r="H257" s="168">
        <v>0.156</v>
      </c>
      <c r="I257" s="169"/>
      <c r="J257" s="170">
        <f>ROUND(I257*H257,2)</f>
        <v>0</v>
      </c>
      <c r="K257" s="166" t="s">
        <v>1205</v>
      </c>
      <c r="L257" s="171"/>
      <c r="M257" s="172" t="s">
        <v>3</v>
      </c>
      <c r="N257" s="173" t="s">
        <v>44</v>
      </c>
      <c r="P257" s="138">
        <f>O257*H257</f>
        <v>0</v>
      </c>
      <c r="Q257" s="138">
        <v>1</v>
      </c>
      <c r="R257" s="138">
        <f>Q257*H257</f>
        <v>0.156</v>
      </c>
      <c r="S257" s="138">
        <v>0</v>
      </c>
      <c r="T257" s="139">
        <f>S257*H257</f>
        <v>0</v>
      </c>
      <c r="AR257" s="140" t="s">
        <v>297</v>
      </c>
      <c r="AT257" s="140" t="s">
        <v>1134</v>
      </c>
      <c r="AU257" s="140" t="s">
        <v>80</v>
      </c>
      <c r="AY257" s="16" t="s">
        <v>181</v>
      </c>
      <c r="BE257" s="141">
        <f>IF(N257="základní",J257,0)</f>
        <v>0</v>
      </c>
      <c r="BF257" s="141">
        <f>IF(N257="snížená",J257,0)</f>
        <v>0</v>
      </c>
      <c r="BG257" s="141">
        <f>IF(N257="zákl. přenesená",J257,0)</f>
        <v>0</v>
      </c>
      <c r="BH257" s="141">
        <f>IF(N257="sníž. přenesená",J257,0)</f>
        <v>0</v>
      </c>
      <c r="BI257" s="141">
        <f>IF(N257="nulová",J257,0)</f>
        <v>0</v>
      </c>
      <c r="BJ257" s="16" t="s">
        <v>78</v>
      </c>
      <c r="BK257" s="141">
        <f>ROUND(I257*H257,2)</f>
        <v>0</v>
      </c>
      <c r="BL257" s="16" t="s">
        <v>237</v>
      </c>
      <c r="BM257" s="140" t="s">
        <v>5342</v>
      </c>
    </row>
    <row r="258" spans="2:65" s="12" customFormat="1" x14ac:dyDescent="0.2">
      <c r="B258" s="150"/>
      <c r="D258" s="142" t="s">
        <v>1054</v>
      </c>
      <c r="E258" s="151" t="s">
        <v>3</v>
      </c>
      <c r="F258" s="152" t="s">
        <v>5343</v>
      </c>
      <c r="H258" s="153">
        <v>0.156</v>
      </c>
      <c r="I258" s="154"/>
      <c r="L258" s="150"/>
      <c r="M258" s="155"/>
      <c r="T258" s="156"/>
      <c r="AT258" s="151" t="s">
        <v>1054</v>
      </c>
      <c r="AU258" s="151" t="s">
        <v>80</v>
      </c>
      <c r="AV258" s="12" t="s">
        <v>80</v>
      </c>
      <c r="AW258" s="12" t="s">
        <v>35</v>
      </c>
      <c r="AX258" s="12" t="s">
        <v>78</v>
      </c>
      <c r="AY258" s="151" t="s">
        <v>181</v>
      </c>
    </row>
    <row r="259" spans="2:65" s="11" customFormat="1" ht="22.9" customHeight="1" x14ac:dyDescent="0.2">
      <c r="B259" s="118"/>
      <c r="D259" s="119" t="s">
        <v>72</v>
      </c>
      <c r="E259" s="146" t="s">
        <v>3807</v>
      </c>
      <c r="F259" s="146" t="s">
        <v>5048</v>
      </c>
      <c r="I259" s="121"/>
      <c r="J259" s="147">
        <f>BK259</f>
        <v>0</v>
      </c>
      <c r="L259" s="118"/>
      <c r="M259" s="123"/>
      <c r="P259" s="124">
        <f>SUM(P260:P266)</f>
        <v>0</v>
      </c>
      <c r="R259" s="124">
        <f>SUM(R260:R266)</f>
        <v>6.1867560000000002E-2</v>
      </c>
      <c r="T259" s="125">
        <f>SUM(T260:T266)</f>
        <v>0</v>
      </c>
      <c r="AR259" s="119" t="s">
        <v>80</v>
      </c>
      <c r="AT259" s="126" t="s">
        <v>72</v>
      </c>
      <c r="AU259" s="126" t="s">
        <v>78</v>
      </c>
      <c r="AY259" s="119" t="s">
        <v>181</v>
      </c>
      <c r="BK259" s="127">
        <f>SUM(BK260:BK266)</f>
        <v>0</v>
      </c>
    </row>
    <row r="260" spans="2:65" s="1" customFormat="1" ht="33" customHeight="1" x14ac:dyDescent="0.2">
      <c r="B260" s="128"/>
      <c r="C260" s="129" t="s">
        <v>353</v>
      </c>
      <c r="D260" s="129" t="s">
        <v>182</v>
      </c>
      <c r="E260" s="130" t="s">
        <v>5049</v>
      </c>
      <c r="F260" s="131" t="s">
        <v>5050</v>
      </c>
      <c r="G260" s="132" t="s">
        <v>597</v>
      </c>
      <c r="H260" s="133">
        <v>26.626000000000001</v>
      </c>
      <c r="I260" s="134"/>
      <c r="J260" s="135">
        <f>ROUND(I260*H260,2)</f>
        <v>0</v>
      </c>
      <c r="K260" s="131" t="s">
        <v>1205</v>
      </c>
      <c r="L260" s="31"/>
      <c r="M260" s="136" t="s">
        <v>3</v>
      </c>
      <c r="N260" s="137" t="s">
        <v>44</v>
      </c>
      <c r="P260" s="138">
        <f>O260*H260</f>
        <v>0</v>
      </c>
      <c r="Q260" s="138">
        <v>5.5999999999999995E-4</v>
      </c>
      <c r="R260" s="138">
        <f>Q260*H260</f>
        <v>1.491056E-2</v>
      </c>
      <c r="S260" s="138">
        <v>0</v>
      </c>
      <c r="T260" s="139">
        <f>S260*H260</f>
        <v>0</v>
      </c>
      <c r="AR260" s="140" t="s">
        <v>237</v>
      </c>
      <c r="AT260" s="140" t="s">
        <v>182</v>
      </c>
      <c r="AU260" s="140" t="s">
        <v>80</v>
      </c>
      <c r="AY260" s="16" t="s">
        <v>181</v>
      </c>
      <c r="BE260" s="141">
        <f>IF(N260="základní",J260,0)</f>
        <v>0</v>
      </c>
      <c r="BF260" s="141">
        <f>IF(N260="snížená",J260,0)</f>
        <v>0</v>
      </c>
      <c r="BG260" s="141">
        <f>IF(N260="zákl. přenesená",J260,0)</f>
        <v>0</v>
      </c>
      <c r="BH260" s="141">
        <f>IF(N260="sníž. přenesená",J260,0)</f>
        <v>0</v>
      </c>
      <c r="BI260" s="141">
        <f>IF(N260="nulová",J260,0)</f>
        <v>0</v>
      </c>
      <c r="BJ260" s="16" t="s">
        <v>78</v>
      </c>
      <c r="BK260" s="141">
        <f>ROUND(I260*H260,2)</f>
        <v>0</v>
      </c>
      <c r="BL260" s="16" t="s">
        <v>237</v>
      </c>
      <c r="BM260" s="140" t="s">
        <v>5344</v>
      </c>
    </row>
    <row r="261" spans="2:65" s="1" customFormat="1" x14ac:dyDescent="0.2">
      <c r="B261" s="31"/>
      <c r="D261" s="148" t="s">
        <v>1052</v>
      </c>
      <c r="F261" s="149" t="s">
        <v>5052</v>
      </c>
      <c r="I261" s="144"/>
      <c r="L261" s="31"/>
      <c r="M261" s="145"/>
      <c r="T261" s="52"/>
      <c r="AT261" s="16" t="s">
        <v>1052</v>
      </c>
      <c r="AU261" s="16" t="s">
        <v>80</v>
      </c>
    </row>
    <row r="262" spans="2:65" s="12" customFormat="1" x14ac:dyDescent="0.2">
      <c r="B262" s="150"/>
      <c r="D262" s="142" t="s">
        <v>1054</v>
      </c>
      <c r="E262" s="151" t="s">
        <v>3</v>
      </c>
      <c r="F262" s="152" t="s">
        <v>5345</v>
      </c>
      <c r="H262" s="153">
        <v>5.5010000000000003</v>
      </c>
      <c r="I262" s="154"/>
      <c r="L262" s="150"/>
      <c r="M262" s="155"/>
      <c r="T262" s="156"/>
      <c r="AT262" s="151" t="s">
        <v>1054</v>
      </c>
      <c r="AU262" s="151" t="s">
        <v>80</v>
      </c>
      <c r="AV262" s="12" t="s">
        <v>80</v>
      </c>
      <c r="AW262" s="12" t="s">
        <v>35</v>
      </c>
      <c r="AX262" s="12" t="s">
        <v>73</v>
      </c>
      <c r="AY262" s="151" t="s">
        <v>181</v>
      </c>
    </row>
    <row r="263" spans="2:65" s="12" customFormat="1" x14ac:dyDescent="0.2">
      <c r="B263" s="150"/>
      <c r="D263" s="142" t="s">
        <v>1054</v>
      </c>
      <c r="E263" s="151" t="s">
        <v>3</v>
      </c>
      <c r="F263" s="152" t="s">
        <v>5346</v>
      </c>
      <c r="H263" s="153">
        <v>13.202999999999999</v>
      </c>
      <c r="I263" s="154"/>
      <c r="L263" s="150"/>
      <c r="M263" s="155"/>
      <c r="T263" s="156"/>
      <c r="AT263" s="151" t="s">
        <v>1054</v>
      </c>
      <c r="AU263" s="151" t="s">
        <v>80</v>
      </c>
      <c r="AV263" s="12" t="s">
        <v>80</v>
      </c>
      <c r="AW263" s="12" t="s">
        <v>35</v>
      </c>
      <c r="AX263" s="12" t="s">
        <v>73</v>
      </c>
      <c r="AY263" s="151" t="s">
        <v>181</v>
      </c>
    </row>
    <row r="264" spans="2:65" s="12" customFormat="1" x14ac:dyDescent="0.2">
      <c r="B264" s="150"/>
      <c r="D264" s="142" t="s">
        <v>1054</v>
      </c>
      <c r="E264" s="151" t="s">
        <v>3</v>
      </c>
      <c r="F264" s="152" t="s">
        <v>5347</v>
      </c>
      <c r="H264" s="153">
        <v>7.9219999999999997</v>
      </c>
      <c r="I264" s="154"/>
      <c r="L264" s="150"/>
      <c r="M264" s="155"/>
      <c r="T264" s="156"/>
      <c r="AT264" s="151" t="s">
        <v>1054</v>
      </c>
      <c r="AU264" s="151" t="s">
        <v>80</v>
      </c>
      <c r="AV264" s="12" t="s">
        <v>80</v>
      </c>
      <c r="AW264" s="12" t="s">
        <v>35</v>
      </c>
      <c r="AX264" s="12" t="s">
        <v>73</v>
      </c>
      <c r="AY264" s="151" t="s">
        <v>181</v>
      </c>
    </row>
    <row r="265" spans="2:65" s="13" customFormat="1" x14ac:dyDescent="0.2">
      <c r="B265" s="157"/>
      <c r="D265" s="142" t="s">
        <v>1054</v>
      </c>
      <c r="E265" s="158" t="s">
        <v>3</v>
      </c>
      <c r="F265" s="159" t="s">
        <v>1070</v>
      </c>
      <c r="H265" s="160">
        <v>26.626000000000001</v>
      </c>
      <c r="I265" s="161"/>
      <c r="L265" s="157"/>
      <c r="M265" s="162"/>
      <c r="T265" s="163"/>
      <c r="AT265" s="158" t="s">
        <v>1054</v>
      </c>
      <c r="AU265" s="158" t="s">
        <v>80</v>
      </c>
      <c r="AV265" s="13" t="s">
        <v>186</v>
      </c>
      <c r="AW265" s="13" t="s">
        <v>35</v>
      </c>
      <c r="AX265" s="13" t="s">
        <v>78</v>
      </c>
      <c r="AY265" s="158" t="s">
        <v>181</v>
      </c>
    </row>
    <row r="266" spans="2:65" s="1" customFormat="1" ht="16.5" customHeight="1" x14ac:dyDescent="0.2">
      <c r="B266" s="128"/>
      <c r="C266" s="164" t="s">
        <v>357</v>
      </c>
      <c r="D266" s="164" t="s">
        <v>1134</v>
      </c>
      <c r="E266" s="165" t="s">
        <v>5054</v>
      </c>
      <c r="F266" s="166" t="s">
        <v>5055</v>
      </c>
      <c r="G266" s="167" t="s">
        <v>1013</v>
      </c>
      <c r="H266" s="168">
        <v>46.957000000000001</v>
      </c>
      <c r="I266" s="169"/>
      <c r="J266" s="170">
        <f>ROUND(I266*H266,2)</f>
        <v>0</v>
      </c>
      <c r="K266" s="166" t="s">
        <v>1205</v>
      </c>
      <c r="L266" s="171"/>
      <c r="M266" s="172" t="s">
        <v>3</v>
      </c>
      <c r="N266" s="173" t="s">
        <v>44</v>
      </c>
      <c r="P266" s="138">
        <f>O266*H266</f>
        <v>0</v>
      </c>
      <c r="Q266" s="138">
        <v>1E-3</v>
      </c>
      <c r="R266" s="138">
        <f>Q266*H266</f>
        <v>4.6956999999999999E-2</v>
      </c>
      <c r="S266" s="138">
        <v>0</v>
      </c>
      <c r="T266" s="139">
        <f>S266*H266</f>
        <v>0</v>
      </c>
      <c r="AR266" s="140" t="s">
        <v>297</v>
      </c>
      <c r="AT266" s="140" t="s">
        <v>1134</v>
      </c>
      <c r="AU266" s="140" t="s">
        <v>80</v>
      </c>
      <c r="AY266" s="16" t="s">
        <v>181</v>
      </c>
      <c r="BE266" s="141">
        <f>IF(N266="základní",J266,0)</f>
        <v>0</v>
      </c>
      <c r="BF266" s="141">
        <f>IF(N266="snížená",J266,0)</f>
        <v>0</v>
      </c>
      <c r="BG266" s="141">
        <f>IF(N266="zákl. přenesená",J266,0)</f>
        <v>0</v>
      </c>
      <c r="BH266" s="141">
        <f>IF(N266="sníž. přenesená",J266,0)</f>
        <v>0</v>
      </c>
      <c r="BI266" s="141">
        <f>IF(N266="nulová",J266,0)</f>
        <v>0</v>
      </c>
      <c r="BJ266" s="16" t="s">
        <v>78</v>
      </c>
      <c r="BK266" s="141">
        <f>ROUND(I266*H266,2)</f>
        <v>0</v>
      </c>
      <c r="BL266" s="16" t="s">
        <v>237</v>
      </c>
      <c r="BM266" s="140" t="s">
        <v>5348</v>
      </c>
    </row>
    <row r="267" spans="2:65" s="11" customFormat="1" ht="25.9" customHeight="1" x14ac:dyDescent="0.2">
      <c r="B267" s="118"/>
      <c r="D267" s="119" t="s">
        <v>72</v>
      </c>
      <c r="E267" s="120" t="s">
        <v>4869</v>
      </c>
      <c r="F267" s="120" t="s">
        <v>4870</v>
      </c>
      <c r="I267" s="121"/>
      <c r="J267" s="122">
        <f>BK267</f>
        <v>0</v>
      </c>
      <c r="L267" s="118"/>
      <c r="M267" s="123"/>
      <c r="P267" s="124">
        <f>P268+P273</f>
        <v>0</v>
      </c>
      <c r="R267" s="124">
        <f>R268+R273</f>
        <v>0</v>
      </c>
      <c r="T267" s="125">
        <f>T268+T273</f>
        <v>0</v>
      </c>
      <c r="AR267" s="119" t="s">
        <v>198</v>
      </c>
      <c r="AT267" s="126" t="s">
        <v>72</v>
      </c>
      <c r="AU267" s="126" t="s">
        <v>73</v>
      </c>
      <c r="AY267" s="119" t="s">
        <v>181</v>
      </c>
      <c r="BK267" s="127">
        <f>BK268+BK273</f>
        <v>0</v>
      </c>
    </row>
    <row r="268" spans="2:65" s="11" customFormat="1" ht="22.9" customHeight="1" x14ac:dyDescent="0.2">
      <c r="B268" s="118"/>
      <c r="D268" s="119" t="s">
        <v>72</v>
      </c>
      <c r="E268" s="146" t="s">
        <v>4871</v>
      </c>
      <c r="F268" s="146" t="s">
        <v>4872</v>
      </c>
      <c r="I268" s="121"/>
      <c r="J268" s="147">
        <f>BK268</f>
        <v>0</v>
      </c>
      <c r="L268" s="118"/>
      <c r="M268" s="123"/>
      <c r="P268" s="124">
        <f>SUM(P269:P272)</f>
        <v>0</v>
      </c>
      <c r="R268" s="124">
        <f>SUM(R269:R272)</f>
        <v>0</v>
      </c>
      <c r="T268" s="125">
        <f>SUM(T269:T272)</f>
        <v>0</v>
      </c>
      <c r="AR268" s="119" t="s">
        <v>198</v>
      </c>
      <c r="AT268" s="126" t="s">
        <v>72</v>
      </c>
      <c r="AU268" s="126" t="s">
        <v>78</v>
      </c>
      <c r="AY268" s="119" t="s">
        <v>181</v>
      </c>
      <c r="BK268" s="127">
        <f>SUM(BK269:BK272)</f>
        <v>0</v>
      </c>
    </row>
    <row r="269" spans="2:65" s="1" customFormat="1" ht="16.5" customHeight="1" x14ac:dyDescent="0.2">
      <c r="B269" s="128"/>
      <c r="C269" s="129" t="s">
        <v>361</v>
      </c>
      <c r="D269" s="129" t="s">
        <v>182</v>
      </c>
      <c r="E269" s="130" t="s">
        <v>4874</v>
      </c>
      <c r="F269" s="131" t="s">
        <v>4872</v>
      </c>
      <c r="G269" s="132" t="s">
        <v>3089</v>
      </c>
      <c r="H269" s="174"/>
      <c r="I269" s="134"/>
      <c r="J269" s="135">
        <f>ROUND(I269*H269,2)</f>
        <v>0</v>
      </c>
      <c r="K269" s="131" t="s">
        <v>1050</v>
      </c>
      <c r="L269" s="31"/>
      <c r="M269" s="136" t="s">
        <v>3</v>
      </c>
      <c r="N269" s="137" t="s">
        <v>44</v>
      </c>
      <c r="P269" s="138">
        <f>O269*H269</f>
        <v>0</v>
      </c>
      <c r="Q269" s="138">
        <v>0</v>
      </c>
      <c r="R269" s="138">
        <f>Q269*H269</f>
        <v>0</v>
      </c>
      <c r="S269" s="138">
        <v>0</v>
      </c>
      <c r="T269" s="139">
        <f>S269*H269</f>
        <v>0</v>
      </c>
      <c r="AR269" s="140" t="s">
        <v>4875</v>
      </c>
      <c r="AT269" s="140" t="s">
        <v>182</v>
      </c>
      <c r="AU269" s="140" t="s">
        <v>80</v>
      </c>
      <c r="AY269" s="16" t="s">
        <v>181</v>
      </c>
      <c r="BE269" s="141">
        <f>IF(N269="základní",J269,0)</f>
        <v>0</v>
      </c>
      <c r="BF269" s="141">
        <f>IF(N269="snížená",J269,0)</f>
        <v>0</v>
      </c>
      <c r="BG269" s="141">
        <f>IF(N269="zákl. přenesená",J269,0)</f>
        <v>0</v>
      </c>
      <c r="BH269" s="141">
        <f>IF(N269="sníž. přenesená",J269,0)</f>
        <v>0</v>
      </c>
      <c r="BI269" s="141">
        <f>IF(N269="nulová",J269,0)</f>
        <v>0</v>
      </c>
      <c r="BJ269" s="16" t="s">
        <v>78</v>
      </c>
      <c r="BK269" s="141">
        <f>ROUND(I269*H269,2)</f>
        <v>0</v>
      </c>
      <c r="BL269" s="16" t="s">
        <v>4875</v>
      </c>
      <c r="BM269" s="140" t="s">
        <v>5349</v>
      </c>
    </row>
    <row r="270" spans="2:65" s="1" customFormat="1" x14ac:dyDescent="0.2">
      <c r="B270" s="31"/>
      <c r="D270" s="148" t="s">
        <v>1052</v>
      </c>
      <c r="F270" s="149" t="s">
        <v>4877</v>
      </c>
      <c r="I270" s="144"/>
      <c r="L270" s="31"/>
      <c r="M270" s="145"/>
      <c r="T270" s="52"/>
      <c r="AT270" s="16" t="s">
        <v>1052</v>
      </c>
      <c r="AU270" s="16" t="s">
        <v>80</v>
      </c>
    </row>
    <row r="271" spans="2:65" s="1" customFormat="1" ht="16.5" customHeight="1" x14ac:dyDescent="0.2">
      <c r="B271" s="128"/>
      <c r="C271" s="129" t="s">
        <v>365</v>
      </c>
      <c r="D271" s="129" t="s">
        <v>182</v>
      </c>
      <c r="E271" s="130" t="s">
        <v>4879</v>
      </c>
      <c r="F271" s="131" t="s">
        <v>4880</v>
      </c>
      <c r="G271" s="132" t="s">
        <v>1569</v>
      </c>
      <c r="H271" s="133">
        <v>1</v>
      </c>
      <c r="I271" s="134"/>
      <c r="J271" s="135">
        <f>ROUND(I271*H271,2)</f>
        <v>0</v>
      </c>
      <c r="K271" s="131" t="s">
        <v>1050</v>
      </c>
      <c r="L271" s="31"/>
      <c r="M271" s="136" t="s">
        <v>3</v>
      </c>
      <c r="N271" s="137" t="s">
        <v>44</v>
      </c>
      <c r="P271" s="138">
        <f>O271*H271</f>
        <v>0</v>
      </c>
      <c r="Q271" s="138">
        <v>0</v>
      </c>
      <c r="R271" s="138">
        <f>Q271*H271</f>
        <v>0</v>
      </c>
      <c r="S271" s="138">
        <v>0</v>
      </c>
      <c r="T271" s="139">
        <f>S271*H271</f>
        <v>0</v>
      </c>
      <c r="AR271" s="140" t="s">
        <v>4875</v>
      </c>
      <c r="AT271" s="140" t="s">
        <v>182</v>
      </c>
      <c r="AU271" s="140" t="s">
        <v>80</v>
      </c>
      <c r="AY271" s="16" t="s">
        <v>181</v>
      </c>
      <c r="BE271" s="141">
        <f>IF(N271="základní",J271,0)</f>
        <v>0</v>
      </c>
      <c r="BF271" s="141">
        <f>IF(N271="snížená",J271,0)</f>
        <v>0</v>
      </c>
      <c r="BG271" s="141">
        <f>IF(N271="zákl. přenesená",J271,0)</f>
        <v>0</v>
      </c>
      <c r="BH271" s="141">
        <f>IF(N271="sníž. přenesená",J271,0)</f>
        <v>0</v>
      </c>
      <c r="BI271" s="141">
        <f>IF(N271="nulová",J271,0)</f>
        <v>0</v>
      </c>
      <c r="BJ271" s="16" t="s">
        <v>78</v>
      </c>
      <c r="BK271" s="141">
        <f>ROUND(I271*H271,2)</f>
        <v>0</v>
      </c>
      <c r="BL271" s="16" t="s">
        <v>4875</v>
      </c>
      <c r="BM271" s="140" t="s">
        <v>5350</v>
      </c>
    </row>
    <row r="272" spans="2:65" s="1" customFormat="1" x14ac:dyDescent="0.2">
      <c r="B272" s="31"/>
      <c r="D272" s="148" t="s">
        <v>1052</v>
      </c>
      <c r="F272" s="149" t="s">
        <v>4882</v>
      </c>
      <c r="I272" s="144"/>
      <c r="L272" s="31"/>
      <c r="M272" s="145"/>
      <c r="T272" s="52"/>
      <c r="AT272" s="16" t="s">
        <v>1052</v>
      </c>
      <c r="AU272" s="16" t="s">
        <v>80</v>
      </c>
    </row>
    <row r="273" spans="2:65" s="11" customFormat="1" ht="22.9" customHeight="1" x14ac:dyDescent="0.2">
      <c r="B273" s="118"/>
      <c r="D273" s="119" t="s">
        <v>72</v>
      </c>
      <c r="E273" s="146" t="s">
        <v>4883</v>
      </c>
      <c r="F273" s="146" t="s">
        <v>4884</v>
      </c>
      <c r="I273" s="121"/>
      <c r="J273" s="147">
        <f>BK273</f>
        <v>0</v>
      </c>
      <c r="L273" s="118"/>
      <c r="M273" s="123"/>
      <c r="P273" s="124">
        <f>SUM(P274:P277)</f>
        <v>0</v>
      </c>
      <c r="R273" s="124">
        <f>SUM(R274:R277)</f>
        <v>0</v>
      </c>
      <c r="T273" s="125">
        <f>SUM(T274:T277)</f>
        <v>0</v>
      </c>
      <c r="AR273" s="119" t="s">
        <v>198</v>
      </c>
      <c r="AT273" s="126" t="s">
        <v>72</v>
      </c>
      <c r="AU273" s="126" t="s">
        <v>78</v>
      </c>
      <c r="AY273" s="119" t="s">
        <v>181</v>
      </c>
      <c r="BK273" s="127">
        <f>SUM(BK274:BK277)</f>
        <v>0</v>
      </c>
    </row>
    <row r="274" spans="2:65" s="1" customFormat="1" ht="16.5" customHeight="1" x14ac:dyDescent="0.2">
      <c r="B274" s="128"/>
      <c r="C274" s="129" t="s">
        <v>371</v>
      </c>
      <c r="D274" s="129" t="s">
        <v>182</v>
      </c>
      <c r="E274" s="130" t="s">
        <v>4894</v>
      </c>
      <c r="F274" s="131" t="s">
        <v>4895</v>
      </c>
      <c r="G274" s="132" t="s">
        <v>3089</v>
      </c>
      <c r="H274" s="174"/>
      <c r="I274" s="134"/>
      <c r="J274" s="135">
        <f>ROUND(I274*H274,2)</f>
        <v>0</v>
      </c>
      <c r="K274" s="131" t="s">
        <v>1050</v>
      </c>
      <c r="L274" s="31"/>
      <c r="M274" s="136" t="s">
        <v>3</v>
      </c>
      <c r="N274" s="137" t="s">
        <v>44</v>
      </c>
      <c r="P274" s="138">
        <f>O274*H274</f>
        <v>0</v>
      </c>
      <c r="Q274" s="138">
        <v>0</v>
      </c>
      <c r="R274" s="138">
        <f>Q274*H274</f>
        <v>0</v>
      </c>
      <c r="S274" s="138">
        <v>0</v>
      </c>
      <c r="T274" s="139">
        <f>S274*H274</f>
        <v>0</v>
      </c>
      <c r="AR274" s="140" t="s">
        <v>4875</v>
      </c>
      <c r="AT274" s="140" t="s">
        <v>182</v>
      </c>
      <c r="AU274" s="140" t="s">
        <v>80</v>
      </c>
      <c r="AY274" s="16" t="s">
        <v>181</v>
      </c>
      <c r="BE274" s="141">
        <f>IF(N274="základní",J274,0)</f>
        <v>0</v>
      </c>
      <c r="BF274" s="141">
        <f>IF(N274="snížená",J274,0)</f>
        <v>0</v>
      </c>
      <c r="BG274" s="141">
        <f>IF(N274="zákl. přenesená",J274,0)</f>
        <v>0</v>
      </c>
      <c r="BH274" s="141">
        <f>IF(N274="sníž. přenesená",J274,0)</f>
        <v>0</v>
      </c>
      <c r="BI274" s="141">
        <f>IF(N274="nulová",J274,0)</f>
        <v>0</v>
      </c>
      <c r="BJ274" s="16" t="s">
        <v>78</v>
      </c>
      <c r="BK274" s="141">
        <f>ROUND(I274*H274,2)</f>
        <v>0</v>
      </c>
      <c r="BL274" s="16" t="s">
        <v>4875</v>
      </c>
      <c r="BM274" s="140" t="s">
        <v>5351</v>
      </c>
    </row>
    <row r="275" spans="2:65" s="1" customFormat="1" x14ac:dyDescent="0.2">
      <c r="B275" s="31"/>
      <c r="D275" s="148" t="s">
        <v>1052</v>
      </c>
      <c r="F275" s="149" t="s">
        <v>4897</v>
      </c>
      <c r="I275" s="144"/>
      <c r="L275" s="31"/>
      <c r="M275" s="145"/>
      <c r="T275" s="52"/>
      <c r="AT275" s="16" t="s">
        <v>1052</v>
      </c>
      <c r="AU275" s="16" t="s">
        <v>80</v>
      </c>
    </row>
    <row r="276" spans="2:65" s="1" customFormat="1" ht="16.5" customHeight="1" x14ac:dyDescent="0.2">
      <c r="B276" s="128"/>
      <c r="C276" s="129" t="s">
        <v>375</v>
      </c>
      <c r="D276" s="129" t="s">
        <v>182</v>
      </c>
      <c r="E276" s="130" t="s">
        <v>4899</v>
      </c>
      <c r="F276" s="131" t="s">
        <v>4900</v>
      </c>
      <c r="G276" s="132" t="s">
        <v>3089</v>
      </c>
      <c r="H276" s="174"/>
      <c r="I276" s="134"/>
      <c r="J276" s="135">
        <f>ROUND(I276*H276,2)</f>
        <v>0</v>
      </c>
      <c r="K276" s="131" t="s">
        <v>1050</v>
      </c>
      <c r="L276" s="31"/>
      <c r="M276" s="136" t="s">
        <v>3</v>
      </c>
      <c r="N276" s="137" t="s">
        <v>44</v>
      </c>
      <c r="P276" s="138">
        <f>O276*H276</f>
        <v>0</v>
      </c>
      <c r="Q276" s="138">
        <v>0</v>
      </c>
      <c r="R276" s="138">
        <f>Q276*H276</f>
        <v>0</v>
      </c>
      <c r="S276" s="138">
        <v>0</v>
      </c>
      <c r="T276" s="139">
        <f>S276*H276</f>
        <v>0</v>
      </c>
      <c r="AR276" s="140" t="s">
        <v>4875</v>
      </c>
      <c r="AT276" s="140" t="s">
        <v>182</v>
      </c>
      <c r="AU276" s="140" t="s">
        <v>80</v>
      </c>
      <c r="AY276" s="16" t="s">
        <v>181</v>
      </c>
      <c r="BE276" s="141">
        <f>IF(N276="základní",J276,0)</f>
        <v>0</v>
      </c>
      <c r="BF276" s="141">
        <f>IF(N276="snížená",J276,0)</f>
        <v>0</v>
      </c>
      <c r="BG276" s="141">
        <f>IF(N276="zákl. přenesená",J276,0)</f>
        <v>0</v>
      </c>
      <c r="BH276" s="141">
        <f>IF(N276="sníž. přenesená",J276,0)</f>
        <v>0</v>
      </c>
      <c r="BI276" s="141">
        <f>IF(N276="nulová",J276,0)</f>
        <v>0</v>
      </c>
      <c r="BJ276" s="16" t="s">
        <v>78</v>
      </c>
      <c r="BK276" s="141">
        <f>ROUND(I276*H276,2)</f>
        <v>0</v>
      </c>
      <c r="BL276" s="16" t="s">
        <v>4875</v>
      </c>
      <c r="BM276" s="140" t="s">
        <v>5352</v>
      </c>
    </row>
    <row r="277" spans="2:65" s="1" customFormat="1" x14ac:dyDescent="0.2">
      <c r="B277" s="31"/>
      <c r="D277" s="148" t="s">
        <v>1052</v>
      </c>
      <c r="F277" s="149" t="s">
        <v>4902</v>
      </c>
      <c r="I277" s="144"/>
      <c r="L277" s="31"/>
      <c r="M277" s="175"/>
      <c r="N277" s="176"/>
      <c r="O277" s="176"/>
      <c r="P277" s="176"/>
      <c r="Q277" s="176"/>
      <c r="R277" s="176"/>
      <c r="S277" s="176"/>
      <c r="T277" s="177"/>
      <c r="AT277" s="16" t="s">
        <v>1052</v>
      </c>
      <c r="AU277" s="16" t="s">
        <v>80</v>
      </c>
    </row>
    <row r="278" spans="2:65" s="1" customFormat="1" ht="6.95" customHeight="1" x14ac:dyDescent="0.2">
      <c r="B278" s="40"/>
      <c r="C278" s="41"/>
      <c r="D278" s="41"/>
      <c r="E278" s="41"/>
      <c r="F278" s="41"/>
      <c r="G278" s="41"/>
      <c r="H278" s="41"/>
      <c r="I278" s="41"/>
      <c r="J278" s="41"/>
      <c r="K278" s="41"/>
      <c r="L278" s="31"/>
    </row>
  </sheetData>
  <autoFilter ref="C99:K277" xr:uid="{00000000-0009-0000-0000-000005000000}"/>
  <mergeCells count="12">
    <mergeCell ref="E92:H92"/>
    <mergeCell ref="L2:V2"/>
    <mergeCell ref="E50:H50"/>
    <mergeCell ref="E52:H52"/>
    <mergeCell ref="E54:H54"/>
    <mergeCell ref="E88:H88"/>
    <mergeCell ref="E90:H90"/>
    <mergeCell ref="E7:H7"/>
    <mergeCell ref="E9:H9"/>
    <mergeCell ref="E11:H11"/>
    <mergeCell ref="E20:H20"/>
    <mergeCell ref="E29:H29"/>
  </mergeCells>
  <hyperlinks>
    <hyperlink ref="F104" r:id="rId1" xr:uid="{00000000-0004-0000-0500-000000000000}"/>
    <hyperlink ref="F107" r:id="rId2" xr:uid="{00000000-0004-0000-0500-000001000000}"/>
    <hyperlink ref="F110" r:id="rId3" xr:uid="{00000000-0004-0000-0500-000002000000}"/>
    <hyperlink ref="F115" r:id="rId4" xr:uid="{00000000-0004-0000-0500-000003000000}"/>
    <hyperlink ref="F118" r:id="rId5" xr:uid="{00000000-0004-0000-0500-000004000000}"/>
    <hyperlink ref="F121" r:id="rId6" xr:uid="{00000000-0004-0000-0500-000005000000}"/>
    <hyperlink ref="F123" r:id="rId7" xr:uid="{00000000-0004-0000-0500-000006000000}"/>
    <hyperlink ref="F126" r:id="rId8" xr:uid="{00000000-0004-0000-0500-000007000000}"/>
    <hyperlink ref="F128" r:id="rId9" xr:uid="{00000000-0004-0000-0500-000008000000}"/>
    <hyperlink ref="F131" r:id="rId10" xr:uid="{00000000-0004-0000-0500-000009000000}"/>
    <hyperlink ref="F135" r:id="rId11" xr:uid="{00000000-0004-0000-0500-00000A000000}"/>
    <hyperlink ref="F140" r:id="rId12" xr:uid="{00000000-0004-0000-0500-00000B000000}"/>
    <hyperlink ref="F145" r:id="rId13" xr:uid="{00000000-0004-0000-0500-00000C000000}"/>
    <hyperlink ref="F148" r:id="rId14" xr:uid="{00000000-0004-0000-0500-00000D000000}"/>
    <hyperlink ref="F151" r:id="rId15" xr:uid="{00000000-0004-0000-0500-00000E000000}"/>
    <hyperlink ref="F154" r:id="rId16" xr:uid="{00000000-0004-0000-0500-00000F000000}"/>
    <hyperlink ref="F160" r:id="rId17" xr:uid="{00000000-0004-0000-0500-000010000000}"/>
    <hyperlink ref="F163" r:id="rId18" xr:uid="{00000000-0004-0000-0500-000011000000}"/>
    <hyperlink ref="F174" r:id="rId19" xr:uid="{00000000-0004-0000-0500-000012000000}"/>
    <hyperlink ref="F187" r:id="rId20" xr:uid="{00000000-0004-0000-0500-000013000000}"/>
    <hyperlink ref="F192" r:id="rId21" xr:uid="{00000000-0004-0000-0500-000014000000}"/>
    <hyperlink ref="F197" r:id="rId22" xr:uid="{00000000-0004-0000-0500-000015000000}"/>
    <hyperlink ref="F200" r:id="rId23" xr:uid="{00000000-0004-0000-0500-000016000000}"/>
    <hyperlink ref="F206" r:id="rId24" xr:uid="{00000000-0004-0000-0500-000017000000}"/>
    <hyperlink ref="F209" r:id="rId25" xr:uid="{00000000-0004-0000-0500-000018000000}"/>
    <hyperlink ref="F212" r:id="rId26" xr:uid="{00000000-0004-0000-0500-000019000000}"/>
    <hyperlink ref="F215" r:id="rId27" xr:uid="{00000000-0004-0000-0500-00001A000000}"/>
    <hyperlink ref="F218" r:id="rId28" xr:uid="{00000000-0004-0000-0500-00001B000000}"/>
    <hyperlink ref="F221" r:id="rId29" xr:uid="{00000000-0004-0000-0500-00001C000000}"/>
    <hyperlink ref="F225" r:id="rId30" xr:uid="{00000000-0004-0000-0500-00001D000000}"/>
    <hyperlink ref="F229" r:id="rId31" xr:uid="{00000000-0004-0000-0500-00001E000000}"/>
    <hyperlink ref="F231" r:id="rId32" xr:uid="{00000000-0004-0000-0500-00001F000000}"/>
    <hyperlink ref="F235" r:id="rId33" xr:uid="{00000000-0004-0000-0500-000020000000}"/>
    <hyperlink ref="F238" r:id="rId34" xr:uid="{00000000-0004-0000-0500-000021000000}"/>
    <hyperlink ref="F241" r:id="rId35" xr:uid="{00000000-0004-0000-0500-000022000000}"/>
    <hyperlink ref="F244" r:id="rId36" xr:uid="{00000000-0004-0000-0500-000023000000}"/>
    <hyperlink ref="F247" r:id="rId37" xr:uid="{00000000-0004-0000-0500-000024000000}"/>
    <hyperlink ref="F251" r:id="rId38" xr:uid="{00000000-0004-0000-0500-000025000000}"/>
    <hyperlink ref="F255" r:id="rId39" xr:uid="{00000000-0004-0000-0500-000026000000}"/>
    <hyperlink ref="F261" r:id="rId40" xr:uid="{00000000-0004-0000-0500-000027000000}"/>
    <hyperlink ref="F270" r:id="rId41" xr:uid="{00000000-0004-0000-0500-000028000000}"/>
    <hyperlink ref="F272" r:id="rId42" xr:uid="{00000000-0004-0000-0500-000029000000}"/>
    <hyperlink ref="F275" r:id="rId43" xr:uid="{00000000-0004-0000-0500-00002A000000}"/>
    <hyperlink ref="F277" r:id="rId44" xr:uid="{00000000-0004-0000-0500-00002B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150"/>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90" t="s">
        <v>6</v>
      </c>
      <c r="M2" s="273"/>
      <c r="N2" s="273"/>
      <c r="O2" s="273"/>
      <c r="P2" s="273"/>
      <c r="Q2" s="273"/>
      <c r="R2" s="273"/>
      <c r="S2" s="273"/>
      <c r="T2" s="273"/>
      <c r="U2" s="273"/>
      <c r="V2" s="273"/>
      <c r="AT2" s="16" t="s">
        <v>100</v>
      </c>
    </row>
    <row r="3" spans="2:46" ht="6.95" customHeight="1" x14ac:dyDescent="0.2">
      <c r="B3" s="17"/>
      <c r="C3" s="18"/>
      <c r="D3" s="18"/>
      <c r="E3" s="18"/>
      <c r="F3" s="18"/>
      <c r="G3" s="18"/>
      <c r="H3" s="18"/>
      <c r="I3" s="18"/>
      <c r="J3" s="18"/>
      <c r="K3" s="18"/>
      <c r="L3" s="19"/>
      <c r="AT3" s="16" t="s">
        <v>80</v>
      </c>
    </row>
    <row r="4" spans="2:46" ht="24.95" customHeight="1" x14ac:dyDescent="0.2">
      <c r="B4" s="19"/>
      <c r="D4" s="20" t="s">
        <v>113</v>
      </c>
      <c r="L4" s="19"/>
      <c r="M4" s="89" t="s">
        <v>11</v>
      </c>
      <c r="AT4" s="16" t="s">
        <v>4</v>
      </c>
    </row>
    <row r="5" spans="2:46" ht="6.95" customHeight="1" x14ac:dyDescent="0.2">
      <c r="B5" s="19"/>
      <c r="L5" s="19"/>
    </row>
    <row r="6" spans="2:46" ht="12" customHeight="1" x14ac:dyDescent="0.2">
      <c r="B6" s="19"/>
      <c r="D6" s="26" t="s">
        <v>17</v>
      </c>
      <c r="L6" s="19"/>
    </row>
    <row r="7" spans="2:46" ht="26.25" customHeight="1" x14ac:dyDescent="0.2">
      <c r="B7" s="19"/>
      <c r="E7" s="306" t="str">
        <f>'Rekapitulace stavby'!K6</f>
        <v>REKONSTRUKCE KMOCHOVA DOMU, KUTNOHORSKÁ ULICE ČP. 50</v>
      </c>
      <c r="F7" s="307"/>
      <c r="G7" s="307"/>
      <c r="H7" s="307"/>
      <c r="L7" s="19"/>
    </row>
    <row r="8" spans="2:46" ht="12" customHeight="1" x14ac:dyDescent="0.2">
      <c r="B8" s="19"/>
      <c r="D8" s="26" t="s">
        <v>114</v>
      </c>
      <c r="L8" s="19"/>
    </row>
    <row r="9" spans="2:46" s="1" customFormat="1" ht="23.25" customHeight="1" x14ac:dyDescent="0.2">
      <c r="B9" s="31"/>
      <c r="E9" s="306" t="s">
        <v>115</v>
      </c>
      <c r="F9" s="305"/>
      <c r="G9" s="305"/>
      <c r="H9" s="305"/>
      <c r="L9" s="31"/>
    </row>
    <row r="10" spans="2:46" s="1" customFormat="1" ht="12" customHeight="1" x14ac:dyDescent="0.2">
      <c r="B10" s="31"/>
      <c r="D10" s="26" t="s">
        <v>116</v>
      </c>
      <c r="L10" s="31"/>
    </row>
    <row r="11" spans="2:46" s="1" customFormat="1" ht="16.5" customHeight="1" x14ac:dyDescent="0.2">
      <c r="B11" s="31"/>
      <c r="E11" s="284" t="s">
        <v>5353</v>
      </c>
      <c r="F11" s="305"/>
      <c r="G11" s="305"/>
      <c r="H11" s="305"/>
      <c r="L11" s="31"/>
    </row>
    <row r="12" spans="2:46" s="1" customFormat="1" x14ac:dyDescent="0.2">
      <c r="B12" s="31"/>
      <c r="L12" s="31"/>
    </row>
    <row r="13" spans="2:46" s="1" customFormat="1" ht="12" customHeight="1" x14ac:dyDescent="0.2">
      <c r="B13" s="31"/>
      <c r="D13" s="26" t="s">
        <v>19</v>
      </c>
      <c r="F13" s="24" t="s">
        <v>3</v>
      </c>
      <c r="I13" s="26" t="s">
        <v>20</v>
      </c>
      <c r="J13" s="24" t="s">
        <v>3</v>
      </c>
      <c r="L13" s="31"/>
    </row>
    <row r="14" spans="2:46" s="1" customFormat="1" ht="12" customHeight="1" x14ac:dyDescent="0.2">
      <c r="B14" s="31"/>
      <c r="D14" s="26" t="s">
        <v>21</v>
      </c>
      <c r="F14" s="24" t="s">
        <v>22</v>
      </c>
      <c r="I14" s="26" t="s">
        <v>23</v>
      </c>
      <c r="J14" s="48" t="str">
        <f>'Rekapitulace stavby'!AN8</f>
        <v>30. 10. 2024</v>
      </c>
      <c r="L14" s="31"/>
    </row>
    <row r="15" spans="2:46" s="1" customFormat="1" ht="10.9" customHeight="1" x14ac:dyDescent="0.2">
      <c r="B15" s="31"/>
      <c r="L15" s="31"/>
    </row>
    <row r="16" spans="2:46" s="1" customFormat="1" ht="12" customHeight="1" x14ac:dyDescent="0.2">
      <c r="B16" s="31"/>
      <c r="D16" s="26" t="s">
        <v>25</v>
      </c>
      <c r="I16" s="26" t="s">
        <v>26</v>
      </c>
      <c r="J16" s="24" t="s">
        <v>3</v>
      </c>
      <c r="L16" s="31"/>
    </row>
    <row r="17" spans="2:12" s="1" customFormat="1" ht="18" customHeight="1" x14ac:dyDescent="0.2">
      <c r="B17" s="31"/>
      <c r="E17" s="24" t="s">
        <v>27</v>
      </c>
      <c r="I17" s="26" t="s">
        <v>28</v>
      </c>
      <c r="J17" s="24" t="s">
        <v>3</v>
      </c>
      <c r="L17" s="31"/>
    </row>
    <row r="18" spans="2:12" s="1" customFormat="1" ht="6.95" customHeight="1" x14ac:dyDescent="0.2">
      <c r="B18" s="31"/>
      <c r="L18" s="31"/>
    </row>
    <row r="19" spans="2:12" s="1" customFormat="1" ht="12" customHeight="1" x14ac:dyDescent="0.2">
      <c r="B19" s="31"/>
      <c r="D19" s="26" t="s">
        <v>29</v>
      </c>
      <c r="I19" s="26" t="s">
        <v>26</v>
      </c>
      <c r="J19" s="27" t="str">
        <f>'Rekapitulace stavby'!AN13</f>
        <v>Vyplň údaj</v>
      </c>
      <c r="L19" s="31"/>
    </row>
    <row r="20" spans="2:12" s="1" customFormat="1" ht="18" customHeight="1" x14ac:dyDescent="0.2">
      <c r="B20" s="31"/>
      <c r="E20" s="308" t="str">
        <f>'Rekapitulace stavby'!E14</f>
        <v>Vyplň údaj</v>
      </c>
      <c r="F20" s="272"/>
      <c r="G20" s="272"/>
      <c r="H20" s="272"/>
      <c r="I20" s="26" t="s">
        <v>28</v>
      </c>
      <c r="J20" s="27" t="str">
        <f>'Rekapitulace stavby'!AN14</f>
        <v>Vyplň údaj</v>
      </c>
      <c r="L20" s="31"/>
    </row>
    <row r="21" spans="2:12" s="1" customFormat="1" ht="6.95" customHeight="1" x14ac:dyDescent="0.2">
      <c r="B21" s="31"/>
      <c r="L21" s="31"/>
    </row>
    <row r="22" spans="2:12" s="1" customFormat="1" ht="12" customHeight="1" x14ac:dyDescent="0.2">
      <c r="B22" s="31"/>
      <c r="D22" s="26" t="s">
        <v>31</v>
      </c>
      <c r="I22" s="26" t="s">
        <v>26</v>
      </c>
      <c r="J22" s="24" t="s">
        <v>32</v>
      </c>
      <c r="L22" s="31"/>
    </row>
    <row r="23" spans="2:12" s="1" customFormat="1" ht="18" customHeight="1" x14ac:dyDescent="0.2">
      <c r="B23" s="31"/>
      <c r="E23" s="24" t="s">
        <v>33</v>
      </c>
      <c r="I23" s="26" t="s">
        <v>28</v>
      </c>
      <c r="J23" s="24" t="s">
        <v>34</v>
      </c>
      <c r="L23" s="31"/>
    </row>
    <row r="24" spans="2:12" s="1" customFormat="1" ht="6.95" customHeight="1" x14ac:dyDescent="0.2">
      <c r="B24" s="31"/>
      <c r="L24" s="31"/>
    </row>
    <row r="25" spans="2:12" s="1" customFormat="1" ht="12" customHeight="1" x14ac:dyDescent="0.2">
      <c r="B25" s="31"/>
      <c r="D25" s="26" t="s">
        <v>36</v>
      </c>
      <c r="I25" s="26" t="s">
        <v>26</v>
      </c>
      <c r="J25" s="24" t="s">
        <v>32</v>
      </c>
      <c r="L25" s="31"/>
    </row>
    <row r="26" spans="2:12" s="1" customFormat="1" ht="18" customHeight="1" x14ac:dyDescent="0.2">
      <c r="B26" s="31"/>
      <c r="E26" s="24" t="s">
        <v>33</v>
      </c>
      <c r="I26" s="26" t="s">
        <v>28</v>
      </c>
      <c r="J26" s="24" t="s">
        <v>34</v>
      </c>
      <c r="L26" s="31"/>
    </row>
    <row r="27" spans="2:12" s="1" customFormat="1" ht="6.95" customHeight="1" x14ac:dyDescent="0.2">
      <c r="B27" s="31"/>
      <c r="L27" s="31"/>
    </row>
    <row r="28" spans="2:12" s="1" customFormat="1" ht="12" customHeight="1" x14ac:dyDescent="0.2">
      <c r="B28" s="31"/>
      <c r="D28" s="26" t="s">
        <v>37</v>
      </c>
      <c r="L28" s="31"/>
    </row>
    <row r="29" spans="2:12" s="7" customFormat="1" ht="16.5" customHeight="1" x14ac:dyDescent="0.2">
      <c r="B29" s="90"/>
      <c r="E29" s="277" t="s">
        <v>3</v>
      </c>
      <c r="F29" s="277"/>
      <c r="G29" s="277"/>
      <c r="H29" s="277"/>
      <c r="L29" s="90"/>
    </row>
    <row r="30" spans="2:12" s="1" customFormat="1" ht="6.95" customHeight="1" x14ac:dyDescent="0.2">
      <c r="B30" s="31"/>
      <c r="L30" s="31"/>
    </row>
    <row r="31" spans="2:12" s="1" customFormat="1" ht="6.95" customHeight="1" x14ac:dyDescent="0.2">
      <c r="B31" s="31"/>
      <c r="D31" s="49"/>
      <c r="E31" s="49"/>
      <c r="F31" s="49"/>
      <c r="G31" s="49"/>
      <c r="H31" s="49"/>
      <c r="I31" s="49"/>
      <c r="J31" s="49"/>
      <c r="K31" s="49"/>
      <c r="L31" s="31"/>
    </row>
    <row r="32" spans="2:12" s="1" customFormat="1" ht="25.35" customHeight="1" x14ac:dyDescent="0.2">
      <c r="B32" s="31"/>
      <c r="D32" s="91" t="s">
        <v>39</v>
      </c>
      <c r="J32" s="62">
        <f>ROUND(J94, 2)</f>
        <v>0</v>
      </c>
      <c r="L32" s="31"/>
    </row>
    <row r="33" spans="2:12" s="1" customFormat="1" ht="6.95" customHeight="1" x14ac:dyDescent="0.2">
      <c r="B33" s="31"/>
      <c r="D33" s="49"/>
      <c r="E33" s="49"/>
      <c r="F33" s="49"/>
      <c r="G33" s="49"/>
      <c r="H33" s="49"/>
      <c r="I33" s="49"/>
      <c r="J33" s="49"/>
      <c r="K33" s="49"/>
      <c r="L33" s="31"/>
    </row>
    <row r="34" spans="2:12" s="1" customFormat="1" ht="14.45" customHeight="1" x14ac:dyDescent="0.2">
      <c r="B34" s="31"/>
      <c r="F34" s="34" t="s">
        <v>41</v>
      </c>
      <c r="I34" s="34" t="s">
        <v>40</v>
      </c>
      <c r="J34" s="34" t="s">
        <v>42</v>
      </c>
      <c r="L34" s="31"/>
    </row>
    <row r="35" spans="2:12" s="1" customFormat="1" ht="14.45" customHeight="1" x14ac:dyDescent="0.2">
      <c r="B35" s="31"/>
      <c r="D35" s="51" t="s">
        <v>43</v>
      </c>
      <c r="E35" s="26" t="s">
        <v>44</v>
      </c>
      <c r="F35" s="82">
        <f>ROUND((SUM(BE94:BE149)),  2)</f>
        <v>0</v>
      </c>
      <c r="I35" s="92">
        <v>0.21</v>
      </c>
      <c r="J35" s="82">
        <f>ROUND(((SUM(BE94:BE149))*I35),  2)</f>
        <v>0</v>
      </c>
      <c r="L35" s="31"/>
    </row>
    <row r="36" spans="2:12" s="1" customFormat="1" ht="14.45" customHeight="1" x14ac:dyDescent="0.2">
      <c r="B36" s="31"/>
      <c r="E36" s="26" t="s">
        <v>45</v>
      </c>
      <c r="F36" s="82">
        <f>ROUND((SUM(BF94:BF149)),  2)</f>
        <v>0</v>
      </c>
      <c r="I36" s="92">
        <v>0.12</v>
      </c>
      <c r="J36" s="82">
        <f>ROUND(((SUM(BF94:BF149))*I36),  2)</f>
        <v>0</v>
      </c>
      <c r="L36" s="31"/>
    </row>
    <row r="37" spans="2:12" s="1" customFormat="1" ht="14.45" hidden="1" customHeight="1" x14ac:dyDescent="0.2">
      <c r="B37" s="31"/>
      <c r="E37" s="26" t="s">
        <v>46</v>
      </c>
      <c r="F37" s="82">
        <f>ROUND((SUM(BG94:BG149)),  2)</f>
        <v>0</v>
      </c>
      <c r="I37" s="92">
        <v>0.21</v>
      </c>
      <c r="J37" s="82">
        <f>0</f>
        <v>0</v>
      </c>
      <c r="L37" s="31"/>
    </row>
    <row r="38" spans="2:12" s="1" customFormat="1" ht="14.45" hidden="1" customHeight="1" x14ac:dyDescent="0.2">
      <c r="B38" s="31"/>
      <c r="E38" s="26" t="s">
        <v>47</v>
      </c>
      <c r="F38" s="82">
        <f>ROUND((SUM(BH94:BH149)),  2)</f>
        <v>0</v>
      </c>
      <c r="I38" s="92">
        <v>0.12</v>
      </c>
      <c r="J38" s="82">
        <f>0</f>
        <v>0</v>
      </c>
      <c r="L38" s="31"/>
    </row>
    <row r="39" spans="2:12" s="1" customFormat="1" ht="14.45" hidden="1" customHeight="1" x14ac:dyDescent="0.2">
      <c r="B39" s="31"/>
      <c r="E39" s="26" t="s">
        <v>48</v>
      </c>
      <c r="F39" s="82">
        <f>ROUND((SUM(BI94:BI149)),  2)</f>
        <v>0</v>
      </c>
      <c r="I39" s="92">
        <v>0</v>
      </c>
      <c r="J39" s="82">
        <f>0</f>
        <v>0</v>
      </c>
      <c r="L39" s="31"/>
    </row>
    <row r="40" spans="2:12" s="1" customFormat="1" ht="6.95" customHeight="1" x14ac:dyDescent="0.2">
      <c r="B40" s="31"/>
      <c r="L40" s="31"/>
    </row>
    <row r="41" spans="2:12" s="1" customFormat="1" ht="25.35" customHeight="1" x14ac:dyDescent="0.2">
      <c r="B41" s="31"/>
      <c r="C41" s="93"/>
      <c r="D41" s="94" t="s">
        <v>49</v>
      </c>
      <c r="E41" s="53"/>
      <c r="F41" s="53"/>
      <c r="G41" s="95" t="s">
        <v>50</v>
      </c>
      <c r="H41" s="96" t="s">
        <v>51</v>
      </c>
      <c r="I41" s="53"/>
      <c r="J41" s="97">
        <f>SUM(J32:J39)</f>
        <v>0</v>
      </c>
      <c r="K41" s="98"/>
      <c r="L41" s="31"/>
    </row>
    <row r="42" spans="2:12" s="1" customFormat="1" ht="14.45" customHeight="1" x14ac:dyDescent="0.2">
      <c r="B42" s="40"/>
      <c r="C42" s="41"/>
      <c r="D42" s="41"/>
      <c r="E42" s="41"/>
      <c r="F42" s="41"/>
      <c r="G42" s="41"/>
      <c r="H42" s="41"/>
      <c r="I42" s="41"/>
      <c r="J42" s="41"/>
      <c r="K42" s="41"/>
      <c r="L42" s="31"/>
    </row>
    <row r="46" spans="2:12" s="1" customFormat="1" ht="6.95" customHeight="1" x14ac:dyDescent="0.2">
      <c r="B46" s="42"/>
      <c r="C46" s="43"/>
      <c r="D46" s="43"/>
      <c r="E46" s="43"/>
      <c r="F46" s="43"/>
      <c r="G46" s="43"/>
      <c r="H46" s="43"/>
      <c r="I46" s="43"/>
      <c r="J46" s="43"/>
      <c r="K46" s="43"/>
      <c r="L46" s="31"/>
    </row>
    <row r="47" spans="2:12" s="1" customFormat="1" ht="24.95" customHeight="1" x14ac:dyDescent="0.2">
      <c r="B47" s="31"/>
      <c r="C47" s="20" t="s">
        <v>118</v>
      </c>
      <c r="L47" s="31"/>
    </row>
    <row r="48" spans="2:12" s="1" customFormat="1" ht="6.95" customHeight="1" x14ac:dyDescent="0.2">
      <c r="B48" s="31"/>
      <c r="L48" s="31"/>
    </row>
    <row r="49" spans="2:47" s="1" customFormat="1" ht="12" customHeight="1" x14ac:dyDescent="0.2">
      <c r="B49" s="31"/>
      <c r="C49" s="26" t="s">
        <v>17</v>
      </c>
      <c r="L49" s="31"/>
    </row>
    <row r="50" spans="2:47" s="1" customFormat="1" ht="26.25" customHeight="1" x14ac:dyDescent="0.2">
      <c r="B50" s="31"/>
      <c r="E50" s="306" t="str">
        <f>E7</f>
        <v>REKONSTRUKCE KMOCHOVA DOMU, KUTNOHORSKÁ ULICE ČP. 50</v>
      </c>
      <c r="F50" s="307"/>
      <c r="G50" s="307"/>
      <c r="H50" s="307"/>
      <c r="L50" s="31"/>
    </row>
    <row r="51" spans="2:47" ht="12" customHeight="1" x14ac:dyDescent="0.2">
      <c r="B51" s="19"/>
      <c r="C51" s="26" t="s">
        <v>114</v>
      </c>
      <c r="L51" s="19"/>
    </row>
    <row r="52" spans="2:47" s="1" customFormat="1" ht="23.25" customHeight="1" x14ac:dyDescent="0.2">
      <c r="B52" s="31"/>
      <c r="E52" s="306" t="s">
        <v>115</v>
      </c>
      <c r="F52" s="305"/>
      <c r="G52" s="305"/>
      <c r="H52" s="305"/>
      <c r="L52" s="31"/>
    </row>
    <row r="53" spans="2:47" s="1" customFormat="1" ht="12" customHeight="1" x14ac:dyDescent="0.2">
      <c r="B53" s="31"/>
      <c r="C53" s="26" t="s">
        <v>116</v>
      </c>
      <c r="L53" s="31"/>
    </row>
    <row r="54" spans="2:47" s="1" customFormat="1" ht="16.5" customHeight="1" x14ac:dyDescent="0.2">
      <c r="B54" s="31"/>
      <c r="E54" s="284" t="str">
        <f>E11</f>
        <v>24039f - SO - 06 Zpevněné plochy</v>
      </c>
      <c r="F54" s="305"/>
      <c r="G54" s="305"/>
      <c r="H54" s="305"/>
      <c r="L54" s="31"/>
    </row>
    <row r="55" spans="2:47" s="1" customFormat="1" ht="6.95" customHeight="1" x14ac:dyDescent="0.2">
      <c r="B55" s="31"/>
      <c r="L55" s="31"/>
    </row>
    <row r="56" spans="2:47" s="1" customFormat="1" ht="12" customHeight="1" x14ac:dyDescent="0.2">
      <c r="B56" s="31"/>
      <c r="C56" s="26" t="s">
        <v>21</v>
      </c>
      <c r="F56" s="24" t="str">
        <f>F14</f>
        <v>Kolín IV, Kutnohorská 50</v>
      </c>
      <c r="I56" s="26" t="s">
        <v>23</v>
      </c>
      <c r="J56" s="48" t="str">
        <f>IF(J14="","",J14)</f>
        <v>30. 10. 2024</v>
      </c>
      <c r="L56" s="31"/>
    </row>
    <row r="57" spans="2:47" s="1" customFormat="1" ht="6.95" customHeight="1" x14ac:dyDescent="0.2">
      <c r="B57" s="31"/>
      <c r="L57" s="31"/>
    </row>
    <row r="58" spans="2:47" s="1" customFormat="1" ht="40.15" customHeight="1" x14ac:dyDescent="0.2">
      <c r="B58" s="31"/>
      <c r="C58" s="26" t="s">
        <v>25</v>
      </c>
      <c r="F58" s="24" t="str">
        <f>E17</f>
        <v>Město Kolín, Karlovo nám. 78, Kolín I</v>
      </c>
      <c r="I58" s="26" t="s">
        <v>31</v>
      </c>
      <c r="J58" s="29" t="str">
        <f>E23</f>
        <v>AZ PROJECT spol. s r.o., Plynárenská 830, Kolín IV</v>
      </c>
      <c r="L58" s="31"/>
    </row>
    <row r="59" spans="2:47" s="1" customFormat="1" ht="40.15" customHeight="1" x14ac:dyDescent="0.2">
      <c r="B59" s="31"/>
      <c r="C59" s="26" t="s">
        <v>29</v>
      </c>
      <c r="F59" s="24" t="str">
        <f>IF(E20="","",E20)</f>
        <v>Vyplň údaj</v>
      </c>
      <c r="I59" s="26" t="s">
        <v>36</v>
      </c>
      <c r="J59" s="29" t="str">
        <f>E26</f>
        <v>AZ PROJECT spol. s r.o., Plynárenská 830, Kolín IV</v>
      </c>
      <c r="L59" s="31"/>
    </row>
    <row r="60" spans="2:47" s="1" customFormat="1" ht="10.35" customHeight="1" x14ac:dyDescent="0.2">
      <c r="B60" s="31"/>
      <c r="L60" s="31"/>
    </row>
    <row r="61" spans="2:47" s="1" customFormat="1" ht="29.25" customHeight="1" x14ac:dyDescent="0.2">
      <c r="B61" s="31"/>
      <c r="C61" s="99" t="s">
        <v>119</v>
      </c>
      <c r="D61" s="93"/>
      <c r="E61" s="93"/>
      <c r="F61" s="93"/>
      <c r="G61" s="93"/>
      <c r="H61" s="93"/>
      <c r="I61" s="93"/>
      <c r="J61" s="100" t="s">
        <v>120</v>
      </c>
      <c r="K61" s="93"/>
      <c r="L61" s="31"/>
    </row>
    <row r="62" spans="2:47" s="1" customFormat="1" ht="10.35" customHeight="1" x14ac:dyDescent="0.2">
      <c r="B62" s="31"/>
      <c r="L62" s="31"/>
    </row>
    <row r="63" spans="2:47" s="1" customFormat="1" ht="22.9" customHeight="1" x14ac:dyDescent="0.2">
      <c r="B63" s="31"/>
      <c r="C63" s="101" t="s">
        <v>71</v>
      </c>
      <c r="J63" s="62">
        <f>J94</f>
        <v>0</v>
      </c>
      <c r="L63" s="31"/>
      <c r="AU63" s="16" t="s">
        <v>121</v>
      </c>
    </row>
    <row r="64" spans="2:47" s="8" customFormat="1" ht="24.95" customHeight="1" x14ac:dyDescent="0.2">
      <c r="B64" s="102"/>
      <c r="D64" s="103" t="s">
        <v>127</v>
      </c>
      <c r="E64" s="104"/>
      <c r="F64" s="104"/>
      <c r="G64" s="104"/>
      <c r="H64" s="104"/>
      <c r="I64" s="104"/>
      <c r="J64" s="105">
        <f>J95</f>
        <v>0</v>
      </c>
      <c r="L64" s="102"/>
    </row>
    <row r="65" spans="2:12" s="9" customFormat="1" ht="19.899999999999999" customHeight="1" x14ac:dyDescent="0.2">
      <c r="B65" s="106"/>
      <c r="D65" s="107" t="s">
        <v>128</v>
      </c>
      <c r="E65" s="108"/>
      <c r="F65" s="108"/>
      <c r="G65" s="108"/>
      <c r="H65" s="108"/>
      <c r="I65" s="108"/>
      <c r="J65" s="109">
        <f>J96</f>
        <v>0</v>
      </c>
      <c r="L65" s="106"/>
    </row>
    <row r="66" spans="2:12" s="9" customFormat="1" ht="19.899999999999999" customHeight="1" x14ac:dyDescent="0.2">
      <c r="B66" s="106"/>
      <c r="D66" s="107" t="s">
        <v>131</v>
      </c>
      <c r="E66" s="108"/>
      <c r="F66" s="108"/>
      <c r="G66" s="108"/>
      <c r="H66" s="108"/>
      <c r="I66" s="108"/>
      <c r="J66" s="109">
        <f>J116</f>
        <v>0</v>
      </c>
      <c r="L66" s="106"/>
    </row>
    <row r="67" spans="2:12" s="9" customFormat="1" ht="19.899999999999999" customHeight="1" x14ac:dyDescent="0.2">
      <c r="B67" s="106"/>
      <c r="D67" s="107" t="s">
        <v>5354</v>
      </c>
      <c r="E67" s="108"/>
      <c r="F67" s="108"/>
      <c r="G67" s="108"/>
      <c r="H67" s="108"/>
      <c r="I67" s="108"/>
      <c r="J67" s="109">
        <f>J119</f>
        <v>0</v>
      </c>
      <c r="L67" s="106"/>
    </row>
    <row r="68" spans="2:12" s="9" customFormat="1" ht="19.899999999999999" customHeight="1" x14ac:dyDescent="0.2">
      <c r="B68" s="106"/>
      <c r="D68" s="107" t="s">
        <v>134</v>
      </c>
      <c r="E68" s="108"/>
      <c r="F68" s="108"/>
      <c r="G68" s="108"/>
      <c r="H68" s="108"/>
      <c r="I68" s="108"/>
      <c r="J68" s="109">
        <f>J128</f>
        <v>0</v>
      </c>
      <c r="L68" s="106"/>
    </row>
    <row r="69" spans="2:12" s="9" customFormat="1" ht="19.899999999999999" customHeight="1" x14ac:dyDescent="0.2">
      <c r="B69" s="106"/>
      <c r="D69" s="107" t="s">
        <v>136</v>
      </c>
      <c r="E69" s="108"/>
      <c r="F69" s="108"/>
      <c r="G69" s="108"/>
      <c r="H69" s="108"/>
      <c r="I69" s="108"/>
      <c r="J69" s="109">
        <f>J136</f>
        <v>0</v>
      </c>
      <c r="L69" s="106"/>
    </row>
    <row r="70" spans="2:12" s="8" customFormat="1" ht="24.95" customHeight="1" x14ac:dyDescent="0.2">
      <c r="B70" s="102"/>
      <c r="D70" s="103" t="s">
        <v>163</v>
      </c>
      <c r="E70" s="104"/>
      <c r="F70" s="104"/>
      <c r="G70" s="104"/>
      <c r="H70" s="104"/>
      <c r="I70" s="104"/>
      <c r="J70" s="105">
        <f>J139</f>
        <v>0</v>
      </c>
      <c r="L70" s="102"/>
    </row>
    <row r="71" spans="2:12" s="9" customFormat="1" ht="19.899999999999999" customHeight="1" x14ac:dyDescent="0.2">
      <c r="B71" s="106"/>
      <c r="D71" s="107" t="s">
        <v>164</v>
      </c>
      <c r="E71" s="108"/>
      <c r="F71" s="108"/>
      <c r="G71" s="108"/>
      <c r="H71" s="108"/>
      <c r="I71" s="108"/>
      <c r="J71" s="109">
        <f>J140</f>
        <v>0</v>
      </c>
      <c r="L71" s="106"/>
    </row>
    <row r="72" spans="2:12" s="9" customFormat="1" ht="19.899999999999999" customHeight="1" x14ac:dyDescent="0.2">
      <c r="B72" s="106"/>
      <c r="D72" s="107" t="s">
        <v>165</v>
      </c>
      <c r="E72" s="108"/>
      <c r="F72" s="108"/>
      <c r="G72" s="108"/>
      <c r="H72" s="108"/>
      <c r="I72" s="108"/>
      <c r="J72" s="109">
        <f>J145</f>
        <v>0</v>
      </c>
      <c r="L72" s="106"/>
    </row>
    <row r="73" spans="2:12" s="1" customFormat="1" ht="21.75" customHeight="1" x14ac:dyDescent="0.2">
      <c r="B73" s="31"/>
      <c r="L73" s="31"/>
    </row>
    <row r="74" spans="2:12" s="1" customFormat="1" ht="6.95" customHeight="1" x14ac:dyDescent="0.2">
      <c r="B74" s="40"/>
      <c r="C74" s="41"/>
      <c r="D74" s="41"/>
      <c r="E74" s="41"/>
      <c r="F74" s="41"/>
      <c r="G74" s="41"/>
      <c r="H74" s="41"/>
      <c r="I74" s="41"/>
      <c r="J74" s="41"/>
      <c r="K74" s="41"/>
      <c r="L74" s="31"/>
    </row>
    <row r="78" spans="2:12" s="1" customFormat="1" ht="6.95" customHeight="1" x14ac:dyDescent="0.2">
      <c r="B78" s="42"/>
      <c r="C78" s="43"/>
      <c r="D78" s="43"/>
      <c r="E78" s="43"/>
      <c r="F78" s="43"/>
      <c r="G78" s="43"/>
      <c r="H78" s="43"/>
      <c r="I78" s="43"/>
      <c r="J78" s="43"/>
      <c r="K78" s="43"/>
      <c r="L78" s="31"/>
    </row>
    <row r="79" spans="2:12" s="1" customFormat="1" ht="24.95" customHeight="1" x14ac:dyDescent="0.2">
      <c r="B79" s="31"/>
      <c r="C79" s="20" t="s">
        <v>166</v>
      </c>
      <c r="L79" s="31"/>
    </row>
    <row r="80" spans="2:12" s="1" customFormat="1" ht="6.95" customHeight="1" x14ac:dyDescent="0.2">
      <c r="B80" s="31"/>
      <c r="L80" s="31"/>
    </row>
    <row r="81" spans="2:63" s="1" customFormat="1" ht="12" customHeight="1" x14ac:dyDescent="0.2">
      <c r="B81" s="31"/>
      <c r="C81" s="26" t="s">
        <v>17</v>
      </c>
      <c r="L81" s="31"/>
    </row>
    <row r="82" spans="2:63" s="1" customFormat="1" ht="26.25" customHeight="1" x14ac:dyDescent="0.2">
      <c r="B82" s="31"/>
      <c r="E82" s="306" t="str">
        <f>E7</f>
        <v>REKONSTRUKCE KMOCHOVA DOMU, KUTNOHORSKÁ ULICE ČP. 50</v>
      </c>
      <c r="F82" s="307"/>
      <c r="G82" s="307"/>
      <c r="H82" s="307"/>
      <c r="L82" s="31"/>
    </row>
    <row r="83" spans="2:63" ht="12" customHeight="1" x14ac:dyDescent="0.2">
      <c r="B83" s="19"/>
      <c r="C83" s="26" t="s">
        <v>114</v>
      </c>
      <c r="L83" s="19"/>
    </row>
    <row r="84" spans="2:63" s="1" customFormat="1" ht="23.25" customHeight="1" x14ac:dyDescent="0.2">
      <c r="B84" s="31"/>
      <c r="E84" s="306" t="s">
        <v>115</v>
      </c>
      <c r="F84" s="305"/>
      <c r="G84" s="305"/>
      <c r="H84" s="305"/>
      <c r="L84" s="31"/>
    </row>
    <row r="85" spans="2:63" s="1" customFormat="1" ht="12" customHeight="1" x14ac:dyDescent="0.2">
      <c r="B85" s="31"/>
      <c r="C85" s="26" t="s">
        <v>116</v>
      </c>
      <c r="L85" s="31"/>
    </row>
    <row r="86" spans="2:63" s="1" customFormat="1" ht="16.5" customHeight="1" x14ac:dyDescent="0.2">
      <c r="B86" s="31"/>
      <c r="E86" s="284" t="str">
        <f>E11</f>
        <v>24039f - SO - 06 Zpevněné plochy</v>
      </c>
      <c r="F86" s="305"/>
      <c r="G86" s="305"/>
      <c r="H86" s="305"/>
      <c r="L86" s="31"/>
    </row>
    <row r="87" spans="2:63" s="1" customFormat="1" ht="6.95" customHeight="1" x14ac:dyDescent="0.2">
      <c r="B87" s="31"/>
      <c r="L87" s="31"/>
    </row>
    <row r="88" spans="2:63" s="1" customFormat="1" ht="12" customHeight="1" x14ac:dyDescent="0.2">
      <c r="B88" s="31"/>
      <c r="C88" s="26" t="s">
        <v>21</v>
      </c>
      <c r="F88" s="24" t="str">
        <f>F14</f>
        <v>Kolín IV, Kutnohorská 50</v>
      </c>
      <c r="I88" s="26" t="s">
        <v>23</v>
      </c>
      <c r="J88" s="48" t="str">
        <f>IF(J14="","",J14)</f>
        <v>30. 10. 2024</v>
      </c>
      <c r="L88" s="31"/>
    </row>
    <row r="89" spans="2:63" s="1" customFormat="1" ht="6.95" customHeight="1" x14ac:dyDescent="0.2">
      <c r="B89" s="31"/>
      <c r="L89" s="31"/>
    </row>
    <row r="90" spans="2:63" s="1" customFormat="1" ht="40.15" customHeight="1" x14ac:dyDescent="0.2">
      <c r="B90" s="31"/>
      <c r="C90" s="26" t="s">
        <v>25</v>
      </c>
      <c r="F90" s="24" t="str">
        <f>E17</f>
        <v>Město Kolín, Karlovo nám. 78, Kolín I</v>
      </c>
      <c r="I90" s="26" t="s">
        <v>31</v>
      </c>
      <c r="J90" s="29" t="str">
        <f>E23</f>
        <v>AZ PROJECT spol. s r.o., Plynárenská 830, Kolín IV</v>
      </c>
      <c r="L90" s="31"/>
    </row>
    <row r="91" spans="2:63" s="1" customFormat="1" ht="40.15" customHeight="1" x14ac:dyDescent="0.2">
      <c r="B91" s="31"/>
      <c r="C91" s="26" t="s">
        <v>29</v>
      </c>
      <c r="F91" s="24" t="str">
        <f>IF(E20="","",E20)</f>
        <v>Vyplň údaj</v>
      </c>
      <c r="I91" s="26" t="s">
        <v>36</v>
      </c>
      <c r="J91" s="29" t="str">
        <f>E26</f>
        <v>AZ PROJECT spol. s r.o., Plynárenská 830, Kolín IV</v>
      </c>
      <c r="L91" s="31"/>
    </row>
    <row r="92" spans="2:63" s="1" customFormat="1" ht="10.35" customHeight="1" x14ac:dyDescent="0.2">
      <c r="B92" s="31"/>
      <c r="L92" s="31"/>
    </row>
    <row r="93" spans="2:63" s="10" customFormat="1" ht="29.25" customHeight="1" x14ac:dyDescent="0.2">
      <c r="B93" s="110"/>
      <c r="C93" s="111" t="s">
        <v>167</v>
      </c>
      <c r="D93" s="112" t="s">
        <v>58</v>
      </c>
      <c r="E93" s="112" t="s">
        <v>54</v>
      </c>
      <c r="F93" s="112" t="s">
        <v>55</v>
      </c>
      <c r="G93" s="112" t="s">
        <v>168</v>
      </c>
      <c r="H93" s="112" t="s">
        <v>169</v>
      </c>
      <c r="I93" s="112" t="s">
        <v>170</v>
      </c>
      <c r="J93" s="112" t="s">
        <v>120</v>
      </c>
      <c r="K93" s="113" t="s">
        <v>171</v>
      </c>
      <c r="L93" s="110"/>
      <c r="M93" s="55" t="s">
        <v>3</v>
      </c>
      <c r="N93" s="56" t="s">
        <v>43</v>
      </c>
      <c r="O93" s="56" t="s">
        <v>172</v>
      </c>
      <c r="P93" s="56" t="s">
        <v>173</v>
      </c>
      <c r="Q93" s="56" t="s">
        <v>174</v>
      </c>
      <c r="R93" s="56" t="s">
        <v>175</v>
      </c>
      <c r="S93" s="56" t="s">
        <v>176</v>
      </c>
      <c r="T93" s="57" t="s">
        <v>177</v>
      </c>
    </row>
    <row r="94" spans="2:63" s="1" customFormat="1" ht="22.9" customHeight="1" x14ac:dyDescent="0.25">
      <c r="B94" s="31"/>
      <c r="C94" s="60" t="s">
        <v>178</v>
      </c>
      <c r="J94" s="114">
        <f>BK94</f>
        <v>0</v>
      </c>
      <c r="L94" s="31"/>
      <c r="M94" s="58"/>
      <c r="N94" s="49"/>
      <c r="O94" s="49"/>
      <c r="P94" s="115">
        <f>P95+P139</f>
        <v>0</v>
      </c>
      <c r="Q94" s="49"/>
      <c r="R94" s="115">
        <f>R95+R139</f>
        <v>20.978735919999998</v>
      </c>
      <c r="S94" s="49"/>
      <c r="T94" s="116">
        <f>T95+T139</f>
        <v>0</v>
      </c>
      <c r="AT94" s="16" t="s">
        <v>72</v>
      </c>
      <c r="AU94" s="16" t="s">
        <v>121</v>
      </c>
      <c r="BK94" s="117">
        <f>BK95+BK139</f>
        <v>0</v>
      </c>
    </row>
    <row r="95" spans="2:63" s="11" customFormat="1" ht="25.9" customHeight="1" x14ac:dyDescent="0.2">
      <c r="B95" s="118"/>
      <c r="D95" s="119" t="s">
        <v>72</v>
      </c>
      <c r="E95" s="120" t="s">
        <v>1044</v>
      </c>
      <c r="F95" s="120" t="s">
        <v>1045</v>
      </c>
      <c r="I95" s="121"/>
      <c r="J95" s="122">
        <f>BK95</f>
        <v>0</v>
      </c>
      <c r="L95" s="118"/>
      <c r="M95" s="123"/>
      <c r="P95" s="124">
        <f>P96+P116+P119+P128+P136</f>
        <v>0</v>
      </c>
      <c r="R95" s="124">
        <f>R96+R116+R119+R128+R136</f>
        <v>20.978735919999998</v>
      </c>
      <c r="T95" s="125">
        <f>T96+T116+T119+T128+T136</f>
        <v>0</v>
      </c>
      <c r="AR95" s="119" t="s">
        <v>78</v>
      </c>
      <c r="AT95" s="126" t="s">
        <v>72</v>
      </c>
      <c r="AU95" s="126" t="s">
        <v>73</v>
      </c>
      <c r="AY95" s="119" t="s">
        <v>181</v>
      </c>
      <c r="BK95" s="127">
        <f>BK96+BK116+BK119+BK128+BK136</f>
        <v>0</v>
      </c>
    </row>
    <row r="96" spans="2:63" s="11" customFormat="1" ht="22.9" customHeight="1" x14ac:dyDescent="0.2">
      <c r="B96" s="118"/>
      <c r="D96" s="119" t="s">
        <v>72</v>
      </c>
      <c r="E96" s="146" t="s">
        <v>78</v>
      </c>
      <c r="F96" s="146" t="s">
        <v>1046</v>
      </c>
      <c r="I96" s="121"/>
      <c r="J96" s="147">
        <f>BK96</f>
        <v>0</v>
      </c>
      <c r="L96" s="118"/>
      <c r="M96" s="123"/>
      <c r="P96" s="124">
        <f>SUM(P97:P115)</f>
        <v>0</v>
      </c>
      <c r="R96" s="124">
        <f>SUM(R97:R115)</f>
        <v>0</v>
      </c>
      <c r="T96" s="125">
        <f>SUM(T97:T115)</f>
        <v>0</v>
      </c>
      <c r="AR96" s="119" t="s">
        <v>78</v>
      </c>
      <c r="AT96" s="126" t="s">
        <v>72</v>
      </c>
      <c r="AU96" s="126" t="s">
        <v>78</v>
      </c>
      <c r="AY96" s="119" t="s">
        <v>181</v>
      </c>
      <c r="BK96" s="127">
        <f>SUM(BK97:BK115)</f>
        <v>0</v>
      </c>
    </row>
    <row r="97" spans="2:65" s="1" customFormat="1" ht="24.2" customHeight="1" x14ac:dyDescent="0.2">
      <c r="B97" s="128"/>
      <c r="C97" s="129" t="s">
        <v>78</v>
      </c>
      <c r="D97" s="129" t="s">
        <v>182</v>
      </c>
      <c r="E97" s="130" t="s">
        <v>1048</v>
      </c>
      <c r="F97" s="131" t="s">
        <v>1049</v>
      </c>
      <c r="G97" s="132" t="s">
        <v>597</v>
      </c>
      <c r="H97" s="133">
        <v>19.899999999999999</v>
      </c>
      <c r="I97" s="134"/>
      <c r="J97" s="135">
        <f>ROUND(I97*H97,2)</f>
        <v>0</v>
      </c>
      <c r="K97" s="131" t="s">
        <v>1050</v>
      </c>
      <c r="L97" s="31"/>
      <c r="M97" s="136" t="s">
        <v>3</v>
      </c>
      <c r="N97" s="137" t="s">
        <v>44</v>
      </c>
      <c r="P97" s="138">
        <f>O97*H97</f>
        <v>0</v>
      </c>
      <c r="Q97" s="138">
        <v>0</v>
      </c>
      <c r="R97" s="138">
        <f>Q97*H97</f>
        <v>0</v>
      </c>
      <c r="S97" s="138">
        <v>0</v>
      </c>
      <c r="T97" s="139">
        <f>S97*H97</f>
        <v>0</v>
      </c>
      <c r="AR97" s="140" t="s">
        <v>186</v>
      </c>
      <c r="AT97" s="140" t="s">
        <v>182</v>
      </c>
      <c r="AU97" s="140" t="s">
        <v>80</v>
      </c>
      <c r="AY97" s="16" t="s">
        <v>181</v>
      </c>
      <c r="BE97" s="141">
        <f>IF(N97="základní",J97,0)</f>
        <v>0</v>
      </c>
      <c r="BF97" s="141">
        <f>IF(N97="snížená",J97,0)</f>
        <v>0</v>
      </c>
      <c r="BG97" s="141">
        <f>IF(N97="zákl. přenesená",J97,0)</f>
        <v>0</v>
      </c>
      <c r="BH97" s="141">
        <f>IF(N97="sníž. přenesená",J97,0)</f>
        <v>0</v>
      </c>
      <c r="BI97" s="141">
        <f>IF(N97="nulová",J97,0)</f>
        <v>0</v>
      </c>
      <c r="BJ97" s="16" t="s">
        <v>78</v>
      </c>
      <c r="BK97" s="141">
        <f>ROUND(I97*H97,2)</f>
        <v>0</v>
      </c>
      <c r="BL97" s="16" t="s">
        <v>186</v>
      </c>
      <c r="BM97" s="140" t="s">
        <v>5355</v>
      </c>
    </row>
    <row r="98" spans="2:65" s="1" customFormat="1" x14ac:dyDescent="0.2">
      <c r="B98" s="31"/>
      <c r="D98" s="148" t="s">
        <v>1052</v>
      </c>
      <c r="F98" s="149" t="s">
        <v>1053</v>
      </c>
      <c r="I98" s="144"/>
      <c r="L98" s="31"/>
      <c r="M98" s="145"/>
      <c r="T98" s="52"/>
      <c r="AT98" s="16" t="s">
        <v>1052</v>
      </c>
      <c r="AU98" s="16" t="s">
        <v>80</v>
      </c>
    </row>
    <row r="99" spans="2:65" s="12" customFormat="1" x14ac:dyDescent="0.2">
      <c r="B99" s="150"/>
      <c r="D99" s="142" t="s">
        <v>1054</v>
      </c>
      <c r="E99" s="151" t="s">
        <v>3</v>
      </c>
      <c r="F99" s="152" t="s">
        <v>5356</v>
      </c>
      <c r="H99" s="153">
        <v>19.899999999999999</v>
      </c>
      <c r="I99" s="154"/>
      <c r="L99" s="150"/>
      <c r="M99" s="155"/>
      <c r="T99" s="156"/>
      <c r="AT99" s="151" t="s">
        <v>1054</v>
      </c>
      <c r="AU99" s="151" t="s">
        <v>80</v>
      </c>
      <c r="AV99" s="12" t="s">
        <v>80</v>
      </c>
      <c r="AW99" s="12" t="s">
        <v>35</v>
      </c>
      <c r="AX99" s="12" t="s">
        <v>78</v>
      </c>
      <c r="AY99" s="151" t="s">
        <v>181</v>
      </c>
    </row>
    <row r="100" spans="2:65" s="1" customFormat="1" ht="55.5" customHeight="1" x14ac:dyDescent="0.2">
      <c r="B100" s="128"/>
      <c r="C100" s="129" t="s">
        <v>80</v>
      </c>
      <c r="D100" s="129" t="s">
        <v>182</v>
      </c>
      <c r="E100" s="130" t="s">
        <v>1084</v>
      </c>
      <c r="F100" s="131" t="s">
        <v>1085</v>
      </c>
      <c r="G100" s="132" t="s">
        <v>1059</v>
      </c>
      <c r="H100" s="133">
        <v>9.9499999999999993</v>
      </c>
      <c r="I100" s="134"/>
      <c r="J100" s="135">
        <f>ROUND(I100*H100,2)</f>
        <v>0</v>
      </c>
      <c r="K100" s="131" t="s">
        <v>1050</v>
      </c>
      <c r="L100" s="31"/>
      <c r="M100" s="136" t="s">
        <v>3</v>
      </c>
      <c r="N100" s="137" t="s">
        <v>44</v>
      </c>
      <c r="P100" s="138">
        <f>O100*H100</f>
        <v>0</v>
      </c>
      <c r="Q100" s="138">
        <v>0</v>
      </c>
      <c r="R100" s="138">
        <f>Q100*H100</f>
        <v>0</v>
      </c>
      <c r="S100" s="138">
        <v>0</v>
      </c>
      <c r="T100" s="139">
        <f>S100*H100</f>
        <v>0</v>
      </c>
      <c r="AR100" s="140" t="s">
        <v>186</v>
      </c>
      <c r="AT100" s="140" t="s">
        <v>182</v>
      </c>
      <c r="AU100" s="140" t="s">
        <v>80</v>
      </c>
      <c r="AY100" s="16" t="s">
        <v>181</v>
      </c>
      <c r="BE100" s="141">
        <f>IF(N100="základní",J100,0)</f>
        <v>0</v>
      </c>
      <c r="BF100" s="141">
        <f>IF(N100="snížená",J100,0)</f>
        <v>0</v>
      </c>
      <c r="BG100" s="141">
        <f>IF(N100="zákl. přenesená",J100,0)</f>
        <v>0</v>
      </c>
      <c r="BH100" s="141">
        <f>IF(N100="sníž. přenesená",J100,0)</f>
        <v>0</v>
      </c>
      <c r="BI100" s="141">
        <f>IF(N100="nulová",J100,0)</f>
        <v>0</v>
      </c>
      <c r="BJ100" s="16" t="s">
        <v>78</v>
      </c>
      <c r="BK100" s="141">
        <f>ROUND(I100*H100,2)</f>
        <v>0</v>
      </c>
      <c r="BL100" s="16" t="s">
        <v>186</v>
      </c>
      <c r="BM100" s="140" t="s">
        <v>5357</v>
      </c>
    </row>
    <row r="101" spans="2:65" s="1" customFormat="1" x14ac:dyDescent="0.2">
      <c r="B101" s="31"/>
      <c r="D101" s="148" t="s">
        <v>1052</v>
      </c>
      <c r="F101" s="149" t="s">
        <v>1087</v>
      </c>
      <c r="I101" s="144"/>
      <c r="L101" s="31"/>
      <c r="M101" s="145"/>
      <c r="T101" s="52"/>
      <c r="AT101" s="16" t="s">
        <v>1052</v>
      </c>
      <c r="AU101" s="16" t="s">
        <v>80</v>
      </c>
    </row>
    <row r="102" spans="2:65" s="12" customFormat="1" x14ac:dyDescent="0.2">
      <c r="B102" s="150"/>
      <c r="D102" s="142" t="s">
        <v>1054</v>
      </c>
      <c r="E102" s="151" t="s">
        <v>3</v>
      </c>
      <c r="F102" s="152" t="s">
        <v>5358</v>
      </c>
      <c r="H102" s="153">
        <v>9.9499999999999993</v>
      </c>
      <c r="I102" s="154"/>
      <c r="L102" s="150"/>
      <c r="M102" s="155"/>
      <c r="T102" s="156"/>
      <c r="AT102" s="151" t="s">
        <v>1054</v>
      </c>
      <c r="AU102" s="151" t="s">
        <v>80</v>
      </c>
      <c r="AV102" s="12" t="s">
        <v>80</v>
      </c>
      <c r="AW102" s="12" t="s">
        <v>35</v>
      </c>
      <c r="AX102" s="12" t="s">
        <v>78</v>
      </c>
      <c r="AY102" s="151" t="s">
        <v>181</v>
      </c>
    </row>
    <row r="103" spans="2:65" s="1" customFormat="1" ht="62.65" customHeight="1" x14ac:dyDescent="0.2">
      <c r="B103" s="128"/>
      <c r="C103" s="129" t="s">
        <v>191</v>
      </c>
      <c r="D103" s="129" t="s">
        <v>182</v>
      </c>
      <c r="E103" s="130" t="s">
        <v>1090</v>
      </c>
      <c r="F103" s="131" t="s">
        <v>1091</v>
      </c>
      <c r="G103" s="132" t="s">
        <v>1059</v>
      </c>
      <c r="H103" s="133">
        <v>14.925000000000001</v>
      </c>
      <c r="I103" s="134"/>
      <c r="J103" s="135">
        <f>ROUND(I103*H103,2)</f>
        <v>0</v>
      </c>
      <c r="K103" s="131" t="s">
        <v>1050</v>
      </c>
      <c r="L103" s="31"/>
      <c r="M103" s="136" t="s">
        <v>3</v>
      </c>
      <c r="N103" s="137" t="s">
        <v>44</v>
      </c>
      <c r="P103" s="138">
        <f>O103*H103</f>
        <v>0</v>
      </c>
      <c r="Q103" s="138">
        <v>0</v>
      </c>
      <c r="R103" s="138">
        <f>Q103*H103</f>
        <v>0</v>
      </c>
      <c r="S103" s="138">
        <v>0</v>
      </c>
      <c r="T103" s="139">
        <f>S103*H103</f>
        <v>0</v>
      </c>
      <c r="AR103" s="140" t="s">
        <v>186</v>
      </c>
      <c r="AT103" s="140" t="s">
        <v>182</v>
      </c>
      <c r="AU103" s="140" t="s">
        <v>80</v>
      </c>
      <c r="AY103" s="16" t="s">
        <v>181</v>
      </c>
      <c r="BE103" s="141">
        <f>IF(N103="základní",J103,0)</f>
        <v>0</v>
      </c>
      <c r="BF103" s="141">
        <f>IF(N103="snížená",J103,0)</f>
        <v>0</v>
      </c>
      <c r="BG103" s="141">
        <f>IF(N103="zákl. přenesená",J103,0)</f>
        <v>0</v>
      </c>
      <c r="BH103" s="141">
        <f>IF(N103="sníž. přenesená",J103,0)</f>
        <v>0</v>
      </c>
      <c r="BI103" s="141">
        <f>IF(N103="nulová",J103,0)</f>
        <v>0</v>
      </c>
      <c r="BJ103" s="16" t="s">
        <v>78</v>
      </c>
      <c r="BK103" s="141">
        <f>ROUND(I103*H103,2)</f>
        <v>0</v>
      </c>
      <c r="BL103" s="16" t="s">
        <v>186</v>
      </c>
      <c r="BM103" s="140" t="s">
        <v>5359</v>
      </c>
    </row>
    <row r="104" spans="2:65" s="1" customFormat="1" x14ac:dyDescent="0.2">
      <c r="B104" s="31"/>
      <c r="D104" s="148" t="s">
        <v>1052</v>
      </c>
      <c r="F104" s="149" t="s">
        <v>1093</v>
      </c>
      <c r="I104" s="144"/>
      <c r="L104" s="31"/>
      <c r="M104" s="145"/>
      <c r="T104" s="52"/>
      <c r="AT104" s="16" t="s">
        <v>1052</v>
      </c>
      <c r="AU104" s="16" t="s">
        <v>80</v>
      </c>
    </row>
    <row r="105" spans="2:65" s="12" customFormat="1" x14ac:dyDescent="0.2">
      <c r="B105" s="150"/>
      <c r="D105" s="142" t="s">
        <v>1054</v>
      </c>
      <c r="E105" s="151" t="s">
        <v>3</v>
      </c>
      <c r="F105" s="152" t="s">
        <v>5360</v>
      </c>
      <c r="H105" s="153">
        <v>14.925000000000001</v>
      </c>
      <c r="I105" s="154"/>
      <c r="L105" s="150"/>
      <c r="M105" s="155"/>
      <c r="T105" s="156"/>
      <c r="AT105" s="151" t="s">
        <v>1054</v>
      </c>
      <c r="AU105" s="151" t="s">
        <v>80</v>
      </c>
      <c r="AV105" s="12" t="s">
        <v>80</v>
      </c>
      <c r="AW105" s="12" t="s">
        <v>35</v>
      </c>
      <c r="AX105" s="12" t="s">
        <v>78</v>
      </c>
      <c r="AY105" s="151" t="s">
        <v>181</v>
      </c>
    </row>
    <row r="106" spans="2:65" s="1" customFormat="1" ht="62.65" customHeight="1" x14ac:dyDescent="0.2">
      <c r="B106" s="128"/>
      <c r="C106" s="129" t="s">
        <v>186</v>
      </c>
      <c r="D106" s="129" t="s">
        <v>182</v>
      </c>
      <c r="E106" s="130" t="s">
        <v>1096</v>
      </c>
      <c r="F106" s="131" t="s">
        <v>1097</v>
      </c>
      <c r="G106" s="132" t="s">
        <v>1059</v>
      </c>
      <c r="H106" s="133">
        <v>9.9499999999999993</v>
      </c>
      <c r="I106" s="134"/>
      <c r="J106" s="135">
        <f>ROUND(I106*H106,2)</f>
        <v>0</v>
      </c>
      <c r="K106" s="131" t="s">
        <v>1050</v>
      </c>
      <c r="L106" s="31"/>
      <c r="M106" s="136" t="s">
        <v>3</v>
      </c>
      <c r="N106" s="137" t="s">
        <v>44</v>
      </c>
      <c r="P106" s="138">
        <f>O106*H106</f>
        <v>0</v>
      </c>
      <c r="Q106" s="138">
        <v>0</v>
      </c>
      <c r="R106" s="138">
        <f>Q106*H106</f>
        <v>0</v>
      </c>
      <c r="S106" s="138">
        <v>0</v>
      </c>
      <c r="T106" s="139">
        <f>S106*H106</f>
        <v>0</v>
      </c>
      <c r="AR106" s="140" t="s">
        <v>186</v>
      </c>
      <c r="AT106" s="140" t="s">
        <v>182</v>
      </c>
      <c r="AU106" s="140" t="s">
        <v>80</v>
      </c>
      <c r="AY106" s="16" t="s">
        <v>181</v>
      </c>
      <c r="BE106" s="141">
        <f>IF(N106="základní",J106,0)</f>
        <v>0</v>
      </c>
      <c r="BF106" s="141">
        <f>IF(N106="snížená",J106,0)</f>
        <v>0</v>
      </c>
      <c r="BG106" s="141">
        <f>IF(N106="zákl. přenesená",J106,0)</f>
        <v>0</v>
      </c>
      <c r="BH106" s="141">
        <f>IF(N106="sníž. přenesená",J106,0)</f>
        <v>0</v>
      </c>
      <c r="BI106" s="141">
        <f>IF(N106="nulová",J106,0)</f>
        <v>0</v>
      </c>
      <c r="BJ106" s="16" t="s">
        <v>78</v>
      </c>
      <c r="BK106" s="141">
        <f>ROUND(I106*H106,2)</f>
        <v>0</v>
      </c>
      <c r="BL106" s="16" t="s">
        <v>186</v>
      </c>
      <c r="BM106" s="140" t="s">
        <v>5361</v>
      </c>
    </row>
    <row r="107" spans="2:65" s="1" customFormat="1" x14ac:dyDescent="0.2">
      <c r="B107" s="31"/>
      <c r="D107" s="148" t="s">
        <v>1052</v>
      </c>
      <c r="F107" s="149" t="s">
        <v>1099</v>
      </c>
      <c r="I107" s="144"/>
      <c r="L107" s="31"/>
      <c r="M107" s="145"/>
      <c r="T107" s="52"/>
      <c r="AT107" s="16" t="s">
        <v>1052</v>
      </c>
      <c r="AU107" s="16" t="s">
        <v>80</v>
      </c>
    </row>
    <row r="108" spans="2:65" s="1" customFormat="1" ht="66.75" customHeight="1" x14ac:dyDescent="0.2">
      <c r="B108" s="128"/>
      <c r="C108" s="129" t="s">
        <v>198</v>
      </c>
      <c r="D108" s="129" t="s">
        <v>182</v>
      </c>
      <c r="E108" s="130" t="s">
        <v>1101</v>
      </c>
      <c r="F108" s="131" t="s">
        <v>1102</v>
      </c>
      <c r="G108" s="132" t="s">
        <v>1059</v>
      </c>
      <c r="H108" s="133">
        <v>99.5</v>
      </c>
      <c r="I108" s="134"/>
      <c r="J108" s="135">
        <f>ROUND(I108*H108,2)</f>
        <v>0</v>
      </c>
      <c r="K108" s="131" t="s">
        <v>1050</v>
      </c>
      <c r="L108" s="31"/>
      <c r="M108" s="136" t="s">
        <v>3</v>
      </c>
      <c r="N108" s="137" t="s">
        <v>44</v>
      </c>
      <c r="P108" s="138">
        <f>O108*H108</f>
        <v>0</v>
      </c>
      <c r="Q108" s="138">
        <v>0</v>
      </c>
      <c r="R108" s="138">
        <f>Q108*H108</f>
        <v>0</v>
      </c>
      <c r="S108" s="138">
        <v>0</v>
      </c>
      <c r="T108" s="139">
        <f>S108*H108</f>
        <v>0</v>
      </c>
      <c r="AR108" s="140" t="s">
        <v>186</v>
      </c>
      <c r="AT108" s="140" t="s">
        <v>182</v>
      </c>
      <c r="AU108" s="140" t="s">
        <v>80</v>
      </c>
      <c r="AY108" s="16" t="s">
        <v>181</v>
      </c>
      <c r="BE108" s="141">
        <f>IF(N108="základní",J108,0)</f>
        <v>0</v>
      </c>
      <c r="BF108" s="141">
        <f>IF(N108="snížená",J108,0)</f>
        <v>0</v>
      </c>
      <c r="BG108" s="141">
        <f>IF(N108="zákl. přenesená",J108,0)</f>
        <v>0</v>
      </c>
      <c r="BH108" s="141">
        <f>IF(N108="sníž. přenesená",J108,0)</f>
        <v>0</v>
      </c>
      <c r="BI108" s="141">
        <f>IF(N108="nulová",J108,0)</f>
        <v>0</v>
      </c>
      <c r="BJ108" s="16" t="s">
        <v>78</v>
      </c>
      <c r="BK108" s="141">
        <f>ROUND(I108*H108,2)</f>
        <v>0</v>
      </c>
      <c r="BL108" s="16" t="s">
        <v>186</v>
      </c>
      <c r="BM108" s="140" t="s">
        <v>5362</v>
      </c>
    </row>
    <row r="109" spans="2:65" s="1" customFormat="1" x14ac:dyDescent="0.2">
      <c r="B109" s="31"/>
      <c r="D109" s="148" t="s">
        <v>1052</v>
      </c>
      <c r="F109" s="149" t="s">
        <v>1104</v>
      </c>
      <c r="I109" s="144"/>
      <c r="L109" s="31"/>
      <c r="M109" s="145"/>
      <c r="T109" s="52"/>
      <c r="AT109" s="16" t="s">
        <v>1052</v>
      </c>
      <c r="AU109" s="16" t="s">
        <v>80</v>
      </c>
    </row>
    <row r="110" spans="2:65" s="12" customFormat="1" x14ac:dyDescent="0.2">
      <c r="B110" s="150"/>
      <c r="D110" s="142" t="s">
        <v>1054</v>
      </c>
      <c r="E110" s="151" t="s">
        <v>3</v>
      </c>
      <c r="F110" s="152" t="s">
        <v>5363</v>
      </c>
      <c r="H110" s="153">
        <v>99.5</v>
      </c>
      <c r="I110" s="154"/>
      <c r="L110" s="150"/>
      <c r="M110" s="155"/>
      <c r="T110" s="156"/>
      <c r="AT110" s="151" t="s">
        <v>1054</v>
      </c>
      <c r="AU110" s="151" t="s">
        <v>80</v>
      </c>
      <c r="AV110" s="12" t="s">
        <v>80</v>
      </c>
      <c r="AW110" s="12" t="s">
        <v>35</v>
      </c>
      <c r="AX110" s="12" t="s">
        <v>78</v>
      </c>
      <c r="AY110" s="151" t="s">
        <v>181</v>
      </c>
    </row>
    <row r="111" spans="2:65" s="1" customFormat="1" ht="44.25" customHeight="1" x14ac:dyDescent="0.2">
      <c r="B111" s="128"/>
      <c r="C111" s="129" t="s">
        <v>201</v>
      </c>
      <c r="D111" s="129" t="s">
        <v>182</v>
      </c>
      <c r="E111" s="130" t="s">
        <v>1107</v>
      </c>
      <c r="F111" s="131" t="s">
        <v>1108</v>
      </c>
      <c r="G111" s="132" t="s">
        <v>1059</v>
      </c>
      <c r="H111" s="133">
        <v>9.9499999999999993</v>
      </c>
      <c r="I111" s="134"/>
      <c r="J111" s="135">
        <f>ROUND(I111*H111,2)</f>
        <v>0</v>
      </c>
      <c r="K111" s="131" t="s">
        <v>1050</v>
      </c>
      <c r="L111" s="31"/>
      <c r="M111" s="136" t="s">
        <v>3</v>
      </c>
      <c r="N111" s="137" t="s">
        <v>44</v>
      </c>
      <c r="P111" s="138">
        <f>O111*H111</f>
        <v>0</v>
      </c>
      <c r="Q111" s="138">
        <v>0</v>
      </c>
      <c r="R111" s="138">
        <f>Q111*H111</f>
        <v>0</v>
      </c>
      <c r="S111" s="138">
        <v>0</v>
      </c>
      <c r="T111" s="139">
        <f>S111*H111</f>
        <v>0</v>
      </c>
      <c r="AR111" s="140" t="s">
        <v>186</v>
      </c>
      <c r="AT111" s="140" t="s">
        <v>182</v>
      </c>
      <c r="AU111" s="140" t="s">
        <v>80</v>
      </c>
      <c r="AY111" s="16" t="s">
        <v>181</v>
      </c>
      <c r="BE111" s="141">
        <f>IF(N111="základní",J111,0)</f>
        <v>0</v>
      </c>
      <c r="BF111" s="141">
        <f>IF(N111="snížená",J111,0)</f>
        <v>0</v>
      </c>
      <c r="BG111" s="141">
        <f>IF(N111="zákl. přenesená",J111,0)</f>
        <v>0</v>
      </c>
      <c r="BH111" s="141">
        <f>IF(N111="sníž. přenesená",J111,0)</f>
        <v>0</v>
      </c>
      <c r="BI111" s="141">
        <f>IF(N111="nulová",J111,0)</f>
        <v>0</v>
      </c>
      <c r="BJ111" s="16" t="s">
        <v>78</v>
      </c>
      <c r="BK111" s="141">
        <f>ROUND(I111*H111,2)</f>
        <v>0</v>
      </c>
      <c r="BL111" s="16" t="s">
        <v>186</v>
      </c>
      <c r="BM111" s="140" t="s">
        <v>5364</v>
      </c>
    </row>
    <row r="112" spans="2:65" s="1" customFormat="1" x14ac:dyDescent="0.2">
      <c r="B112" s="31"/>
      <c r="D112" s="148" t="s">
        <v>1052</v>
      </c>
      <c r="F112" s="149" t="s">
        <v>1110</v>
      </c>
      <c r="I112" s="144"/>
      <c r="L112" s="31"/>
      <c r="M112" s="145"/>
      <c r="T112" s="52"/>
      <c r="AT112" s="16" t="s">
        <v>1052</v>
      </c>
      <c r="AU112" s="16" t="s">
        <v>80</v>
      </c>
    </row>
    <row r="113" spans="2:65" s="1" customFormat="1" ht="44.25" customHeight="1" x14ac:dyDescent="0.2">
      <c r="B113" s="128"/>
      <c r="C113" s="129" t="s">
        <v>205</v>
      </c>
      <c r="D113" s="129" t="s">
        <v>182</v>
      </c>
      <c r="E113" s="130" t="s">
        <v>1112</v>
      </c>
      <c r="F113" s="131" t="s">
        <v>1113</v>
      </c>
      <c r="G113" s="132" t="s">
        <v>1114</v>
      </c>
      <c r="H113" s="133">
        <v>14.925000000000001</v>
      </c>
      <c r="I113" s="134"/>
      <c r="J113" s="135">
        <f>ROUND(I113*H113,2)</f>
        <v>0</v>
      </c>
      <c r="K113" s="131" t="s">
        <v>1050</v>
      </c>
      <c r="L113" s="31"/>
      <c r="M113" s="136" t="s">
        <v>3</v>
      </c>
      <c r="N113" s="137" t="s">
        <v>44</v>
      </c>
      <c r="P113" s="138">
        <f>O113*H113</f>
        <v>0</v>
      </c>
      <c r="Q113" s="138">
        <v>0</v>
      </c>
      <c r="R113" s="138">
        <f>Q113*H113</f>
        <v>0</v>
      </c>
      <c r="S113" s="138">
        <v>0</v>
      </c>
      <c r="T113" s="139">
        <f>S113*H113</f>
        <v>0</v>
      </c>
      <c r="AR113" s="140" t="s">
        <v>186</v>
      </c>
      <c r="AT113" s="140" t="s">
        <v>182</v>
      </c>
      <c r="AU113" s="140" t="s">
        <v>80</v>
      </c>
      <c r="AY113" s="16" t="s">
        <v>181</v>
      </c>
      <c r="BE113" s="141">
        <f>IF(N113="základní",J113,0)</f>
        <v>0</v>
      </c>
      <c r="BF113" s="141">
        <f>IF(N113="snížená",J113,0)</f>
        <v>0</v>
      </c>
      <c r="BG113" s="141">
        <f>IF(N113="zákl. přenesená",J113,0)</f>
        <v>0</v>
      </c>
      <c r="BH113" s="141">
        <f>IF(N113="sníž. přenesená",J113,0)</f>
        <v>0</v>
      </c>
      <c r="BI113" s="141">
        <f>IF(N113="nulová",J113,0)</f>
        <v>0</v>
      </c>
      <c r="BJ113" s="16" t="s">
        <v>78</v>
      </c>
      <c r="BK113" s="141">
        <f>ROUND(I113*H113,2)</f>
        <v>0</v>
      </c>
      <c r="BL113" s="16" t="s">
        <v>186</v>
      </c>
      <c r="BM113" s="140" t="s">
        <v>5365</v>
      </c>
    </row>
    <row r="114" spans="2:65" s="1" customFormat="1" x14ac:dyDescent="0.2">
      <c r="B114" s="31"/>
      <c r="D114" s="148" t="s">
        <v>1052</v>
      </c>
      <c r="F114" s="149" t="s">
        <v>1116</v>
      </c>
      <c r="I114" s="144"/>
      <c r="L114" s="31"/>
      <c r="M114" s="145"/>
      <c r="T114" s="52"/>
      <c r="AT114" s="16" t="s">
        <v>1052</v>
      </c>
      <c r="AU114" s="16" t="s">
        <v>80</v>
      </c>
    </row>
    <row r="115" spans="2:65" s="12" customFormat="1" x14ac:dyDescent="0.2">
      <c r="B115" s="150"/>
      <c r="D115" s="142" t="s">
        <v>1054</v>
      </c>
      <c r="E115" s="151" t="s">
        <v>3</v>
      </c>
      <c r="F115" s="152" t="s">
        <v>5360</v>
      </c>
      <c r="H115" s="153">
        <v>14.925000000000001</v>
      </c>
      <c r="I115" s="154"/>
      <c r="L115" s="150"/>
      <c r="M115" s="155"/>
      <c r="T115" s="156"/>
      <c r="AT115" s="151" t="s">
        <v>1054</v>
      </c>
      <c r="AU115" s="151" t="s">
        <v>80</v>
      </c>
      <c r="AV115" s="12" t="s">
        <v>80</v>
      </c>
      <c r="AW115" s="12" t="s">
        <v>35</v>
      </c>
      <c r="AX115" s="12" t="s">
        <v>78</v>
      </c>
      <c r="AY115" s="151" t="s">
        <v>181</v>
      </c>
    </row>
    <row r="116" spans="2:65" s="11" customFormat="1" ht="22.9" customHeight="1" x14ac:dyDescent="0.2">
      <c r="B116" s="118"/>
      <c r="D116" s="119" t="s">
        <v>72</v>
      </c>
      <c r="E116" s="146" t="s">
        <v>186</v>
      </c>
      <c r="F116" s="146" t="s">
        <v>1422</v>
      </c>
      <c r="I116" s="121"/>
      <c r="J116" s="147">
        <f>BK116</f>
        <v>0</v>
      </c>
      <c r="L116" s="118"/>
      <c r="M116" s="123"/>
      <c r="P116" s="124">
        <f>SUM(P117:P118)</f>
        <v>0</v>
      </c>
      <c r="R116" s="124">
        <f>SUM(R117:R118)</f>
        <v>5.9819399999999989</v>
      </c>
      <c r="T116" s="125">
        <f>SUM(T117:T118)</f>
        <v>0</v>
      </c>
      <c r="AR116" s="119" t="s">
        <v>78</v>
      </c>
      <c r="AT116" s="126" t="s">
        <v>72</v>
      </c>
      <c r="AU116" s="126" t="s">
        <v>78</v>
      </c>
      <c r="AY116" s="119" t="s">
        <v>181</v>
      </c>
      <c r="BK116" s="127">
        <f>SUM(BK117:BK118)</f>
        <v>0</v>
      </c>
    </row>
    <row r="117" spans="2:65" s="1" customFormat="1" ht="24.2" customHeight="1" x14ac:dyDescent="0.2">
      <c r="B117" s="128"/>
      <c r="C117" s="129" t="s">
        <v>209</v>
      </c>
      <c r="D117" s="129" t="s">
        <v>182</v>
      </c>
      <c r="E117" s="130" t="s">
        <v>5366</v>
      </c>
      <c r="F117" s="131" t="s">
        <v>5367</v>
      </c>
      <c r="G117" s="132" t="s">
        <v>597</v>
      </c>
      <c r="H117" s="133">
        <v>19.899999999999999</v>
      </c>
      <c r="I117" s="134"/>
      <c r="J117" s="135">
        <f>ROUND(I117*H117,2)</f>
        <v>0</v>
      </c>
      <c r="K117" s="131" t="s">
        <v>1205</v>
      </c>
      <c r="L117" s="31"/>
      <c r="M117" s="136" t="s">
        <v>3</v>
      </c>
      <c r="N117" s="137" t="s">
        <v>44</v>
      </c>
      <c r="P117" s="138">
        <f>O117*H117</f>
        <v>0</v>
      </c>
      <c r="Q117" s="138">
        <v>0.30059999999999998</v>
      </c>
      <c r="R117" s="138">
        <f>Q117*H117</f>
        <v>5.9819399999999989</v>
      </c>
      <c r="S117" s="138">
        <v>0</v>
      </c>
      <c r="T117" s="139">
        <f>S117*H117</f>
        <v>0</v>
      </c>
      <c r="AR117" s="140" t="s">
        <v>186</v>
      </c>
      <c r="AT117" s="140" t="s">
        <v>182</v>
      </c>
      <c r="AU117" s="140" t="s">
        <v>80</v>
      </c>
      <c r="AY117" s="16" t="s">
        <v>181</v>
      </c>
      <c r="BE117" s="141">
        <f>IF(N117="základní",J117,0)</f>
        <v>0</v>
      </c>
      <c r="BF117" s="141">
        <f>IF(N117="snížená",J117,0)</f>
        <v>0</v>
      </c>
      <c r="BG117" s="141">
        <f>IF(N117="zákl. přenesená",J117,0)</f>
        <v>0</v>
      </c>
      <c r="BH117" s="141">
        <f>IF(N117="sníž. přenesená",J117,0)</f>
        <v>0</v>
      </c>
      <c r="BI117" s="141">
        <f>IF(N117="nulová",J117,0)</f>
        <v>0</v>
      </c>
      <c r="BJ117" s="16" t="s">
        <v>78</v>
      </c>
      <c r="BK117" s="141">
        <f>ROUND(I117*H117,2)</f>
        <v>0</v>
      </c>
      <c r="BL117" s="16" t="s">
        <v>186</v>
      </c>
      <c r="BM117" s="140" t="s">
        <v>5368</v>
      </c>
    </row>
    <row r="118" spans="2:65" s="1" customFormat="1" x14ac:dyDescent="0.2">
      <c r="B118" s="31"/>
      <c r="D118" s="148" t="s">
        <v>1052</v>
      </c>
      <c r="F118" s="149" t="s">
        <v>5369</v>
      </c>
      <c r="I118" s="144"/>
      <c r="L118" s="31"/>
      <c r="M118" s="145"/>
      <c r="T118" s="52"/>
      <c r="AT118" s="16" t="s">
        <v>1052</v>
      </c>
      <c r="AU118" s="16" t="s">
        <v>80</v>
      </c>
    </row>
    <row r="119" spans="2:65" s="11" customFormat="1" ht="22.9" customHeight="1" x14ac:dyDescent="0.2">
      <c r="B119" s="118"/>
      <c r="D119" s="119" t="s">
        <v>72</v>
      </c>
      <c r="E119" s="146" t="s">
        <v>198</v>
      </c>
      <c r="F119" s="146" t="s">
        <v>5370</v>
      </c>
      <c r="I119" s="121"/>
      <c r="J119" s="147">
        <f>BK119</f>
        <v>0</v>
      </c>
      <c r="L119" s="118"/>
      <c r="M119" s="123"/>
      <c r="P119" s="124">
        <f>SUM(P120:P127)</f>
        <v>0</v>
      </c>
      <c r="R119" s="124">
        <f>SUM(R120:R127)</f>
        <v>12.036913</v>
      </c>
      <c r="T119" s="125">
        <f>SUM(T120:T127)</f>
        <v>0</v>
      </c>
      <c r="AR119" s="119" t="s">
        <v>78</v>
      </c>
      <c r="AT119" s="126" t="s">
        <v>72</v>
      </c>
      <c r="AU119" s="126" t="s">
        <v>78</v>
      </c>
      <c r="AY119" s="119" t="s">
        <v>181</v>
      </c>
      <c r="BK119" s="127">
        <f>SUM(BK120:BK127)</f>
        <v>0</v>
      </c>
    </row>
    <row r="120" spans="2:65" s="1" customFormat="1" ht="37.9" customHeight="1" x14ac:dyDescent="0.2">
      <c r="B120" s="128"/>
      <c r="C120" s="129" t="s">
        <v>212</v>
      </c>
      <c r="D120" s="129" t="s">
        <v>182</v>
      </c>
      <c r="E120" s="130" t="s">
        <v>5371</v>
      </c>
      <c r="F120" s="131" t="s">
        <v>5372</v>
      </c>
      <c r="G120" s="132" t="s">
        <v>597</v>
      </c>
      <c r="H120" s="133">
        <v>19.899999999999999</v>
      </c>
      <c r="I120" s="134"/>
      <c r="J120" s="135">
        <f>ROUND(I120*H120,2)</f>
        <v>0</v>
      </c>
      <c r="K120" s="131" t="s">
        <v>1205</v>
      </c>
      <c r="L120" s="31"/>
      <c r="M120" s="136" t="s">
        <v>3</v>
      </c>
      <c r="N120" s="137" t="s">
        <v>44</v>
      </c>
      <c r="P120" s="138">
        <f>O120*H120</f>
        <v>0</v>
      </c>
      <c r="Q120" s="138">
        <v>0</v>
      </c>
      <c r="R120" s="138">
        <f>Q120*H120</f>
        <v>0</v>
      </c>
      <c r="S120" s="138">
        <v>0</v>
      </c>
      <c r="T120" s="139">
        <f>S120*H120</f>
        <v>0</v>
      </c>
      <c r="AR120" s="140" t="s">
        <v>186</v>
      </c>
      <c r="AT120" s="140" t="s">
        <v>182</v>
      </c>
      <c r="AU120" s="140" t="s">
        <v>80</v>
      </c>
      <c r="AY120" s="16" t="s">
        <v>181</v>
      </c>
      <c r="BE120" s="141">
        <f>IF(N120="základní",J120,0)</f>
        <v>0</v>
      </c>
      <c r="BF120" s="141">
        <f>IF(N120="snížená",J120,0)</f>
        <v>0</v>
      </c>
      <c r="BG120" s="141">
        <f>IF(N120="zákl. přenesená",J120,0)</f>
        <v>0</v>
      </c>
      <c r="BH120" s="141">
        <f>IF(N120="sníž. přenesená",J120,0)</f>
        <v>0</v>
      </c>
      <c r="BI120" s="141">
        <f>IF(N120="nulová",J120,0)</f>
        <v>0</v>
      </c>
      <c r="BJ120" s="16" t="s">
        <v>78</v>
      </c>
      <c r="BK120" s="141">
        <f>ROUND(I120*H120,2)</f>
        <v>0</v>
      </c>
      <c r="BL120" s="16" t="s">
        <v>186</v>
      </c>
      <c r="BM120" s="140" t="s">
        <v>5373</v>
      </c>
    </row>
    <row r="121" spans="2:65" s="1" customFormat="1" x14ac:dyDescent="0.2">
      <c r="B121" s="31"/>
      <c r="D121" s="148" t="s">
        <v>1052</v>
      </c>
      <c r="F121" s="149" t="s">
        <v>5374</v>
      </c>
      <c r="I121" s="144"/>
      <c r="L121" s="31"/>
      <c r="M121" s="145"/>
      <c r="T121" s="52"/>
      <c r="AT121" s="16" t="s">
        <v>1052</v>
      </c>
      <c r="AU121" s="16" t="s">
        <v>80</v>
      </c>
    </row>
    <row r="122" spans="2:65" s="1" customFormat="1" ht="44.25" customHeight="1" x14ac:dyDescent="0.2">
      <c r="B122" s="128"/>
      <c r="C122" s="129" t="s">
        <v>216</v>
      </c>
      <c r="D122" s="129" t="s">
        <v>182</v>
      </c>
      <c r="E122" s="130" t="s">
        <v>5375</v>
      </c>
      <c r="F122" s="131" t="s">
        <v>5376</v>
      </c>
      <c r="G122" s="132" t="s">
        <v>597</v>
      </c>
      <c r="H122" s="133">
        <v>19.899999999999999</v>
      </c>
      <c r="I122" s="134"/>
      <c r="J122" s="135">
        <f>ROUND(I122*H122,2)</f>
        <v>0</v>
      </c>
      <c r="K122" s="131" t="s">
        <v>1205</v>
      </c>
      <c r="L122" s="31"/>
      <c r="M122" s="136" t="s">
        <v>3</v>
      </c>
      <c r="N122" s="137" t="s">
        <v>44</v>
      </c>
      <c r="P122" s="138">
        <f>O122*H122</f>
        <v>0</v>
      </c>
      <c r="Q122" s="138">
        <v>0</v>
      </c>
      <c r="R122" s="138">
        <f>Q122*H122</f>
        <v>0</v>
      </c>
      <c r="S122" s="138">
        <v>0</v>
      </c>
      <c r="T122" s="139">
        <f>S122*H122</f>
        <v>0</v>
      </c>
      <c r="AR122" s="140" t="s">
        <v>186</v>
      </c>
      <c r="AT122" s="140" t="s">
        <v>182</v>
      </c>
      <c r="AU122" s="140" t="s">
        <v>80</v>
      </c>
      <c r="AY122" s="16" t="s">
        <v>181</v>
      </c>
      <c r="BE122" s="141">
        <f>IF(N122="základní",J122,0)</f>
        <v>0</v>
      </c>
      <c r="BF122" s="141">
        <f>IF(N122="snížená",J122,0)</f>
        <v>0</v>
      </c>
      <c r="BG122" s="141">
        <f>IF(N122="zákl. přenesená",J122,0)</f>
        <v>0</v>
      </c>
      <c r="BH122" s="141">
        <f>IF(N122="sníž. přenesená",J122,0)</f>
        <v>0</v>
      </c>
      <c r="BI122" s="141">
        <f>IF(N122="nulová",J122,0)</f>
        <v>0</v>
      </c>
      <c r="BJ122" s="16" t="s">
        <v>78</v>
      </c>
      <c r="BK122" s="141">
        <f>ROUND(I122*H122,2)</f>
        <v>0</v>
      </c>
      <c r="BL122" s="16" t="s">
        <v>186</v>
      </c>
      <c r="BM122" s="140" t="s">
        <v>5377</v>
      </c>
    </row>
    <row r="123" spans="2:65" s="1" customFormat="1" x14ac:dyDescent="0.2">
      <c r="B123" s="31"/>
      <c r="D123" s="148" t="s">
        <v>1052</v>
      </c>
      <c r="F123" s="149" t="s">
        <v>5378</v>
      </c>
      <c r="I123" s="144"/>
      <c r="L123" s="31"/>
      <c r="M123" s="145"/>
      <c r="T123" s="52"/>
      <c r="AT123" s="16" t="s">
        <v>1052</v>
      </c>
      <c r="AU123" s="16" t="s">
        <v>80</v>
      </c>
    </row>
    <row r="124" spans="2:65" s="1" customFormat="1" ht="55.5" customHeight="1" x14ac:dyDescent="0.2">
      <c r="B124" s="128"/>
      <c r="C124" s="129" t="s">
        <v>220</v>
      </c>
      <c r="D124" s="129" t="s">
        <v>182</v>
      </c>
      <c r="E124" s="130" t="s">
        <v>5379</v>
      </c>
      <c r="F124" s="131" t="s">
        <v>5380</v>
      </c>
      <c r="G124" s="132" t="s">
        <v>597</v>
      </c>
      <c r="H124" s="133">
        <v>19.899999999999999</v>
      </c>
      <c r="I124" s="134"/>
      <c r="J124" s="135">
        <f>ROUND(I124*H124,2)</f>
        <v>0</v>
      </c>
      <c r="K124" s="131" t="s">
        <v>1205</v>
      </c>
      <c r="L124" s="31"/>
      <c r="M124" s="136" t="s">
        <v>3</v>
      </c>
      <c r="N124" s="137" t="s">
        <v>44</v>
      </c>
      <c r="P124" s="138">
        <f>O124*H124</f>
        <v>0</v>
      </c>
      <c r="Q124" s="138">
        <v>0.1837</v>
      </c>
      <c r="R124" s="138">
        <f>Q124*H124</f>
        <v>3.6556299999999999</v>
      </c>
      <c r="S124" s="138">
        <v>0</v>
      </c>
      <c r="T124" s="139">
        <f>S124*H124</f>
        <v>0</v>
      </c>
      <c r="AR124" s="140" t="s">
        <v>186</v>
      </c>
      <c r="AT124" s="140" t="s">
        <v>182</v>
      </c>
      <c r="AU124" s="140" t="s">
        <v>80</v>
      </c>
      <c r="AY124" s="16" t="s">
        <v>181</v>
      </c>
      <c r="BE124" s="141">
        <f>IF(N124="základní",J124,0)</f>
        <v>0</v>
      </c>
      <c r="BF124" s="141">
        <f>IF(N124="snížená",J124,0)</f>
        <v>0</v>
      </c>
      <c r="BG124" s="141">
        <f>IF(N124="zákl. přenesená",J124,0)</f>
        <v>0</v>
      </c>
      <c r="BH124" s="141">
        <f>IF(N124="sníž. přenesená",J124,0)</f>
        <v>0</v>
      </c>
      <c r="BI124" s="141">
        <f>IF(N124="nulová",J124,0)</f>
        <v>0</v>
      </c>
      <c r="BJ124" s="16" t="s">
        <v>78</v>
      </c>
      <c r="BK124" s="141">
        <f>ROUND(I124*H124,2)</f>
        <v>0</v>
      </c>
      <c r="BL124" s="16" t="s">
        <v>186</v>
      </c>
      <c r="BM124" s="140" t="s">
        <v>5381</v>
      </c>
    </row>
    <row r="125" spans="2:65" s="1" customFormat="1" x14ac:dyDescent="0.2">
      <c r="B125" s="31"/>
      <c r="D125" s="148" t="s">
        <v>1052</v>
      </c>
      <c r="F125" s="149" t="s">
        <v>5382</v>
      </c>
      <c r="I125" s="144"/>
      <c r="L125" s="31"/>
      <c r="M125" s="145"/>
      <c r="T125" s="52"/>
      <c r="AT125" s="16" t="s">
        <v>1052</v>
      </c>
      <c r="AU125" s="16" t="s">
        <v>80</v>
      </c>
    </row>
    <row r="126" spans="2:65" s="1" customFormat="1" ht="16.5" customHeight="1" x14ac:dyDescent="0.2">
      <c r="B126" s="128"/>
      <c r="C126" s="164" t="s">
        <v>9</v>
      </c>
      <c r="D126" s="164" t="s">
        <v>1134</v>
      </c>
      <c r="E126" s="165" t="s">
        <v>5383</v>
      </c>
      <c r="F126" s="166" t="s">
        <v>5384</v>
      </c>
      <c r="G126" s="167" t="s">
        <v>597</v>
      </c>
      <c r="H126" s="168">
        <v>20.099</v>
      </c>
      <c r="I126" s="169"/>
      <c r="J126" s="170">
        <f>ROUND(I126*H126,2)</f>
        <v>0</v>
      </c>
      <c r="K126" s="166" t="s">
        <v>1205</v>
      </c>
      <c r="L126" s="171"/>
      <c r="M126" s="172" t="s">
        <v>3</v>
      </c>
      <c r="N126" s="173" t="s">
        <v>44</v>
      </c>
      <c r="P126" s="138">
        <f>O126*H126</f>
        <v>0</v>
      </c>
      <c r="Q126" s="138">
        <v>0.41699999999999998</v>
      </c>
      <c r="R126" s="138">
        <f>Q126*H126</f>
        <v>8.3812829999999998</v>
      </c>
      <c r="S126" s="138">
        <v>0</v>
      </c>
      <c r="T126" s="139">
        <f>S126*H126</f>
        <v>0</v>
      </c>
      <c r="AR126" s="140" t="s">
        <v>209</v>
      </c>
      <c r="AT126" s="140" t="s">
        <v>1134</v>
      </c>
      <c r="AU126" s="140" t="s">
        <v>80</v>
      </c>
      <c r="AY126" s="16" t="s">
        <v>181</v>
      </c>
      <c r="BE126" s="141">
        <f>IF(N126="základní",J126,0)</f>
        <v>0</v>
      </c>
      <c r="BF126" s="141">
        <f>IF(N126="snížená",J126,0)</f>
        <v>0</v>
      </c>
      <c r="BG126" s="141">
        <f>IF(N126="zákl. přenesená",J126,0)</f>
        <v>0</v>
      </c>
      <c r="BH126" s="141">
        <f>IF(N126="sníž. přenesená",J126,0)</f>
        <v>0</v>
      </c>
      <c r="BI126" s="141">
        <f>IF(N126="nulová",J126,0)</f>
        <v>0</v>
      </c>
      <c r="BJ126" s="16" t="s">
        <v>78</v>
      </c>
      <c r="BK126" s="141">
        <f>ROUND(I126*H126,2)</f>
        <v>0</v>
      </c>
      <c r="BL126" s="16" t="s">
        <v>186</v>
      </c>
      <c r="BM126" s="140" t="s">
        <v>5385</v>
      </c>
    </row>
    <row r="127" spans="2:65" s="12" customFormat="1" x14ac:dyDescent="0.2">
      <c r="B127" s="150"/>
      <c r="D127" s="142" t="s">
        <v>1054</v>
      </c>
      <c r="F127" s="152" t="s">
        <v>5386</v>
      </c>
      <c r="H127" s="153">
        <v>20.099</v>
      </c>
      <c r="I127" s="154"/>
      <c r="L127" s="150"/>
      <c r="M127" s="155"/>
      <c r="T127" s="156"/>
      <c r="AT127" s="151" t="s">
        <v>1054</v>
      </c>
      <c r="AU127" s="151" t="s">
        <v>80</v>
      </c>
      <c r="AV127" s="12" t="s">
        <v>80</v>
      </c>
      <c r="AW127" s="12" t="s">
        <v>4</v>
      </c>
      <c r="AX127" s="12" t="s">
        <v>78</v>
      </c>
      <c r="AY127" s="151" t="s">
        <v>181</v>
      </c>
    </row>
    <row r="128" spans="2:65" s="11" customFormat="1" ht="22.9" customHeight="1" x14ac:dyDescent="0.2">
      <c r="B128" s="118"/>
      <c r="D128" s="119" t="s">
        <v>72</v>
      </c>
      <c r="E128" s="146" t="s">
        <v>212</v>
      </c>
      <c r="F128" s="146" t="s">
        <v>1808</v>
      </c>
      <c r="I128" s="121"/>
      <c r="J128" s="147">
        <f>BK128</f>
        <v>0</v>
      </c>
      <c r="L128" s="118"/>
      <c r="M128" s="123"/>
      <c r="P128" s="124">
        <f>SUM(P129:P135)</f>
        <v>0</v>
      </c>
      <c r="R128" s="124">
        <f>SUM(R129:R135)</f>
        <v>2.9598829200000001</v>
      </c>
      <c r="T128" s="125">
        <f>SUM(T129:T135)</f>
        <v>0</v>
      </c>
      <c r="AR128" s="119" t="s">
        <v>78</v>
      </c>
      <c r="AT128" s="126" t="s">
        <v>72</v>
      </c>
      <c r="AU128" s="126" t="s">
        <v>78</v>
      </c>
      <c r="AY128" s="119" t="s">
        <v>181</v>
      </c>
      <c r="BK128" s="127">
        <f>SUM(BK129:BK135)</f>
        <v>0</v>
      </c>
    </row>
    <row r="129" spans="2:65" s="1" customFormat="1" ht="49.15" customHeight="1" x14ac:dyDescent="0.2">
      <c r="B129" s="128"/>
      <c r="C129" s="129" t="s">
        <v>226</v>
      </c>
      <c r="D129" s="129" t="s">
        <v>182</v>
      </c>
      <c r="E129" s="130" t="s">
        <v>5387</v>
      </c>
      <c r="F129" s="131" t="s">
        <v>5388</v>
      </c>
      <c r="G129" s="132" t="s">
        <v>499</v>
      </c>
      <c r="H129" s="133">
        <v>15.8</v>
      </c>
      <c r="I129" s="134"/>
      <c r="J129" s="135">
        <f>ROUND(I129*H129,2)</f>
        <v>0</v>
      </c>
      <c r="K129" s="131" t="s">
        <v>1205</v>
      </c>
      <c r="L129" s="31"/>
      <c r="M129" s="136" t="s">
        <v>3</v>
      </c>
      <c r="N129" s="137" t="s">
        <v>44</v>
      </c>
      <c r="P129" s="138">
        <f>O129*H129</f>
        <v>0</v>
      </c>
      <c r="Q129" s="138">
        <v>0.1295</v>
      </c>
      <c r="R129" s="138">
        <f>Q129*H129</f>
        <v>2.0461</v>
      </c>
      <c r="S129" s="138">
        <v>0</v>
      </c>
      <c r="T129" s="139">
        <f>S129*H129</f>
        <v>0</v>
      </c>
      <c r="AR129" s="140" t="s">
        <v>186</v>
      </c>
      <c r="AT129" s="140" t="s">
        <v>182</v>
      </c>
      <c r="AU129" s="140" t="s">
        <v>80</v>
      </c>
      <c r="AY129" s="16" t="s">
        <v>181</v>
      </c>
      <c r="BE129" s="141">
        <f>IF(N129="základní",J129,0)</f>
        <v>0</v>
      </c>
      <c r="BF129" s="141">
        <f>IF(N129="snížená",J129,0)</f>
        <v>0</v>
      </c>
      <c r="BG129" s="141">
        <f>IF(N129="zákl. přenesená",J129,0)</f>
        <v>0</v>
      </c>
      <c r="BH129" s="141">
        <f>IF(N129="sníž. přenesená",J129,0)</f>
        <v>0</v>
      </c>
      <c r="BI129" s="141">
        <f>IF(N129="nulová",J129,0)</f>
        <v>0</v>
      </c>
      <c r="BJ129" s="16" t="s">
        <v>78</v>
      </c>
      <c r="BK129" s="141">
        <f>ROUND(I129*H129,2)</f>
        <v>0</v>
      </c>
      <c r="BL129" s="16" t="s">
        <v>186</v>
      </c>
      <c r="BM129" s="140" t="s">
        <v>5389</v>
      </c>
    </row>
    <row r="130" spans="2:65" s="1" customFormat="1" x14ac:dyDescent="0.2">
      <c r="B130" s="31"/>
      <c r="D130" s="148" t="s">
        <v>1052</v>
      </c>
      <c r="F130" s="149" t="s">
        <v>5390</v>
      </c>
      <c r="I130" s="144"/>
      <c r="L130" s="31"/>
      <c r="M130" s="145"/>
      <c r="T130" s="52"/>
      <c r="AT130" s="16" t="s">
        <v>1052</v>
      </c>
      <c r="AU130" s="16" t="s">
        <v>80</v>
      </c>
    </row>
    <row r="131" spans="2:65" s="12" customFormat="1" x14ac:dyDescent="0.2">
      <c r="B131" s="150"/>
      <c r="D131" s="142" t="s">
        <v>1054</v>
      </c>
      <c r="E131" s="151" t="s">
        <v>3</v>
      </c>
      <c r="F131" s="152" t="s">
        <v>5391</v>
      </c>
      <c r="H131" s="153">
        <v>15.8</v>
      </c>
      <c r="I131" s="154"/>
      <c r="L131" s="150"/>
      <c r="M131" s="155"/>
      <c r="T131" s="156"/>
      <c r="AT131" s="151" t="s">
        <v>1054</v>
      </c>
      <c r="AU131" s="151" t="s">
        <v>80</v>
      </c>
      <c r="AV131" s="12" t="s">
        <v>80</v>
      </c>
      <c r="AW131" s="12" t="s">
        <v>35</v>
      </c>
      <c r="AX131" s="12" t="s">
        <v>78</v>
      </c>
      <c r="AY131" s="151" t="s">
        <v>181</v>
      </c>
    </row>
    <row r="132" spans="2:65" s="1" customFormat="1" ht="16.5" customHeight="1" x14ac:dyDescent="0.2">
      <c r="B132" s="128"/>
      <c r="C132" s="164" t="s">
        <v>230</v>
      </c>
      <c r="D132" s="164" t="s">
        <v>1134</v>
      </c>
      <c r="E132" s="165" t="s">
        <v>5392</v>
      </c>
      <c r="F132" s="166" t="s">
        <v>5393</v>
      </c>
      <c r="G132" s="167" t="s">
        <v>499</v>
      </c>
      <c r="H132" s="168">
        <v>16.116</v>
      </c>
      <c r="I132" s="169"/>
      <c r="J132" s="170">
        <f>ROUND(I132*H132,2)</f>
        <v>0</v>
      </c>
      <c r="K132" s="166" t="s">
        <v>1205</v>
      </c>
      <c r="L132" s="171"/>
      <c r="M132" s="172" t="s">
        <v>3</v>
      </c>
      <c r="N132" s="173" t="s">
        <v>44</v>
      </c>
      <c r="P132" s="138">
        <f>O132*H132</f>
        <v>0</v>
      </c>
      <c r="Q132" s="138">
        <v>5.6120000000000003E-2</v>
      </c>
      <c r="R132" s="138">
        <f>Q132*H132</f>
        <v>0.90442992</v>
      </c>
      <c r="S132" s="138">
        <v>0</v>
      </c>
      <c r="T132" s="139">
        <f>S132*H132</f>
        <v>0</v>
      </c>
      <c r="AR132" s="140" t="s">
        <v>209</v>
      </c>
      <c r="AT132" s="140" t="s">
        <v>1134</v>
      </c>
      <c r="AU132" s="140" t="s">
        <v>80</v>
      </c>
      <c r="AY132" s="16" t="s">
        <v>181</v>
      </c>
      <c r="BE132" s="141">
        <f>IF(N132="základní",J132,0)</f>
        <v>0</v>
      </c>
      <c r="BF132" s="141">
        <f>IF(N132="snížená",J132,0)</f>
        <v>0</v>
      </c>
      <c r="BG132" s="141">
        <f>IF(N132="zákl. přenesená",J132,0)</f>
        <v>0</v>
      </c>
      <c r="BH132" s="141">
        <f>IF(N132="sníž. přenesená",J132,0)</f>
        <v>0</v>
      </c>
      <c r="BI132" s="141">
        <f>IF(N132="nulová",J132,0)</f>
        <v>0</v>
      </c>
      <c r="BJ132" s="16" t="s">
        <v>78</v>
      </c>
      <c r="BK132" s="141">
        <f>ROUND(I132*H132,2)</f>
        <v>0</v>
      </c>
      <c r="BL132" s="16" t="s">
        <v>186</v>
      </c>
      <c r="BM132" s="140" t="s">
        <v>5394</v>
      </c>
    </row>
    <row r="133" spans="2:65" s="12" customFormat="1" x14ac:dyDescent="0.2">
      <c r="B133" s="150"/>
      <c r="D133" s="142" t="s">
        <v>1054</v>
      </c>
      <c r="F133" s="152" t="s">
        <v>5395</v>
      </c>
      <c r="H133" s="153">
        <v>16.116</v>
      </c>
      <c r="I133" s="154"/>
      <c r="L133" s="150"/>
      <c r="M133" s="155"/>
      <c r="T133" s="156"/>
      <c r="AT133" s="151" t="s">
        <v>1054</v>
      </c>
      <c r="AU133" s="151" t="s">
        <v>80</v>
      </c>
      <c r="AV133" s="12" t="s">
        <v>80</v>
      </c>
      <c r="AW133" s="12" t="s">
        <v>4</v>
      </c>
      <c r="AX133" s="12" t="s">
        <v>78</v>
      </c>
      <c r="AY133" s="151" t="s">
        <v>181</v>
      </c>
    </row>
    <row r="134" spans="2:65" s="1" customFormat="1" ht="24.2" customHeight="1" x14ac:dyDescent="0.2">
      <c r="B134" s="128"/>
      <c r="C134" s="129" t="s">
        <v>233</v>
      </c>
      <c r="D134" s="129" t="s">
        <v>182</v>
      </c>
      <c r="E134" s="130" t="s">
        <v>5396</v>
      </c>
      <c r="F134" s="131" t="s">
        <v>5397</v>
      </c>
      <c r="G134" s="132" t="s">
        <v>597</v>
      </c>
      <c r="H134" s="133">
        <v>19.899999999999999</v>
      </c>
      <c r="I134" s="134"/>
      <c r="J134" s="135">
        <f>ROUND(I134*H134,2)</f>
        <v>0</v>
      </c>
      <c r="K134" s="131" t="s">
        <v>1205</v>
      </c>
      <c r="L134" s="31"/>
      <c r="M134" s="136" t="s">
        <v>3</v>
      </c>
      <c r="N134" s="137" t="s">
        <v>44</v>
      </c>
      <c r="P134" s="138">
        <f>O134*H134</f>
        <v>0</v>
      </c>
      <c r="Q134" s="138">
        <v>4.6999999999999999E-4</v>
      </c>
      <c r="R134" s="138">
        <f>Q134*H134</f>
        <v>9.3529999999999985E-3</v>
      </c>
      <c r="S134" s="138">
        <v>0</v>
      </c>
      <c r="T134" s="139">
        <f>S134*H134</f>
        <v>0</v>
      </c>
      <c r="AR134" s="140" t="s">
        <v>186</v>
      </c>
      <c r="AT134" s="140" t="s">
        <v>182</v>
      </c>
      <c r="AU134" s="140" t="s">
        <v>80</v>
      </c>
      <c r="AY134" s="16" t="s">
        <v>181</v>
      </c>
      <c r="BE134" s="141">
        <f>IF(N134="základní",J134,0)</f>
        <v>0</v>
      </c>
      <c r="BF134" s="141">
        <f>IF(N134="snížená",J134,0)</f>
        <v>0</v>
      </c>
      <c r="BG134" s="141">
        <f>IF(N134="zákl. přenesená",J134,0)</f>
        <v>0</v>
      </c>
      <c r="BH134" s="141">
        <f>IF(N134="sníž. přenesená",J134,0)</f>
        <v>0</v>
      </c>
      <c r="BI134" s="141">
        <f>IF(N134="nulová",J134,0)</f>
        <v>0</v>
      </c>
      <c r="BJ134" s="16" t="s">
        <v>78</v>
      </c>
      <c r="BK134" s="141">
        <f>ROUND(I134*H134,2)</f>
        <v>0</v>
      </c>
      <c r="BL134" s="16" t="s">
        <v>186</v>
      </c>
      <c r="BM134" s="140" t="s">
        <v>5398</v>
      </c>
    </row>
    <row r="135" spans="2:65" s="1" customFormat="1" x14ac:dyDescent="0.2">
      <c r="B135" s="31"/>
      <c r="D135" s="148" t="s">
        <v>1052</v>
      </c>
      <c r="F135" s="149" t="s">
        <v>5399</v>
      </c>
      <c r="I135" s="144"/>
      <c r="L135" s="31"/>
      <c r="M135" s="145"/>
      <c r="T135" s="52"/>
      <c r="AT135" s="16" t="s">
        <v>1052</v>
      </c>
      <c r="AU135" s="16" t="s">
        <v>80</v>
      </c>
    </row>
    <row r="136" spans="2:65" s="11" customFormat="1" ht="22.9" customHeight="1" x14ac:dyDescent="0.2">
      <c r="B136" s="118"/>
      <c r="D136" s="119" t="s">
        <v>72</v>
      </c>
      <c r="E136" s="146" t="s">
        <v>2250</v>
      </c>
      <c r="F136" s="146" t="s">
        <v>2251</v>
      </c>
      <c r="I136" s="121"/>
      <c r="J136" s="147">
        <f>BK136</f>
        <v>0</v>
      </c>
      <c r="L136" s="118"/>
      <c r="M136" s="123"/>
      <c r="P136" s="124">
        <f>SUM(P137:P138)</f>
        <v>0</v>
      </c>
      <c r="R136" s="124">
        <f>SUM(R137:R138)</f>
        <v>0</v>
      </c>
      <c r="T136" s="125">
        <f>SUM(T137:T138)</f>
        <v>0</v>
      </c>
      <c r="AR136" s="119" t="s">
        <v>78</v>
      </c>
      <c r="AT136" s="126" t="s">
        <v>72</v>
      </c>
      <c r="AU136" s="126" t="s">
        <v>78</v>
      </c>
      <c r="AY136" s="119" t="s">
        <v>181</v>
      </c>
      <c r="BK136" s="127">
        <f>SUM(BK137:BK138)</f>
        <v>0</v>
      </c>
    </row>
    <row r="137" spans="2:65" s="1" customFormat="1" ht="66.75" customHeight="1" x14ac:dyDescent="0.2">
      <c r="B137" s="128"/>
      <c r="C137" s="129" t="s">
        <v>237</v>
      </c>
      <c r="D137" s="129" t="s">
        <v>182</v>
      </c>
      <c r="E137" s="130" t="s">
        <v>2253</v>
      </c>
      <c r="F137" s="131" t="s">
        <v>2254</v>
      </c>
      <c r="G137" s="132" t="s">
        <v>1114</v>
      </c>
      <c r="H137" s="133">
        <v>20.978999999999999</v>
      </c>
      <c r="I137" s="134"/>
      <c r="J137" s="135">
        <f>ROUND(I137*H137,2)</f>
        <v>0</v>
      </c>
      <c r="K137" s="131" t="s">
        <v>1050</v>
      </c>
      <c r="L137" s="31"/>
      <c r="M137" s="136" t="s">
        <v>3</v>
      </c>
      <c r="N137" s="137" t="s">
        <v>44</v>
      </c>
      <c r="P137" s="138">
        <f>O137*H137</f>
        <v>0</v>
      </c>
      <c r="Q137" s="138">
        <v>0</v>
      </c>
      <c r="R137" s="138">
        <f>Q137*H137</f>
        <v>0</v>
      </c>
      <c r="S137" s="138">
        <v>0</v>
      </c>
      <c r="T137" s="139">
        <f>S137*H137</f>
        <v>0</v>
      </c>
      <c r="AR137" s="140" t="s">
        <v>186</v>
      </c>
      <c r="AT137" s="140" t="s">
        <v>182</v>
      </c>
      <c r="AU137" s="140" t="s">
        <v>80</v>
      </c>
      <c r="AY137" s="16" t="s">
        <v>181</v>
      </c>
      <c r="BE137" s="141">
        <f>IF(N137="základní",J137,0)</f>
        <v>0</v>
      </c>
      <c r="BF137" s="141">
        <f>IF(N137="snížená",J137,0)</f>
        <v>0</v>
      </c>
      <c r="BG137" s="141">
        <f>IF(N137="zákl. přenesená",J137,0)</f>
        <v>0</v>
      </c>
      <c r="BH137" s="141">
        <f>IF(N137="sníž. přenesená",J137,0)</f>
        <v>0</v>
      </c>
      <c r="BI137" s="141">
        <f>IF(N137="nulová",J137,0)</f>
        <v>0</v>
      </c>
      <c r="BJ137" s="16" t="s">
        <v>78</v>
      </c>
      <c r="BK137" s="141">
        <f>ROUND(I137*H137,2)</f>
        <v>0</v>
      </c>
      <c r="BL137" s="16" t="s">
        <v>186</v>
      </c>
      <c r="BM137" s="140" t="s">
        <v>5400</v>
      </c>
    </row>
    <row r="138" spans="2:65" s="1" customFormat="1" x14ac:dyDescent="0.2">
      <c r="B138" s="31"/>
      <c r="D138" s="148" t="s">
        <v>1052</v>
      </c>
      <c r="F138" s="149" t="s">
        <v>2256</v>
      </c>
      <c r="I138" s="144"/>
      <c r="L138" s="31"/>
      <c r="M138" s="145"/>
      <c r="T138" s="52"/>
      <c r="AT138" s="16" t="s">
        <v>1052</v>
      </c>
      <c r="AU138" s="16" t="s">
        <v>80</v>
      </c>
    </row>
    <row r="139" spans="2:65" s="11" customFormat="1" ht="25.9" customHeight="1" x14ac:dyDescent="0.2">
      <c r="B139" s="118"/>
      <c r="D139" s="119" t="s">
        <v>72</v>
      </c>
      <c r="E139" s="120" t="s">
        <v>4869</v>
      </c>
      <c r="F139" s="120" t="s">
        <v>4870</v>
      </c>
      <c r="I139" s="121"/>
      <c r="J139" s="122">
        <f>BK139</f>
        <v>0</v>
      </c>
      <c r="L139" s="118"/>
      <c r="M139" s="123"/>
      <c r="P139" s="124">
        <f>P140+P145</f>
        <v>0</v>
      </c>
      <c r="R139" s="124">
        <f>R140+R145</f>
        <v>0</v>
      </c>
      <c r="T139" s="125">
        <f>T140+T145</f>
        <v>0</v>
      </c>
      <c r="AR139" s="119" t="s">
        <v>198</v>
      </c>
      <c r="AT139" s="126" t="s">
        <v>72</v>
      </c>
      <c r="AU139" s="126" t="s">
        <v>73</v>
      </c>
      <c r="AY139" s="119" t="s">
        <v>181</v>
      </c>
      <c r="BK139" s="127">
        <f>BK140+BK145</f>
        <v>0</v>
      </c>
    </row>
    <row r="140" spans="2:65" s="11" customFormat="1" ht="22.9" customHeight="1" x14ac:dyDescent="0.2">
      <c r="B140" s="118"/>
      <c r="D140" s="119" t="s">
        <v>72</v>
      </c>
      <c r="E140" s="146" t="s">
        <v>4871</v>
      </c>
      <c r="F140" s="146" t="s">
        <v>4872</v>
      </c>
      <c r="I140" s="121"/>
      <c r="J140" s="147">
        <f>BK140</f>
        <v>0</v>
      </c>
      <c r="L140" s="118"/>
      <c r="M140" s="123"/>
      <c r="P140" s="124">
        <f>SUM(P141:P144)</f>
        <v>0</v>
      </c>
      <c r="R140" s="124">
        <f>SUM(R141:R144)</f>
        <v>0</v>
      </c>
      <c r="T140" s="125">
        <f>SUM(T141:T144)</f>
        <v>0</v>
      </c>
      <c r="AR140" s="119" t="s">
        <v>198</v>
      </c>
      <c r="AT140" s="126" t="s">
        <v>72</v>
      </c>
      <c r="AU140" s="126" t="s">
        <v>78</v>
      </c>
      <c r="AY140" s="119" t="s">
        <v>181</v>
      </c>
      <c r="BK140" s="127">
        <f>SUM(BK141:BK144)</f>
        <v>0</v>
      </c>
    </row>
    <row r="141" spans="2:65" s="1" customFormat="1" ht="16.5" customHeight="1" x14ac:dyDescent="0.2">
      <c r="B141" s="128"/>
      <c r="C141" s="129" t="s">
        <v>241</v>
      </c>
      <c r="D141" s="129" t="s">
        <v>182</v>
      </c>
      <c r="E141" s="130" t="s">
        <v>4874</v>
      </c>
      <c r="F141" s="131" t="s">
        <v>4872</v>
      </c>
      <c r="G141" s="132" t="s">
        <v>3089</v>
      </c>
      <c r="H141" s="174"/>
      <c r="I141" s="134"/>
      <c r="J141" s="135">
        <f>ROUND(I141*H141,2)</f>
        <v>0</v>
      </c>
      <c r="K141" s="131" t="s">
        <v>1050</v>
      </c>
      <c r="L141" s="31"/>
      <c r="M141" s="136" t="s">
        <v>3</v>
      </c>
      <c r="N141" s="137" t="s">
        <v>44</v>
      </c>
      <c r="P141" s="138">
        <f>O141*H141</f>
        <v>0</v>
      </c>
      <c r="Q141" s="138">
        <v>0</v>
      </c>
      <c r="R141" s="138">
        <f>Q141*H141</f>
        <v>0</v>
      </c>
      <c r="S141" s="138">
        <v>0</v>
      </c>
      <c r="T141" s="139">
        <f>S141*H141</f>
        <v>0</v>
      </c>
      <c r="AR141" s="140" t="s">
        <v>4875</v>
      </c>
      <c r="AT141" s="140" t="s">
        <v>182</v>
      </c>
      <c r="AU141" s="140" t="s">
        <v>80</v>
      </c>
      <c r="AY141" s="16" t="s">
        <v>181</v>
      </c>
      <c r="BE141" s="141">
        <f>IF(N141="základní",J141,0)</f>
        <v>0</v>
      </c>
      <c r="BF141" s="141">
        <f>IF(N141="snížená",J141,0)</f>
        <v>0</v>
      </c>
      <c r="BG141" s="141">
        <f>IF(N141="zákl. přenesená",J141,0)</f>
        <v>0</v>
      </c>
      <c r="BH141" s="141">
        <f>IF(N141="sníž. přenesená",J141,0)</f>
        <v>0</v>
      </c>
      <c r="BI141" s="141">
        <f>IF(N141="nulová",J141,0)</f>
        <v>0</v>
      </c>
      <c r="BJ141" s="16" t="s">
        <v>78</v>
      </c>
      <c r="BK141" s="141">
        <f>ROUND(I141*H141,2)</f>
        <v>0</v>
      </c>
      <c r="BL141" s="16" t="s">
        <v>4875</v>
      </c>
      <c r="BM141" s="140" t="s">
        <v>5401</v>
      </c>
    </row>
    <row r="142" spans="2:65" s="1" customFormat="1" x14ac:dyDescent="0.2">
      <c r="B142" s="31"/>
      <c r="D142" s="148" t="s">
        <v>1052</v>
      </c>
      <c r="F142" s="149" t="s">
        <v>4877</v>
      </c>
      <c r="I142" s="144"/>
      <c r="L142" s="31"/>
      <c r="M142" s="145"/>
      <c r="T142" s="52"/>
      <c r="AT142" s="16" t="s">
        <v>1052</v>
      </c>
      <c r="AU142" s="16" t="s">
        <v>80</v>
      </c>
    </row>
    <row r="143" spans="2:65" s="1" customFormat="1" ht="16.5" customHeight="1" x14ac:dyDescent="0.2">
      <c r="B143" s="128"/>
      <c r="C143" s="129" t="s">
        <v>244</v>
      </c>
      <c r="D143" s="129" t="s">
        <v>182</v>
      </c>
      <c r="E143" s="130" t="s">
        <v>4879</v>
      </c>
      <c r="F143" s="131" t="s">
        <v>4880</v>
      </c>
      <c r="G143" s="132" t="s">
        <v>1569</v>
      </c>
      <c r="H143" s="133">
        <v>1</v>
      </c>
      <c r="I143" s="134"/>
      <c r="J143" s="135">
        <f>ROUND(I143*H143,2)</f>
        <v>0</v>
      </c>
      <c r="K143" s="131" t="s">
        <v>1050</v>
      </c>
      <c r="L143" s="31"/>
      <c r="M143" s="136" t="s">
        <v>3</v>
      </c>
      <c r="N143" s="137" t="s">
        <v>44</v>
      </c>
      <c r="P143" s="138">
        <f>O143*H143</f>
        <v>0</v>
      </c>
      <c r="Q143" s="138">
        <v>0</v>
      </c>
      <c r="R143" s="138">
        <f>Q143*H143</f>
        <v>0</v>
      </c>
      <c r="S143" s="138">
        <v>0</v>
      </c>
      <c r="T143" s="139">
        <f>S143*H143</f>
        <v>0</v>
      </c>
      <c r="AR143" s="140" t="s">
        <v>4875</v>
      </c>
      <c r="AT143" s="140" t="s">
        <v>182</v>
      </c>
      <c r="AU143" s="140" t="s">
        <v>80</v>
      </c>
      <c r="AY143" s="16" t="s">
        <v>181</v>
      </c>
      <c r="BE143" s="141">
        <f>IF(N143="základní",J143,0)</f>
        <v>0</v>
      </c>
      <c r="BF143" s="141">
        <f>IF(N143="snížená",J143,0)</f>
        <v>0</v>
      </c>
      <c r="BG143" s="141">
        <f>IF(N143="zákl. přenesená",J143,0)</f>
        <v>0</v>
      </c>
      <c r="BH143" s="141">
        <f>IF(N143="sníž. přenesená",J143,0)</f>
        <v>0</v>
      </c>
      <c r="BI143" s="141">
        <f>IF(N143="nulová",J143,0)</f>
        <v>0</v>
      </c>
      <c r="BJ143" s="16" t="s">
        <v>78</v>
      </c>
      <c r="BK143" s="141">
        <f>ROUND(I143*H143,2)</f>
        <v>0</v>
      </c>
      <c r="BL143" s="16" t="s">
        <v>4875</v>
      </c>
      <c r="BM143" s="140" t="s">
        <v>5402</v>
      </c>
    </row>
    <row r="144" spans="2:65" s="1" customFormat="1" x14ac:dyDescent="0.2">
      <c r="B144" s="31"/>
      <c r="D144" s="148" t="s">
        <v>1052</v>
      </c>
      <c r="F144" s="149" t="s">
        <v>4882</v>
      </c>
      <c r="I144" s="144"/>
      <c r="L144" s="31"/>
      <c r="M144" s="145"/>
      <c r="T144" s="52"/>
      <c r="AT144" s="16" t="s">
        <v>1052</v>
      </c>
      <c r="AU144" s="16" t="s">
        <v>80</v>
      </c>
    </row>
    <row r="145" spans="2:65" s="11" customFormat="1" ht="22.9" customHeight="1" x14ac:dyDescent="0.2">
      <c r="B145" s="118"/>
      <c r="D145" s="119" t="s">
        <v>72</v>
      </c>
      <c r="E145" s="146" t="s">
        <v>4883</v>
      </c>
      <c r="F145" s="146" t="s">
        <v>4884</v>
      </c>
      <c r="I145" s="121"/>
      <c r="J145" s="147">
        <f>BK145</f>
        <v>0</v>
      </c>
      <c r="L145" s="118"/>
      <c r="M145" s="123"/>
      <c r="P145" s="124">
        <f>SUM(P146:P149)</f>
        <v>0</v>
      </c>
      <c r="R145" s="124">
        <f>SUM(R146:R149)</f>
        <v>0</v>
      </c>
      <c r="T145" s="125">
        <f>SUM(T146:T149)</f>
        <v>0</v>
      </c>
      <c r="AR145" s="119" t="s">
        <v>198</v>
      </c>
      <c r="AT145" s="126" t="s">
        <v>72</v>
      </c>
      <c r="AU145" s="126" t="s">
        <v>78</v>
      </c>
      <c r="AY145" s="119" t="s">
        <v>181</v>
      </c>
      <c r="BK145" s="127">
        <f>SUM(BK146:BK149)</f>
        <v>0</v>
      </c>
    </row>
    <row r="146" spans="2:65" s="1" customFormat="1" ht="16.5" customHeight="1" x14ac:dyDescent="0.2">
      <c r="B146" s="128"/>
      <c r="C146" s="129" t="s">
        <v>248</v>
      </c>
      <c r="D146" s="129" t="s">
        <v>182</v>
      </c>
      <c r="E146" s="130" t="s">
        <v>4894</v>
      </c>
      <c r="F146" s="131" t="s">
        <v>4895</v>
      </c>
      <c r="G146" s="132" t="s">
        <v>3089</v>
      </c>
      <c r="H146" s="174"/>
      <c r="I146" s="134"/>
      <c r="J146" s="135">
        <f>ROUND(I146*H146,2)</f>
        <v>0</v>
      </c>
      <c r="K146" s="131" t="s">
        <v>1050</v>
      </c>
      <c r="L146" s="31"/>
      <c r="M146" s="136" t="s">
        <v>3</v>
      </c>
      <c r="N146" s="137" t="s">
        <v>44</v>
      </c>
      <c r="P146" s="138">
        <f>O146*H146</f>
        <v>0</v>
      </c>
      <c r="Q146" s="138">
        <v>0</v>
      </c>
      <c r="R146" s="138">
        <f>Q146*H146</f>
        <v>0</v>
      </c>
      <c r="S146" s="138">
        <v>0</v>
      </c>
      <c r="T146" s="139">
        <f>S146*H146</f>
        <v>0</v>
      </c>
      <c r="AR146" s="140" t="s">
        <v>4875</v>
      </c>
      <c r="AT146" s="140" t="s">
        <v>182</v>
      </c>
      <c r="AU146" s="140" t="s">
        <v>80</v>
      </c>
      <c r="AY146" s="16" t="s">
        <v>181</v>
      </c>
      <c r="BE146" s="141">
        <f>IF(N146="základní",J146,0)</f>
        <v>0</v>
      </c>
      <c r="BF146" s="141">
        <f>IF(N146="snížená",J146,0)</f>
        <v>0</v>
      </c>
      <c r="BG146" s="141">
        <f>IF(N146="zákl. přenesená",J146,0)</f>
        <v>0</v>
      </c>
      <c r="BH146" s="141">
        <f>IF(N146="sníž. přenesená",J146,0)</f>
        <v>0</v>
      </c>
      <c r="BI146" s="141">
        <f>IF(N146="nulová",J146,0)</f>
        <v>0</v>
      </c>
      <c r="BJ146" s="16" t="s">
        <v>78</v>
      </c>
      <c r="BK146" s="141">
        <f>ROUND(I146*H146,2)</f>
        <v>0</v>
      </c>
      <c r="BL146" s="16" t="s">
        <v>4875</v>
      </c>
      <c r="BM146" s="140" t="s">
        <v>5403</v>
      </c>
    </row>
    <row r="147" spans="2:65" s="1" customFormat="1" x14ac:dyDescent="0.2">
      <c r="B147" s="31"/>
      <c r="D147" s="148" t="s">
        <v>1052</v>
      </c>
      <c r="F147" s="149" t="s">
        <v>4897</v>
      </c>
      <c r="I147" s="144"/>
      <c r="L147" s="31"/>
      <c r="M147" s="145"/>
      <c r="T147" s="52"/>
      <c r="AT147" s="16" t="s">
        <v>1052</v>
      </c>
      <c r="AU147" s="16" t="s">
        <v>80</v>
      </c>
    </row>
    <row r="148" spans="2:65" s="1" customFormat="1" ht="16.5" customHeight="1" x14ac:dyDescent="0.2">
      <c r="B148" s="128"/>
      <c r="C148" s="129" t="s">
        <v>252</v>
      </c>
      <c r="D148" s="129" t="s">
        <v>182</v>
      </c>
      <c r="E148" s="130" t="s">
        <v>4899</v>
      </c>
      <c r="F148" s="131" t="s">
        <v>4900</v>
      </c>
      <c r="G148" s="132" t="s">
        <v>3089</v>
      </c>
      <c r="H148" s="174"/>
      <c r="I148" s="134"/>
      <c r="J148" s="135">
        <f>ROUND(I148*H148,2)</f>
        <v>0</v>
      </c>
      <c r="K148" s="131" t="s">
        <v>1050</v>
      </c>
      <c r="L148" s="31"/>
      <c r="M148" s="136" t="s">
        <v>3</v>
      </c>
      <c r="N148" s="137" t="s">
        <v>44</v>
      </c>
      <c r="P148" s="138">
        <f>O148*H148</f>
        <v>0</v>
      </c>
      <c r="Q148" s="138">
        <v>0</v>
      </c>
      <c r="R148" s="138">
        <f>Q148*H148</f>
        <v>0</v>
      </c>
      <c r="S148" s="138">
        <v>0</v>
      </c>
      <c r="T148" s="139">
        <f>S148*H148</f>
        <v>0</v>
      </c>
      <c r="AR148" s="140" t="s">
        <v>4875</v>
      </c>
      <c r="AT148" s="140" t="s">
        <v>182</v>
      </c>
      <c r="AU148" s="140" t="s">
        <v>80</v>
      </c>
      <c r="AY148" s="16" t="s">
        <v>181</v>
      </c>
      <c r="BE148" s="141">
        <f>IF(N148="základní",J148,0)</f>
        <v>0</v>
      </c>
      <c r="BF148" s="141">
        <f>IF(N148="snížená",J148,0)</f>
        <v>0</v>
      </c>
      <c r="BG148" s="141">
        <f>IF(N148="zákl. přenesená",J148,0)</f>
        <v>0</v>
      </c>
      <c r="BH148" s="141">
        <f>IF(N148="sníž. přenesená",J148,0)</f>
        <v>0</v>
      </c>
      <c r="BI148" s="141">
        <f>IF(N148="nulová",J148,0)</f>
        <v>0</v>
      </c>
      <c r="BJ148" s="16" t="s">
        <v>78</v>
      </c>
      <c r="BK148" s="141">
        <f>ROUND(I148*H148,2)</f>
        <v>0</v>
      </c>
      <c r="BL148" s="16" t="s">
        <v>4875</v>
      </c>
      <c r="BM148" s="140" t="s">
        <v>5404</v>
      </c>
    </row>
    <row r="149" spans="2:65" s="1" customFormat="1" x14ac:dyDescent="0.2">
      <c r="B149" s="31"/>
      <c r="D149" s="148" t="s">
        <v>1052</v>
      </c>
      <c r="F149" s="149" t="s">
        <v>4902</v>
      </c>
      <c r="I149" s="144"/>
      <c r="L149" s="31"/>
      <c r="M149" s="175"/>
      <c r="N149" s="176"/>
      <c r="O149" s="176"/>
      <c r="P149" s="176"/>
      <c r="Q149" s="176"/>
      <c r="R149" s="176"/>
      <c r="S149" s="176"/>
      <c r="T149" s="177"/>
      <c r="AT149" s="16" t="s">
        <v>1052</v>
      </c>
      <c r="AU149" s="16" t="s">
        <v>80</v>
      </c>
    </row>
    <row r="150" spans="2:65" s="1" customFormat="1" ht="6.95" customHeight="1" x14ac:dyDescent="0.2">
      <c r="B150" s="40"/>
      <c r="C150" s="41"/>
      <c r="D150" s="41"/>
      <c r="E150" s="41"/>
      <c r="F150" s="41"/>
      <c r="G150" s="41"/>
      <c r="H150" s="41"/>
      <c r="I150" s="41"/>
      <c r="J150" s="41"/>
      <c r="K150" s="41"/>
      <c r="L150" s="31"/>
    </row>
  </sheetData>
  <autoFilter ref="C93:K149" xr:uid="{00000000-0009-0000-0000-000006000000}"/>
  <mergeCells count="12">
    <mergeCell ref="E86:H86"/>
    <mergeCell ref="L2:V2"/>
    <mergeCell ref="E50:H50"/>
    <mergeCell ref="E52:H52"/>
    <mergeCell ref="E54:H54"/>
    <mergeCell ref="E82:H82"/>
    <mergeCell ref="E84:H84"/>
    <mergeCell ref="E7:H7"/>
    <mergeCell ref="E9:H9"/>
    <mergeCell ref="E11:H11"/>
    <mergeCell ref="E20:H20"/>
    <mergeCell ref="E29:H29"/>
  </mergeCells>
  <hyperlinks>
    <hyperlink ref="F98" r:id="rId1" xr:uid="{00000000-0004-0000-0600-000000000000}"/>
    <hyperlink ref="F101" r:id="rId2" xr:uid="{00000000-0004-0000-0600-000001000000}"/>
    <hyperlink ref="F104" r:id="rId3" xr:uid="{00000000-0004-0000-0600-000002000000}"/>
    <hyperlink ref="F107" r:id="rId4" xr:uid="{00000000-0004-0000-0600-000003000000}"/>
    <hyperlink ref="F109" r:id="rId5" xr:uid="{00000000-0004-0000-0600-000004000000}"/>
    <hyperlink ref="F112" r:id="rId6" xr:uid="{00000000-0004-0000-0600-000005000000}"/>
    <hyperlink ref="F114" r:id="rId7" xr:uid="{00000000-0004-0000-0600-000006000000}"/>
    <hyperlink ref="F118" r:id="rId8" xr:uid="{00000000-0004-0000-0600-000007000000}"/>
    <hyperlink ref="F121" r:id="rId9" xr:uid="{00000000-0004-0000-0600-000008000000}"/>
    <hyperlink ref="F123" r:id="rId10" xr:uid="{00000000-0004-0000-0600-000009000000}"/>
    <hyperlink ref="F125" r:id="rId11" xr:uid="{00000000-0004-0000-0600-00000A000000}"/>
    <hyperlink ref="F130" r:id="rId12" xr:uid="{00000000-0004-0000-0600-00000B000000}"/>
    <hyperlink ref="F135" r:id="rId13" xr:uid="{00000000-0004-0000-0600-00000C000000}"/>
    <hyperlink ref="F138" r:id="rId14" xr:uid="{00000000-0004-0000-0600-00000D000000}"/>
    <hyperlink ref="F142" r:id="rId15" xr:uid="{00000000-0004-0000-0600-00000E000000}"/>
    <hyperlink ref="F144" r:id="rId16" xr:uid="{00000000-0004-0000-0600-00000F000000}"/>
    <hyperlink ref="F147" r:id="rId17" xr:uid="{00000000-0004-0000-0600-000010000000}"/>
    <hyperlink ref="F149" r:id="rId18" xr:uid="{00000000-0004-0000-0600-000011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272"/>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90" t="s">
        <v>6</v>
      </c>
      <c r="M2" s="273"/>
      <c r="N2" s="273"/>
      <c r="O2" s="273"/>
      <c r="P2" s="273"/>
      <c r="Q2" s="273"/>
      <c r="R2" s="273"/>
      <c r="S2" s="273"/>
      <c r="T2" s="273"/>
      <c r="U2" s="273"/>
      <c r="V2" s="273"/>
      <c r="AT2" s="16" t="s">
        <v>103</v>
      </c>
    </row>
    <row r="3" spans="2:46" ht="6.95" customHeight="1" x14ac:dyDescent="0.2">
      <c r="B3" s="17"/>
      <c r="C3" s="18"/>
      <c r="D3" s="18"/>
      <c r="E3" s="18"/>
      <c r="F3" s="18"/>
      <c r="G3" s="18"/>
      <c r="H3" s="18"/>
      <c r="I3" s="18"/>
      <c r="J3" s="18"/>
      <c r="K3" s="18"/>
      <c r="L3" s="19"/>
      <c r="AT3" s="16" t="s">
        <v>80</v>
      </c>
    </row>
    <row r="4" spans="2:46" ht="24.95" customHeight="1" x14ac:dyDescent="0.2">
      <c r="B4" s="19"/>
      <c r="D4" s="20" t="s">
        <v>113</v>
      </c>
      <c r="L4" s="19"/>
      <c r="M4" s="89" t="s">
        <v>11</v>
      </c>
      <c r="AT4" s="16" t="s">
        <v>4</v>
      </c>
    </row>
    <row r="5" spans="2:46" ht="6.95" customHeight="1" x14ac:dyDescent="0.2">
      <c r="B5" s="19"/>
      <c r="L5" s="19"/>
    </row>
    <row r="6" spans="2:46" ht="12" customHeight="1" x14ac:dyDescent="0.2">
      <c r="B6" s="19"/>
      <c r="D6" s="26" t="s">
        <v>17</v>
      </c>
      <c r="L6" s="19"/>
    </row>
    <row r="7" spans="2:46" ht="26.25" customHeight="1" x14ac:dyDescent="0.2">
      <c r="B7" s="19"/>
      <c r="E7" s="306" t="str">
        <f>'Rekapitulace stavby'!K6</f>
        <v>REKONSTRUKCE KMOCHOVA DOMU, KUTNOHORSKÁ ULICE ČP. 50</v>
      </c>
      <c r="F7" s="307"/>
      <c r="G7" s="307"/>
      <c r="H7" s="307"/>
      <c r="L7" s="19"/>
    </row>
    <row r="8" spans="2:46" ht="12" customHeight="1" x14ac:dyDescent="0.2">
      <c r="B8" s="19"/>
      <c r="D8" s="26" t="s">
        <v>114</v>
      </c>
      <c r="L8" s="19"/>
    </row>
    <row r="9" spans="2:46" s="1" customFormat="1" ht="23.25" customHeight="1" x14ac:dyDescent="0.2">
      <c r="B9" s="31"/>
      <c r="E9" s="306" t="s">
        <v>115</v>
      </c>
      <c r="F9" s="305"/>
      <c r="G9" s="305"/>
      <c r="H9" s="305"/>
      <c r="L9" s="31"/>
    </row>
    <row r="10" spans="2:46" s="1" customFormat="1" ht="12" customHeight="1" x14ac:dyDescent="0.2">
      <c r="B10" s="31"/>
      <c r="D10" s="26" t="s">
        <v>116</v>
      </c>
      <c r="L10" s="31"/>
    </row>
    <row r="11" spans="2:46" s="1" customFormat="1" ht="16.5" customHeight="1" x14ac:dyDescent="0.2">
      <c r="B11" s="31"/>
      <c r="E11" s="284" t="s">
        <v>5405</v>
      </c>
      <c r="F11" s="305"/>
      <c r="G11" s="305"/>
      <c r="H11" s="305"/>
      <c r="L11" s="31"/>
    </row>
    <row r="12" spans="2:46" s="1" customFormat="1" x14ac:dyDescent="0.2">
      <c r="B12" s="31"/>
      <c r="L12" s="31"/>
    </row>
    <row r="13" spans="2:46" s="1" customFormat="1" ht="12" customHeight="1" x14ac:dyDescent="0.2">
      <c r="B13" s="31"/>
      <c r="D13" s="26" t="s">
        <v>19</v>
      </c>
      <c r="F13" s="24" t="s">
        <v>3</v>
      </c>
      <c r="I13" s="26" t="s">
        <v>20</v>
      </c>
      <c r="J13" s="24" t="s">
        <v>3</v>
      </c>
      <c r="L13" s="31"/>
    </row>
    <row r="14" spans="2:46" s="1" customFormat="1" ht="12" customHeight="1" x14ac:dyDescent="0.2">
      <c r="B14" s="31"/>
      <c r="D14" s="26" t="s">
        <v>21</v>
      </c>
      <c r="F14" s="24" t="s">
        <v>22</v>
      </c>
      <c r="I14" s="26" t="s">
        <v>23</v>
      </c>
      <c r="J14" s="48" t="str">
        <f>'Rekapitulace stavby'!AN8</f>
        <v>30. 10. 2024</v>
      </c>
      <c r="L14" s="31"/>
    </row>
    <row r="15" spans="2:46" s="1" customFormat="1" ht="10.9" customHeight="1" x14ac:dyDescent="0.2">
      <c r="B15" s="31"/>
      <c r="L15" s="31"/>
    </row>
    <row r="16" spans="2:46" s="1" customFormat="1" ht="12" customHeight="1" x14ac:dyDescent="0.2">
      <c r="B16" s="31"/>
      <c r="D16" s="26" t="s">
        <v>25</v>
      </c>
      <c r="I16" s="26" t="s">
        <v>26</v>
      </c>
      <c r="J16" s="24" t="s">
        <v>3</v>
      </c>
      <c r="L16" s="31"/>
    </row>
    <row r="17" spans="2:12" s="1" customFormat="1" ht="18" customHeight="1" x14ac:dyDescent="0.2">
      <c r="B17" s="31"/>
      <c r="E17" s="24" t="s">
        <v>27</v>
      </c>
      <c r="I17" s="26" t="s">
        <v>28</v>
      </c>
      <c r="J17" s="24" t="s">
        <v>3</v>
      </c>
      <c r="L17" s="31"/>
    </row>
    <row r="18" spans="2:12" s="1" customFormat="1" ht="6.95" customHeight="1" x14ac:dyDescent="0.2">
      <c r="B18" s="31"/>
      <c r="L18" s="31"/>
    </row>
    <row r="19" spans="2:12" s="1" customFormat="1" ht="12" customHeight="1" x14ac:dyDescent="0.2">
      <c r="B19" s="31"/>
      <c r="D19" s="26" t="s">
        <v>29</v>
      </c>
      <c r="I19" s="26" t="s">
        <v>26</v>
      </c>
      <c r="J19" s="27" t="str">
        <f>'Rekapitulace stavby'!AN13</f>
        <v>Vyplň údaj</v>
      </c>
      <c r="L19" s="31"/>
    </row>
    <row r="20" spans="2:12" s="1" customFormat="1" ht="18" customHeight="1" x14ac:dyDescent="0.2">
      <c r="B20" s="31"/>
      <c r="E20" s="308" t="str">
        <f>'Rekapitulace stavby'!E14</f>
        <v>Vyplň údaj</v>
      </c>
      <c r="F20" s="272"/>
      <c r="G20" s="272"/>
      <c r="H20" s="272"/>
      <c r="I20" s="26" t="s">
        <v>28</v>
      </c>
      <c r="J20" s="27" t="str">
        <f>'Rekapitulace stavby'!AN14</f>
        <v>Vyplň údaj</v>
      </c>
      <c r="L20" s="31"/>
    </row>
    <row r="21" spans="2:12" s="1" customFormat="1" ht="6.95" customHeight="1" x14ac:dyDescent="0.2">
      <c r="B21" s="31"/>
      <c r="L21" s="31"/>
    </row>
    <row r="22" spans="2:12" s="1" customFormat="1" ht="12" customHeight="1" x14ac:dyDescent="0.2">
      <c r="B22" s="31"/>
      <c r="D22" s="26" t="s">
        <v>31</v>
      </c>
      <c r="I22" s="26" t="s">
        <v>26</v>
      </c>
      <c r="J22" s="24" t="s">
        <v>32</v>
      </c>
      <c r="L22" s="31"/>
    </row>
    <row r="23" spans="2:12" s="1" customFormat="1" ht="18" customHeight="1" x14ac:dyDescent="0.2">
      <c r="B23" s="31"/>
      <c r="E23" s="24" t="s">
        <v>33</v>
      </c>
      <c r="I23" s="26" t="s">
        <v>28</v>
      </c>
      <c r="J23" s="24" t="s">
        <v>34</v>
      </c>
      <c r="L23" s="31"/>
    </row>
    <row r="24" spans="2:12" s="1" customFormat="1" ht="6.95" customHeight="1" x14ac:dyDescent="0.2">
      <c r="B24" s="31"/>
      <c r="L24" s="31"/>
    </row>
    <row r="25" spans="2:12" s="1" customFormat="1" ht="12" customHeight="1" x14ac:dyDescent="0.2">
      <c r="B25" s="31"/>
      <c r="D25" s="26" t="s">
        <v>36</v>
      </c>
      <c r="I25" s="26" t="s">
        <v>26</v>
      </c>
      <c r="J25" s="24" t="s">
        <v>32</v>
      </c>
      <c r="L25" s="31"/>
    </row>
    <row r="26" spans="2:12" s="1" customFormat="1" ht="18" customHeight="1" x14ac:dyDescent="0.2">
      <c r="B26" s="31"/>
      <c r="E26" s="24" t="s">
        <v>33</v>
      </c>
      <c r="I26" s="26" t="s">
        <v>28</v>
      </c>
      <c r="J26" s="24" t="s">
        <v>34</v>
      </c>
      <c r="L26" s="31"/>
    </row>
    <row r="27" spans="2:12" s="1" customFormat="1" ht="6.95" customHeight="1" x14ac:dyDescent="0.2">
      <c r="B27" s="31"/>
      <c r="L27" s="31"/>
    </row>
    <row r="28" spans="2:12" s="1" customFormat="1" ht="12" customHeight="1" x14ac:dyDescent="0.2">
      <c r="B28" s="31"/>
      <c r="D28" s="26" t="s">
        <v>37</v>
      </c>
      <c r="L28" s="31"/>
    </row>
    <row r="29" spans="2:12" s="7" customFormat="1" ht="16.5" customHeight="1" x14ac:dyDescent="0.2">
      <c r="B29" s="90"/>
      <c r="E29" s="277" t="s">
        <v>3</v>
      </c>
      <c r="F29" s="277"/>
      <c r="G29" s="277"/>
      <c r="H29" s="277"/>
      <c r="L29" s="90"/>
    </row>
    <row r="30" spans="2:12" s="1" customFormat="1" ht="6.95" customHeight="1" x14ac:dyDescent="0.2">
      <c r="B30" s="31"/>
      <c r="L30" s="31"/>
    </row>
    <row r="31" spans="2:12" s="1" customFormat="1" ht="6.95" customHeight="1" x14ac:dyDescent="0.2">
      <c r="B31" s="31"/>
      <c r="D31" s="49"/>
      <c r="E31" s="49"/>
      <c r="F31" s="49"/>
      <c r="G31" s="49"/>
      <c r="H31" s="49"/>
      <c r="I31" s="49"/>
      <c r="J31" s="49"/>
      <c r="K31" s="49"/>
      <c r="L31" s="31"/>
    </row>
    <row r="32" spans="2:12" s="1" customFormat="1" ht="25.35" customHeight="1" x14ac:dyDescent="0.2">
      <c r="B32" s="31"/>
      <c r="D32" s="91" t="s">
        <v>39</v>
      </c>
      <c r="J32" s="62">
        <f>ROUND(J101, 2)</f>
        <v>0</v>
      </c>
      <c r="L32" s="31"/>
    </row>
    <row r="33" spans="2:12" s="1" customFormat="1" ht="6.95" customHeight="1" x14ac:dyDescent="0.2">
      <c r="B33" s="31"/>
      <c r="D33" s="49"/>
      <c r="E33" s="49"/>
      <c r="F33" s="49"/>
      <c r="G33" s="49"/>
      <c r="H33" s="49"/>
      <c r="I33" s="49"/>
      <c r="J33" s="49"/>
      <c r="K33" s="49"/>
      <c r="L33" s="31"/>
    </row>
    <row r="34" spans="2:12" s="1" customFormat="1" ht="14.45" customHeight="1" x14ac:dyDescent="0.2">
      <c r="B34" s="31"/>
      <c r="F34" s="34" t="s">
        <v>41</v>
      </c>
      <c r="I34" s="34" t="s">
        <v>40</v>
      </c>
      <c r="J34" s="34" t="s">
        <v>42</v>
      </c>
      <c r="L34" s="31"/>
    </row>
    <row r="35" spans="2:12" s="1" customFormat="1" ht="14.45" customHeight="1" x14ac:dyDescent="0.2">
      <c r="B35" s="31"/>
      <c r="D35" s="51" t="s">
        <v>43</v>
      </c>
      <c r="E35" s="26" t="s">
        <v>44</v>
      </c>
      <c r="F35" s="82">
        <f>ROUND((SUM(BE101:BE271)),  2)</f>
        <v>0</v>
      </c>
      <c r="I35" s="92">
        <v>0.21</v>
      </c>
      <c r="J35" s="82">
        <f>ROUND(((SUM(BE101:BE271))*I35),  2)</f>
        <v>0</v>
      </c>
      <c r="L35" s="31"/>
    </row>
    <row r="36" spans="2:12" s="1" customFormat="1" ht="14.45" customHeight="1" x14ac:dyDescent="0.2">
      <c r="B36" s="31"/>
      <c r="E36" s="26" t="s">
        <v>45</v>
      </c>
      <c r="F36" s="82">
        <f>ROUND((SUM(BF101:BF271)),  2)</f>
        <v>0</v>
      </c>
      <c r="I36" s="92">
        <v>0.12</v>
      </c>
      <c r="J36" s="82">
        <f>ROUND(((SUM(BF101:BF271))*I36),  2)</f>
        <v>0</v>
      </c>
      <c r="L36" s="31"/>
    </row>
    <row r="37" spans="2:12" s="1" customFormat="1" ht="14.45" hidden="1" customHeight="1" x14ac:dyDescent="0.2">
      <c r="B37" s="31"/>
      <c r="E37" s="26" t="s">
        <v>46</v>
      </c>
      <c r="F37" s="82">
        <f>ROUND((SUM(BG101:BG271)),  2)</f>
        <v>0</v>
      </c>
      <c r="I37" s="92">
        <v>0.21</v>
      </c>
      <c r="J37" s="82">
        <f>0</f>
        <v>0</v>
      </c>
      <c r="L37" s="31"/>
    </row>
    <row r="38" spans="2:12" s="1" customFormat="1" ht="14.45" hidden="1" customHeight="1" x14ac:dyDescent="0.2">
      <c r="B38" s="31"/>
      <c r="E38" s="26" t="s">
        <v>47</v>
      </c>
      <c r="F38" s="82">
        <f>ROUND((SUM(BH101:BH271)),  2)</f>
        <v>0</v>
      </c>
      <c r="I38" s="92">
        <v>0.12</v>
      </c>
      <c r="J38" s="82">
        <f>0</f>
        <v>0</v>
      </c>
      <c r="L38" s="31"/>
    </row>
    <row r="39" spans="2:12" s="1" customFormat="1" ht="14.45" hidden="1" customHeight="1" x14ac:dyDescent="0.2">
      <c r="B39" s="31"/>
      <c r="E39" s="26" t="s">
        <v>48</v>
      </c>
      <c r="F39" s="82">
        <f>ROUND((SUM(BI101:BI271)),  2)</f>
        <v>0</v>
      </c>
      <c r="I39" s="92">
        <v>0</v>
      </c>
      <c r="J39" s="82">
        <f>0</f>
        <v>0</v>
      </c>
      <c r="L39" s="31"/>
    </row>
    <row r="40" spans="2:12" s="1" customFormat="1" ht="6.95" customHeight="1" x14ac:dyDescent="0.2">
      <c r="B40" s="31"/>
      <c r="L40" s="31"/>
    </row>
    <row r="41" spans="2:12" s="1" customFormat="1" ht="25.35" customHeight="1" x14ac:dyDescent="0.2">
      <c r="B41" s="31"/>
      <c r="C41" s="93"/>
      <c r="D41" s="94" t="s">
        <v>49</v>
      </c>
      <c r="E41" s="53"/>
      <c r="F41" s="53"/>
      <c r="G41" s="95" t="s">
        <v>50</v>
      </c>
      <c r="H41" s="96" t="s">
        <v>51</v>
      </c>
      <c r="I41" s="53"/>
      <c r="J41" s="97">
        <f>SUM(J32:J39)</f>
        <v>0</v>
      </c>
      <c r="K41" s="98"/>
      <c r="L41" s="31"/>
    </row>
    <row r="42" spans="2:12" s="1" customFormat="1" ht="14.45" customHeight="1" x14ac:dyDescent="0.2">
      <c r="B42" s="40"/>
      <c r="C42" s="41"/>
      <c r="D42" s="41"/>
      <c r="E42" s="41"/>
      <c r="F42" s="41"/>
      <c r="G42" s="41"/>
      <c r="H42" s="41"/>
      <c r="I42" s="41"/>
      <c r="J42" s="41"/>
      <c r="K42" s="41"/>
      <c r="L42" s="31"/>
    </row>
    <row r="46" spans="2:12" s="1" customFormat="1" ht="6.95" customHeight="1" x14ac:dyDescent="0.2">
      <c r="B46" s="42"/>
      <c r="C46" s="43"/>
      <c r="D46" s="43"/>
      <c r="E46" s="43"/>
      <c r="F46" s="43"/>
      <c r="G46" s="43"/>
      <c r="H46" s="43"/>
      <c r="I46" s="43"/>
      <c r="J46" s="43"/>
      <c r="K46" s="43"/>
      <c r="L46" s="31"/>
    </row>
    <row r="47" spans="2:12" s="1" customFormat="1" ht="24.95" customHeight="1" x14ac:dyDescent="0.2">
      <c r="B47" s="31"/>
      <c r="C47" s="20" t="s">
        <v>118</v>
      </c>
      <c r="L47" s="31"/>
    </row>
    <row r="48" spans="2:12" s="1" customFormat="1" ht="6.95" customHeight="1" x14ac:dyDescent="0.2">
      <c r="B48" s="31"/>
      <c r="L48" s="31"/>
    </row>
    <row r="49" spans="2:47" s="1" customFormat="1" ht="12" customHeight="1" x14ac:dyDescent="0.2">
      <c r="B49" s="31"/>
      <c r="C49" s="26" t="s">
        <v>17</v>
      </c>
      <c r="L49" s="31"/>
    </row>
    <row r="50" spans="2:47" s="1" customFormat="1" ht="26.25" customHeight="1" x14ac:dyDescent="0.2">
      <c r="B50" s="31"/>
      <c r="E50" s="306" t="str">
        <f>E7</f>
        <v>REKONSTRUKCE KMOCHOVA DOMU, KUTNOHORSKÁ ULICE ČP. 50</v>
      </c>
      <c r="F50" s="307"/>
      <c r="G50" s="307"/>
      <c r="H50" s="307"/>
      <c r="L50" s="31"/>
    </row>
    <row r="51" spans="2:47" ht="12" customHeight="1" x14ac:dyDescent="0.2">
      <c r="B51" s="19"/>
      <c r="C51" s="26" t="s">
        <v>114</v>
      </c>
      <c r="L51" s="19"/>
    </row>
    <row r="52" spans="2:47" s="1" customFormat="1" ht="23.25" customHeight="1" x14ac:dyDescent="0.2">
      <c r="B52" s="31"/>
      <c r="E52" s="306" t="s">
        <v>115</v>
      </c>
      <c r="F52" s="305"/>
      <c r="G52" s="305"/>
      <c r="H52" s="305"/>
      <c r="L52" s="31"/>
    </row>
    <row r="53" spans="2:47" s="1" customFormat="1" ht="12" customHeight="1" x14ac:dyDescent="0.2">
      <c r="B53" s="31"/>
      <c r="C53" s="26" t="s">
        <v>116</v>
      </c>
      <c r="L53" s="31"/>
    </row>
    <row r="54" spans="2:47" s="1" customFormat="1" ht="16.5" customHeight="1" x14ac:dyDescent="0.2">
      <c r="B54" s="31"/>
      <c r="E54" s="284" t="str">
        <f>E11</f>
        <v>24039g - SO - 07 Sadové úpravy</v>
      </c>
      <c r="F54" s="305"/>
      <c r="G54" s="305"/>
      <c r="H54" s="305"/>
      <c r="L54" s="31"/>
    </row>
    <row r="55" spans="2:47" s="1" customFormat="1" ht="6.95" customHeight="1" x14ac:dyDescent="0.2">
      <c r="B55" s="31"/>
      <c r="L55" s="31"/>
    </row>
    <row r="56" spans="2:47" s="1" customFormat="1" ht="12" customHeight="1" x14ac:dyDescent="0.2">
      <c r="B56" s="31"/>
      <c r="C56" s="26" t="s">
        <v>21</v>
      </c>
      <c r="F56" s="24" t="str">
        <f>F14</f>
        <v>Kolín IV, Kutnohorská 50</v>
      </c>
      <c r="I56" s="26" t="s">
        <v>23</v>
      </c>
      <c r="J56" s="48" t="str">
        <f>IF(J14="","",J14)</f>
        <v>30. 10. 2024</v>
      </c>
      <c r="L56" s="31"/>
    </row>
    <row r="57" spans="2:47" s="1" customFormat="1" ht="6.95" customHeight="1" x14ac:dyDescent="0.2">
      <c r="B57" s="31"/>
      <c r="L57" s="31"/>
    </row>
    <row r="58" spans="2:47" s="1" customFormat="1" ht="40.15" customHeight="1" x14ac:dyDescent="0.2">
      <c r="B58" s="31"/>
      <c r="C58" s="26" t="s">
        <v>25</v>
      </c>
      <c r="F58" s="24" t="str">
        <f>E17</f>
        <v>Město Kolín, Karlovo nám. 78, Kolín I</v>
      </c>
      <c r="I58" s="26" t="s">
        <v>31</v>
      </c>
      <c r="J58" s="29" t="str">
        <f>E23</f>
        <v>AZ PROJECT spol. s r.o., Plynárenská 830, Kolín IV</v>
      </c>
      <c r="L58" s="31"/>
    </row>
    <row r="59" spans="2:47" s="1" customFormat="1" ht="40.15" customHeight="1" x14ac:dyDescent="0.2">
      <c r="B59" s="31"/>
      <c r="C59" s="26" t="s">
        <v>29</v>
      </c>
      <c r="F59" s="24" t="str">
        <f>IF(E20="","",E20)</f>
        <v>Vyplň údaj</v>
      </c>
      <c r="I59" s="26" t="s">
        <v>36</v>
      </c>
      <c r="J59" s="29" t="str">
        <f>E26</f>
        <v>AZ PROJECT spol. s r.o., Plynárenská 830, Kolín IV</v>
      </c>
      <c r="L59" s="31"/>
    </row>
    <row r="60" spans="2:47" s="1" customFormat="1" ht="10.35" customHeight="1" x14ac:dyDescent="0.2">
      <c r="B60" s="31"/>
      <c r="L60" s="31"/>
    </row>
    <row r="61" spans="2:47" s="1" customFormat="1" ht="29.25" customHeight="1" x14ac:dyDescent="0.2">
      <c r="B61" s="31"/>
      <c r="C61" s="99" t="s">
        <v>119</v>
      </c>
      <c r="D61" s="93"/>
      <c r="E61" s="93"/>
      <c r="F61" s="93"/>
      <c r="G61" s="93"/>
      <c r="H61" s="93"/>
      <c r="I61" s="93"/>
      <c r="J61" s="100" t="s">
        <v>120</v>
      </c>
      <c r="K61" s="93"/>
      <c r="L61" s="31"/>
    </row>
    <row r="62" spans="2:47" s="1" customFormat="1" ht="10.35" customHeight="1" x14ac:dyDescent="0.2">
      <c r="B62" s="31"/>
      <c r="L62" s="31"/>
    </row>
    <row r="63" spans="2:47" s="1" customFormat="1" ht="22.9" customHeight="1" x14ac:dyDescent="0.2">
      <c r="B63" s="31"/>
      <c r="C63" s="101" t="s">
        <v>71</v>
      </c>
      <c r="J63" s="62">
        <f>J101</f>
        <v>0</v>
      </c>
      <c r="L63" s="31"/>
      <c r="AU63" s="16" t="s">
        <v>121</v>
      </c>
    </row>
    <row r="64" spans="2:47" s="8" customFormat="1" ht="24.95" customHeight="1" x14ac:dyDescent="0.2">
      <c r="B64" s="102"/>
      <c r="D64" s="103" t="s">
        <v>5406</v>
      </c>
      <c r="E64" s="104"/>
      <c r="F64" s="104"/>
      <c r="G64" s="104"/>
      <c r="H64" s="104"/>
      <c r="I64" s="104"/>
      <c r="J64" s="105">
        <f>J102</f>
        <v>0</v>
      </c>
      <c r="L64" s="102"/>
    </row>
    <row r="65" spans="2:12" s="9" customFormat="1" ht="19.899999999999999" customHeight="1" x14ac:dyDescent="0.2">
      <c r="B65" s="106"/>
      <c r="D65" s="107" t="s">
        <v>5407</v>
      </c>
      <c r="E65" s="108"/>
      <c r="F65" s="108"/>
      <c r="G65" s="108"/>
      <c r="H65" s="108"/>
      <c r="I65" s="108"/>
      <c r="J65" s="109">
        <f>J104</f>
        <v>0</v>
      </c>
      <c r="L65" s="106"/>
    </row>
    <row r="66" spans="2:12" s="9" customFormat="1" ht="19.899999999999999" customHeight="1" x14ac:dyDescent="0.2">
      <c r="B66" s="106"/>
      <c r="D66" s="107" t="s">
        <v>5408</v>
      </c>
      <c r="E66" s="108"/>
      <c r="F66" s="108"/>
      <c r="G66" s="108"/>
      <c r="H66" s="108"/>
      <c r="I66" s="108"/>
      <c r="J66" s="109">
        <f>J113</f>
        <v>0</v>
      </c>
      <c r="L66" s="106"/>
    </row>
    <row r="67" spans="2:12" s="9" customFormat="1" ht="19.899999999999999" customHeight="1" x14ac:dyDescent="0.2">
      <c r="B67" s="106"/>
      <c r="D67" s="107" t="s">
        <v>5409</v>
      </c>
      <c r="E67" s="108"/>
      <c r="F67" s="108"/>
      <c r="G67" s="108"/>
      <c r="H67" s="108"/>
      <c r="I67" s="108"/>
      <c r="J67" s="109">
        <f>J140</f>
        <v>0</v>
      </c>
      <c r="L67" s="106"/>
    </row>
    <row r="68" spans="2:12" s="8" customFormat="1" ht="24.95" customHeight="1" x14ac:dyDescent="0.2">
      <c r="B68" s="102"/>
      <c r="D68" s="103" t="s">
        <v>5410</v>
      </c>
      <c r="E68" s="104"/>
      <c r="F68" s="104"/>
      <c r="G68" s="104"/>
      <c r="H68" s="104"/>
      <c r="I68" s="104"/>
      <c r="J68" s="105">
        <f>J151</f>
        <v>0</v>
      </c>
      <c r="L68" s="102"/>
    </row>
    <row r="69" spans="2:12" s="8" customFormat="1" ht="24.95" customHeight="1" x14ac:dyDescent="0.2">
      <c r="B69" s="102"/>
      <c r="D69" s="103" t="s">
        <v>5411</v>
      </c>
      <c r="E69" s="104"/>
      <c r="F69" s="104"/>
      <c r="G69" s="104"/>
      <c r="H69" s="104"/>
      <c r="I69" s="104"/>
      <c r="J69" s="105">
        <f>J154</f>
        <v>0</v>
      </c>
      <c r="L69" s="102"/>
    </row>
    <row r="70" spans="2:12" s="8" customFormat="1" ht="24.95" customHeight="1" x14ac:dyDescent="0.2">
      <c r="B70" s="102"/>
      <c r="D70" s="103" t="s">
        <v>5412</v>
      </c>
      <c r="E70" s="104"/>
      <c r="F70" s="104"/>
      <c r="G70" s="104"/>
      <c r="H70" s="104"/>
      <c r="I70" s="104"/>
      <c r="J70" s="105">
        <f>J172</f>
        <v>0</v>
      </c>
      <c r="L70" s="102"/>
    </row>
    <row r="71" spans="2:12" s="8" customFormat="1" ht="24.95" customHeight="1" x14ac:dyDescent="0.2">
      <c r="B71" s="102"/>
      <c r="D71" s="103" t="s">
        <v>5413</v>
      </c>
      <c r="E71" s="104"/>
      <c r="F71" s="104"/>
      <c r="G71" s="104"/>
      <c r="H71" s="104"/>
      <c r="I71" s="104"/>
      <c r="J71" s="105">
        <f>J187</f>
        <v>0</v>
      </c>
      <c r="L71" s="102"/>
    </row>
    <row r="72" spans="2:12" s="8" customFormat="1" ht="24.95" customHeight="1" x14ac:dyDescent="0.2">
      <c r="B72" s="102"/>
      <c r="D72" s="103" t="s">
        <v>5414</v>
      </c>
      <c r="E72" s="104"/>
      <c r="F72" s="104"/>
      <c r="G72" s="104"/>
      <c r="H72" s="104"/>
      <c r="I72" s="104"/>
      <c r="J72" s="105">
        <f>J194</f>
        <v>0</v>
      </c>
      <c r="L72" s="102"/>
    </row>
    <row r="73" spans="2:12" s="8" customFormat="1" ht="24.95" customHeight="1" x14ac:dyDescent="0.2">
      <c r="B73" s="102"/>
      <c r="D73" s="103" t="s">
        <v>5415</v>
      </c>
      <c r="E73" s="104"/>
      <c r="F73" s="104"/>
      <c r="G73" s="104"/>
      <c r="H73" s="104"/>
      <c r="I73" s="104"/>
      <c r="J73" s="105">
        <f>J197</f>
        <v>0</v>
      </c>
      <c r="L73" s="102"/>
    </row>
    <row r="74" spans="2:12" s="8" customFormat="1" ht="24.95" customHeight="1" x14ac:dyDescent="0.2">
      <c r="B74" s="102"/>
      <c r="D74" s="103" t="s">
        <v>5416</v>
      </c>
      <c r="E74" s="104"/>
      <c r="F74" s="104"/>
      <c r="G74" s="104"/>
      <c r="H74" s="104"/>
      <c r="I74" s="104"/>
      <c r="J74" s="105">
        <f>J227</f>
        <v>0</v>
      </c>
      <c r="L74" s="102"/>
    </row>
    <row r="75" spans="2:12" s="8" customFormat="1" ht="24.95" customHeight="1" x14ac:dyDescent="0.2">
      <c r="B75" s="102"/>
      <c r="D75" s="103" t="s">
        <v>127</v>
      </c>
      <c r="E75" s="104"/>
      <c r="F75" s="104"/>
      <c r="G75" s="104"/>
      <c r="H75" s="104"/>
      <c r="I75" s="104"/>
      <c r="J75" s="105">
        <f>J230</f>
        <v>0</v>
      </c>
      <c r="L75" s="102"/>
    </row>
    <row r="76" spans="2:12" s="9" customFormat="1" ht="19.899999999999999" customHeight="1" x14ac:dyDescent="0.2">
      <c r="B76" s="106"/>
      <c r="D76" s="107" t="s">
        <v>128</v>
      </c>
      <c r="E76" s="108"/>
      <c r="F76" s="108"/>
      <c r="G76" s="108"/>
      <c r="H76" s="108"/>
      <c r="I76" s="108"/>
      <c r="J76" s="109">
        <f>J231</f>
        <v>0</v>
      </c>
      <c r="L76" s="106"/>
    </row>
    <row r="77" spans="2:12" s="8" customFormat="1" ht="24.95" customHeight="1" x14ac:dyDescent="0.2">
      <c r="B77" s="102"/>
      <c r="D77" s="103" t="s">
        <v>163</v>
      </c>
      <c r="E77" s="104"/>
      <c r="F77" s="104"/>
      <c r="G77" s="104"/>
      <c r="H77" s="104"/>
      <c r="I77" s="104"/>
      <c r="J77" s="105">
        <f>J261</f>
        <v>0</v>
      </c>
      <c r="L77" s="102"/>
    </row>
    <row r="78" spans="2:12" s="9" customFormat="1" ht="19.899999999999999" customHeight="1" x14ac:dyDescent="0.2">
      <c r="B78" s="106"/>
      <c r="D78" s="107" t="s">
        <v>164</v>
      </c>
      <c r="E78" s="108"/>
      <c r="F78" s="108"/>
      <c r="G78" s="108"/>
      <c r="H78" s="108"/>
      <c r="I78" s="108"/>
      <c r="J78" s="109">
        <f>J262</f>
        <v>0</v>
      </c>
      <c r="L78" s="106"/>
    </row>
    <row r="79" spans="2:12" s="9" customFormat="1" ht="19.899999999999999" customHeight="1" x14ac:dyDescent="0.2">
      <c r="B79" s="106"/>
      <c r="D79" s="107" t="s">
        <v>165</v>
      </c>
      <c r="E79" s="108"/>
      <c r="F79" s="108"/>
      <c r="G79" s="108"/>
      <c r="H79" s="108"/>
      <c r="I79" s="108"/>
      <c r="J79" s="109">
        <f>J267</f>
        <v>0</v>
      </c>
      <c r="L79" s="106"/>
    </row>
    <row r="80" spans="2:12" s="1" customFormat="1" ht="21.75" customHeight="1" x14ac:dyDescent="0.2">
      <c r="B80" s="31"/>
      <c r="L80" s="31"/>
    </row>
    <row r="81" spans="2:12" s="1" customFormat="1" ht="6.95" customHeight="1" x14ac:dyDescent="0.2">
      <c r="B81" s="40"/>
      <c r="C81" s="41"/>
      <c r="D81" s="41"/>
      <c r="E81" s="41"/>
      <c r="F81" s="41"/>
      <c r="G81" s="41"/>
      <c r="H81" s="41"/>
      <c r="I81" s="41"/>
      <c r="J81" s="41"/>
      <c r="K81" s="41"/>
      <c r="L81" s="31"/>
    </row>
    <row r="85" spans="2:12" s="1" customFormat="1" ht="6.95" customHeight="1" x14ac:dyDescent="0.2">
      <c r="B85" s="42"/>
      <c r="C85" s="43"/>
      <c r="D85" s="43"/>
      <c r="E85" s="43"/>
      <c r="F85" s="43"/>
      <c r="G85" s="43"/>
      <c r="H85" s="43"/>
      <c r="I85" s="43"/>
      <c r="J85" s="43"/>
      <c r="K85" s="43"/>
      <c r="L85" s="31"/>
    </row>
    <row r="86" spans="2:12" s="1" customFormat="1" ht="24.95" customHeight="1" x14ac:dyDescent="0.2">
      <c r="B86" s="31"/>
      <c r="C86" s="20" t="s">
        <v>166</v>
      </c>
      <c r="L86" s="31"/>
    </row>
    <row r="87" spans="2:12" s="1" customFormat="1" ht="6.95" customHeight="1" x14ac:dyDescent="0.2">
      <c r="B87" s="31"/>
      <c r="L87" s="31"/>
    </row>
    <row r="88" spans="2:12" s="1" customFormat="1" ht="12" customHeight="1" x14ac:dyDescent="0.2">
      <c r="B88" s="31"/>
      <c r="C88" s="26" t="s">
        <v>17</v>
      </c>
      <c r="L88" s="31"/>
    </row>
    <row r="89" spans="2:12" s="1" customFormat="1" ht="26.25" customHeight="1" x14ac:dyDescent="0.2">
      <c r="B89" s="31"/>
      <c r="E89" s="306" t="str">
        <f>E7</f>
        <v>REKONSTRUKCE KMOCHOVA DOMU, KUTNOHORSKÁ ULICE ČP. 50</v>
      </c>
      <c r="F89" s="307"/>
      <c r="G89" s="307"/>
      <c r="H89" s="307"/>
      <c r="L89" s="31"/>
    </row>
    <row r="90" spans="2:12" ht="12" customHeight="1" x14ac:dyDescent="0.2">
      <c r="B90" s="19"/>
      <c r="C90" s="26" t="s">
        <v>114</v>
      </c>
      <c r="L90" s="19"/>
    </row>
    <row r="91" spans="2:12" s="1" customFormat="1" ht="23.25" customHeight="1" x14ac:dyDescent="0.2">
      <c r="B91" s="31"/>
      <c r="E91" s="306" t="s">
        <v>115</v>
      </c>
      <c r="F91" s="305"/>
      <c r="G91" s="305"/>
      <c r="H91" s="305"/>
      <c r="L91" s="31"/>
    </row>
    <row r="92" spans="2:12" s="1" customFormat="1" ht="12" customHeight="1" x14ac:dyDescent="0.2">
      <c r="B92" s="31"/>
      <c r="C92" s="26" t="s">
        <v>116</v>
      </c>
      <c r="L92" s="31"/>
    </row>
    <row r="93" spans="2:12" s="1" customFormat="1" ht="16.5" customHeight="1" x14ac:dyDescent="0.2">
      <c r="B93" s="31"/>
      <c r="E93" s="284" t="str">
        <f>E11</f>
        <v>24039g - SO - 07 Sadové úpravy</v>
      </c>
      <c r="F93" s="305"/>
      <c r="G93" s="305"/>
      <c r="H93" s="305"/>
      <c r="L93" s="31"/>
    </row>
    <row r="94" spans="2:12" s="1" customFormat="1" ht="6.95" customHeight="1" x14ac:dyDescent="0.2">
      <c r="B94" s="31"/>
      <c r="L94" s="31"/>
    </row>
    <row r="95" spans="2:12" s="1" customFormat="1" ht="12" customHeight="1" x14ac:dyDescent="0.2">
      <c r="B95" s="31"/>
      <c r="C95" s="26" t="s">
        <v>21</v>
      </c>
      <c r="F95" s="24" t="str">
        <f>F14</f>
        <v>Kolín IV, Kutnohorská 50</v>
      </c>
      <c r="I95" s="26" t="s">
        <v>23</v>
      </c>
      <c r="J95" s="48" t="str">
        <f>IF(J14="","",J14)</f>
        <v>30. 10. 2024</v>
      </c>
      <c r="L95" s="31"/>
    </row>
    <row r="96" spans="2:12" s="1" customFormat="1" ht="6.95" customHeight="1" x14ac:dyDescent="0.2">
      <c r="B96" s="31"/>
      <c r="L96" s="31"/>
    </row>
    <row r="97" spans="2:65" s="1" customFormat="1" ht="40.15" customHeight="1" x14ac:dyDescent="0.2">
      <c r="B97" s="31"/>
      <c r="C97" s="26" t="s">
        <v>25</v>
      </c>
      <c r="F97" s="24" t="str">
        <f>E17</f>
        <v>Město Kolín, Karlovo nám. 78, Kolín I</v>
      </c>
      <c r="I97" s="26" t="s">
        <v>31</v>
      </c>
      <c r="J97" s="29" t="str">
        <f>E23</f>
        <v>AZ PROJECT spol. s r.o., Plynárenská 830, Kolín IV</v>
      </c>
      <c r="L97" s="31"/>
    </row>
    <row r="98" spans="2:65" s="1" customFormat="1" ht="40.15" customHeight="1" x14ac:dyDescent="0.2">
      <c r="B98" s="31"/>
      <c r="C98" s="26" t="s">
        <v>29</v>
      </c>
      <c r="F98" s="24" t="str">
        <f>IF(E20="","",E20)</f>
        <v>Vyplň údaj</v>
      </c>
      <c r="I98" s="26" t="s">
        <v>36</v>
      </c>
      <c r="J98" s="29" t="str">
        <f>E26</f>
        <v>AZ PROJECT spol. s r.o., Plynárenská 830, Kolín IV</v>
      </c>
      <c r="L98" s="31"/>
    </row>
    <row r="99" spans="2:65" s="1" customFormat="1" ht="10.35" customHeight="1" x14ac:dyDescent="0.2">
      <c r="B99" s="31"/>
      <c r="L99" s="31"/>
    </row>
    <row r="100" spans="2:65" s="10" customFormat="1" ht="29.25" customHeight="1" x14ac:dyDescent="0.2">
      <c r="B100" s="110"/>
      <c r="C100" s="111" t="s">
        <v>167</v>
      </c>
      <c r="D100" s="112" t="s">
        <v>58</v>
      </c>
      <c r="E100" s="112" t="s">
        <v>54</v>
      </c>
      <c r="F100" s="112" t="s">
        <v>55</v>
      </c>
      <c r="G100" s="112" t="s">
        <v>168</v>
      </c>
      <c r="H100" s="112" t="s">
        <v>169</v>
      </c>
      <c r="I100" s="112" t="s">
        <v>170</v>
      </c>
      <c r="J100" s="112" t="s">
        <v>120</v>
      </c>
      <c r="K100" s="113" t="s">
        <v>171</v>
      </c>
      <c r="L100" s="110"/>
      <c r="M100" s="55" t="s">
        <v>3</v>
      </c>
      <c r="N100" s="56" t="s">
        <v>43</v>
      </c>
      <c r="O100" s="56" t="s">
        <v>172</v>
      </c>
      <c r="P100" s="56" t="s">
        <v>173</v>
      </c>
      <c r="Q100" s="56" t="s">
        <v>174</v>
      </c>
      <c r="R100" s="56" t="s">
        <v>175</v>
      </c>
      <c r="S100" s="56" t="s">
        <v>176</v>
      </c>
      <c r="T100" s="57" t="s">
        <v>177</v>
      </c>
    </row>
    <row r="101" spans="2:65" s="1" customFormat="1" ht="22.9" customHeight="1" x14ac:dyDescent="0.25">
      <c r="B101" s="31"/>
      <c r="C101" s="60" t="s">
        <v>178</v>
      </c>
      <c r="J101" s="114">
        <f>BK101</f>
        <v>0</v>
      </c>
      <c r="L101" s="31"/>
      <c r="M101" s="58"/>
      <c r="N101" s="49"/>
      <c r="O101" s="49"/>
      <c r="P101" s="115">
        <f>P102+P151+P154+P172+P187+P194+P197+P227+P230+P261</f>
        <v>0</v>
      </c>
      <c r="Q101" s="49"/>
      <c r="R101" s="115">
        <f>R102+R151+R154+R172+R187+R194+R197+R227+R230+R261</f>
        <v>0</v>
      </c>
      <c r="S101" s="49"/>
      <c r="T101" s="116">
        <f>T102+T151+T154+T172+T187+T194+T197+T227+T230+T261</f>
        <v>0</v>
      </c>
      <c r="AT101" s="16" t="s">
        <v>72</v>
      </c>
      <c r="AU101" s="16" t="s">
        <v>121</v>
      </c>
      <c r="BK101" s="117">
        <f>BK102+BK151+BK154+BK172+BK187+BK194+BK197+BK227+BK230+BK261</f>
        <v>0</v>
      </c>
    </row>
    <row r="102" spans="2:65" s="11" customFormat="1" ht="25.9" customHeight="1" x14ac:dyDescent="0.2">
      <c r="B102" s="118"/>
      <c r="D102" s="119" t="s">
        <v>72</v>
      </c>
      <c r="E102" s="120" t="s">
        <v>179</v>
      </c>
      <c r="F102" s="120" t="s">
        <v>5417</v>
      </c>
      <c r="I102" s="121"/>
      <c r="J102" s="122">
        <f>BK102</f>
        <v>0</v>
      </c>
      <c r="L102" s="118"/>
      <c r="M102" s="123"/>
      <c r="P102" s="124">
        <f>P103+P104+P113+P140</f>
        <v>0</v>
      </c>
      <c r="R102" s="124">
        <f>R103+R104+R113+R140</f>
        <v>0</v>
      </c>
      <c r="T102" s="125">
        <f>T103+T104+T113+T140</f>
        <v>0</v>
      </c>
      <c r="AR102" s="119" t="s">
        <v>78</v>
      </c>
      <c r="AT102" s="126" t="s">
        <v>72</v>
      </c>
      <c r="AU102" s="126" t="s">
        <v>73</v>
      </c>
      <c r="AY102" s="119" t="s">
        <v>181</v>
      </c>
      <c r="BK102" s="127">
        <f>BK103+BK104+BK113+BK140</f>
        <v>0</v>
      </c>
    </row>
    <row r="103" spans="2:65" s="1" customFormat="1" ht="16.5" customHeight="1" x14ac:dyDescent="0.2">
      <c r="B103" s="128"/>
      <c r="C103" s="164" t="s">
        <v>78</v>
      </c>
      <c r="D103" s="164" t="s">
        <v>1134</v>
      </c>
      <c r="E103" s="165" t="s">
        <v>183</v>
      </c>
      <c r="F103" s="166" t="s">
        <v>5418</v>
      </c>
      <c r="G103" s="167" t="s">
        <v>3</v>
      </c>
      <c r="H103" s="168">
        <v>0</v>
      </c>
      <c r="I103" s="169"/>
      <c r="J103" s="170">
        <f>ROUND(I103*H103,2)</f>
        <v>0</v>
      </c>
      <c r="K103" s="166" t="s">
        <v>3</v>
      </c>
      <c r="L103" s="171"/>
      <c r="M103" s="172" t="s">
        <v>3</v>
      </c>
      <c r="N103" s="173" t="s">
        <v>44</v>
      </c>
      <c r="P103" s="138">
        <f>O103*H103</f>
        <v>0</v>
      </c>
      <c r="Q103" s="138">
        <v>0</v>
      </c>
      <c r="R103" s="138">
        <f>Q103*H103</f>
        <v>0</v>
      </c>
      <c r="S103" s="138">
        <v>0</v>
      </c>
      <c r="T103" s="139">
        <f>S103*H103</f>
        <v>0</v>
      </c>
      <c r="AR103" s="140" t="s">
        <v>209</v>
      </c>
      <c r="AT103" s="140" t="s">
        <v>1134</v>
      </c>
      <c r="AU103" s="140" t="s">
        <v>78</v>
      </c>
      <c r="AY103" s="16" t="s">
        <v>181</v>
      </c>
      <c r="BE103" s="141">
        <f>IF(N103="základní",J103,0)</f>
        <v>0</v>
      </c>
      <c r="BF103" s="141">
        <f>IF(N103="snížená",J103,0)</f>
        <v>0</v>
      </c>
      <c r="BG103" s="141">
        <f>IF(N103="zákl. přenesená",J103,0)</f>
        <v>0</v>
      </c>
      <c r="BH103" s="141">
        <f>IF(N103="sníž. přenesená",J103,0)</f>
        <v>0</v>
      </c>
      <c r="BI103" s="141">
        <f>IF(N103="nulová",J103,0)</f>
        <v>0</v>
      </c>
      <c r="BJ103" s="16" t="s">
        <v>78</v>
      </c>
      <c r="BK103" s="141">
        <f>ROUND(I103*H103,2)</f>
        <v>0</v>
      </c>
      <c r="BL103" s="16" t="s">
        <v>186</v>
      </c>
      <c r="BM103" s="140" t="s">
        <v>5419</v>
      </c>
    </row>
    <row r="104" spans="2:65" s="11" customFormat="1" ht="22.9" customHeight="1" x14ac:dyDescent="0.2">
      <c r="B104" s="118"/>
      <c r="D104" s="119" t="s">
        <v>72</v>
      </c>
      <c r="E104" s="146" t="s">
        <v>724</v>
      </c>
      <c r="F104" s="146" t="s">
        <v>5420</v>
      </c>
      <c r="I104" s="121"/>
      <c r="J104" s="147">
        <f>BK104</f>
        <v>0</v>
      </c>
      <c r="L104" s="118"/>
      <c r="M104" s="123"/>
      <c r="P104" s="124">
        <f>SUM(P105:P112)</f>
        <v>0</v>
      </c>
      <c r="R104" s="124">
        <f>SUM(R105:R112)</f>
        <v>0</v>
      </c>
      <c r="T104" s="125">
        <f>SUM(T105:T112)</f>
        <v>0</v>
      </c>
      <c r="AR104" s="119" t="s">
        <v>78</v>
      </c>
      <c r="AT104" s="126" t="s">
        <v>72</v>
      </c>
      <c r="AU104" s="126" t="s">
        <v>78</v>
      </c>
      <c r="AY104" s="119" t="s">
        <v>181</v>
      </c>
      <c r="BK104" s="127">
        <f>SUM(BK105:BK112)</f>
        <v>0</v>
      </c>
    </row>
    <row r="105" spans="2:65" s="1" customFormat="1" ht="24.2" customHeight="1" x14ac:dyDescent="0.2">
      <c r="B105" s="128"/>
      <c r="C105" s="164" t="s">
        <v>80</v>
      </c>
      <c r="D105" s="164" t="s">
        <v>1134</v>
      </c>
      <c r="E105" s="165" t="s">
        <v>5421</v>
      </c>
      <c r="F105" s="166" t="s">
        <v>5422</v>
      </c>
      <c r="G105" s="167" t="s">
        <v>3</v>
      </c>
      <c r="H105" s="168">
        <v>1</v>
      </c>
      <c r="I105" s="169"/>
      <c r="J105" s="170">
        <f>ROUND(I105*H105,2)</f>
        <v>0</v>
      </c>
      <c r="K105" s="166" t="s">
        <v>3</v>
      </c>
      <c r="L105" s="171"/>
      <c r="M105" s="172" t="s">
        <v>3</v>
      </c>
      <c r="N105" s="173" t="s">
        <v>44</v>
      </c>
      <c r="P105" s="138">
        <f>O105*H105</f>
        <v>0</v>
      </c>
      <c r="Q105" s="138">
        <v>0</v>
      </c>
      <c r="R105" s="138">
        <f>Q105*H105</f>
        <v>0</v>
      </c>
      <c r="S105" s="138">
        <v>0</v>
      </c>
      <c r="T105" s="139">
        <f>S105*H105</f>
        <v>0</v>
      </c>
      <c r="AR105" s="140" t="s">
        <v>209</v>
      </c>
      <c r="AT105" s="140" t="s">
        <v>1134</v>
      </c>
      <c r="AU105" s="140" t="s">
        <v>80</v>
      </c>
      <c r="AY105" s="16" t="s">
        <v>181</v>
      </c>
      <c r="BE105" s="141">
        <f>IF(N105="základní",J105,0)</f>
        <v>0</v>
      </c>
      <c r="BF105" s="141">
        <f>IF(N105="snížená",J105,0)</f>
        <v>0</v>
      </c>
      <c r="BG105" s="141">
        <f>IF(N105="zákl. přenesená",J105,0)</f>
        <v>0</v>
      </c>
      <c r="BH105" s="141">
        <f>IF(N105="sníž. přenesená",J105,0)</f>
        <v>0</v>
      </c>
      <c r="BI105" s="141">
        <f>IF(N105="nulová",J105,0)</f>
        <v>0</v>
      </c>
      <c r="BJ105" s="16" t="s">
        <v>78</v>
      </c>
      <c r="BK105" s="141">
        <f>ROUND(I105*H105,2)</f>
        <v>0</v>
      </c>
      <c r="BL105" s="16" t="s">
        <v>186</v>
      </c>
      <c r="BM105" s="140" t="s">
        <v>5423</v>
      </c>
    </row>
    <row r="106" spans="2:65" s="1" customFormat="1" ht="19.5" x14ac:dyDescent="0.2">
      <c r="B106" s="31"/>
      <c r="D106" s="142" t="s">
        <v>369</v>
      </c>
      <c r="F106" s="143" t="s">
        <v>5424</v>
      </c>
      <c r="I106" s="144"/>
      <c r="L106" s="31"/>
      <c r="M106" s="145"/>
      <c r="T106" s="52"/>
      <c r="AT106" s="16" t="s">
        <v>369</v>
      </c>
      <c r="AU106" s="16" t="s">
        <v>80</v>
      </c>
    </row>
    <row r="107" spans="2:65" s="1" customFormat="1" ht="24.2" customHeight="1" x14ac:dyDescent="0.2">
      <c r="B107" s="128"/>
      <c r="C107" s="164" t="s">
        <v>191</v>
      </c>
      <c r="D107" s="164" t="s">
        <v>1134</v>
      </c>
      <c r="E107" s="165" t="s">
        <v>5425</v>
      </c>
      <c r="F107" s="166" t="s">
        <v>5426</v>
      </c>
      <c r="G107" s="167" t="s">
        <v>3</v>
      </c>
      <c r="H107" s="168">
        <v>1</v>
      </c>
      <c r="I107" s="169"/>
      <c r="J107" s="170">
        <f>ROUND(I107*H107,2)</f>
        <v>0</v>
      </c>
      <c r="K107" s="166" t="s">
        <v>3</v>
      </c>
      <c r="L107" s="171"/>
      <c r="M107" s="172" t="s">
        <v>3</v>
      </c>
      <c r="N107" s="173" t="s">
        <v>44</v>
      </c>
      <c r="P107" s="138">
        <f>O107*H107</f>
        <v>0</v>
      </c>
      <c r="Q107" s="138">
        <v>0</v>
      </c>
      <c r="R107" s="138">
        <f>Q107*H107</f>
        <v>0</v>
      </c>
      <c r="S107" s="138">
        <v>0</v>
      </c>
      <c r="T107" s="139">
        <f>S107*H107</f>
        <v>0</v>
      </c>
      <c r="AR107" s="140" t="s">
        <v>209</v>
      </c>
      <c r="AT107" s="140" t="s">
        <v>1134</v>
      </c>
      <c r="AU107" s="140" t="s">
        <v>80</v>
      </c>
      <c r="AY107" s="16" t="s">
        <v>181</v>
      </c>
      <c r="BE107" s="141">
        <f>IF(N107="základní",J107,0)</f>
        <v>0</v>
      </c>
      <c r="BF107" s="141">
        <f>IF(N107="snížená",J107,0)</f>
        <v>0</v>
      </c>
      <c r="BG107" s="141">
        <f>IF(N107="zákl. přenesená",J107,0)</f>
        <v>0</v>
      </c>
      <c r="BH107" s="141">
        <f>IF(N107="sníž. přenesená",J107,0)</f>
        <v>0</v>
      </c>
      <c r="BI107" s="141">
        <f>IF(N107="nulová",J107,0)</f>
        <v>0</v>
      </c>
      <c r="BJ107" s="16" t="s">
        <v>78</v>
      </c>
      <c r="BK107" s="141">
        <f>ROUND(I107*H107,2)</f>
        <v>0</v>
      </c>
      <c r="BL107" s="16" t="s">
        <v>186</v>
      </c>
      <c r="BM107" s="140" t="s">
        <v>5427</v>
      </c>
    </row>
    <row r="108" spans="2:65" s="1" customFormat="1" ht="19.5" x14ac:dyDescent="0.2">
      <c r="B108" s="31"/>
      <c r="D108" s="142" t="s">
        <v>369</v>
      </c>
      <c r="F108" s="143" t="s">
        <v>5428</v>
      </c>
      <c r="I108" s="144"/>
      <c r="L108" s="31"/>
      <c r="M108" s="145"/>
      <c r="T108" s="52"/>
      <c r="AT108" s="16" t="s">
        <v>369</v>
      </c>
      <c r="AU108" s="16" t="s">
        <v>80</v>
      </c>
    </row>
    <row r="109" spans="2:65" s="1" customFormat="1" ht="24.2" customHeight="1" x14ac:dyDescent="0.2">
      <c r="B109" s="128"/>
      <c r="C109" s="164" t="s">
        <v>186</v>
      </c>
      <c r="D109" s="164" t="s">
        <v>1134</v>
      </c>
      <c r="E109" s="165" t="s">
        <v>5429</v>
      </c>
      <c r="F109" s="166" t="s">
        <v>5430</v>
      </c>
      <c r="G109" s="167" t="s">
        <v>3</v>
      </c>
      <c r="H109" s="168">
        <v>2</v>
      </c>
      <c r="I109" s="169"/>
      <c r="J109" s="170">
        <f>ROUND(I109*H109,2)</f>
        <v>0</v>
      </c>
      <c r="K109" s="166" t="s">
        <v>3</v>
      </c>
      <c r="L109" s="171"/>
      <c r="M109" s="172" t="s">
        <v>3</v>
      </c>
      <c r="N109" s="173" t="s">
        <v>44</v>
      </c>
      <c r="P109" s="138">
        <f>O109*H109</f>
        <v>0</v>
      </c>
      <c r="Q109" s="138">
        <v>0</v>
      </c>
      <c r="R109" s="138">
        <f>Q109*H109</f>
        <v>0</v>
      </c>
      <c r="S109" s="138">
        <v>0</v>
      </c>
      <c r="T109" s="139">
        <f>S109*H109</f>
        <v>0</v>
      </c>
      <c r="AR109" s="140" t="s">
        <v>209</v>
      </c>
      <c r="AT109" s="140" t="s">
        <v>1134</v>
      </c>
      <c r="AU109" s="140" t="s">
        <v>80</v>
      </c>
      <c r="AY109" s="16" t="s">
        <v>181</v>
      </c>
      <c r="BE109" s="141">
        <f>IF(N109="základní",J109,0)</f>
        <v>0</v>
      </c>
      <c r="BF109" s="141">
        <f>IF(N109="snížená",J109,0)</f>
        <v>0</v>
      </c>
      <c r="BG109" s="141">
        <f>IF(N109="zákl. přenesená",J109,0)</f>
        <v>0</v>
      </c>
      <c r="BH109" s="141">
        <f>IF(N109="sníž. přenesená",J109,0)</f>
        <v>0</v>
      </c>
      <c r="BI109" s="141">
        <f>IF(N109="nulová",J109,0)</f>
        <v>0</v>
      </c>
      <c r="BJ109" s="16" t="s">
        <v>78</v>
      </c>
      <c r="BK109" s="141">
        <f>ROUND(I109*H109,2)</f>
        <v>0</v>
      </c>
      <c r="BL109" s="16" t="s">
        <v>186</v>
      </c>
      <c r="BM109" s="140" t="s">
        <v>5431</v>
      </c>
    </row>
    <row r="110" spans="2:65" s="1" customFormat="1" ht="19.5" x14ac:dyDescent="0.2">
      <c r="B110" s="31"/>
      <c r="D110" s="142" t="s">
        <v>369</v>
      </c>
      <c r="F110" s="143" t="s">
        <v>5428</v>
      </c>
      <c r="I110" s="144"/>
      <c r="L110" s="31"/>
      <c r="M110" s="145"/>
      <c r="T110" s="52"/>
      <c r="AT110" s="16" t="s">
        <v>369</v>
      </c>
      <c r="AU110" s="16" t="s">
        <v>80</v>
      </c>
    </row>
    <row r="111" spans="2:65" s="1" customFormat="1" ht="24.2" customHeight="1" x14ac:dyDescent="0.2">
      <c r="B111" s="128"/>
      <c r="C111" s="164" t="s">
        <v>198</v>
      </c>
      <c r="D111" s="164" t="s">
        <v>1134</v>
      </c>
      <c r="E111" s="165" t="s">
        <v>5432</v>
      </c>
      <c r="F111" s="166" t="s">
        <v>5433</v>
      </c>
      <c r="G111" s="167" t="s">
        <v>3</v>
      </c>
      <c r="H111" s="168">
        <v>2</v>
      </c>
      <c r="I111" s="169"/>
      <c r="J111" s="170">
        <f>ROUND(I111*H111,2)</f>
        <v>0</v>
      </c>
      <c r="K111" s="166" t="s">
        <v>3</v>
      </c>
      <c r="L111" s="171"/>
      <c r="M111" s="172" t="s">
        <v>3</v>
      </c>
      <c r="N111" s="173" t="s">
        <v>44</v>
      </c>
      <c r="P111" s="138">
        <f>O111*H111</f>
        <v>0</v>
      </c>
      <c r="Q111" s="138">
        <v>0</v>
      </c>
      <c r="R111" s="138">
        <f>Q111*H111</f>
        <v>0</v>
      </c>
      <c r="S111" s="138">
        <v>0</v>
      </c>
      <c r="T111" s="139">
        <f>S111*H111</f>
        <v>0</v>
      </c>
      <c r="AR111" s="140" t="s">
        <v>209</v>
      </c>
      <c r="AT111" s="140" t="s">
        <v>1134</v>
      </c>
      <c r="AU111" s="140" t="s">
        <v>80</v>
      </c>
      <c r="AY111" s="16" t="s">
        <v>181</v>
      </c>
      <c r="BE111" s="141">
        <f>IF(N111="základní",J111,0)</f>
        <v>0</v>
      </c>
      <c r="BF111" s="141">
        <f>IF(N111="snížená",J111,0)</f>
        <v>0</v>
      </c>
      <c r="BG111" s="141">
        <f>IF(N111="zákl. přenesená",J111,0)</f>
        <v>0</v>
      </c>
      <c r="BH111" s="141">
        <f>IF(N111="sníž. přenesená",J111,0)</f>
        <v>0</v>
      </c>
      <c r="BI111" s="141">
        <f>IF(N111="nulová",J111,0)</f>
        <v>0</v>
      </c>
      <c r="BJ111" s="16" t="s">
        <v>78</v>
      </c>
      <c r="BK111" s="141">
        <f>ROUND(I111*H111,2)</f>
        <v>0</v>
      </c>
      <c r="BL111" s="16" t="s">
        <v>186</v>
      </c>
      <c r="BM111" s="140" t="s">
        <v>5434</v>
      </c>
    </row>
    <row r="112" spans="2:65" s="1" customFormat="1" ht="19.5" x14ac:dyDescent="0.2">
      <c r="B112" s="31"/>
      <c r="D112" s="142" t="s">
        <v>369</v>
      </c>
      <c r="F112" s="143" t="s">
        <v>5435</v>
      </c>
      <c r="I112" s="144"/>
      <c r="L112" s="31"/>
      <c r="M112" s="145"/>
      <c r="T112" s="52"/>
      <c r="AT112" s="16" t="s">
        <v>369</v>
      </c>
      <c r="AU112" s="16" t="s">
        <v>80</v>
      </c>
    </row>
    <row r="113" spans="2:65" s="11" customFormat="1" ht="22.9" customHeight="1" x14ac:dyDescent="0.2">
      <c r="B113" s="118"/>
      <c r="D113" s="119" t="s">
        <v>72</v>
      </c>
      <c r="E113" s="146" t="s">
        <v>914</v>
      </c>
      <c r="F113" s="146" t="s">
        <v>5436</v>
      </c>
      <c r="I113" s="121"/>
      <c r="J113" s="147">
        <f>BK113</f>
        <v>0</v>
      </c>
      <c r="L113" s="118"/>
      <c r="M113" s="123"/>
      <c r="P113" s="124">
        <f>SUM(P114:P139)</f>
        <v>0</v>
      </c>
      <c r="R113" s="124">
        <f>SUM(R114:R139)</f>
        <v>0</v>
      </c>
      <c r="T113" s="125">
        <f>SUM(T114:T139)</f>
        <v>0</v>
      </c>
      <c r="AR113" s="119" t="s">
        <v>78</v>
      </c>
      <c r="AT113" s="126" t="s">
        <v>72</v>
      </c>
      <c r="AU113" s="126" t="s">
        <v>78</v>
      </c>
      <c r="AY113" s="119" t="s">
        <v>181</v>
      </c>
      <c r="BK113" s="127">
        <f>SUM(BK114:BK139)</f>
        <v>0</v>
      </c>
    </row>
    <row r="114" spans="2:65" s="1" customFormat="1" ht="24.2" customHeight="1" x14ac:dyDescent="0.2">
      <c r="B114" s="128"/>
      <c r="C114" s="164" t="s">
        <v>201</v>
      </c>
      <c r="D114" s="164" t="s">
        <v>1134</v>
      </c>
      <c r="E114" s="165" t="s">
        <v>5437</v>
      </c>
      <c r="F114" s="166" t="s">
        <v>5438</v>
      </c>
      <c r="G114" s="167" t="s">
        <v>3</v>
      </c>
      <c r="H114" s="168">
        <v>4</v>
      </c>
      <c r="I114" s="169"/>
      <c r="J114" s="170">
        <f>ROUND(I114*H114,2)</f>
        <v>0</v>
      </c>
      <c r="K114" s="166" t="s">
        <v>3</v>
      </c>
      <c r="L114" s="171"/>
      <c r="M114" s="172" t="s">
        <v>3</v>
      </c>
      <c r="N114" s="173" t="s">
        <v>44</v>
      </c>
      <c r="P114" s="138">
        <f>O114*H114</f>
        <v>0</v>
      </c>
      <c r="Q114" s="138">
        <v>0</v>
      </c>
      <c r="R114" s="138">
        <f>Q114*H114</f>
        <v>0</v>
      </c>
      <c r="S114" s="138">
        <v>0</v>
      </c>
      <c r="T114" s="139">
        <f>S114*H114</f>
        <v>0</v>
      </c>
      <c r="AR114" s="140" t="s">
        <v>209</v>
      </c>
      <c r="AT114" s="140" t="s">
        <v>1134</v>
      </c>
      <c r="AU114" s="140" t="s">
        <v>80</v>
      </c>
      <c r="AY114" s="16" t="s">
        <v>181</v>
      </c>
      <c r="BE114" s="141">
        <f>IF(N114="základní",J114,0)</f>
        <v>0</v>
      </c>
      <c r="BF114" s="141">
        <f>IF(N114="snížená",J114,0)</f>
        <v>0</v>
      </c>
      <c r="BG114" s="141">
        <f>IF(N114="zákl. přenesená",J114,0)</f>
        <v>0</v>
      </c>
      <c r="BH114" s="141">
        <f>IF(N114="sníž. přenesená",J114,0)</f>
        <v>0</v>
      </c>
      <c r="BI114" s="141">
        <f>IF(N114="nulová",J114,0)</f>
        <v>0</v>
      </c>
      <c r="BJ114" s="16" t="s">
        <v>78</v>
      </c>
      <c r="BK114" s="141">
        <f>ROUND(I114*H114,2)</f>
        <v>0</v>
      </c>
      <c r="BL114" s="16" t="s">
        <v>186</v>
      </c>
      <c r="BM114" s="140" t="s">
        <v>5439</v>
      </c>
    </row>
    <row r="115" spans="2:65" s="1" customFormat="1" ht="19.5" x14ac:dyDescent="0.2">
      <c r="B115" s="31"/>
      <c r="D115" s="142" t="s">
        <v>369</v>
      </c>
      <c r="F115" s="143" t="s">
        <v>5440</v>
      </c>
      <c r="I115" s="144"/>
      <c r="L115" s="31"/>
      <c r="M115" s="145"/>
      <c r="T115" s="52"/>
      <c r="AT115" s="16" t="s">
        <v>369</v>
      </c>
      <c r="AU115" s="16" t="s">
        <v>80</v>
      </c>
    </row>
    <row r="116" spans="2:65" s="1" customFormat="1" ht="24.2" customHeight="1" x14ac:dyDescent="0.2">
      <c r="B116" s="128"/>
      <c r="C116" s="164" t="s">
        <v>205</v>
      </c>
      <c r="D116" s="164" t="s">
        <v>1134</v>
      </c>
      <c r="E116" s="165" t="s">
        <v>5441</v>
      </c>
      <c r="F116" s="166" t="s">
        <v>5442</v>
      </c>
      <c r="G116" s="167" t="s">
        <v>3</v>
      </c>
      <c r="H116" s="168">
        <v>30</v>
      </c>
      <c r="I116" s="169"/>
      <c r="J116" s="170">
        <f>ROUND(I116*H116,2)</f>
        <v>0</v>
      </c>
      <c r="K116" s="166" t="s">
        <v>3</v>
      </c>
      <c r="L116" s="171"/>
      <c r="M116" s="172" t="s">
        <v>3</v>
      </c>
      <c r="N116" s="173" t="s">
        <v>44</v>
      </c>
      <c r="P116" s="138">
        <f>O116*H116</f>
        <v>0</v>
      </c>
      <c r="Q116" s="138">
        <v>0</v>
      </c>
      <c r="R116" s="138">
        <f>Q116*H116</f>
        <v>0</v>
      </c>
      <c r="S116" s="138">
        <v>0</v>
      </c>
      <c r="T116" s="139">
        <f>S116*H116</f>
        <v>0</v>
      </c>
      <c r="AR116" s="140" t="s">
        <v>209</v>
      </c>
      <c r="AT116" s="140" t="s">
        <v>1134</v>
      </c>
      <c r="AU116" s="140" t="s">
        <v>80</v>
      </c>
      <c r="AY116" s="16" t="s">
        <v>181</v>
      </c>
      <c r="BE116" s="141">
        <f>IF(N116="základní",J116,0)</f>
        <v>0</v>
      </c>
      <c r="BF116" s="141">
        <f>IF(N116="snížená",J116,0)</f>
        <v>0</v>
      </c>
      <c r="BG116" s="141">
        <f>IF(N116="zákl. přenesená",J116,0)</f>
        <v>0</v>
      </c>
      <c r="BH116" s="141">
        <f>IF(N116="sníž. přenesená",J116,0)</f>
        <v>0</v>
      </c>
      <c r="BI116" s="141">
        <f>IF(N116="nulová",J116,0)</f>
        <v>0</v>
      </c>
      <c r="BJ116" s="16" t="s">
        <v>78</v>
      </c>
      <c r="BK116" s="141">
        <f>ROUND(I116*H116,2)</f>
        <v>0</v>
      </c>
      <c r="BL116" s="16" t="s">
        <v>186</v>
      </c>
      <c r="BM116" s="140" t="s">
        <v>5443</v>
      </c>
    </row>
    <row r="117" spans="2:65" s="1" customFormat="1" ht="19.5" x14ac:dyDescent="0.2">
      <c r="B117" s="31"/>
      <c r="D117" s="142" t="s">
        <v>369</v>
      </c>
      <c r="F117" s="143" t="s">
        <v>5440</v>
      </c>
      <c r="I117" s="144"/>
      <c r="L117" s="31"/>
      <c r="M117" s="145"/>
      <c r="T117" s="52"/>
      <c r="AT117" s="16" t="s">
        <v>369</v>
      </c>
      <c r="AU117" s="16" t="s">
        <v>80</v>
      </c>
    </row>
    <row r="118" spans="2:65" s="1" customFormat="1" ht="24.2" customHeight="1" x14ac:dyDescent="0.2">
      <c r="B118" s="128"/>
      <c r="C118" s="164" t="s">
        <v>209</v>
      </c>
      <c r="D118" s="164" t="s">
        <v>1134</v>
      </c>
      <c r="E118" s="165" t="s">
        <v>5444</v>
      </c>
      <c r="F118" s="166" t="s">
        <v>5445</v>
      </c>
      <c r="G118" s="167" t="s">
        <v>3</v>
      </c>
      <c r="H118" s="168">
        <v>2</v>
      </c>
      <c r="I118" s="169"/>
      <c r="J118" s="170">
        <f>ROUND(I118*H118,2)</f>
        <v>0</v>
      </c>
      <c r="K118" s="166" t="s">
        <v>3</v>
      </c>
      <c r="L118" s="171"/>
      <c r="M118" s="172" t="s">
        <v>3</v>
      </c>
      <c r="N118" s="173" t="s">
        <v>44</v>
      </c>
      <c r="P118" s="138">
        <f>O118*H118</f>
        <v>0</v>
      </c>
      <c r="Q118" s="138">
        <v>0</v>
      </c>
      <c r="R118" s="138">
        <f>Q118*H118</f>
        <v>0</v>
      </c>
      <c r="S118" s="138">
        <v>0</v>
      </c>
      <c r="T118" s="139">
        <f>S118*H118</f>
        <v>0</v>
      </c>
      <c r="AR118" s="140" t="s">
        <v>209</v>
      </c>
      <c r="AT118" s="140" t="s">
        <v>1134</v>
      </c>
      <c r="AU118" s="140" t="s">
        <v>80</v>
      </c>
      <c r="AY118" s="16" t="s">
        <v>181</v>
      </c>
      <c r="BE118" s="141">
        <f>IF(N118="základní",J118,0)</f>
        <v>0</v>
      </c>
      <c r="BF118" s="141">
        <f>IF(N118="snížená",J118,0)</f>
        <v>0</v>
      </c>
      <c r="BG118" s="141">
        <f>IF(N118="zákl. přenesená",J118,0)</f>
        <v>0</v>
      </c>
      <c r="BH118" s="141">
        <f>IF(N118="sníž. přenesená",J118,0)</f>
        <v>0</v>
      </c>
      <c r="BI118" s="141">
        <f>IF(N118="nulová",J118,0)</f>
        <v>0</v>
      </c>
      <c r="BJ118" s="16" t="s">
        <v>78</v>
      </c>
      <c r="BK118" s="141">
        <f>ROUND(I118*H118,2)</f>
        <v>0</v>
      </c>
      <c r="BL118" s="16" t="s">
        <v>186</v>
      </c>
      <c r="BM118" s="140" t="s">
        <v>5446</v>
      </c>
    </row>
    <row r="119" spans="2:65" s="1" customFormat="1" ht="19.5" x14ac:dyDescent="0.2">
      <c r="B119" s="31"/>
      <c r="D119" s="142" t="s">
        <v>369</v>
      </c>
      <c r="F119" s="143" t="s">
        <v>5447</v>
      </c>
      <c r="I119" s="144"/>
      <c r="L119" s="31"/>
      <c r="M119" s="145"/>
      <c r="T119" s="52"/>
      <c r="AT119" s="16" t="s">
        <v>369</v>
      </c>
      <c r="AU119" s="16" t="s">
        <v>80</v>
      </c>
    </row>
    <row r="120" spans="2:65" s="1" customFormat="1" ht="21.75" customHeight="1" x14ac:dyDescent="0.2">
      <c r="B120" s="128"/>
      <c r="C120" s="164" t="s">
        <v>212</v>
      </c>
      <c r="D120" s="164" t="s">
        <v>1134</v>
      </c>
      <c r="E120" s="165" t="s">
        <v>5448</v>
      </c>
      <c r="F120" s="166" t="s">
        <v>5449</v>
      </c>
      <c r="G120" s="167" t="s">
        <v>3</v>
      </c>
      <c r="H120" s="168">
        <v>1</v>
      </c>
      <c r="I120" s="169"/>
      <c r="J120" s="170">
        <f>ROUND(I120*H120,2)</f>
        <v>0</v>
      </c>
      <c r="K120" s="166" t="s">
        <v>3</v>
      </c>
      <c r="L120" s="171"/>
      <c r="M120" s="172" t="s">
        <v>3</v>
      </c>
      <c r="N120" s="173" t="s">
        <v>44</v>
      </c>
      <c r="P120" s="138">
        <f>O120*H120</f>
        <v>0</v>
      </c>
      <c r="Q120" s="138">
        <v>0</v>
      </c>
      <c r="R120" s="138">
        <f>Q120*H120</f>
        <v>0</v>
      </c>
      <c r="S120" s="138">
        <v>0</v>
      </c>
      <c r="T120" s="139">
        <f>S120*H120</f>
        <v>0</v>
      </c>
      <c r="AR120" s="140" t="s">
        <v>209</v>
      </c>
      <c r="AT120" s="140" t="s">
        <v>1134</v>
      </c>
      <c r="AU120" s="140" t="s">
        <v>80</v>
      </c>
      <c r="AY120" s="16" t="s">
        <v>181</v>
      </c>
      <c r="BE120" s="141">
        <f>IF(N120="základní",J120,0)</f>
        <v>0</v>
      </c>
      <c r="BF120" s="141">
        <f>IF(N120="snížená",J120,0)</f>
        <v>0</v>
      </c>
      <c r="BG120" s="141">
        <f>IF(N120="zákl. přenesená",J120,0)</f>
        <v>0</v>
      </c>
      <c r="BH120" s="141">
        <f>IF(N120="sníž. přenesená",J120,0)</f>
        <v>0</v>
      </c>
      <c r="BI120" s="141">
        <f>IF(N120="nulová",J120,0)</f>
        <v>0</v>
      </c>
      <c r="BJ120" s="16" t="s">
        <v>78</v>
      </c>
      <c r="BK120" s="141">
        <f>ROUND(I120*H120,2)</f>
        <v>0</v>
      </c>
      <c r="BL120" s="16" t="s">
        <v>186</v>
      </c>
      <c r="BM120" s="140" t="s">
        <v>5450</v>
      </c>
    </row>
    <row r="121" spans="2:65" s="1" customFormat="1" ht="19.5" x14ac:dyDescent="0.2">
      <c r="B121" s="31"/>
      <c r="D121" s="142" t="s">
        <v>369</v>
      </c>
      <c r="F121" s="143" t="s">
        <v>5447</v>
      </c>
      <c r="I121" s="144"/>
      <c r="L121" s="31"/>
      <c r="M121" s="145"/>
      <c r="T121" s="52"/>
      <c r="AT121" s="16" t="s">
        <v>369</v>
      </c>
      <c r="AU121" s="16" t="s">
        <v>80</v>
      </c>
    </row>
    <row r="122" spans="2:65" s="1" customFormat="1" ht="24.2" customHeight="1" x14ac:dyDescent="0.2">
      <c r="B122" s="128"/>
      <c r="C122" s="164" t="s">
        <v>216</v>
      </c>
      <c r="D122" s="164" t="s">
        <v>1134</v>
      </c>
      <c r="E122" s="165" t="s">
        <v>5451</v>
      </c>
      <c r="F122" s="166" t="s">
        <v>5452</v>
      </c>
      <c r="G122" s="167" t="s">
        <v>3</v>
      </c>
      <c r="H122" s="168">
        <v>3</v>
      </c>
      <c r="I122" s="169"/>
      <c r="J122" s="170">
        <f>ROUND(I122*H122,2)</f>
        <v>0</v>
      </c>
      <c r="K122" s="166" t="s">
        <v>3</v>
      </c>
      <c r="L122" s="171"/>
      <c r="M122" s="172" t="s">
        <v>3</v>
      </c>
      <c r="N122" s="173" t="s">
        <v>44</v>
      </c>
      <c r="P122" s="138">
        <f>O122*H122</f>
        <v>0</v>
      </c>
      <c r="Q122" s="138">
        <v>0</v>
      </c>
      <c r="R122" s="138">
        <f>Q122*H122</f>
        <v>0</v>
      </c>
      <c r="S122" s="138">
        <v>0</v>
      </c>
      <c r="T122" s="139">
        <f>S122*H122</f>
        <v>0</v>
      </c>
      <c r="AR122" s="140" t="s">
        <v>209</v>
      </c>
      <c r="AT122" s="140" t="s">
        <v>1134</v>
      </c>
      <c r="AU122" s="140" t="s">
        <v>80</v>
      </c>
      <c r="AY122" s="16" t="s">
        <v>181</v>
      </c>
      <c r="BE122" s="141">
        <f>IF(N122="základní",J122,0)</f>
        <v>0</v>
      </c>
      <c r="BF122" s="141">
        <f>IF(N122="snížená",J122,0)</f>
        <v>0</v>
      </c>
      <c r="BG122" s="141">
        <f>IF(N122="zákl. přenesená",J122,0)</f>
        <v>0</v>
      </c>
      <c r="BH122" s="141">
        <f>IF(N122="sníž. přenesená",J122,0)</f>
        <v>0</v>
      </c>
      <c r="BI122" s="141">
        <f>IF(N122="nulová",J122,0)</f>
        <v>0</v>
      </c>
      <c r="BJ122" s="16" t="s">
        <v>78</v>
      </c>
      <c r="BK122" s="141">
        <f>ROUND(I122*H122,2)</f>
        <v>0</v>
      </c>
      <c r="BL122" s="16" t="s">
        <v>186</v>
      </c>
      <c r="BM122" s="140" t="s">
        <v>5453</v>
      </c>
    </row>
    <row r="123" spans="2:65" s="1" customFormat="1" ht="19.5" x14ac:dyDescent="0.2">
      <c r="B123" s="31"/>
      <c r="D123" s="142" t="s">
        <v>369</v>
      </c>
      <c r="F123" s="143" t="s">
        <v>5447</v>
      </c>
      <c r="I123" s="144"/>
      <c r="L123" s="31"/>
      <c r="M123" s="145"/>
      <c r="T123" s="52"/>
      <c r="AT123" s="16" t="s">
        <v>369</v>
      </c>
      <c r="AU123" s="16" t="s">
        <v>80</v>
      </c>
    </row>
    <row r="124" spans="2:65" s="1" customFormat="1" ht="24.2" customHeight="1" x14ac:dyDescent="0.2">
      <c r="B124" s="128"/>
      <c r="C124" s="164" t="s">
        <v>220</v>
      </c>
      <c r="D124" s="164" t="s">
        <v>1134</v>
      </c>
      <c r="E124" s="165" t="s">
        <v>5454</v>
      </c>
      <c r="F124" s="166" t="s">
        <v>5455</v>
      </c>
      <c r="G124" s="167" t="s">
        <v>3</v>
      </c>
      <c r="H124" s="168">
        <v>1</v>
      </c>
      <c r="I124" s="169"/>
      <c r="J124" s="170">
        <f>ROUND(I124*H124,2)</f>
        <v>0</v>
      </c>
      <c r="K124" s="166" t="s">
        <v>3</v>
      </c>
      <c r="L124" s="171"/>
      <c r="M124" s="172" t="s">
        <v>3</v>
      </c>
      <c r="N124" s="173" t="s">
        <v>44</v>
      </c>
      <c r="P124" s="138">
        <f>O124*H124</f>
        <v>0</v>
      </c>
      <c r="Q124" s="138">
        <v>0</v>
      </c>
      <c r="R124" s="138">
        <f>Q124*H124</f>
        <v>0</v>
      </c>
      <c r="S124" s="138">
        <v>0</v>
      </c>
      <c r="T124" s="139">
        <f>S124*H124</f>
        <v>0</v>
      </c>
      <c r="AR124" s="140" t="s">
        <v>209</v>
      </c>
      <c r="AT124" s="140" t="s">
        <v>1134</v>
      </c>
      <c r="AU124" s="140" t="s">
        <v>80</v>
      </c>
      <c r="AY124" s="16" t="s">
        <v>181</v>
      </c>
      <c r="BE124" s="141">
        <f>IF(N124="základní",J124,0)</f>
        <v>0</v>
      </c>
      <c r="BF124" s="141">
        <f>IF(N124="snížená",J124,0)</f>
        <v>0</v>
      </c>
      <c r="BG124" s="141">
        <f>IF(N124="zákl. přenesená",J124,0)</f>
        <v>0</v>
      </c>
      <c r="BH124" s="141">
        <f>IF(N124="sníž. přenesená",J124,0)</f>
        <v>0</v>
      </c>
      <c r="BI124" s="141">
        <f>IF(N124="nulová",J124,0)</f>
        <v>0</v>
      </c>
      <c r="BJ124" s="16" t="s">
        <v>78</v>
      </c>
      <c r="BK124" s="141">
        <f>ROUND(I124*H124,2)</f>
        <v>0</v>
      </c>
      <c r="BL124" s="16" t="s">
        <v>186</v>
      </c>
      <c r="BM124" s="140" t="s">
        <v>5456</v>
      </c>
    </row>
    <row r="125" spans="2:65" s="1" customFormat="1" ht="19.5" x14ac:dyDescent="0.2">
      <c r="B125" s="31"/>
      <c r="D125" s="142" t="s">
        <v>369</v>
      </c>
      <c r="F125" s="143" t="s">
        <v>5447</v>
      </c>
      <c r="I125" s="144"/>
      <c r="L125" s="31"/>
      <c r="M125" s="145"/>
      <c r="T125" s="52"/>
      <c r="AT125" s="16" t="s">
        <v>369</v>
      </c>
      <c r="AU125" s="16" t="s">
        <v>80</v>
      </c>
    </row>
    <row r="126" spans="2:65" s="1" customFormat="1" ht="21.75" customHeight="1" x14ac:dyDescent="0.2">
      <c r="B126" s="128"/>
      <c r="C126" s="164" t="s">
        <v>9</v>
      </c>
      <c r="D126" s="164" t="s">
        <v>1134</v>
      </c>
      <c r="E126" s="165" t="s">
        <v>5457</v>
      </c>
      <c r="F126" s="166" t="s">
        <v>5458</v>
      </c>
      <c r="G126" s="167" t="s">
        <v>3</v>
      </c>
      <c r="H126" s="168">
        <v>3</v>
      </c>
      <c r="I126" s="169"/>
      <c r="J126" s="170">
        <f>ROUND(I126*H126,2)</f>
        <v>0</v>
      </c>
      <c r="K126" s="166" t="s">
        <v>3</v>
      </c>
      <c r="L126" s="171"/>
      <c r="M126" s="172" t="s">
        <v>3</v>
      </c>
      <c r="N126" s="173" t="s">
        <v>44</v>
      </c>
      <c r="P126" s="138">
        <f>O126*H126</f>
        <v>0</v>
      </c>
      <c r="Q126" s="138">
        <v>0</v>
      </c>
      <c r="R126" s="138">
        <f>Q126*H126</f>
        <v>0</v>
      </c>
      <c r="S126" s="138">
        <v>0</v>
      </c>
      <c r="T126" s="139">
        <f>S126*H126</f>
        <v>0</v>
      </c>
      <c r="AR126" s="140" t="s">
        <v>209</v>
      </c>
      <c r="AT126" s="140" t="s">
        <v>1134</v>
      </c>
      <c r="AU126" s="140" t="s">
        <v>80</v>
      </c>
      <c r="AY126" s="16" t="s">
        <v>181</v>
      </c>
      <c r="BE126" s="141">
        <f>IF(N126="základní",J126,0)</f>
        <v>0</v>
      </c>
      <c r="BF126" s="141">
        <f>IF(N126="snížená",J126,0)</f>
        <v>0</v>
      </c>
      <c r="BG126" s="141">
        <f>IF(N126="zákl. přenesená",J126,0)</f>
        <v>0</v>
      </c>
      <c r="BH126" s="141">
        <f>IF(N126="sníž. přenesená",J126,0)</f>
        <v>0</v>
      </c>
      <c r="BI126" s="141">
        <f>IF(N126="nulová",J126,0)</f>
        <v>0</v>
      </c>
      <c r="BJ126" s="16" t="s">
        <v>78</v>
      </c>
      <c r="BK126" s="141">
        <f>ROUND(I126*H126,2)</f>
        <v>0</v>
      </c>
      <c r="BL126" s="16" t="s">
        <v>186</v>
      </c>
      <c r="BM126" s="140" t="s">
        <v>5459</v>
      </c>
    </row>
    <row r="127" spans="2:65" s="1" customFormat="1" ht="19.5" x14ac:dyDescent="0.2">
      <c r="B127" s="31"/>
      <c r="D127" s="142" t="s">
        <v>369</v>
      </c>
      <c r="F127" s="143" t="s">
        <v>5440</v>
      </c>
      <c r="I127" s="144"/>
      <c r="L127" s="31"/>
      <c r="M127" s="145"/>
      <c r="T127" s="52"/>
      <c r="AT127" s="16" t="s">
        <v>369</v>
      </c>
      <c r="AU127" s="16" t="s">
        <v>80</v>
      </c>
    </row>
    <row r="128" spans="2:65" s="1" customFormat="1" ht="24.2" customHeight="1" x14ac:dyDescent="0.2">
      <c r="B128" s="128"/>
      <c r="C128" s="164" t="s">
        <v>226</v>
      </c>
      <c r="D128" s="164" t="s">
        <v>1134</v>
      </c>
      <c r="E128" s="165" t="s">
        <v>5460</v>
      </c>
      <c r="F128" s="166" t="s">
        <v>5461</v>
      </c>
      <c r="G128" s="167" t="s">
        <v>3</v>
      </c>
      <c r="H128" s="168">
        <v>15</v>
      </c>
      <c r="I128" s="169"/>
      <c r="J128" s="170">
        <f>ROUND(I128*H128,2)</f>
        <v>0</v>
      </c>
      <c r="K128" s="166" t="s">
        <v>3</v>
      </c>
      <c r="L128" s="171"/>
      <c r="M128" s="172" t="s">
        <v>3</v>
      </c>
      <c r="N128" s="173" t="s">
        <v>44</v>
      </c>
      <c r="P128" s="138">
        <f>O128*H128</f>
        <v>0</v>
      </c>
      <c r="Q128" s="138">
        <v>0</v>
      </c>
      <c r="R128" s="138">
        <f>Q128*H128</f>
        <v>0</v>
      </c>
      <c r="S128" s="138">
        <v>0</v>
      </c>
      <c r="T128" s="139">
        <f>S128*H128</f>
        <v>0</v>
      </c>
      <c r="AR128" s="140" t="s">
        <v>209</v>
      </c>
      <c r="AT128" s="140" t="s">
        <v>1134</v>
      </c>
      <c r="AU128" s="140" t="s">
        <v>80</v>
      </c>
      <c r="AY128" s="16" t="s">
        <v>181</v>
      </c>
      <c r="BE128" s="141">
        <f>IF(N128="základní",J128,0)</f>
        <v>0</v>
      </c>
      <c r="BF128" s="141">
        <f>IF(N128="snížená",J128,0)</f>
        <v>0</v>
      </c>
      <c r="BG128" s="141">
        <f>IF(N128="zákl. přenesená",J128,0)</f>
        <v>0</v>
      </c>
      <c r="BH128" s="141">
        <f>IF(N128="sníž. přenesená",J128,0)</f>
        <v>0</v>
      </c>
      <c r="BI128" s="141">
        <f>IF(N128="nulová",J128,0)</f>
        <v>0</v>
      </c>
      <c r="BJ128" s="16" t="s">
        <v>78</v>
      </c>
      <c r="BK128" s="141">
        <f>ROUND(I128*H128,2)</f>
        <v>0</v>
      </c>
      <c r="BL128" s="16" t="s">
        <v>186</v>
      </c>
      <c r="BM128" s="140" t="s">
        <v>5462</v>
      </c>
    </row>
    <row r="129" spans="2:65" s="1" customFormat="1" ht="19.5" x14ac:dyDescent="0.2">
      <c r="B129" s="31"/>
      <c r="D129" s="142" t="s">
        <v>369</v>
      </c>
      <c r="F129" s="143" t="s">
        <v>5440</v>
      </c>
      <c r="I129" s="144"/>
      <c r="L129" s="31"/>
      <c r="M129" s="145"/>
      <c r="T129" s="52"/>
      <c r="AT129" s="16" t="s">
        <v>369</v>
      </c>
      <c r="AU129" s="16" t="s">
        <v>80</v>
      </c>
    </row>
    <row r="130" spans="2:65" s="1" customFormat="1" ht="21.75" customHeight="1" x14ac:dyDescent="0.2">
      <c r="B130" s="128"/>
      <c r="C130" s="164" t="s">
        <v>230</v>
      </c>
      <c r="D130" s="164" t="s">
        <v>1134</v>
      </c>
      <c r="E130" s="165" t="s">
        <v>5463</v>
      </c>
      <c r="F130" s="166" t="s">
        <v>5464</v>
      </c>
      <c r="G130" s="167" t="s">
        <v>3</v>
      </c>
      <c r="H130" s="168">
        <v>10</v>
      </c>
      <c r="I130" s="169"/>
      <c r="J130" s="170">
        <f>ROUND(I130*H130,2)</f>
        <v>0</v>
      </c>
      <c r="K130" s="166" t="s">
        <v>3</v>
      </c>
      <c r="L130" s="171"/>
      <c r="M130" s="172" t="s">
        <v>3</v>
      </c>
      <c r="N130" s="173" t="s">
        <v>44</v>
      </c>
      <c r="P130" s="138">
        <f>O130*H130</f>
        <v>0</v>
      </c>
      <c r="Q130" s="138">
        <v>0</v>
      </c>
      <c r="R130" s="138">
        <f>Q130*H130</f>
        <v>0</v>
      </c>
      <c r="S130" s="138">
        <v>0</v>
      </c>
      <c r="T130" s="139">
        <f>S130*H130</f>
        <v>0</v>
      </c>
      <c r="AR130" s="140" t="s">
        <v>209</v>
      </c>
      <c r="AT130" s="140" t="s">
        <v>1134</v>
      </c>
      <c r="AU130" s="140" t="s">
        <v>80</v>
      </c>
      <c r="AY130" s="16" t="s">
        <v>181</v>
      </c>
      <c r="BE130" s="141">
        <f>IF(N130="základní",J130,0)</f>
        <v>0</v>
      </c>
      <c r="BF130" s="141">
        <f>IF(N130="snížená",J130,0)</f>
        <v>0</v>
      </c>
      <c r="BG130" s="141">
        <f>IF(N130="zákl. přenesená",J130,0)</f>
        <v>0</v>
      </c>
      <c r="BH130" s="141">
        <f>IF(N130="sníž. přenesená",J130,0)</f>
        <v>0</v>
      </c>
      <c r="BI130" s="141">
        <f>IF(N130="nulová",J130,0)</f>
        <v>0</v>
      </c>
      <c r="BJ130" s="16" t="s">
        <v>78</v>
      </c>
      <c r="BK130" s="141">
        <f>ROUND(I130*H130,2)</f>
        <v>0</v>
      </c>
      <c r="BL130" s="16" t="s">
        <v>186</v>
      </c>
      <c r="BM130" s="140" t="s">
        <v>5465</v>
      </c>
    </row>
    <row r="131" spans="2:65" s="1" customFormat="1" ht="19.5" x14ac:dyDescent="0.2">
      <c r="B131" s="31"/>
      <c r="D131" s="142" t="s">
        <v>369</v>
      </c>
      <c r="F131" s="143" t="s">
        <v>5440</v>
      </c>
      <c r="I131" s="144"/>
      <c r="L131" s="31"/>
      <c r="M131" s="145"/>
      <c r="T131" s="52"/>
      <c r="AT131" s="16" t="s">
        <v>369</v>
      </c>
      <c r="AU131" s="16" t="s">
        <v>80</v>
      </c>
    </row>
    <row r="132" spans="2:65" s="1" customFormat="1" ht="24.2" customHeight="1" x14ac:dyDescent="0.2">
      <c r="B132" s="128"/>
      <c r="C132" s="164" t="s">
        <v>233</v>
      </c>
      <c r="D132" s="164" t="s">
        <v>1134</v>
      </c>
      <c r="E132" s="165" t="s">
        <v>5466</v>
      </c>
      <c r="F132" s="166" t="s">
        <v>5467</v>
      </c>
      <c r="G132" s="167" t="s">
        <v>3</v>
      </c>
      <c r="H132" s="168">
        <v>4</v>
      </c>
      <c r="I132" s="169"/>
      <c r="J132" s="170">
        <f>ROUND(I132*H132,2)</f>
        <v>0</v>
      </c>
      <c r="K132" s="166" t="s">
        <v>3</v>
      </c>
      <c r="L132" s="171"/>
      <c r="M132" s="172" t="s">
        <v>3</v>
      </c>
      <c r="N132" s="173" t="s">
        <v>44</v>
      </c>
      <c r="P132" s="138">
        <f>O132*H132</f>
        <v>0</v>
      </c>
      <c r="Q132" s="138">
        <v>0</v>
      </c>
      <c r="R132" s="138">
        <f>Q132*H132</f>
        <v>0</v>
      </c>
      <c r="S132" s="138">
        <v>0</v>
      </c>
      <c r="T132" s="139">
        <f>S132*H132</f>
        <v>0</v>
      </c>
      <c r="AR132" s="140" t="s">
        <v>209</v>
      </c>
      <c r="AT132" s="140" t="s">
        <v>1134</v>
      </c>
      <c r="AU132" s="140" t="s">
        <v>80</v>
      </c>
      <c r="AY132" s="16" t="s">
        <v>181</v>
      </c>
      <c r="BE132" s="141">
        <f>IF(N132="základní",J132,0)</f>
        <v>0</v>
      </c>
      <c r="BF132" s="141">
        <f>IF(N132="snížená",J132,0)</f>
        <v>0</v>
      </c>
      <c r="BG132" s="141">
        <f>IF(N132="zákl. přenesená",J132,0)</f>
        <v>0</v>
      </c>
      <c r="BH132" s="141">
        <f>IF(N132="sníž. přenesená",J132,0)</f>
        <v>0</v>
      </c>
      <c r="BI132" s="141">
        <f>IF(N132="nulová",J132,0)</f>
        <v>0</v>
      </c>
      <c r="BJ132" s="16" t="s">
        <v>78</v>
      </c>
      <c r="BK132" s="141">
        <f>ROUND(I132*H132,2)</f>
        <v>0</v>
      </c>
      <c r="BL132" s="16" t="s">
        <v>186</v>
      </c>
      <c r="BM132" s="140" t="s">
        <v>5468</v>
      </c>
    </row>
    <row r="133" spans="2:65" s="1" customFormat="1" ht="19.5" x14ac:dyDescent="0.2">
      <c r="B133" s="31"/>
      <c r="D133" s="142" t="s">
        <v>369</v>
      </c>
      <c r="F133" s="143" t="s">
        <v>5440</v>
      </c>
      <c r="I133" s="144"/>
      <c r="L133" s="31"/>
      <c r="M133" s="145"/>
      <c r="T133" s="52"/>
      <c r="AT133" s="16" t="s">
        <v>369</v>
      </c>
      <c r="AU133" s="16" t="s">
        <v>80</v>
      </c>
    </row>
    <row r="134" spans="2:65" s="1" customFormat="1" ht="24.2" customHeight="1" x14ac:dyDescent="0.2">
      <c r="B134" s="128"/>
      <c r="C134" s="164" t="s">
        <v>237</v>
      </c>
      <c r="D134" s="164" t="s">
        <v>1134</v>
      </c>
      <c r="E134" s="165" t="s">
        <v>5469</v>
      </c>
      <c r="F134" s="166" t="s">
        <v>5470</v>
      </c>
      <c r="G134" s="167" t="s">
        <v>3</v>
      </c>
      <c r="H134" s="168">
        <v>50</v>
      </c>
      <c r="I134" s="169"/>
      <c r="J134" s="170">
        <f>ROUND(I134*H134,2)</f>
        <v>0</v>
      </c>
      <c r="K134" s="166" t="s">
        <v>3</v>
      </c>
      <c r="L134" s="171"/>
      <c r="M134" s="172" t="s">
        <v>3</v>
      </c>
      <c r="N134" s="173" t="s">
        <v>44</v>
      </c>
      <c r="P134" s="138">
        <f>O134*H134</f>
        <v>0</v>
      </c>
      <c r="Q134" s="138">
        <v>0</v>
      </c>
      <c r="R134" s="138">
        <f>Q134*H134</f>
        <v>0</v>
      </c>
      <c r="S134" s="138">
        <v>0</v>
      </c>
      <c r="T134" s="139">
        <f>S134*H134</f>
        <v>0</v>
      </c>
      <c r="AR134" s="140" t="s">
        <v>209</v>
      </c>
      <c r="AT134" s="140" t="s">
        <v>1134</v>
      </c>
      <c r="AU134" s="140" t="s">
        <v>80</v>
      </c>
      <c r="AY134" s="16" t="s">
        <v>181</v>
      </c>
      <c r="BE134" s="141">
        <f>IF(N134="základní",J134,0)</f>
        <v>0</v>
      </c>
      <c r="BF134" s="141">
        <f>IF(N134="snížená",J134,0)</f>
        <v>0</v>
      </c>
      <c r="BG134" s="141">
        <f>IF(N134="zákl. přenesená",J134,0)</f>
        <v>0</v>
      </c>
      <c r="BH134" s="141">
        <f>IF(N134="sníž. přenesená",J134,0)</f>
        <v>0</v>
      </c>
      <c r="BI134" s="141">
        <f>IF(N134="nulová",J134,0)</f>
        <v>0</v>
      </c>
      <c r="BJ134" s="16" t="s">
        <v>78</v>
      </c>
      <c r="BK134" s="141">
        <f>ROUND(I134*H134,2)</f>
        <v>0</v>
      </c>
      <c r="BL134" s="16" t="s">
        <v>186</v>
      </c>
      <c r="BM134" s="140" t="s">
        <v>5471</v>
      </c>
    </row>
    <row r="135" spans="2:65" s="1" customFormat="1" ht="19.5" x14ac:dyDescent="0.2">
      <c r="B135" s="31"/>
      <c r="D135" s="142" t="s">
        <v>369</v>
      </c>
      <c r="F135" s="143" t="s">
        <v>5440</v>
      </c>
      <c r="I135" s="144"/>
      <c r="L135" s="31"/>
      <c r="M135" s="145"/>
      <c r="T135" s="52"/>
      <c r="AT135" s="16" t="s">
        <v>369</v>
      </c>
      <c r="AU135" s="16" t="s">
        <v>80</v>
      </c>
    </row>
    <row r="136" spans="2:65" s="1" customFormat="1" ht="24.2" customHeight="1" x14ac:dyDescent="0.2">
      <c r="B136" s="128"/>
      <c r="C136" s="164" t="s">
        <v>241</v>
      </c>
      <c r="D136" s="164" t="s">
        <v>1134</v>
      </c>
      <c r="E136" s="165" t="s">
        <v>5472</v>
      </c>
      <c r="F136" s="166" t="s">
        <v>5473</v>
      </c>
      <c r="G136" s="167" t="s">
        <v>3</v>
      </c>
      <c r="H136" s="168">
        <v>45</v>
      </c>
      <c r="I136" s="169"/>
      <c r="J136" s="170">
        <f>ROUND(I136*H136,2)</f>
        <v>0</v>
      </c>
      <c r="K136" s="166" t="s">
        <v>3</v>
      </c>
      <c r="L136" s="171"/>
      <c r="M136" s="172" t="s">
        <v>3</v>
      </c>
      <c r="N136" s="173" t="s">
        <v>44</v>
      </c>
      <c r="P136" s="138">
        <f>O136*H136</f>
        <v>0</v>
      </c>
      <c r="Q136" s="138">
        <v>0</v>
      </c>
      <c r="R136" s="138">
        <f>Q136*H136</f>
        <v>0</v>
      </c>
      <c r="S136" s="138">
        <v>0</v>
      </c>
      <c r="T136" s="139">
        <f>S136*H136</f>
        <v>0</v>
      </c>
      <c r="AR136" s="140" t="s">
        <v>209</v>
      </c>
      <c r="AT136" s="140" t="s">
        <v>1134</v>
      </c>
      <c r="AU136" s="140" t="s">
        <v>80</v>
      </c>
      <c r="AY136" s="16" t="s">
        <v>181</v>
      </c>
      <c r="BE136" s="141">
        <f>IF(N136="základní",J136,0)</f>
        <v>0</v>
      </c>
      <c r="BF136" s="141">
        <f>IF(N136="snížená",J136,0)</f>
        <v>0</v>
      </c>
      <c r="BG136" s="141">
        <f>IF(N136="zákl. přenesená",J136,0)</f>
        <v>0</v>
      </c>
      <c r="BH136" s="141">
        <f>IF(N136="sníž. přenesená",J136,0)</f>
        <v>0</v>
      </c>
      <c r="BI136" s="141">
        <f>IF(N136="nulová",J136,0)</f>
        <v>0</v>
      </c>
      <c r="BJ136" s="16" t="s">
        <v>78</v>
      </c>
      <c r="BK136" s="141">
        <f>ROUND(I136*H136,2)</f>
        <v>0</v>
      </c>
      <c r="BL136" s="16" t="s">
        <v>186</v>
      </c>
      <c r="BM136" s="140" t="s">
        <v>5474</v>
      </c>
    </row>
    <row r="137" spans="2:65" s="1" customFormat="1" ht="19.5" x14ac:dyDescent="0.2">
      <c r="B137" s="31"/>
      <c r="D137" s="142" t="s">
        <v>369</v>
      </c>
      <c r="F137" s="143" t="s">
        <v>5440</v>
      </c>
      <c r="I137" s="144"/>
      <c r="L137" s="31"/>
      <c r="M137" s="145"/>
      <c r="T137" s="52"/>
      <c r="AT137" s="16" t="s">
        <v>369</v>
      </c>
      <c r="AU137" s="16" t="s">
        <v>80</v>
      </c>
    </row>
    <row r="138" spans="2:65" s="1" customFormat="1" ht="21.75" customHeight="1" x14ac:dyDescent="0.2">
      <c r="B138" s="128"/>
      <c r="C138" s="164" t="s">
        <v>244</v>
      </c>
      <c r="D138" s="164" t="s">
        <v>1134</v>
      </c>
      <c r="E138" s="165" t="s">
        <v>5475</v>
      </c>
      <c r="F138" s="166" t="s">
        <v>5476</v>
      </c>
      <c r="G138" s="167" t="s">
        <v>3</v>
      </c>
      <c r="H138" s="168">
        <v>0</v>
      </c>
      <c r="I138" s="169"/>
      <c r="J138" s="170">
        <f>ROUND(I138*H138,2)</f>
        <v>0</v>
      </c>
      <c r="K138" s="166" t="s">
        <v>3</v>
      </c>
      <c r="L138" s="171"/>
      <c r="M138" s="172" t="s">
        <v>3</v>
      </c>
      <c r="N138" s="173" t="s">
        <v>44</v>
      </c>
      <c r="P138" s="138">
        <f>O138*H138</f>
        <v>0</v>
      </c>
      <c r="Q138" s="138">
        <v>0</v>
      </c>
      <c r="R138" s="138">
        <f>Q138*H138</f>
        <v>0</v>
      </c>
      <c r="S138" s="138">
        <v>0</v>
      </c>
      <c r="T138" s="139">
        <f>S138*H138</f>
        <v>0</v>
      </c>
      <c r="AR138" s="140" t="s">
        <v>209</v>
      </c>
      <c r="AT138" s="140" t="s">
        <v>1134</v>
      </c>
      <c r="AU138" s="140" t="s">
        <v>80</v>
      </c>
      <c r="AY138" s="16" t="s">
        <v>181</v>
      </c>
      <c r="BE138" s="141">
        <f>IF(N138="základní",J138,0)</f>
        <v>0</v>
      </c>
      <c r="BF138" s="141">
        <f>IF(N138="snížená",J138,0)</f>
        <v>0</v>
      </c>
      <c r="BG138" s="141">
        <f>IF(N138="zákl. přenesená",J138,0)</f>
        <v>0</v>
      </c>
      <c r="BH138" s="141">
        <f>IF(N138="sníž. přenesená",J138,0)</f>
        <v>0</v>
      </c>
      <c r="BI138" s="141">
        <f>IF(N138="nulová",J138,0)</f>
        <v>0</v>
      </c>
      <c r="BJ138" s="16" t="s">
        <v>78</v>
      </c>
      <c r="BK138" s="141">
        <f>ROUND(I138*H138,2)</f>
        <v>0</v>
      </c>
      <c r="BL138" s="16" t="s">
        <v>186</v>
      </c>
      <c r="BM138" s="140" t="s">
        <v>5477</v>
      </c>
    </row>
    <row r="139" spans="2:65" s="1" customFormat="1" ht="19.5" x14ac:dyDescent="0.2">
      <c r="B139" s="31"/>
      <c r="D139" s="142" t="s">
        <v>369</v>
      </c>
      <c r="F139" s="143" t="s">
        <v>5440</v>
      </c>
      <c r="I139" s="144"/>
      <c r="L139" s="31"/>
      <c r="M139" s="145"/>
      <c r="T139" s="52"/>
      <c r="AT139" s="16" t="s">
        <v>369</v>
      </c>
      <c r="AU139" s="16" t="s">
        <v>80</v>
      </c>
    </row>
    <row r="140" spans="2:65" s="11" customFormat="1" ht="22.9" customHeight="1" x14ac:dyDescent="0.2">
      <c r="B140" s="118"/>
      <c r="D140" s="119" t="s">
        <v>72</v>
      </c>
      <c r="E140" s="146" t="s">
        <v>5425</v>
      </c>
      <c r="F140" s="146" t="s">
        <v>5478</v>
      </c>
      <c r="I140" s="121"/>
      <c r="J140" s="147">
        <f>BK140</f>
        <v>0</v>
      </c>
      <c r="L140" s="118"/>
      <c r="M140" s="123"/>
      <c r="P140" s="124">
        <f>SUM(P141:P150)</f>
        <v>0</v>
      </c>
      <c r="R140" s="124">
        <f>SUM(R141:R150)</f>
        <v>0</v>
      </c>
      <c r="T140" s="125">
        <f>SUM(T141:T150)</f>
        <v>0</v>
      </c>
      <c r="AR140" s="119" t="s">
        <v>78</v>
      </c>
      <c r="AT140" s="126" t="s">
        <v>72</v>
      </c>
      <c r="AU140" s="126" t="s">
        <v>78</v>
      </c>
      <c r="AY140" s="119" t="s">
        <v>181</v>
      </c>
      <c r="BK140" s="127">
        <f>SUM(BK141:BK150)</f>
        <v>0</v>
      </c>
    </row>
    <row r="141" spans="2:65" s="1" customFormat="1" ht="21.75" customHeight="1" x14ac:dyDescent="0.2">
      <c r="B141" s="128"/>
      <c r="C141" s="164" t="s">
        <v>248</v>
      </c>
      <c r="D141" s="164" t="s">
        <v>1134</v>
      </c>
      <c r="E141" s="165" t="s">
        <v>5479</v>
      </c>
      <c r="F141" s="166" t="s">
        <v>5480</v>
      </c>
      <c r="G141" s="167" t="s">
        <v>3</v>
      </c>
      <c r="H141" s="168">
        <v>3</v>
      </c>
      <c r="I141" s="169"/>
      <c r="J141" s="170">
        <f>ROUND(I141*H141,2)</f>
        <v>0</v>
      </c>
      <c r="K141" s="166" t="s">
        <v>3</v>
      </c>
      <c r="L141" s="171"/>
      <c r="M141" s="172" t="s">
        <v>3</v>
      </c>
      <c r="N141" s="173" t="s">
        <v>44</v>
      </c>
      <c r="P141" s="138">
        <f>O141*H141</f>
        <v>0</v>
      </c>
      <c r="Q141" s="138">
        <v>0</v>
      </c>
      <c r="R141" s="138">
        <f>Q141*H141</f>
        <v>0</v>
      </c>
      <c r="S141" s="138">
        <v>0</v>
      </c>
      <c r="T141" s="139">
        <f>S141*H141</f>
        <v>0</v>
      </c>
      <c r="AR141" s="140" t="s">
        <v>209</v>
      </c>
      <c r="AT141" s="140" t="s">
        <v>1134</v>
      </c>
      <c r="AU141" s="140" t="s">
        <v>80</v>
      </c>
      <c r="AY141" s="16" t="s">
        <v>181</v>
      </c>
      <c r="BE141" s="141">
        <f>IF(N141="základní",J141,0)</f>
        <v>0</v>
      </c>
      <c r="BF141" s="141">
        <f>IF(N141="snížená",J141,0)</f>
        <v>0</v>
      </c>
      <c r="BG141" s="141">
        <f>IF(N141="zákl. přenesená",J141,0)</f>
        <v>0</v>
      </c>
      <c r="BH141" s="141">
        <f>IF(N141="sníž. přenesená",J141,0)</f>
        <v>0</v>
      </c>
      <c r="BI141" s="141">
        <f>IF(N141="nulová",J141,0)</f>
        <v>0</v>
      </c>
      <c r="BJ141" s="16" t="s">
        <v>78</v>
      </c>
      <c r="BK141" s="141">
        <f>ROUND(I141*H141,2)</f>
        <v>0</v>
      </c>
      <c r="BL141" s="16" t="s">
        <v>186</v>
      </c>
      <c r="BM141" s="140" t="s">
        <v>5481</v>
      </c>
    </row>
    <row r="142" spans="2:65" s="1" customFormat="1" ht="19.5" x14ac:dyDescent="0.2">
      <c r="B142" s="31"/>
      <c r="D142" s="142" t="s">
        <v>369</v>
      </c>
      <c r="F142" s="143" t="s">
        <v>5435</v>
      </c>
      <c r="I142" s="144"/>
      <c r="L142" s="31"/>
      <c r="M142" s="145"/>
      <c r="T142" s="52"/>
      <c r="AT142" s="16" t="s">
        <v>369</v>
      </c>
      <c r="AU142" s="16" t="s">
        <v>80</v>
      </c>
    </row>
    <row r="143" spans="2:65" s="1" customFormat="1" ht="21.75" customHeight="1" x14ac:dyDescent="0.2">
      <c r="B143" s="128"/>
      <c r="C143" s="164" t="s">
        <v>252</v>
      </c>
      <c r="D143" s="164" t="s">
        <v>1134</v>
      </c>
      <c r="E143" s="165" t="s">
        <v>5482</v>
      </c>
      <c r="F143" s="166" t="s">
        <v>5483</v>
      </c>
      <c r="G143" s="167" t="s">
        <v>3</v>
      </c>
      <c r="H143" s="168">
        <v>1</v>
      </c>
      <c r="I143" s="169"/>
      <c r="J143" s="170">
        <f>ROUND(I143*H143,2)</f>
        <v>0</v>
      </c>
      <c r="K143" s="166" t="s">
        <v>3</v>
      </c>
      <c r="L143" s="171"/>
      <c r="M143" s="172" t="s">
        <v>3</v>
      </c>
      <c r="N143" s="173" t="s">
        <v>44</v>
      </c>
      <c r="P143" s="138">
        <f>O143*H143</f>
        <v>0</v>
      </c>
      <c r="Q143" s="138">
        <v>0</v>
      </c>
      <c r="R143" s="138">
        <f>Q143*H143</f>
        <v>0</v>
      </c>
      <c r="S143" s="138">
        <v>0</v>
      </c>
      <c r="T143" s="139">
        <f>S143*H143</f>
        <v>0</v>
      </c>
      <c r="AR143" s="140" t="s">
        <v>209</v>
      </c>
      <c r="AT143" s="140" t="s">
        <v>1134</v>
      </c>
      <c r="AU143" s="140" t="s">
        <v>80</v>
      </c>
      <c r="AY143" s="16" t="s">
        <v>181</v>
      </c>
      <c r="BE143" s="141">
        <f>IF(N143="základní",J143,0)</f>
        <v>0</v>
      </c>
      <c r="BF143" s="141">
        <f>IF(N143="snížená",J143,0)</f>
        <v>0</v>
      </c>
      <c r="BG143" s="141">
        <f>IF(N143="zákl. přenesená",J143,0)</f>
        <v>0</v>
      </c>
      <c r="BH143" s="141">
        <f>IF(N143="sníž. přenesená",J143,0)</f>
        <v>0</v>
      </c>
      <c r="BI143" s="141">
        <f>IF(N143="nulová",J143,0)</f>
        <v>0</v>
      </c>
      <c r="BJ143" s="16" t="s">
        <v>78</v>
      </c>
      <c r="BK143" s="141">
        <f>ROUND(I143*H143,2)</f>
        <v>0</v>
      </c>
      <c r="BL143" s="16" t="s">
        <v>186</v>
      </c>
      <c r="BM143" s="140" t="s">
        <v>5484</v>
      </c>
    </row>
    <row r="144" spans="2:65" s="1" customFormat="1" ht="19.5" x14ac:dyDescent="0.2">
      <c r="B144" s="31"/>
      <c r="D144" s="142" t="s">
        <v>369</v>
      </c>
      <c r="F144" s="143" t="s">
        <v>5485</v>
      </c>
      <c r="I144" s="144"/>
      <c r="L144" s="31"/>
      <c r="M144" s="145"/>
      <c r="T144" s="52"/>
      <c r="AT144" s="16" t="s">
        <v>369</v>
      </c>
      <c r="AU144" s="16" t="s">
        <v>80</v>
      </c>
    </row>
    <row r="145" spans="2:65" s="1" customFormat="1" ht="21.75" customHeight="1" x14ac:dyDescent="0.2">
      <c r="B145" s="128"/>
      <c r="C145" s="164" t="s">
        <v>8</v>
      </c>
      <c r="D145" s="164" t="s">
        <v>1134</v>
      </c>
      <c r="E145" s="165" t="s">
        <v>5486</v>
      </c>
      <c r="F145" s="166" t="s">
        <v>5487</v>
      </c>
      <c r="G145" s="167" t="s">
        <v>3</v>
      </c>
      <c r="H145" s="168">
        <v>1</v>
      </c>
      <c r="I145" s="169"/>
      <c r="J145" s="170">
        <f>ROUND(I145*H145,2)</f>
        <v>0</v>
      </c>
      <c r="K145" s="166" t="s">
        <v>3</v>
      </c>
      <c r="L145" s="171"/>
      <c r="M145" s="172" t="s">
        <v>3</v>
      </c>
      <c r="N145" s="173" t="s">
        <v>44</v>
      </c>
      <c r="P145" s="138">
        <f>O145*H145</f>
        <v>0</v>
      </c>
      <c r="Q145" s="138">
        <v>0</v>
      </c>
      <c r="R145" s="138">
        <f>Q145*H145</f>
        <v>0</v>
      </c>
      <c r="S145" s="138">
        <v>0</v>
      </c>
      <c r="T145" s="139">
        <f>S145*H145</f>
        <v>0</v>
      </c>
      <c r="AR145" s="140" t="s">
        <v>209</v>
      </c>
      <c r="AT145" s="140" t="s">
        <v>1134</v>
      </c>
      <c r="AU145" s="140" t="s">
        <v>80</v>
      </c>
      <c r="AY145" s="16" t="s">
        <v>181</v>
      </c>
      <c r="BE145" s="141">
        <f>IF(N145="základní",J145,0)</f>
        <v>0</v>
      </c>
      <c r="BF145" s="141">
        <f>IF(N145="snížená",J145,0)</f>
        <v>0</v>
      </c>
      <c r="BG145" s="141">
        <f>IF(N145="zákl. přenesená",J145,0)</f>
        <v>0</v>
      </c>
      <c r="BH145" s="141">
        <f>IF(N145="sníž. přenesená",J145,0)</f>
        <v>0</v>
      </c>
      <c r="BI145" s="141">
        <f>IF(N145="nulová",J145,0)</f>
        <v>0</v>
      </c>
      <c r="BJ145" s="16" t="s">
        <v>78</v>
      </c>
      <c r="BK145" s="141">
        <f>ROUND(I145*H145,2)</f>
        <v>0</v>
      </c>
      <c r="BL145" s="16" t="s">
        <v>186</v>
      </c>
      <c r="BM145" s="140" t="s">
        <v>5488</v>
      </c>
    </row>
    <row r="146" spans="2:65" s="1" customFormat="1" ht="19.5" x14ac:dyDescent="0.2">
      <c r="B146" s="31"/>
      <c r="D146" s="142" t="s">
        <v>369</v>
      </c>
      <c r="F146" s="143" t="s">
        <v>5485</v>
      </c>
      <c r="I146" s="144"/>
      <c r="L146" s="31"/>
      <c r="M146" s="145"/>
      <c r="T146" s="52"/>
      <c r="AT146" s="16" t="s">
        <v>369</v>
      </c>
      <c r="AU146" s="16" t="s">
        <v>80</v>
      </c>
    </row>
    <row r="147" spans="2:65" s="1" customFormat="1" ht="24.2" customHeight="1" x14ac:dyDescent="0.2">
      <c r="B147" s="128"/>
      <c r="C147" s="164" t="s">
        <v>259</v>
      </c>
      <c r="D147" s="164" t="s">
        <v>1134</v>
      </c>
      <c r="E147" s="165" t="s">
        <v>5489</v>
      </c>
      <c r="F147" s="166" t="s">
        <v>5490</v>
      </c>
      <c r="G147" s="167" t="s">
        <v>3</v>
      </c>
      <c r="H147" s="168">
        <v>2</v>
      </c>
      <c r="I147" s="169"/>
      <c r="J147" s="170">
        <f>ROUND(I147*H147,2)</f>
        <v>0</v>
      </c>
      <c r="K147" s="166" t="s">
        <v>3</v>
      </c>
      <c r="L147" s="171"/>
      <c r="M147" s="172" t="s">
        <v>3</v>
      </c>
      <c r="N147" s="173" t="s">
        <v>44</v>
      </c>
      <c r="P147" s="138">
        <f>O147*H147</f>
        <v>0</v>
      </c>
      <c r="Q147" s="138">
        <v>0</v>
      </c>
      <c r="R147" s="138">
        <f>Q147*H147</f>
        <v>0</v>
      </c>
      <c r="S147" s="138">
        <v>0</v>
      </c>
      <c r="T147" s="139">
        <f>S147*H147</f>
        <v>0</v>
      </c>
      <c r="AR147" s="140" t="s">
        <v>209</v>
      </c>
      <c r="AT147" s="140" t="s">
        <v>1134</v>
      </c>
      <c r="AU147" s="140" t="s">
        <v>80</v>
      </c>
      <c r="AY147" s="16" t="s">
        <v>181</v>
      </c>
      <c r="BE147" s="141">
        <f>IF(N147="základní",J147,0)</f>
        <v>0</v>
      </c>
      <c r="BF147" s="141">
        <f>IF(N147="snížená",J147,0)</f>
        <v>0</v>
      </c>
      <c r="BG147" s="141">
        <f>IF(N147="zákl. přenesená",J147,0)</f>
        <v>0</v>
      </c>
      <c r="BH147" s="141">
        <f>IF(N147="sníž. přenesená",J147,0)</f>
        <v>0</v>
      </c>
      <c r="BI147" s="141">
        <f>IF(N147="nulová",J147,0)</f>
        <v>0</v>
      </c>
      <c r="BJ147" s="16" t="s">
        <v>78</v>
      </c>
      <c r="BK147" s="141">
        <f>ROUND(I147*H147,2)</f>
        <v>0</v>
      </c>
      <c r="BL147" s="16" t="s">
        <v>186</v>
      </c>
      <c r="BM147" s="140" t="s">
        <v>5491</v>
      </c>
    </row>
    <row r="148" spans="2:65" s="1" customFormat="1" ht="19.5" x14ac:dyDescent="0.2">
      <c r="B148" s="31"/>
      <c r="D148" s="142" t="s">
        <v>369</v>
      </c>
      <c r="F148" s="143" t="s">
        <v>5492</v>
      </c>
      <c r="I148" s="144"/>
      <c r="L148" s="31"/>
      <c r="M148" s="145"/>
      <c r="T148" s="52"/>
      <c r="AT148" s="16" t="s">
        <v>369</v>
      </c>
      <c r="AU148" s="16" t="s">
        <v>80</v>
      </c>
    </row>
    <row r="149" spans="2:65" s="1" customFormat="1" ht="21.75" customHeight="1" x14ac:dyDescent="0.2">
      <c r="B149" s="128"/>
      <c r="C149" s="164" t="s">
        <v>263</v>
      </c>
      <c r="D149" s="164" t="s">
        <v>1134</v>
      </c>
      <c r="E149" s="165" t="s">
        <v>5493</v>
      </c>
      <c r="F149" s="166" t="s">
        <v>5494</v>
      </c>
      <c r="G149" s="167" t="s">
        <v>3</v>
      </c>
      <c r="H149" s="168">
        <v>2</v>
      </c>
      <c r="I149" s="169"/>
      <c r="J149" s="170">
        <f>ROUND(I149*H149,2)</f>
        <v>0</v>
      </c>
      <c r="K149" s="166" t="s">
        <v>3</v>
      </c>
      <c r="L149" s="171"/>
      <c r="M149" s="172" t="s">
        <v>3</v>
      </c>
      <c r="N149" s="173" t="s">
        <v>44</v>
      </c>
      <c r="P149" s="138">
        <f>O149*H149</f>
        <v>0</v>
      </c>
      <c r="Q149" s="138">
        <v>0</v>
      </c>
      <c r="R149" s="138">
        <f>Q149*H149</f>
        <v>0</v>
      </c>
      <c r="S149" s="138">
        <v>0</v>
      </c>
      <c r="T149" s="139">
        <f>S149*H149</f>
        <v>0</v>
      </c>
      <c r="AR149" s="140" t="s">
        <v>209</v>
      </c>
      <c r="AT149" s="140" t="s">
        <v>1134</v>
      </c>
      <c r="AU149" s="140" t="s">
        <v>80</v>
      </c>
      <c r="AY149" s="16" t="s">
        <v>181</v>
      </c>
      <c r="BE149" s="141">
        <f>IF(N149="základní",J149,0)</f>
        <v>0</v>
      </c>
      <c r="BF149" s="141">
        <f>IF(N149="snížená",J149,0)</f>
        <v>0</v>
      </c>
      <c r="BG149" s="141">
        <f>IF(N149="zákl. přenesená",J149,0)</f>
        <v>0</v>
      </c>
      <c r="BH149" s="141">
        <f>IF(N149="sníž. přenesená",J149,0)</f>
        <v>0</v>
      </c>
      <c r="BI149" s="141">
        <f>IF(N149="nulová",J149,0)</f>
        <v>0</v>
      </c>
      <c r="BJ149" s="16" t="s">
        <v>78</v>
      </c>
      <c r="BK149" s="141">
        <f>ROUND(I149*H149,2)</f>
        <v>0</v>
      </c>
      <c r="BL149" s="16" t="s">
        <v>186</v>
      </c>
      <c r="BM149" s="140" t="s">
        <v>5495</v>
      </c>
    </row>
    <row r="150" spans="2:65" s="1" customFormat="1" ht="19.5" x14ac:dyDescent="0.2">
      <c r="B150" s="31"/>
      <c r="D150" s="142" t="s">
        <v>369</v>
      </c>
      <c r="F150" s="143" t="s">
        <v>5492</v>
      </c>
      <c r="I150" s="144"/>
      <c r="L150" s="31"/>
      <c r="M150" s="145"/>
      <c r="T150" s="52"/>
      <c r="AT150" s="16" t="s">
        <v>369</v>
      </c>
      <c r="AU150" s="16" t="s">
        <v>80</v>
      </c>
    </row>
    <row r="151" spans="2:65" s="11" customFormat="1" ht="25.9" customHeight="1" x14ac:dyDescent="0.2">
      <c r="B151" s="118"/>
      <c r="D151" s="119" t="s">
        <v>72</v>
      </c>
      <c r="E151" s="120" t="s">
        <v>5496</v>
      </c>
      <c r="F151" s="120" t="s">
        <v>5497</v>
      </c>
      <c r="I151" s="121"/>
      <c r="J151" s="122">
        <f>BK151</f>
        <v>0</v>
      </c>
      <c r="L151" s="118"/>
      <c r="M151" s="123"/>
      <c r="P151" s="124">
        <f>SUM(P152:P153)</f>
        <v>0</v>
      </c>
      <c r="R151" s="124">
        <f>SUM(R152:R153)</f>
        <v>0</v>
      </c>
      <c r="T151" s="125">
        <f>SUM(T152:T153)</f>
        <v>0</v>
      </c>
      <c r="AR151" s="119" t="s">
        <v>78</v>
      </c>
      <c r="AT151" s="126" t="s">
        <v>72</v>
      </c>
      <c r="AU151" s="126" t="s">
        <v>73</v>
      </c>
      <c r="AY151" s="119" t="s">
        <v>181</v>
      </c>
      <c r="BK151" s="127">
        <f>SUM(BK152:BK153)</f>
        <v>0</v>
      </c>
    </row>
    <row r="152" spans="2:65" s="1" customFormat="1" ht="24.2" customHeight="1" x14ac:dyDescent="0.2">
      <c r="B152" s="128"/>
      <c r="C152" s="129" t="s">
        <v>267</v>
      </c>
      <c r="D152" s="129" t="s">
        <v>182</v>
      </c>
      <c r="E152" s="130" t="s">
        <v>5498</v>
      </c>
      <c r="F152" s="131" t="s">
        <v>5499</v>
      </c>
      <c r="G152" s="132" t="s">
        <v>1114</v>
      </c>
      <c r="H152" s="133">
        <v>4</v>
      </c>
      <c r="I152" s="134"/>
      <c r="J152" s="135">
        <f>ROUND(I152*H152,2)</f>
        <v>0</v>
      </c>
      <c r="K152" s="131" t="s">
        <v>3</v>
      </c>
      <c r="L152" s="31"/>
      <c r="M152" s="136" t="s">
        <v>3</v>
      </c>
      <c r="N152" s="137" t="s">
        <v>44</v>
      </c>
      <c r="P152" s="138">
        <f>O152*H152</f>
        <v>0</v>
      </c>
      <c r="Q152" s="138">
        <v>0</v>
      </c>
      <c r="R152" s="138">
        <f>Q152*H152</f>
        <v>0</v>
      </c>
      <c r="S152" s="138">
        <v>0</v>
      </c>
      <c r="T152" s="139">
        <f>S152*H152</f>
        <v>0</v>
      </c>
      <c r="AR152" s="140" t="s">
        <v>186</v>
      </c>
      <c r="AT152" s="140" t="s">
        <v>182</v>
      </c>
      <c r="AU152" s="140" t="s">
        <v>78</v>
      </c>
      <c r="AY152" s="16" t="s">
        <v>181</v>
      </c>
      <c r="BE152" s="141">
        <f>IF(N152="základní",J152,0)</f>
        <v>0</v>
      </c>
      <c r="BF152" s="141">
        <f>IF(N152="snížená",J152,0)</f>
        <v>0</v>
      </c>
      <c r="BG152" s="141">
        <f>IF(N152="zákl. přenesená",J152,0)</f>
        <v>0</v>
      </c>
      <c r="BH152" s="141">
        <f>IF(N152="sníž. přenesená",J152,0)</f>
        <v>0</v>
      </c>
      <c r="BI152" s="141">
        <f>IF(N152="nulová",J152,0)</f>
        <v>0</v>
      </c>
      <c r="BJ152" s="16" t="s">
        <v>78</v>
      </c>
      <c r="BK152" s="141">
        <f>ROUND(I152*H152,2)</f>
        <v>0</v>
      </c>
      <c r="BL152" s="16" t="s">
        <v>186</v>
      </c>
      <c r="BM152" s="140" t="s">
        <v>5500</v>
      </c>
    </row>
    <row r="153" spans="2:65" s="1" customFormat="1" ht="16.5" customHeight="1" x14ac:dyDescent="0.2">
      <c r="B153" s="128"/>
      <c r="C153" s="164" t="s">
        <v>271</v>
      </c>
      <c r="D153" s="164" t="s">
        <v>1134</v>
      </c>
      <c r="E153" s="165" t="s">
        <v>475</v>
      </c>
      <c r="F153" s="166" t="s">
        <v>5501</v>
      </c>
      <c r="G153" s="167" t="s">
        <v>1569</v>
      </c>
      <c r="H153" s="168">
        <v>1</v>
      </c>
      <c r="I153" s="169"/>
      <c r="J153" s="170">
        <f>ROUND(I153*H153,2)</f>
        <v>0</v>
      </c>
      <c r="K153" s="166" t="s">
        <v>3</v>
      </c>
      <c r="L153" s="171"/>
      <c r="M153" s="172" t="s">
        <v>3</v>
      </c>
      <c r="N153" s="173" t="s">
        <v>44</v>
      </c>
      <c r="P153" s="138">
        <f>O153*H153</f>
        <v>0</v>
      </c>
      <c r="Q153" s="138">
        <v>0</v>
      </c>
      <c r="R153" s="138">
        <f>Q153*H153</f>
        <v>0</v>
      </c>
      <c r="S153" s="138">
        <v>0</v>
      </c>
      <c r="T153" s="139">
        <f>S153*H153</f>
        <v>0</v>
      </c>
      <c r="AR153" s="140" t="s">
        <v>209</v>
      </c>
      <c r="AT153" s="140" t="s">
        <v>1134</v>
      </c>
      <c r="AU153" s="140" t="s">
        <v>78</v>
      </c>
      <c r="AY153" s="16" t="s">
        <v>181</v>
      </c>
      <c r="BE153" s="141">
        <f>IF(N153="základní",J153,0)</f>
        <v>0</v>
      </c>
      <c r="BF153" s="141">
        <f>IF(N153="snížená",J153,0)</f>
        <v>0</v>
      </c>
      <c r="BG153" s="141">
        <f>IF(N153="zákl. přenesená",J153,0)</f>
        <v>0</v>
      </c>
      <c r="BH153" s="141">
        <f>IF(N153="sníž. přenesená",J153,0)</f>
        <v>0</v>
      </c>
      <c r="BI153" s="141">
        <f>IF(N153="nulová",J153,0)</f>
        <v>0</v>
      </c>
      <c r="BJ153" s="16" t="s">
        <v>78</v>
      </c>
      <c r="BK153" s="141">
        <f>ROUND(I153*H153,2)</f>
        <v>0</v>
      </c>
      <c r="BL153" s="16" t="s">
        <v>186</v>
      </c>
      <c r="BM153" s="140" t="s">
        <v>5502</v>
      </c>
    </row>
    <row r="154" spans="2:65" s="11" customFormat="1" ht="25.9" customHeight="1" x14ac:dyDescent="0.2">
      <c r="B154" s="118"/>
      <c r="D154" s="119" t="s">
        <v>72</v>
      </c>
      <c r="E154" s="120" t="s">
        <v>5503</v>
      </c>
      <c r="F154" s="120" t="s">
        <v>5504</v>
      </c>
      <c r="I154" s="121"/>
      <c r="J154" s="122">
        <f>BK154</f>
        <v>0</v>
      </c>
      <c r="L154" s="118"/>
      <c r="M154" s="123"/>
      <c r="P154" s="124">
        <f>SUM(P155:P171)</f>
        <v>0</v>
      </c>
      <c r="R154" s="124">
        <f>SUM(R155:R171)</f>
        <v>0</v>
      </c>
      <c r="T154" s="125">
        <f>SUM(T155:T171)</f>
        <v>0</v>
      </c>
      <c r="AR154" s="119" t="s">
        <v>78</v>
      </c>
      <c r="AT154" s="126" t="s">
        <v>72</v>
      </c>
      <c r="AU154" s="126" t="s">
        <v>73</v>
      </c>
      <c r="AY154" s="119" t="s">
        <v>181</v>
      </c>
      <c r="BK154" s="127">
        <f>SUM(BK155:BK171)</f>
        <v>0</v>
      </c>
    </row>
    <row r="155" spans="2:65" s="1" customFormat="1" ht="24.2" customHeight="1" x14ac:dyDescent="0.2">
      <c r="B155" s="128"/>
      <c r="C155" s="164" t="s">
        <v>275</v>
      </c>
      <c r="D155" s="164" t="s">
        <v>1134</v>
      </c>
      <c r="E155" s="165" t="s">
        <v>5063</v>
      </c>
      <c r="F155" s="166" t="s">
        <v>5505</v>
      </c>
      <c r="G155" s="167" t="s">
        <v>597</v>
      </c>
      <c r="H155" s="168">
        <v>14</v>
      </c>
      <c r="I155" s="169"/>
      <c r="J155" s="170">
        <f t="shared" ref="J155:J171" si="0">ROUND(I155*H155,2)</f>
        <v>0</v>
      </c>
      <c r="K155" s="166" t="s">
        <v>3</v>
      </c>
      <c r="L155" s="171"/>
      <c r="M155" s="172" t="s">
        <v>3</v>
      </c>
      <c r="N155" s="173" t="s">
        <v>44</v>
      </c>
      <c r="P155" s="138">
        <f t="shared" ref="P155:P171" si="1">O155*H155</f>
        <v>0</v>
      </c>
      <c r="Q155" s="138">
        <v>0</v>
      </c>
      <c r="R155" s="138">
        <f t="shared" ref="R155:R171" si="2">Q155*H155</f>
        <v>0</v>
      </c>
      <c r="S155" s="138">
        <v>0</v>
      </c>
      <c r="T155" s="139">
        <f t="shared" ref="T155:T171" si="3">S155*H155</f>
        <v>0</v>
      </c>
      <c r="AR155" s="140" t="s">
        <v>209</v>
      </c>
      <c r="AT155" s="140" t="s">
        <v>1134</v>
      </c>
      <c r="AU155" s="140" t="s">
        <v>78</v>
      </c>
      <c r="AY155" s="16" t="s">
        <v>181</v>
      </c>
      <c r="BE155" s="141">
        <f t="shared" ref="BE155:BE171" si="4">IF(N155="základní",J155,0)</f>
        <v>0</v>
      </c>
      <c r="BF155" s="141">
        <f t="shared" ref="BF155:BF171" si="5">IF(N155="snížená",J155,0)</f>
        <v>0</v>
      </c>
      <c r="BG155" s="141">
        <f t="shared" ref="BG155:BG171" si="6">IF(N155="zákl. přenesená",J155,0)</f>
        <v>0</v>
      </c>
      <c r="BH155" s="141">
        <f t="shared" ref="BH155:BH171" si="7">IF(N155="sníž. přenesená",J155,0)</f>
        <v>0</v>
      </c>
      <c r="BI155" s="141">
        <f t="shared" ref="BI155:BI171" si="8">IF(N155="nulová",J155,0)</f>
        <v>0</v>
      </c>
      <c r="BJ155" s="16" t="s">
        <v>78</v>
      </c>
      <c r="BK155" s="141">
        <f t="shared" ref="BK155:BK171" si="9">ROUND(I155*H155,2)</f>
        <v>0</v>
      </c>
      <c r="BL155" s="16" t="s">
        <v>186</v>
      </c>
      <c r="BM155" s="140" t="s">
        <v>5506</v>
      </c>
    </row>
    <row r="156" spans="2:65" s="1" customFormat="1" ht="24.2" customHeight="1" x14ac:dyDescent="0.2">
      <c r="B156" s="128"/>
      <c r="C156" s="164" t="s">
        <v>279</v>
      </c>
      <c r="D156" s="164" t="s">
        <v>1134</v>
      </c>
      <c r="E156" s="165" t="s">
        <v>5507</v>
      </c>
      <c r="F156" s="166" t="s">
        <v>5508</v>
      </c>
      <c r="G156" s="167" t="s">
        <v>597</v>
      </c>
      <c r="H156" s="168">
        <v>8</v>
      </c>
      <c r="I156" s="169"/>
      <c r="J156" s="170">
        <f t="shared" si="0"/>
        <v>0</v>
      </c>
      <c r="K156" s="166" t="s">
        <v>3</v>
      </c>
      <c r="L156" s="171"/>
      <c r="M156" s="172" t="s">
        <v>3</v>
      </c>
      <c r="N156" s="173" t="s">
        <v>44</v>
      </c>
      <c r="P156" s="138">
        <f t="shared" si="1"/>
        <v>0</v>
      </c>
      <c r="Q156" s="138">
        <v>0</v>
      </c>
      <c r="R156" s="138">
        <f t="shared" si="2"/>
        <v>0</v>
      </c>
      <c r="S156" s="138">
        <v>0</v>
      </c>
      <c r="T156" s="139">
        <f t="shared" si="3"/>
        <v>0</v>
      </c>
      <c r="AR156" s="140" t="s">
        <v>209</v>
      </c>
      <c r="AT156" s="140" t="s">
        <v>1134</v>
      </c>
      <c r="AU156" s="140" t="s">
        <v>78</v>
      </c>
      <c r="AY156" s="16" t="s">
        <v>181</v>
      </c>
      <c r="BE156" s="141">
        <f t="shared" si="4"/>
        <v>0</v>
      </c>
      <c r="BF156" s="141">
        <f t="shared" si="5"/>
        <v>0</v>
      </c>
      <c r="BG156" s="141">
        <f t="shared" si="6"/>
        <v>0</v>
      </c>
      <c r="BH156" s="141">
        <f t="shared" si="7"/>
        <v>0</v>
      </c>
      <c r="BI156" s="141">
        <f t="shared" si="8"/>
        <v>0</v>
      </c>
      <c r="BJ156" s="16" t="s">
        <v>78</v>
      </c>
      <c r="BK156" s="141">
        <f t="shared" si="9"/>
        <v>0</v>
      </c>
      <c r="BL156" s="16" t="s">
        <v>186</v>
      </c>
      <c r="BM156" s="140" t="s">
        <v>5509</v>
      </c>
    </row>
    <row r="157" spans="2:65" s="1" customFormat="1" ht="24.2" customHeight="1" x14ac:dyDescent="0.2">
      <c r="B157" s="128"/>
      <c r="C157" s="164" t="s">
        <v>283</v>
      </c>
      <c r="D157" s="164" t="s">
        <v>1134</v>
      </c>
      <c r="E157" s="165" t="s">
        <v>5510</v>
      </c>
      <c r="F157" s="166" t="s">
        <v>5511</v>
      </c>
      <c r="G157" s="167" t="s">
        <v>597</v>
      </c>
      <c r="H157" s="168">
        <v>8</v>
      </c>
      <c r="I157" s="169"/>
      <c r="J157" s="170">
        <f t="shared" si="0"/>
        <v>0</v>
      </c>
      <c r="K157" s="166" t="s">
        <v>3</v>
      </c>
      <c r="L157" s="171"/>
      <c r="M157" s="172" t="s">
        <v>3</v>
      </c>
      <c r="N157" s="173" t="s">
        <v>44</v>
      </c>
      <c r="P157" s="138">
        <f t="shared" si="1"/>
        <v>0</v>
      </c>
      <c r="Q157" s="138">
        <v>0</v>
      </c>
      <c r="R157" s="138">
        <f t="shared" si="2"/>
        <v>0</v>
      </c>
      <c r="S157" s="138">
        <v>0</v>
      </c>
      <c r="T157" s="139">
        <f t="shared" si="3"/>
        <v>0</v>
      </c>
      <c r="AR157" s="140" t="s">
        <v>209</v>
      </c>
      <c r="AT157" s="140" t="s">
        <v>1134</v>
      </c>
      <c r="AU157" s="140" t="s">
        <v>78</v>
      </c>
      <c r="AY157" s="16" t="s">
        <v>181</v>
      </c>
      <c r="BE157" s="141">
        <f t="shared" si="4"/>
        <v>0</v>
      </c>
      <c r="BF157" s="141">
        <f t="shared" si="5"/>
        <v>0</v>
      </c>
      <c r="BG157" s="141">
        <f t="shared" si="6"/>
        <v>0</v>
      </c>
      <c r="BH157" s="141">
        <f t="shared" si="7"/>
        <v>0</v>
      </c>
      <c r="BI157" s="141">
        <f t="shared" si="8"/>
        <v>0</v>
      </c>
      <c r="BJ157" s="16" t="s">
        <v>78</v>
      </c>
      <c r="BK157" s="141">
        <f t="shared" si="9"/>
        <v>0</v>
      </c>
      <c r="BL157" s="16" t="s">
        <v>186</v>
      </c>
      <c r="BM157" s="140" t="s">
        <v>5512</v>
      </c>
    </row>
    <row r="158" spans="2:65" s="1" customFormat="1" ht="16.5" customHeight="1" x14ac:dyDescent="0.2">
      <c r="B158" s="128"/>
      <c r="C158" s="164" t="s">
        <v>286</v>
      </c>
      <c r="D158" s="164" t="s">
        <v>1134</v>
      </c>
      <c r="E158" s="165" t="s">
        <v>486</v>
      </c>
      <c r="F158" s="166" t="s">
        <v>5513</v>
      </c>
      <c r="G158" s="167" t="s">
        <v>1212</v>
      </c>
      <c r="H158" s="168">
        <v>4</v>
      </c>
      <c r="I158" s="169"/>
      <c r="J158" s="170">
        <f t="shared" si="0"/>
        <v>0</v>
      </c>
      <c r="K158" s="166" t="s">
        <v>3</v>
      </c>
      <c r="L158" s="171"/>
      <c r="M158" s="172" t="s">
        <v>3</v>
      </c>
      <c r="N158" s="173" t="s">
        <v>44</v>
      </c>
      <c r="P158" s="138">
        <f t="shared" si="1"/>
        <v>0</v>
      </c>
      <c r="Q158" s="138">
        <v>0</v>
      </c>
      <c r="R158" s="138">
        <f t="shared" si="2"/>
        <v>0</v>
      </c>
      <c r="S158" s="138">
        <v>0</v>
      </c>
      <c r="T158" s="139">
        <f t="shared" si="3"/>
        <v>0</v>
      </c>
      <c r="AR158" s="140" t="s">
        <v>209</v>
      </c>
      <c r="AT158" s="140" t="s">
        <v>1134</v>
      </c>
      <c r="AU158" s="140" t="s">
        <v>78</v>
      </c>
      <c r="AY158" s="16" t="s">
        <v>181</v>
      </c>
      <c r="BE158" s="141">
        <f t="shared" si="4"/>
        <v>0</v>
      </c>
      <c r="BF158" s="141">
        <f t="shared" si="5"/>
        <v>0</v>
      </c>
      <c r="BG158" s="141">
        <f t="shared" si="6"/>
        <v>0</v>
      </c>
      <c r="BH158" s="141">
        <f t="shared" si="7"/>
        <v>0</v>
      </c>
      <c r="BI158" s="141">
        <f t="shared" si="8"/>
        <v>0</v>
      </c>
      <c r="BJ158" s="16" t="s">
        <v>78</v>
      </c>
      <c r="BK158" s="141">
        <f t="shared" si="9"/>
        <v>0</v>
      </c>
      <c r="BL158" s="16" t="s">
        <v>186</v>
      </c>
      <c r="BM158" s="140" t="s">
        <v>5514</v>
      </c>
    </row>
    <row r="159" spans="2:65" s="1" customFormat="1" ht="33" customHeight="1" x14ac:dyDescent="0.2">
      <c r="B159" s="128"/>
      <c r="C159" s="164" t="s">
        <v>290</v>
      </c>
      <c r="D159" s="164" t="s">
        <v>1134</v>
      </c>
      <c r="E159" s="165" t="s">
        <v>497</v>
      </c>
      <c r="F159" s="166" t="s">
        <v>5515</v>
      </c>
      <c r="G159" s="167" t="s">
        <v>597</v>
      </c>
      <c r="H159" s="168">
        <v>9</v>
      </c>
      <c r="I159" s="169"/>
      <c r="J159" s="170">
        <f t="shared" si="0"/>
        <v>0</v>
      </c>
      <c r="K159" s="166" t="s">
        <v>3</v>
      </c>
      <c r="L159" s="171"/>
      <c r="M159" s="172" t="s">
        <v>3</v>
      </c>
      <c r="N159" s="173" t="s">
        <v>44</v>
      </c>
      <c r="P159" s="138">
        <f t="shared" si="1"/>
        <v>0</v>
      </c>
      <c r="Q159" s="138">
        <v>0</v>
      </c>
      <c r="R159" s="138">
        <f t="shared" si="2"/>
        <v>0</v>
      </c>
      <c r="S159" s="138">
        <v>0</v>
      </c>
      <c r="T159" s="139">
        <f t="shared" si="3"/>
        <v>0</v>
      </c>
      <c r="AR159" s="140" t="s">
        <v>209</v>
      </c>
      <c r="AT159" s="140" t="s">
        <v>1134</v>
      </c>
      <c r="AU159" s="140" t="s">
        <v>78</v>
      </c>
      <c r="AY159" s="16" t="s">
        <v>181</v>
      </c>
      <c r="BE159" s="141">
        <f t="shared" si="4"/>
        <v>0</v>
      </c>
      <c r="BF159" s="141">
        <f t="shared" si="5"/>
        <v>0</v>
      </c>
      <c r="BG159" s="141">
        <f t="shared" si="6"/>
        <v>0</v>
      </c>
      <c r="BH159" s="141">
        <f t="shared" si="7"/>
        <v>0</v>
      </c>
      <c r="BI159" s="141">
        <f t="shared" si="8"/>
        <v>0</v>
      </c>
      <c r="BJ159" s="16" t="s">
        <v>78</v>
      </c>
      <c r="BK159" s="141">
        <f t="shared" si="9"/>
        <v>0</v>
      </c>
      <c r="BL159" s="16" t="s">
        <v>186</v>
      </c>
      <c r="BM159" s="140" t="s">
        <v>5516</v>
      </c>
    </row>
    <row r="160" spans="2:65" s="1" customFormat="1" ht="16.5" customHeight="1" x14ac:dyDescent="0.2">
      <c r="B160" s="128"/>
      <c r="C160" s="164" t="s">
        <v>294</v>
      </c>
      <c r="D160" s="164" t="s">
        <v>1134</v>
      </c>
      <c r="E160" s="165" t="s">
        <v>5517</v>
      </c>
      <c r="F160" s="166" t="s">
        <v>5518</v>
      </c>
      <c r="G160" s="167" t="s">
        <v>1114</v>
      </c>
      <c r="H160" s="168">
        <v>2</v>
      </c>
      <c r="I160" s="169"/>
      <c r="J160" s="170">
        <f t="shared" si="0"/>
        <v>0</v>
      </c>
      <c r="K160" s="166" t="s">
        <v>3</v>
      </c>
      <c r="L160" s="171"/>
      <c r="M160" s="172" t="s">
        <v>3</v>
      </c>
      <c r="N160" s="173" t="s">
        <v>44</v>
      </c>
      <c r="P160" s="138">
        <f t="shared" si="1"/>
        <v>0</v>
      </c>
      <c r="Q160" s="138">
        <v>0</v>
      </c>
      <c r="R160" s="138">
        <f t="shared" si="2"/>
        <v>0</v>
      </c>
      <c r="S160" s="138">
        <v>0</v>
      </c>
      <c r="T160" s="139">
        <f t="shared" si="3"/>
        <v>0</v>
      </c>
      <c r="AR160" s="140" t="s">
        <v>209</v>
      </c>
      <c r="AT160" s="140" t="s">
        <v>1134</v>
      </c>
      <c r="AU160" s="140" t="s">
        <v>78</v>
      </c>
      <c r="AY160" s="16" t="s">
        <v>181</v>
      </c>
      <c r="BE160" s="141">
        <f t="shared" si="4"/>
        <v>0</v>
      </c>
      <c r="BF160" s="141">
        <f t="shared" si="5"/>
        <v>0</v>
      </c>
      <c r="BG160" s="141">
        <f t="shared" si="6"/>
        <v>0</v>
      </c>
      <c r="BH160" s="141">
        <f t="shared" si="7"/>
        <v>0</v>
      </c>
      <c r="BI160" s="141">
        <f t="shared" si="8"/>
        <v>0</v>
      </c>
      <c r="BJ160" s="16" t="s">
        <v>78</v>
      </c>
      <c r="BK160" s="141">
        <f t="shared" si="9"/>
        <v>0</v>
      </c>
      <c r="BL160" s="16" t="s">
        <v>186</v>
      </c>
      <c r="BM160" s="140" t="s">
        <v>5519</v>
      </c>
    </row>
    <row r="161" spans="2:65" s="1" customFormat="1" ht="16.5" customHeight="1" x14ac:dyDescent="0.2">
      <c r="B161" s="128"/>
      <c r="C161" s="164" t="s">
        <v>297</v>
      </c>
      <c r="D161" s="164" t="s">
        <v>1134</v>
      </c>
      <c r="E161" s="165" t="s">
        <v>5520</v>
      </c>
      <c r="F161" s="166" t="s">
        <v>5521</v>
      </c>
      <c r="G161" s="167" t="s">
        <v>1114</v>
      </c>
      <c r="H161" s="168">
        <v>1</v>
      </c>
      <c r="I161" s="169"/>
      <c r="J161" s="170">
        <f t="shared" si="0"/>
        <v>0</v>
      </c>
      <c r="K161" s="166" t="s">
        <v>3</v>
      </c>
      <c r="L161" s="171"/>
      <c r="M161" s="172" t="s">
        <v>3</v>
      </c>
      <c r="N161" s="173" t="s">
        <v>44</v>
      </c>
      <c r="P161" s="138">
        <f t="shared" si="1"/>
        <v>0</v>
      </c>
      <c r="Q161" s="138">
        <v>0</v>
      </c>
      <c r="R161" s="138">
        <f t="shared" si="2"/>
        <v>0</v>
      </c>
      <c r="S161" s="138">
        <v>0</v>
      </c>
      <c r="T161" s="139">
        <f t="shared" si="3"/>
        <v>0</v>
      </c>
      <c r="AR161" s="140" t="s">
        <v>209</v>
      </c>
      <c r="AT161" s="140" t="s">
        <v>1134</v>
      </c>
      <c r="AU161" s="140" t="s">
        <v>78</v>
      </c>
      <c r="AY161" s="16" t="s">
        <v>181</v>
      </c>
      <c r="BE161" s="141">
        <f t="shared" si="4"/>
        <v>0</v>
      </c>
      <c r="BF161" s="141">
        <f t="shared" si="5"/>
        <v>0</v>
      </c>
      <c r="BG161" s="141">
        <f t="shared" si="6"/>
        <v>0</v>
      </c>
      <c r="BH161" s="141">
        <f t="shared" si="7"/>
        <v>0</v>
      </c>
      <c r="BI161" s="141">
        <f t="shared" si="8"/>
        <v>0</v>
      </c>
      <c r="BJ161" s="16" t="s">
        <v>78</v>
      </c>
      <c r="BK161" s="141">
        <f t="shared" si="9"/>
        <v>0</v>
      </c>
      <c r="BL161" s="16" t="s">
        <v>186</v>
      </c>
      <c r="BM161" s="140" t="s">
        <v>5522</v>
      </c>
    </row>
    <row r="162" spans="2:65" s="1" customFormat="1" ht="24.2" customHeight="1" x14ac:dyDescent="0.2">
      <c r="B162" s="128"/>
      <c r="C162" s="164" t="s">
        <v>300</v>
      </c>
      <c r="D162" s="164" t="s">
        <v>1134</v>
      </c>
      <c r="E162" s="165" t="s">
        <v>528</v>
      </c>
      <c r="F162" s="166" t="s">
        <v>5523</v>
      </c>
      <c r="G162" s="167" t="s">
        <v>5524</v>
      </c>
      <c r="H162" s="168">
        <v>120</v>
      </c>
      <c r="I162" s="169"/>
      <c r="J162" s="170">
        <f t="shared" si="0"/>
        <v>0</v>
      </c>
      <c r="K162" s="166" t="s">
        <v>3</v>
      </c>
      <c r="L162" s="171"/>
      <c r="M162" s="172" t="s">
        <v>3</v>
      </c>
      <c r="N162" s="173" t="s">
        <v>44</v>
      </c>
      <c r="P162" s="138">
        <f t="shared" si="1"/>
        <v>0</v>
      </c>
      <c r="Q162" s="138">
        <v>0</v>
      </c>
      <c r="R162" s="138">
        <f t="shared" si="2"/>
        <v>0</v>
      </c>
      <c r="S162" s="138">
        <v>0</v>
      </c>
      <c r="T162" s="139">
        <f t="shared" si="3"/>
        <v>0</v>
      </c>
      <c r="AR162" s="140" t="s">
        <v>209</v>
      </c>
      <c r="AT162" s="140" t="s">
        <v>1134</v>
      </c>
      <c r="AU162" s="140" t="s">
        <v>78</v>
      </c>
      <c r="AY162" s="16" t="s">
        <v>181</v>
      </c>
      <c r="BE162" s="141">
        <f t="shared" si="4"/>
        <v>0</v>
      </c>
      <c r="BF162" s="141">
        <f t="shared" si="5"/>
        <v>0</v>
      </c>
      <c r="BG162" s="141">
        <f t="shared" si="6"/>
        <v>0</v>
      </c>
      <c r="BH162" s="141">
        <f t="shared" si="7"/>
        <v>0</v>
      </c>
      <c r="BI162" s="141">
        <f t="shared" si="8"/>
        <v>0</v>
      </c>
      <c r="BJ162" s="16" t="s">
        <v>78</v>
      </c>
      <c r="BK162" s="141">
        <f t="shared" si="9"/>
        <v>0</v>
      </c>
      <c r="BL162" s="16" t="s">
        <v>186</v>
      </c>
      <c r="BM162" s="140" t="s">
        <v>5525</v>
      </c>
    </row>
    <row r="163" spans="2:65" s="1" customFormat="1" ht="16.5" customHeight="1" x14ac:dyDescent="0.2">
      <c r="B163" s="128"/>
      <c r="C163" s="164" t="s">
        <v>303</v>
      </c>
      <c r="D163" s="164" t="s">
        <v>1134</v>
      </c>
      <c r="E163" s="165" t="s">
        <v>539</v>
      </c>
      <c r="F163" s="166" t="s">
        <v>5526</v>
      </c>
      <c r="G163" s="167" t="s">
        <v>1013</v>
      </c>
      <c r="H163" s="168">
        <v>75</v>
      </c>
      <c r="I163" s="169"/>
      <c r="J163" s="170">
        <f t="shared" si="0"/>
        <v>0</v>
      </c>
      <c r="K163" s="166" t="s">
        <v>3</v>
      </c>
      <c r="L163" s="171"/>
      <c r="M163" s="172" t="s">
        <v>3</v>
      </c>
      <c r="N163" s="173" t="s">
        <v>44</v>
      </c>
      <c r="P163" s="138">
        <f t="shared" si="1"/>
        <v>0</v>
      </c>
      <c r="Q163" s="138">
        <v>0</v>
      </c>
      <c r="R163" s="138">
        <f t="shared" si="2"/>
        <v>0</v>
      </c>
      <c r="S163" s="138">
        <v>0</v>
      </c>
      <c r="T163" s="139">
        <f t="shared" si="3"/>
        <v>0</v>
      </c>
      <c r="AR163" s="140" t="s">
        <v>209</v>
      </c>
      <c r="AT163" s="140" t="s">
        <v>1134</v>
      </c>
      <c r="AU163" s="140" t="s">
        <v>78</v>
      </c>
      <c r="AY163" s="16" t="s">
        <v>181</v>
      </c>
      <c r="BE163" s="141">
        <f t="shared" si="4"/>
        <v>0</v>
      </c>
      <c r="BF163" s="141">
        <f t="shared" si="5"/>
        <v>0</v>
      </c>
      <c r="BG163" s="141">
        <f t="shared" si="6"/>
        <v>0</v>
      </c>
      <c r="BH163" s="141">
        <f t="shared" si="7"/>
        <v>0</v>
      </c>
      <c r="BI163" s="141">
        <f t="shared" si="8"/>
        <v>0</v>
      </c>
      <c r="BJ163" s="16" t="s">
        <v>78</v>
      </c>
      <c r="BK163" s="141">
        <f t="shared" si="9"/>
        <v>0</v>
      </c>
      <c r="BL163" s="16" t="s">
        <v>186</v>
      </c>
      <c r="BM163" s="140" t="s">
        <v>5527</v>
      </c>
    </row>
    <row r="164" spans="2:65" s="1" customFormat="1" ht="21.75" customHeight="1" x14ac:dyDescent="0.2">
      <c r="B164" s="128"/>
      <c r="C164" s="164" t="s">
        <v>306</v>
      </c>
      <c r="D164" s="164" t="s">
        <v>1134</v>
      </c>
      <c r="E164" s="165" t="s">
        <v>549</v>
      </c>
      <c r="F164" s="166" t="s">
        <v>5528</v>
      </c>
      <c r="G164" s="167" t="s">
        <v>1013</v>
      </c>
      <c r="H164" s="168">
        <v>75</v>
      </c>
      <c r="I164" s="169"/>
      <c r="J164" s="170">
        <f t="shared" si="0"/>
        <v>0</v>
      </c>
      <c r="K164" s="166" t="s">
        <v>3</v>
      </c>
      <c r="L164" s="171"/>
      <c r="M164" s="172" t="s">
        <v>3</v>
      </c>
      <c r="N164" s="173" t="s">
        <v>44</v>
      </c>
      <c r="P164" s="138">
        <f t="shared" si="1"/>
        <v>0</v>
      </c>
      <c r="Q164" s="138">
        <v>0</v>
      </c>
      <c r="R164" s="138">
        <f t="shared" si="2"/>
        <v>0</v>
      </c>
      <c r="S164" s="138">
        <v>0</v>
      </c>
      <c r="T164" s="139">
        <f t="shared" si="3"/>
        <v>0</v>
      </c>
      <c r="AR164" s="140" t="s">
        <v>209</v>
      </c>
      <c r="AT164" s="140" t="s">
        <v>1134</v>
      </c>
      <c r="AU164" s="140" t="s">
        <v>78</v>
      </c>
      <c r="AY164" s="16" t="s">
        <v>181</v>
      </c>
      <c r="BE164" s="141">
        <f t="shared" si="4"/>
        <v>0</v>
      </c>
      <c r="BF164" s="141">
        <f t="shared" si="5"/>
        <v>0</v>
      </c>
      <c r="BG164" s="141">
        <f t="shared" si="6"/>
        <v>0</v>
      </c>
      <c r="BH164" s="141">
        <f t="shared" si="7"/>
        <v>0</v>
      </c>
      <c r="BI164" s="141">
        <f t="shared" si="8"/>
        <v>0</v>
      </c>
      <c r="BJ164" s="16" t="s">
        <v>78</v>
      </c>
      <c r="BK164" s="141">
        <f t="shared" si="9"/>
        <v>0</v>
      </c>
      <c r="BL164" s="16" t="s">
        <v>186</v>
      </c>
      <c r="BM164" s="140" t="s">
        <v>5529</v>
      </c>
    </row>
    <row r="165" spans="2:65" s="1" customFormat="1" ht="24.2" customHeight="1" x14ac:dyDescent="0.2">
      <c r="B165" s="128"/>
      <c r="C165" s="164" t="s">
        <v>310</v>
      </c>
      <c r="D165" s="164" t="s">
        <v>1134</v>
      </c>
      <c r="E165" s="165" t="s">
        <v>559</v>
      </c>
      <c r="F165" s="166" t="s">
        <v>5530</v>
      </c>
      <c r="G165" s="167" t="s">
        <v>1114</v>
      </c>
      <c r="H165" s="168">
        <v>9.6000000000000002E-2</v>
      </c>
      <c r="I165" s="169"/>
      <c r="J165" s="170">
        <f t="shared" si="0"/>
        <v>0</v>
      </c>
      <c r="K165" s="166" t="s">
        <v>3</v>
      </c>
      <c r="L165" s="171"/>
      <c r="M165" s="172" t="s">
        <v>3</v>
      </c>
      <c r="N165" s="173" t="s">
        <v>44</v>
      </c>
      <c r="P165" s="138">
        <f t="shared" si="1"/>
        <v>0</v>
      </c>
      <c r="Q165" s="138">
        <v>0</v>
      </c>
      <c r="R165" s="138">
        <f t="shared" si="2"/>
        <v>0</v>
      </c>
      <c r="S165" s="138">
        <v>0</v>
      </c>
      <c r="T165" s="139">
        <f t="shared" si="3"/>
        <v>0</v>
      </c>
      <c r="AR165" s="140" t="s">
        <v>209</v>
      </c>
      <c r="AT165" s="140" t="s">
        <v>1134</v>
      </c>
      <c r="AU165" s="140" t="s">
        <v>78</v>
      </c>
      <c r="AY165" s="16" t="s">
        <v>181</v>
      </c>
      <c r="BE165" s="141">
        <f t="shared" si="4"/>
        <v>0</v>
      </c>
      <c r="BF165" s="141">
        <f t="shared" si="5"/>
        <v>0</v>
      </c>
      <c r="BG165" s="141">
        <f t="shared" si="6"/>
        <v>0</v>
      </c>
      <c r="BH165" s="141">
        <f t="shared" si="7"/>
        <v>0</v>
      </c>
      <c r="BI165" s="141">
        <f t="shared" si="8"/>
        <v>0</v>
      </c>
      <c r="BJ165" s="16" t="s">
        <v>78</v>
      </c>
      <c r="BK165" s="141">
        <f t="shared" si="9"/>
        <v>0</v>
      </c>
      <c r="BL165" s="16" t="s">
        <v>186</v>
      </c>
      <c r="BM165" s="140" t="s">
        <v>5531</v>
      </c>
    </row>
    <row r="166" spans="2:65" s="1" customFormat="1" ht="16.5" customHeight="1" x14ac:dyDescent="0.2">
      <c r="B166" s="128"/>
      <c r="C166" s="164" t="s">
        <v>314</v>
      </c>
      <c r="D166" s="164" t="s">
        <v>1134</v>
      </c>
      <c r="E166" s="165" t="s">
        <v>569</v>
      </c>
      <c r="F166" s="166" t="s">
        <v>5532</v>
      </c>
      <c r="G166" s="167" t="s">
        <v>1114</v>
      </c>
      <c r="H166" s="168">
        <v>0.5</v>
      </c>
      <c r="I166" s="169"/>
      <c r="J166" s="170">
        <f t="shared" si="0"/>
        <v>0</v>
      </c>
      <c r="K166" s="166" t="s">
        <v>3</v>
      </c>
      <c r="L166" s="171"/>
      <c r="M166" s="172" t="s">
        <v>3</v>
      </c>
      <c r="N166" s="173" t="s">
        <v>44</v>
      </c>
      <c r="P166" s="138">
        <f t="shared" si="1"/>
        <v>0</v>
      </c>
      <c r="Q166" s="138">
        <v>0</v>
      </c>
      <c r="R166" s="138">
        <f t="shared" si="2"/>
        <v>0</v>
      </c>
      <c r="S166" s="138">
        <v>0</v>
      </c>
      <c r="T166" s="139">
        <f t="shared" si="3"/>
        <v>0</v>
      </c>
      <c r="AR166" s="140" t="s">
        <v>209</v>
      </c>
      <c r="AT166" s="140" t="s">
        <v>1134</v>
      </c>
      <c r="AU166" s="140" t="s">
        <v>78</v>
      </c>
      <c r="AY166" s="16" t="s">
        <v>181</v>
      </c>
      <c r="BE166" s="141">
        <f t="shared" si="4"/>
        <v>0</v>
      </c>
      <c r="BF166" s="141">
        <f t="shared" si="5"/>
        <v>0</v>
      </c>
      <c r="BG166" s="141">
        <f t="shared" si="6"/>
        <v>0</v>
      </c>
      <c r="BH166" s="141">
        <f t="shared" si="7"/>
        <v>0</v>
      </c>
      <c r="BI166" s="141">
        <f t="shared" si="8"/>
        <v>0</v>
      </c>
      <c r="BJ166" s="16" t="s">
        <v>78</v>
      </c>
      <c r="BK166" s="141">
        <f t="shared" si="9"/>
        <v>0</v>
      </c>
      <c r="BL166" s="16" t="s">
        <v>186</v>
      </c>
      <c r="BM166" s="140" t="s">
        <v>5533</v>
      </c>
    </row>
    <row r="167" spans="2:65" s="1" customFormat="1" ht="33" customHeight="1" x14ac:dyDescent="0.2">
      <c r="B167" s="128"/>
      <c r="C167" s="164" t="s">
        <v>318</v>
      </c>
      <c r="D167" s="164" t="s">
        <v>1134</v>
      </c>
      <c r="E167" s="165" t="s">
        <v>580</v>
      </c>
      <c r="F167" s="166" t="s">
        <v>5534</v>
      </c>
      <c r="G167" s="167" t="s">
        <v>597</v>
      </c>
      <c r="H167" s="168">
        <v>1.2</v>
      </c>
      <c r="I167" s="169"/>
      <c r="J167" s="170">
        <f t="shared" si="0"/>
        <v>0</v>
      </c>
      <c r="K167" s="166" t="s">
        <v>3</v>
      </c>
      <c r="L167" s="171"/>
      <c r="M167" s="172" t="s">
        <v>3</v>
      </c>
      <c r="N167" s="173" t="s">
        <v>44</v>
      </c>
      <c r="P167" s="138">
        <f t="shared" si="1"/>
        <v>0</v>
      </c>
      <c r="Q167" s="138">
        <v>0</v>
      </c>
      <c r="R167" s="138">
        <f t="shared" si="2"/>
        <v>0</v>
      </c>
      <c r="S167" s="138">
        <v>0</v>
      </c>
      <c r="T167" s="139">
        <f t="shared" si="3"/>
        <v>0</v>
      </c>
      <c r="AR167" s="140" t="s">
        <v>209</v>
      </c>
      <c r="AT167" s="140" t="s">
        <v>1134</v>
      </c>
      <c r="AU167" s="140" t="s">
        <v>78</v>
      </c>
      <c r="AY167" s="16" t="s">
        <v>181</v>
      </c>
      <c r="BE167" s="141">
        <f t="shared" si="4"/>
        <v>0</v>
      </c>
      <c r="BF167" s="141">
        <f t="shared" si="5"/>
        <v>0</v>
      </c>
      <c r="BG167" s="141">
        <f t="shared" si="6"/>
        <v>0</v>
      </c>
      <c r="BH167" s="141">
        <f t="shared" si="7"/>
        <v>0</v>
      </c>
      <c r="BI167" s="141">
        <f t="shared" si="8"/>
        <v>0</v>
      </c>
      <c r="BJ167" s="16" t="s">
        <v>78</v>
      </c>
      <c r="BK167" s="141">
        <f t="shared" si="9"/>
        <v>0</v>
      </c>
      <c r="BL167" s="16" t="s">
        <v>186</v>
      </c>
      <c r="BM167" s="140" t="s">
        <v>5535</v>
      </c>
    </row>
    <row r="168" spans="2:65" s="1" customFormat="1" ht="16.5" customHeight="1" x14ac:dyDescent="0.2">
      <c r="B168" s="128"/>
      <c r="C168" s="164" t="s">
        <v>322</v>
      </c>
      <c r="D168" s="164" t="s">
        <v>1134</v>
      </c>
      <c r="E168" s="165" t="s">
        <v>591</v>
      </c>
      <c r="F168" s="166" t="s">
        <v>5536</v>
      </c>
      <c r="G168" s="167" t="s">
        <v>1013</v>
      </c>
      <c r="H168" s="168">
        <v>75</v>
      </c>
      <c r="I168" s="169"/>
      <c r="J168" s="170">
        <f t="shared" si="0"/>
        <v>0</v>
      </c>
      <c r="K168" s="166" t="s">
        <v>3</v>
      </c>
      <c r="L168" s="171"/>
      <c r="M168" s="172" t="s">
        <v>3</v>
      </c>
      <c r="N168" s="173" t="s">
        <v>44</v>
      </c>
      <c r="P168" s="138">
        <f t="shared" si="1"/>
        <v>0</v>
      </c>
      <c r="Q168" s="138">
        <v>0</v>
      </c>
      <c r="R168" s="138">
        <f t="shared" si="2"/>
        <v>0</v>
      </c>
      <c r="S168" s="138">
        <v>0</v>
      </c>
      <c r="T168" s="139">
        <f t="shared" si="3"/>
        <v>0</v>
      </c>
      <c r="AR168" s="140" t="s">
        <v>209</v>
      </c>
      <c r="AT168" s="140" t="s">
        <v>1134</v>
      </c>
      <c r="AU168" s="140" t="s">
        <v>78</v>
      </c>
      <c r="AY168" s="16" t="s">
        <v>181</v>
      </c>
      <c r="BE168" s="141">
        <f t="shared" si="4"/>
        <v>0</v>
      </c>
      <c r="BF168" s="141">
        <f t="shared" si="5"/>
        <v>0</v>
      </c>
      <c r="BG168" s="141">
        <f t="shared" si="6"/>
        <v>0</v>
      </c>
      <c r="BH168" s="141">
        <f t="shared" si="7"/>
        <v>0</v>
      </c>
      <c r="BI168" s="141">
        <f t="shared" si="8"/>
        <v>0</v>
      </c>
      <c r="BJ168" s="16" t="s">
        <v>78</v>
      </c>
      <c r="BK168" s="141">
        <f t="shared" si="9"/>
        <v>0</v>
      </c>
      <c r="BL168" s="16" t="s">
        <v>186</v>
      </c>
      <c r="BM168" s="140" t="s">
        <v>5537</v>
      </c>
    </row>
    <row r="169" spans="2:65" s="1" customFormat="1" ht="16.5" customHeight="1" x14ac:dyDescent="0.2">
      <c r="B169" s="128"/>
      <c r="C169" s="164" t="s">
        <v>326</v>
      </c>
      <c r="D169" s="164" t="s">
        <v>1134</v>
      </c>
      <c r="E169" s="165" t="s">
        <v>603</v>
      </c>
      <c r="F169" s="166" t="s">
        <v>5538</v>
      </c>
      <c r="G169" s="167" t="s">
        <v>1114</v>
      </c>
      <c r="H169" s="168">
        <v>0.12</v>
      </c>
      <c r="I169" s="169"/>
      <c r="J169" s="170">
        <f t="shared" si="0"/>
        <v>0</v>
      </c>
      <c r="K169" s="166" t="s">
        <v>3</v>
      </c>
      <c r="L169" s="171"/>
      <c r="M169" s="172" t="s">
        <v>3</v>
      </c>
      <c r="N169" s="173" t="s">
        <v>44</v>
      </c>
      <c r="P169" s="138">
        <f t="shared" si="1"/>
        <v>0</v>
      </c>
      <c r="Q169" s="138">
        <v>0</v>
      </c>
      <c r="R169" s="138">
        <f t="shared" si="2"/>
        <v>0</v>
      </c>
      <c r="S169" s="138">
        <v>0</v>
      </c>
      <c r="T169" s="139">
        <f t="shared" si="3"/>
        <v>0</v>
      </c>
      <c r="AR169" s="140" t="s">
        <v>209</v>
      </c>
      <c r="AT169" s="140" t="s">
        <v>1134</v>
      </c>
      <c r="AU169" s="140" t="s">
        <v>78</v>
      </c>
      <c r="AY169" s="16" t="s">
        <v>181</v>
      </c>
      <c r="BE169" s="141">
        <f t="shared" si="4"/>
        <v>0</v>
      </c>
      <c r="BF169" s="141">
        <f t="shared" si="5"/>
        <v>0</v>
      </c>
      <c r="BG169" s="141">
        <f t="shared" si="6"/>
        <v>0</v>
      </c>
      <c r="BH169" s="141">
        <f t="shared" si="7"/>
        <v>0</v>
      </c>
      <c r="BI169" s="141">
        <f t="shared" si="8"/>
        <v>0</v>
      </c>
      <c r="BJ169" s="16" t="s">
        <v>78</v>
      </c>
      <c r="BK169" s="141">
        <f t="shared" si="9"/>
        <v>0</v>
      </c>
      <c r="BL169" s="16" t="s">
        <v>186</v>
      </c>
      <c r="BM169" s="140" t="s">
        <v>5539</v>
      </c>
    </row>
    <row r="170" spans="2:65" s="1" customFormat="1" ht="24.2" customHeight="1" x14ac:dyDescent="0.2">
      <c r="B170" s="128"/>
      <c r="C170" s="164" t="s">
        <v>330</v>
      </c>
      <c r="D170" s="164" t="s">
        <v>1134</v>
      </c>
      <c r="E170" s="165" t="s">
        <v>727</v>
      </c>
      <c r="F170" s="166" t="s">
        <v>5540</v>
      </c>
      <c r="G170" s="167" t="s">
        <v>5541</v>
      </c>
      <c r="H170" s="168">
        <v>1</v>
      </c>
      <c r="I170" s="169"/>
      <c r="J170" s="170">
        <f t="shared" si="0"/>
        <v>0</v>
      </c>
      <c r="K170" s="166" t="s">
        <v>3</v>
      </c>
      <c r="L170" s="171"/>
      <c r="M170" s="172" t="s">
        <v>3</v>
      </c>
      <c r="N170" s="173" t="s">
        <v>44</v>
      </c>
      <c r="P170" s="138">
        <f t="shared" si="1"/>
        <v>0</v>
      </c>
      <c r="Q170" s="138">
        <v>0</v>
      </c>
      <c r="R170" s="138">
        <f t="shared" si="2"/>
        <v>0</v>
      </c>
      <c r="S170" s="138">
        <v>0</v>
      </c>
      <c r="T170" s="139">
        <f t="shared" si="3"/>
        <v>0</v>
      </c>
      <c r="AR170" s="140" t="s">
        <v>209</v>
      </c>
      <c r="AT170" s="140" t="s">
        <v>1134</v>
      </c>
      <c r="AU170" s="140" t="s">
        <v>78</v>
      </c>
      <c r="AY170" s="16" t="s">
        <v>181</v>
      </c>
      <c r="BE170" s="141">
        <f t="shared" si="4"/>
        <v>0</v>
      </c>
      <c r="BF170" s="141">
        <f t="shared" si="5"/>
        <v>0</v>
      </c>
      <c r="BG170" s="141">
        <f t="shared" si="6"/>
        <v>0</v>
      </c>
      <c r="BH170" s="141">
        <f t="shared" si="7"/>
        <v>0</v>
      </c>
      <c r="BI170" s="141">
        <f t="shared" si="8"/>
        <v>0</v>
      </c>
      <c r="BJ170" s="16" t="s">
        <v>78</v>
      </c>
      <c r="BK170" s="141">
        <f t="shared" si="9"/>
        <v>0</v>
      </c>
      <c r="BL170" s="16" t="s">
        <v>186</v>
      </c>
      <c r="BM170" s="140" t="s">
        <v>5542</v>
      </c>
    </row>
    <row r="171" spans="2:65" s="1" customFormat="1" ht="24.2" customHeight="1" x14ac:dyDescent="0.2">
      <c r="B171" s="128"/>
      <c r="C171" s="164" t="s">
        <v>334</v>
      </c>
      <c r="D171" s="164" t="s">
        <v>1134</v>
      </c>
      <c r="E171" s="165" t="s">
        <v>5543</v>
      </c>
      <c r="F171" s="166" t="s">
        <v>5544</v>
      </c>
      <c r="G171" s="167" t="s">
        <v>1114</v>
      </c>
      <c r="H171" s="168">
        <v>4</v>
      </c>
      <c r="I171" s="169"/>
      <c r="J171" s="170">
        <f t="shared" si="0"/>
        <v>0</v>
      </c>
      <c r="K171" s="166" t="s">
        <v>3</v>
      </c>
      <c r="L171" s="171"/>
      <c r="M171" s="172" t="s">
        <v>3</v>
      </c>
      <c r="N171" s="173" t="s">
        <v>44</v>
      </c>
      <c r="P171" s="138">
        <f t="shared" si="1"/>
        <v>0</v>
      </c>
      <c r="Q171" s="138">
        <v>0</v>
      </c>
      <c r="R171" s="138">
        <f t="shared" si="2"/>
        <v>0</v>
      </c>
      <c r="S171" s="138">
        <v>0</v>
      </c>
      <c r="T171" s="139">
        <f t="shared" si="3"/>
        <v>0</v>
      </c>
      <c r="AR171" s="140" t="s">
        <v>209</v>
      </c>
      <c r="AT171" s="140" t="s">
        <v>1134</v>
      </c>
      <c r="AU171" s="140" t="s">
        <v>78</v>
      </c>
      <c r="AY171" s="16" t="s">
        <v>181</v>
      </c>
      <c r="BE171" s="141">
        <f t="shared" si="4"/>
        <v>0</v>
      </c>
      <c r="BF171" s="141">
        <f t="shared" si="5"/>
        <v>0</v>
      </c>
      <c r="BG171" s="141">
        <f t="shared" si="6"/>
        <v>0</v>
      </c>
      <c r="BH171" s="141">
        <f t="shared" si="7"/>
        <v>0</v>
      </c>
      <c r="BI171" s="141">
        <f t="shared" si="8"/>
        <v>0</v>
      </c>
      <c r="BJ171" s="16" t="s">
        <v>78</v>
      </c>
      <c r="BK171" s="141">
        <f t="shared" si="9"/>
        <v>0</v>
      </c>
      <c r="BL171" s="16" t="s">
        <v>186</v>
      </c>
      <c r="BM171" s="140" t="s">
        <v>5545</v>
      </c>
    </row>
    <row r="172" spans="2:65" s="11" customFormat="1" ht="25.9" customHeight="1" x14ac:dyDescent="0.2">
      <c r="B172" s="118"/>
      <c r="D172" s="119" t="s">
        <v>72</v>
      </c>
      <c r="E172" s="120" t="s">
        <v>989</v>
      </c>
      <c r="F172" s="120" t="s">
        <v>5546</v>
      </c>
      <c r="I172" s="121"/>
      <c r="J172" s="122">
        <f>BK172</f>
        <v>0</v>
      </c>
      <c r="L172" s="118"/>
      <c r="M172" s="123"/>
      <c r="P172" s="124">
        <f>SUM(P173:P186)</f>
        <v>0</v>
      </c>
      <c r="R172" s="124">
        <f>SUM(R173:R186)</f>
        <v>0</v>
      </c>
      <c r="T172" s="125">
        <f>SUM(T173:T186)</f>
        <v>0</v>
      </c>
      <c r="AR172" s="119" t="s">
        <v>78</v>
      </c>
      <c r="AT172" s="126" t="s">
        <v>72</v>
      </c>
      <c r="AU172" s="126" t="s">
        <v>73</v>
      </c>
      <c r="AY172" s="119" t="s">
        <v>181</v>
      </c>
      <c r="BK172" s="127">
        <f>SUM(BK173:BK186)</f>
        <v>0</v>
      </c>
    </row>
    <row r="173" spans="2:65" s="1" customFormat="1" ht="33" customHeight="1" x14ac:dyDescent="0.2">
      <c r="B173" s="128"/>
      <c r="C173" s="129" t="s">
        <v>338</v>
      </c>
      <c r="D173" s="129" t="s">
        <v>182</v>
      </c>
      <c r="E173" s="130" t="s">
        <v>5547</v>
      </c>
      <c r="F173" s="131" t="s">
        <v>5548</v>
      </c>
      <c r="G173" s="132" t="s">
        <v>597</v>
      </c>
      <c r="H173" s="133">
        <v>126</v>
      </c>
      <c r="I173" s="134"/>
      <c r="J173" s="135">
        <f t="shared" ref="J173:J186" si="10">ROUND(I173*H173,2)</f>
        <v>0</v>
      </c>
      <c r="K173" s="131" t="s">
        <v>3</v>
      </c>
      <c r="L173" s="31"/>
      <c r="M173" s="136" t="s">
        <v>3</v>
      </c>
      <c r="N173" s="137" t="s">
        <v>44</v>
      </c>
      <c r="P173" s="138">
        <f t="shared" ref="P173:P186" si="11">O173*H173</f>
        <v>0</v>
      </c>
      <c r="Q173" s="138">
        <v>0</v>
      </c>
      <c r="R173" s="138">
        <f t="shared" ref="R173:R186" si="12">Q173*H173</f>
        <v>0</v>
      </c>
      <c r="S173" s="138">
        <v>0</v>
      </c>
      <c r="T173" s="139">
        <f t="shared" ref="T173:T186" si="13">S173*H173</f>
        <v>0</v>
      </c>
      <c r="AR173" s="140" t="s">
        <v>186</v>
      </c>
      <c r="AT173" s="140" t="s">
        <v>182</v>
      </c>
      <c r="AU173" s="140" t="s">
        <v>78</v>
      </c>
      <c r="AY173" s="16" t="s">
        <v>181</v>
      </c>
      <c r="BE173" s="141">
        <f t="shared" ref="BE173:BE186" si="14">IF(N173="základní",J173,0)</f>
        <v>0</v>
      </c>
      <c r="BF173" s="141">
        <f t="shared" ref="BF173:BF186" si="15">IF(N173="snížená",J173,0)</f>
        <v>0</v>
      </c>
      <c r="BG173" s="141">
        <f t="shared" ref="BG173:BG186" si="16">IF(N173="zákl. přenesená",J173,0)</f>
        <v>0</v>
      </c>
      <c r="BH173" s="141">
        <f t="shared" ref="BH173:BH186" si="17">IF(N173="sníž. přenesená",J173,0)</f>
        <v>0</v>
      </c>
      <c r="BI173" s="141">
        <f t="shared" ref="BI173:BI186" si="18">IF(N173="nulová",J173,0)</f>
        <v>0</v>
      </c>
      <c r="BJ173" s="16" t="s">
        <v>78</v>
      </c>
      <c r="BK173" s="141">
        <f t="shared" ref="BK173:BK186" si="19">ROUND(I173*H173,2)</f>
        <v>0</v>
      </c>
      <c r="BL173" s="16" t="s">
        <v>186</v>
      </c>
      <c r="BM173" s="140" t="s">
        <v>5549</v>
      </c>
    </row>
    <row r="174" spans="2:65" s="1" customFormat="1" ht="24.2" customHeight="1" x14ac:dyDescent="0.2">
      <c r="B174" s="128"/>
      <c r="C174" s="129" t="s">
        <v>342</v>
      </c>
      <c r="D174" s="129" t="s">
        <v>182</v>
      </c>
      <c r="E174" s="130" t="s">
        <v>5550</v>
      </c>
      <c r="F174" s="131" t="s">
        <v>5551</v>
      </c>
      <c r="G174" s="132" t="s">
        <v>185</v>
      </c>
      <c r="H174" s="133">
        <v>15</v>
      </c>
      <c r="I174" s="134"/>
      <c r="J174" s="135">
        <f t="shared" si="10"/>
        <v>0</v>
      </c>
      <c r="K174" s="131" t="s">
        <v>3</v>
      </c>
      <c r="L174" s="31"/>
      <c r="M174" s="136" t="s">
        <v>3</v>
      </c>
      <c r="N174" s="137" t="s">
        <v>44</v>
      </c>
      <c r="P174" s="138">
        <f t="shared" si="11"/>
        <v>0</v>
      </c>
      <c r="Q174" s="138">
        <v>0</v>
      </c>
      <c r="R174" s="138">
        <f t="shared" si="12"/>
        <v>0</v>
      </c>
      <c r="S174" s="138">
        <v>0</v>
      </c>
      <c r="T174" s="139">
        <f t="shared" si="13"/>
        <v>0</v>
      </c>
      <c r="AR174" s="140" t="s">
        <v>186</v>
      </c>
      <c r="AT174" s="140" t="s">
        <v>182</v>
      </c>
      <c r="AU174" s="140" t="s">
        <v>78</v>
      </c>
      <c r="AY174" s="16" t="s">
        <v>181</v>
      </c>
      <c r="BE174" s="141">
        <f t="shared" si="14"/>
        <v>0</v>
      </c>
      <c r="BF174" s="141">
        <f t="shared" si="15"/>
        <v>0</v>
      </c>
      <c r="BG174" s="141">
        <f t="shared" si="16"/>
        <v>0</v>
      </c>
      <c r="BH174" s="141">
        <f t="shared" si="17"/>
        <v>0</v>
      </c>
      <c r="BI174" s="141">
        <f t="shared" si="18"/>
        <v>0</v>
      </c>
      <c r="BJ174" s="16" t="s">
        <v>78</v>
      </c>
      <c r="BK174" s="141">
        <f t="shared" si="19"/>
        <v>0</v>
      </c>
      <c r="BL174" s="16" t="s">
        <v>186</v>
      </c>
      <c r="BM174" s="140" t="s">
        <v>5552</v>
      </c>
    </row>
    <row r="175" spans="2:65" s="1" customFormat="1" ht="33" customHeight="1" x14ac:dyDescent="0.2">
      <c r="B175" s="128"/>
      <c r="C175" s="129" t="s">
        <v>346</v>
      </c>
      <c r="D175" s="129" t="s">
        <v>182</v>
      </c>
      <c r="E175" s="130" t="s">
        <v>5553</v>
      </c>
      <c r="F175" s="131" t="s">
        <v>5554</v>
      </c>
      <c r="G175" s="132" t="s">
        <v>597</v>
      </c>
      <c r="H175" s="133">
        <v>126</v>
      </c>
      <c r="I175" s="134"/>
      <c r="J175" s="135">
        <f t="shared" si="10"/>
        <v>0</v>
      </c>
      <c r="K175" s="131" t="s">
        <v>3</v>
      </c>
      <c r="L175" s="31"/>
      <c r="M175" s="136" t="s">
        <v>3</v>
      </c>
      <c r="N175" s="137" t="s">
        <v>44</v>
      </c>
      <c r="P175" s="138">
        <f t="shared" si="11"/>
        <v>0</v>
      </c>
      <c r="Q175" s="138">
        <v>0</v>
      </c>
      <c r="R175" s="138">
        <f t="shared" si="12"/>
        <v>0</v>
      </c>
      <c r="S175" s="138">
        <v>0</v>
      </c>
      <c r="T175" s="139">
        <f t="shared" si="13"/>
        <v>0</v>
      </c>
      <c r="AR175" s="140" t="s">
        <v>186</v>
      </c>
      <c r="AT175" s="140" t="s">
        <v>182</v>
      </c>
      <c r="AU175" s="140" t="s">
        <v>78</v>
      </c>
      <c r="AY175" s="16" t="s">
        <v>181</v>
      </c>
      <c r="BE175" s="141">
        <f t="shared" si="14"/>
        <v>0</v>
      </c>
      <c r="BF175" s="141">
        <f t="shared" si="15"/>
        <v>0</v>
      </c>
      <c r="BG175" s="141">
        <f t="shared" si="16"/>
        <v>0</v>
      </c>
      <c r="BH175" s="141">
        <f t="shared" si="17"/>
        <v>0</v>
      </c>
      <c r="BI175" s="141">
        <f t="shared" si="18"/>
        <v>0</v>
      </c>
      <c r="BJ175" s="16" t="s">
        <v>78</v>
      </c>
      <c r="BK175" s="141">
        <f t="shared" si="19"/>
        <v>0</v>
      </c>
      <c r="BL175" s="16" t="s">
        <v>186</v>
      </c>
      <c r="BM175" s="140" t="s">
        <v>5555</v>
      </c>
    </row>
    <row r="176" spans="2:65" s="1" customFormat="1" ht="24.2" customHeight="1" x14ac:dyDescent="0.2">
      <c r="B176" s="128"/>
      <c r="C176" s="129" t="s">
        <v>349</v>
      </c>
      <c r="D176" s="129" t="s">
        <v>182</v>
      </c>
      <c r="E176" s="130" t="s">
        <v>5556</v>
      </c>
      <c r="F176" s="131" t="s">
        <v>5557</v>
      </c>
      <c r="G176" s="132" t="s">
        <v>597</v>
      </c>
      <c r="H176" s="133">
        <v>126</v>
      </c>
      <c r="I176" s="134"/>
      <c r="J176" s="135">
        <f t="shared" si="10"/>
        <v>0</v>
      </c>
      <c r="K176" s="131" t="s">
        <v>3</v>
      </c>
      <c r="L176" s="31"/>
      <c r="M176" s="136" t="s">
        <v>3</v>
      </c>
      <c r="N176" s="137" t="s">
        <v>44</v>
      </c>
      <c r="P176" s="138">
        <f t="shared" si="11"/>
        <v>0</v>
      </c>
      <c r="Q176" s="138">
        <v>0</v>
      </c>
      <c r="R176" s="138">
        <f t="shared" si="12"/>
        <v>0</v>
      </c>
      <c r="S176" s="138">
        <v>0</v>
      </c>
      <c r="T176" s="139">
        <f t="shared" si="13"/>
        <v>0</v>
      </c>
      <c r="AR176" s="140" t="s">
        <v>186</v>
      </c>
      <c r="AT176" s="140" t="s">
        <v>182</v>
      </c>
      <c r="AU176" s="140" t="s">
        <v>78</v>
      </c>
      <c r="AY176" s="16" t="s">
        <v>181</v>
      </c>
      <c r="BE176" s="141">
        <f t="shared" si="14"/>
        <v>0</v>
      </c>
      <c r="BF176" s="141">
        <f t="shared" si="15"/>
        <v>0</v>
      </c>
      <c r="BG176" s="141">
        <f t="shared" si="16"/>
        <v>0</v>
      </c>
      <c r="BH176" s="141">
        <f t="shared" si="17"/>
        <v>0</v>
      </c>
      <c r="BI176" s="141">
        <f t="shared" si="18"/>
        <v>0</v>
      </c>
      <c r="BJ176" s="16" t="s">
        <v>78</v>
      </c>
      <c r="BK176" s="141">
        <f t="shared" si="19"/>
        <v>0</v>
      </c>
      <c r="BL176" s="16" t="s">
        <v>186</v>
      </c>
      <c r="BM176" s="140" t="s">
        <v>5558</v>
      </c>
    </row>
    <row r="177" spans="2:65" s="1" customFormat="1" ht="33" customHeight="1" x14ac:dyDescent="0.2">
      <c r="B177" s="128"/>
      <c r="C177" s="129" t="s">
        <v>353</v>
      </c>
      <c r="D177" s="129" t="s">
        <v>182</v>
      </c>
      <c r="E177" s="130" t="s">
        <v>5559</v>
      </c>
      <c r="F177" s="131" t="s">
        <v>5560</v>
      </c>
      <c r="G177" s="132" t="s">
        <v>185</v>
      </c>
      <c r="H177" s="133">
        <v>14</v>
      </c>
      <c r="I177" s="134"/>
      <c r="J177" s="135">
        <f t="shared" si="10"/>
        <v>0</v>
      </c>
      <c r="K177" s="131" t="s">
        <v>3</v>
      </c>
      <c r="L177" s="31"/>
      <c r="M177" s="136" t="s">
        <v>3</v>
      </c>
      <c r="N177" s="137" t="s">
        <v>44</v>
      </c>
      <c r="P177" s="138">
        <f t="shared" si="11"/>
        <v>0</v>
      </c>
      <c r="Q177" s="138">
        <v>0</v>
      </c>
      <c r="R177" s="138">
        <f t="shared" si="12"/>
        <v>0</v>
      </c>
      <c r="S177" s="138">
        <v>0</v>
      </c>
      <c r="T177" s="139">
        <f t="shared" si="13"/>
        <v>0</v>
      </c>
      <c r="AR177" s="140" t="s">
        <v>186</v>
      </c>
      <c r="AT177" s="140" t="s">
        <v>182</v>
      </c>
      <c r="AU177" s="140" t="s">
        <v>78</v>
      </c>
      <c r="AY177" s="16" t="s">
        <v>181</v>
      </c>
      <c r="BE177" s="141">
        <f t="shared" si="14"/>
        <v>0</v>
      </c>
      <c r="BF177" s="141">
        <f t="shared" si="15"/>
        <v>0</v>
      </c>
      <c r="BG177" s="141">
        <f t="shared" si="16"/>
        <v>0</v>
      </c>
      <c r="BH177" s="141">
        <f t="shared" si="17"/>
        <v>0</v>
      </c>
      <c r="BI177" s="141">
        <f t="shared" si="18"/>
        <v>0</v>
      </c>
      <c r="BJ177" s="16" t="s">
        <v>78</v>
      </c>
      <c r="BK177" s="141">
        <f t="shared" si="19"/>
        <v>0</v>
      </c>
      <c r="BL177" s="16" t="s">
        <v>186</v>
      </c>
      <c r="BM177" s="140" t="s">
        <v>5561</v>
      </c>
    </row>
    <row r="178" spans="2:65" s="1" customFormat="1" ht="33" customHeight="1" x14ac:dyDescent="0.2">
      <c r="B178" s="128"/>
      <c r="C178" s="129" t="s">
        <v>357</v>
      </c>
      <c r="D178" s="129" t="s">
        <v>182</v>
      </c>
      <c r="E178" s="130" t="s">
        <v>5562</v>
      </c>
      <c r="F178" s="131" t="s">
        <v>5563</v>
      </c>
      <c r="G178" s="132" t="s">
        <v>185</v>
      </c>
      <c r="H178" s="133">
        <v>1</v>
      </c>
      <c r="I178" s="134"/>
      <c r="J178" s="135">
        <f t="shared" si="10"/>
        <v>0</v>
      </c>
      <c r="K178" s="131" t="s">
        <v>3</v>
      </c>
      <c r="L178" s="31"/>
      <c r="M178" s="136" t="s">
        <v>3</v>
      </c>
      <c r="N178" s="137" t="s">
        <v>44</v>
      </c>
      <c r="P178" s="138">
        <f t="shared" si="11"/>
        <v>0</v>
      </c>
      <c r="Q178" s="138">
        <v>0</v>
      </c>
      <c r="R178" s="138">
        <f t="shared" si="12"/>
        <v>0</v>
      </c>
      <c r="S178" s="138">
        <v>0</v>
      </c>
      <c r="T178" s="139">
        <f t="shared" si="13"/>
        <v>0</v>
      </c>
      <c r="AR178" s="140" t="s">
        <v>186</v>
      </c>
      <c r="AT178" s="140" t="s">
        <v>182</v>
      </c>
      <c r="AU178" s="140" t="s">
        <v>78</v>
      </c>
      <c r="AY178" s="16" t="s">
        <v>181</v>
      </c>
      <c r="BE178" s="141">
        <f t="shared" si="14"/>
        <v>0</v>
      </c>
      <c r="BF178" s="141">
        <f t="shared" si="15"/>
        <v>0</v>
      </c>
      <c r="BG178" s="141">
        <f t="shared" si="16"/>
        <v>0</v>
      </c>
      <c r="BH178" s="141">
        <f t="shared" si="17"/>
        <v>0</v>
      </c>
      <c r="BI178" s="141">
        <f t="shared" si="18"/>
        <v>0</v>
      </c>
      <c r="BJ178" s="16" t="s">
        <v>78</v>
      </c>
      <c r="BK178" s="141">
        <f t="shared" si="19"/>
        <v>0</v>
      </c>
      <c r="BL178" s="16" t="s">
        <v>186</v>
      </c>
      <c r="BM178" s="140" t="s">
        <v>5564</v>
      </c>
    </row>
    <row r="179" spans="2:65" s="1" customFormat="1" ht="33" customHeight="1" x14ac:dyDescent="0.2">
      <c r="B179" s="128"/>
      <c r="C179" s="129" t="s">
        <v>361</v>
      </c>
      <c r="D179" s="129" t="s">
        <v>182</v>
      </c>
      <c r="E179" s="130" t="s">
        <v>5565</v>
      </c>
      <c r="F179" s="131" t="s">
        <v>5566</v>
      </c>
      <c r="G179" s="132" t="s">
        <v>185</v>
      </c>
      <c r="H179" s="133">
        <v>168</v>
      </c>
      <c r="I179" s="134"/>
      <c r="J179" s="135">
        <f t="shared" si="10"/>
        <v>0</v>
      </c>
      <c r="K179" s="131" t="s">
        <v>3</v>
      </c>
      <c r="L179" s="31"/>
      <c r="M179" s="136" t="s">
        <v>3</v>
      </c>
      <c r="N179" s="137" t="s">
        <v>44</v>
      </c>
      <c r="P179" s="138">
        <f t="shared" si="11"/>
        <v>0</v>
      </c>
      <c r="Q179" s="138">
        <v>0</v>
      </c>
      <c r="R179" s="138">
        <f t="shared" si="12"/>
        <v>0</v>
      </c>
      <c r="S179" s="138">
        <v>0</v>
      </c>
      <c r="T179" s="139">
        <f t="shared" si="13"/>
        <v>0</v>
      </c>
      <c r="AR179" s="140" t="s">
        <v>186</v>
      </c>
      <c r="AT179" s="140" t="s">
        <v>182</v>
      </c>
      <c r="AU179" s="140" t="s">
        <v>78</v>
      </c>
      <c r="AY179" s="16" t="s">
        <v>181</v>
      </c>
      <c r="BE179" s="141">
        <f t="shared" si="14"/>
        <v>0</v>
      </c>
      <c r="BF179" s="141">
        <f t="shared" si="15"/>
        <v>0</v>
      </c>
      <c r="BG179" s="141">
        <f t="shared" si="16"/>
        <v>0</v>
      </c>
      <c r="BH179" s="141">
        <f t="shared" si="17"/>
        <v>0</v>
      </c>
      <c r="BI179" s="141">
        <f t="shared" si="18"/>
        <v>0</v>
      </c>
      <c r="BJ179" s="16" t="s">
        <v>78</v>
      </c>
      <c r="BK179" s="141">
        <f t="shared" si="19"/>
        <v>0</v>
      </c>
      <c r="BL179" s="16" t="s">
        <v>186</v>
      </c>
      <c r="BM179" s="140" t="s">
        <v>5567</v>
      </c>
    </row>
    <row r="180" spans="2:65" s="1" customFormat="1" ht="24.2" customHeight="1" x14ac:dyDescent="0.2">
      <c r="B180" s="128"/>
      <c r="C180" s="129" t="s">
        <v>365</v>
      </c>
      <c r="D180" s="129" t="s">
        <v>182</v>
      </c>
      <c r="E180" s="130" t="s">
        <v>5568</v>
      </c>
      <c r="F180" s="131" t="s">
        <v>5569</v>
      </c>
      <c r="G180" s="132" t="s">
        <v>185</v>
      </c>
      <c r="H180" s="133">
        <v>168</v>
      </c>
      <c r="I180" s="134"/>
      <c r="J180" s="135">
        <f t="shared" si="10"/>
        <v>0</v>
      </c>
      <c r="K180" s="131" t="s">
        <v>3</v>
      </c>
      <c r="L180" s="31"/>
      <c r="M180" s="136" t="s">
        <v>3</v>
      </c>
      <c r="N180" s="137" t="s">
        <v>44</v>
      </c>
      <c r="P180" s="138">
        <f t="shared" si="11"/>
        <v>0</v>
      </c>
      <c r="Q180" s="138">
        <v>0</v>
      </c>
      <c r="R180" s="138">
        <f t="shared" si="12"/>
        <v>0</v>
      </c>
      <c r="S180" s="138">
        <v>0</v>
      </c>
      <c r="T180" s="139">
        <f t="shared" si="13"/>
        <v>0</v>
      </c>
      <c r="AR180" s="140" t="s">
        <v>186</v>
      </c>
      <c r="AT180" s="140" t="s">
        <v>182</v>
      </c>
      <c r="AU180" s="140" t="s">
        <v>78</v>
      </c>
      <c r="AY180" s="16" t="s">
        <v>181</v>
      </c>
      <c r="BE180" s="141">
        <f t="shared" si="14"/>
        <v>0</v>
      </c>
      <c r="BF180" s="141">
        <f t="shared" si="15"/>
        <v>0</v>
      </c>
      <c r="BG180" s="141">
        <f t="shared" si="16"/>
        <v>0</v>
      </c>
      <c r="BH180" s="141">
        <f t="shared" si="17"/>
        <v>0</v>
      </c>
      <c r="BI180" s="141">
        <f t="shared" si="18"/>
        <v>0</v>
      </c>
      <c r="BJ180" s="16" t="s">
        <v>78</v>
      </c>
      <c r="BK180" s="141">
        <f t="shared" si="19"/>
        <v>0</v>
      </c>
      <c r="BL180" s="16" t="s">
        <v>186</v>
      </c>
      <c r="BM180" s="140" t="s">
        <v>5570</v>
      </c>
    </row>
    <row r="181" spans="2:65" s="1" customFormat="1" ht="33" customHeight="1" x14ac:dyDescent="0.2">
      <c r="B181" s="128"/>
      <c r="C181" s="129" t="s">
        <v>371</v>
      </c>
      <c r="D181" s="129" t="s">
        <v>182</v>
      </c>
      <c r="E181" s="130" t="s">
        <v>5571</v>
      </c>
      <c r="F181" s="131" t="s">
        <v>5572</v>
      </c>
      <c r="G181" s="132" t="s">
        <v>185</v>
      </c>
      <c r="H181" s="133">
        <v>14</v>
      </c>
      <c r="I181" s="134"/>
      <c r="J181" s="135">
        <f t="shared" si="10"/>
        <v>0</v>
      </c>
      <c r="K181" s="131" t="s">
        <v>3</v>
      </c>
      <c r="L181" s="31"/>
      <c r="M181" s="136" t="s">
        <v>3</v>
      </c>
      <c r="N181" s="137" t="s">
        <v>44</v>
      </c>
      <c r="P181" s="138">
        <f t="shared" si="11"/>
        <v>0</v>
      </c>
      <c r="Q181" s="138">
        <v>0</v>
      </c>
      <c r="R181" s="138">
        <f t="shared" si="12"/>
        <v>0</v>
      </c>
      <c r="S181" s="138">
        <v>0</v>
      </c>
      <c r="T181" s="139">
        <f t="shared" si="13"/>
        <v>0</v>
      </c>
      <c r="AR181" s="140" t="s">
        <v>186</v>
      </c>
      <c r="AT181" s="140" t="s">
        <v>182</v>
      </c>
      <c r="AU181" s="140" t="s">
        <v>78</v>
      </c>
      <c r="AY181" s="16" t="s">
        <v>181</v>
      </c>
      <c r="BE181" s="141">
        <f t="shared" si="14"/>
        <v>0</v>
      </c>
      <c r="BF181" s="141">
        <f t="shared" si="15"/>
        <v>0</v>
      </c>
      <c r="BG181" s="141">
        <f t="shared" si="16"/>
        <v>0</v>
      </c>
      <c r="BH181" s="141">
        <f t="shared" si="17"/>
        <v>0</v>
      </c>
      <c r="BI181" s="141">
        <f t="shared" si="18"/>
        <v>0</v>
      </c>
      <c r="BJ181" s="16" t="s">
        <v>78</v>
      </c>
      <c r="BK181" s="141">
        <f t="shared" si="19"/>
        <v>0</v>
      </c>
      <c r="BL181" s="16" t="s">
        <v>186</v>
      </c>
      <c r="BM181" s="140" t="s">
        <v>5573</v>
      </c>
    </row>
    <row r="182" spans="2:65" s="1" customFormat="1" ht="33" customHeight="1" x14ac:dyDescent="0.2">
      <c r="B182" s="128"/>
      <c r="C182" s="129" t="s">
        <v>375</v>
      </c>
      <c r="D182" s="129" t="s">
        <v>182</v>
      </c>
      <c r="E182" s="130" t="s">
        <v>5574</v>
      </c>
      <c r="F182" s="131" t="s">
        <v>5575</v>
      </c>
      <c r="G182" s="132" t="s">
        <v>185</v>
      </c>
      <c r="H182" s="133">
        <v>1</v>
      </c>
      <c r="I182" s="134"/>
      <c r="J182" s="135">
        <f t="shared" si="10"/>
        <v>0</v>
      </c>
      <c r="K182" s="131" t="s">
        <v>3</v>
      </c>
      <c r="L182" s="31"/>
      <c r="M182" s="136" t="s">
        <v>3</v>
      </c>
      <c r="N182" s="137" t="s">
        <v>44</v>
      </c>
      <c r="P182" s="138">
        <f t="shared" si="11"/>
        <v>0</v>
      </c>
      <c r="Q182" s="138">
        <v>0</v>
      </c>
      <c r="R182" s="138">
        <f t="shared" si="12"/>
        <v>0</v>
      </c>
      <c r="S182" s="138">
        <v>0</v>
      </c>
      <c r="T182" s="139">
        <f t="shared" si="13"/>
        <v>0</v>
      </c>
      <c r="AR182" s="140" t="s">
        <v>186</v>
      </c>
      <c r="AT182" s="140" t="s">
        <v>182</v>
      </c>
      <c r="AU182" s="140" t="s">
        <v>78</v>
      </c>
      <c r="AY182" s="16" t="s">
        <v>181</v>
      </c>
      <c r="BE182" s="141">
        <f t="shared" si="14"/>
        <v>0</v>
      </c>
      <c r="BF182" s="141">
        <f t="shared" si="15"/>
        <v>0</v>
      </c>
      <c r="BG182" s="141">
        <f t="shared" si="16"/>
        <v>0</v>
      </c>
      <c r="BH182" s="141">
        <f t="shared" si="17"/>
        <v>0</v>
      </c>
      <c r="BI182" s="141">
        <f t="shared" si="18"/>
        <v>0</v>
      </c>
      <c r="BJ182" s="16" t="s">
        <v>78</v>
      </c>
      <c r="BK182" s="141">
        <f t="shared" si="19"/>
        <v>0</v>
      </c>
      <c r="BL182" s="16" t="s">
        <v>186</v>
      </c>
      <c r="BM182" s="140" t="s">
        <v>5576</v>
      </c>
    </row>
    <row r="183" spans="2:65" s="1" customFormat="1" ht="24.2" customHeight="1" x14ac:dyDescent="0.2">
      <c r="B183" s="128"/>
      <c r="C183" s="129" t="s">
        <v>379</v>
      </c>
      <c r="D183" s="129" t="s">
        <v>182</v>
      </c>
      <c r="E183" s="130" t="s">
        <v>5577</v>
      </c>
      <c r="F183" s="131" t="s">
        <v>5578</v>
      </c>
      <c r="G183" s="132" t="s">
        <v>185</v>
      </c>
      <c r="H183" s="133">
        <v>5</v>
      </c>
      <c r="I183" s="134"/>
      <c r="J183" s="135">
        <f t="shared" si="10"/>
        <v>0</v>
      </c>
      <c r="K183" s="131" t="s">
        <v>3</v>
      </c>
      <c r="L183" s="31"/>
      <c r="M183" s="136" t="s">
        <v>3</v>
      </c>
      <c r="N183" s="137" t="s">
        <v>44</v>
      </c>
      <c r="P183" s="138">
        <f t="shared" si="11"/>
        <v>0</v>
      </c>
      <c r="Q183" s="138">
        <v>0</v>
      </c>
      <c r="R183" s="138">
        <f t="shared" si="12"/>
        <v>0</v>
      </c>
      <c r="S183" s="138">
        <v>0</v>
      </c>
      <c r="T183" s="139">
        <f t="shared" si="13"/>
        <v>0</v>
      </c>
      <c r="AR183" s="140" t="s">
        <v>186</v>
      </c>
      <c r="AT183" s="140" t="s">
        <v>182</v>
      </c>
      <c r="AU183" s="140" t="s">
        <v>78</v>
      </c>
      <c r="AY183" s="16" t="s">
        <v>181</v>
      </c>
      <c r="BE183" s="141">
        <f t="shared" si="14"/>
        <v>0</v>
      </c>
      <c r="BF183" s="141">
        <f t="shared" si="15"/>
        <v>0</v>
      </c>
      <c r="BG183" s="141">
        <f t="shared" si="16"/>
        <v>0</v>
      </c>
      <c r="BH183" s="141">
        <f t="shared" si="17"/>
        <v>0</v>
      </c>
      <c r="BI183" s="141">
        <f t="shared" si="18"/>
        <v>0</v>
      </c>
      <c r="BJ183" s="16" t="s">
        <v>78</v>
      </c>
      <c r="BK183" s="141">
        <f t="shared" si="19"/>
        <v>0</v>
      </c>
      <c r="BL183" s="16" t="s">
        <v>186</v>
      </c>
      <c r="BM183" s="140" t="s">
        <v>5579</v>
      </c>
    </row>
    <row r="184" spans="2:65" s="1" customFormat="1" ht="24.2" customHeight="1" x14ac:dyDescent="0.2">
      <c r="B184" s="128"/>
      <c r="C184" s="129" t="s">
        <v>384</v>
      </c>
      <c r="D184" s="129" t="s">
        <v>182</v>
      </c>
      <c r="E184" s="130" t="s">
        <v>5580</v>
      </c>
      <c r="F184" s="131" t="s">
        <v>5581</v>
      </c>
      <c r="G184" s="132" t="s">
        <v>185</v>
      </c>
      <c r="H184" s="133">
        <v>4</v>
      </c>
      <c r="I184" s="134"/>
      <c r="J184" s="135">
        <f t="shared" si="10"/>
        <v>0</v>
      </c>
      <c r="K184" s="131" t="s">
        <v>3</v>
      </c>
      <c r="L184" s="31"/>
      <c r="M184" s="136" t="s">
        <v>3</v>
      </c>
      <c r="N184" s="137" t="s">
        <v>44</v>
      </c>
      <c r="P184" s="138">
        <f t="shared" si="11"/>
        <v>0</v>
      </c>
      <c r="Q184" s="138">
        <v>0</v>
      </c>
      <c r="R184" s="138">
        <f t="shared" si="12"/>
        <v>0</v>
      </c>
      <c r="S184" s="138">
        <v>0</v>
      </c>
      <c r="T184" s="139">
        <f t="shared" si="13"/>
        <v>0</v>
      </c>
      <c r="AR184" s="140" t="s">
        <v>186</v>
      </c>
      <c r="AT184" s="140" t="s">
        <v>182</v>
      </c>
      <c r="AU184" s="140" t="s">
        <v>78</v>
      </c>
      <c r="AY184" s="16" t="s">
        <v>181</v>
      </c>
      <c r="BE184" s="141">
        <f t="shared" si="14"/>
        <v>0</v>
      </c>
      <c r="BF184" s="141">
        <f t="shared" si="15"/>
        <v>0</v>
      </c>
      <c r="BG184" s="141">
        <f t="shared" si="16"/>
        <v>0</v>
      </c>
      <c r="BH184" s="141">
        <f t="shared" si="17"/>
        <v>0</v>
      </c>
      <c r="BI184" s="141">
        <f t="shared" si="18"/>
        <v>0</v>
      </c>
      <c r="BJ184" s="16" t="s">
        <v>78</v>
      </c>
      <c r="BK184" s="141">
        <f t="shared" si="19"/>
        <v>0</v>
      </c>
      <c r="BL184" s="16" t="s">
        <v>186</v>
      </c>
      <c r="BM184" s="140" t="s">
        <v>5582</v>
      </c>
    </row>
    <row r="185" spans="2:65" s="1" customFormat="1" ht="24.2" customHeight="1" x14ac:dyDescent="0.2">
      <c r="B185" s="128"/>
      <c r="C185" s="129" t="s">
        <v>388</v>
      </c>
      <c r="D185" s="129" t="s">
        <v>182</v>
      </c>
      <c r="E185" s="130" t="s">
        <v>5583</v>
      </c>
      <c r="F185" s="131" t="s">
        <v>5584</v>
      </c>
      <c r="G185" s="132" t="s">
        <v>597</v>
      </c>
      <c r="H185" s="133">
        <v>4</v>
      </c>
      <c r="I185" s="134"/>
      <c r="J185" s="135">
        <f t="shared" si="10"/>
        <v>0</v>
      </c>
      <c r="K185" s="131" t="s">
        <v>3</v>
      </c>
      <c r="L185" s="31"/>
      <c r="M185" s="136" t="s">
        <v>3</v>
      </c>
      <c r="N185" s="137" t="s">
        <v>44</v>
      </c>
      <c r="P185" s="138">
        <f t="shared" si="11"/>
        <v>0</v>
      </c>
      <c r="Q185" s="138">
        <v>0</v>
      </c>
      <c r="R185" s="138">
        <f t="shared" si="12"/>
        <v>0</v>
      </c>
      <c r="S185" s="138">
        <v>0</v>
      </c>
      <c r="T185" s="139">
        <f t="shared" si="13"/>
        <v>0</v>
      </c>
      <c r="AR185" s="140" t="s">
        <v>186</v>
      </c>
      <c r="AT185" s="140" t="s">
        <v>182</v>
      </c>
      <c r="AU185" s="140" t="s">
        <v>78</v>
      </c>
      <c r="AY185" s="16" t="s">
        <v>181</v>
      </c>
      <c r="BE185" s="141">
        <f t="shared" si="14"/>
        <v>0</v>
      </c>
      <c r="BF185" s="141">
        <f t="shared" si="15"/>
        <v>0</v>
      </c>
      <c r="BG185" s="141">
        <f t="shared" si="16"/>
        <v>0</v>
      </c>
      <c r="BH185" s="141">
        <f t="shared" si="17"/>
        <v>0</v>
      </c>
      <c r="BI185" s="141">
        <f t="shared" si="18"/>
        <v>0</v>
      </c>
      <c r="BJ185" s="16" t="s">
        <v>78</v>
      </c>
      <c r="BK185" s="141">
        <f t="shared" si="19"/>
        <v>0</v>
      </c>
      <c r="BL185" s="16" t="s">
        <v>186</v>
      </c>
      <c r="BM185" s="140" t="s">
        <v>5585</v>
      </c>
    </row>
    <row r="186" spans="2:65" s="1" customFormat="1" ht="24.2" customHeight="1" x14ac:dyDescent="0.2">
      <c r="B186" s="128"/>
      <c r="C186" s="129" t="s">
        <v>392</v>
      </c>
      <c r="D186" s="129" t="s">
        <v>182</v>
      </c>
      <c r="E186" s="130" t="s">
        <v>287</v>
      </c>
      <c r="F186" s="131" t="s">
        <v>5586</v>
      </c>
      <c r="G186" s="132" t="s">
        <v>185</v>
      </c>
      <c r="H186" s="133">
        <v>1</v>
      </c>
      <c r="I186" s="134"/>
      <c r="J186" s="135">
        <f t="shared" si="10"/>
        <v>0</v>
      </c>
      <c r="K186" s="131" t="s">
        <v>3</v>
      </c>
      <c r="L186" s="31"/>
      <c r="M186" s="136" t="s">
        <v>3</v>
      </c>
      <c r="N186" s="137" t="s">
        <v>44</v>
      </c>
      <c r="P186" s="138">
        <f t="shared" si="11"/>
        <v>0</v>
      </c>
      <c r="Q186" s="138">
        <v>0</v>
      </c>
      <c r="R186" s="138">
        <f t="shared" si="12"/>
        <v>0</v>
      </c>
      <c r="S186" s="138">
        <v>0</v>
      </c>
      <c r="T186" s="139">
        <f t="shared" si="13"/>
        <v>0</v>
      </c>
      <c r="AR186" s="140" t="s">
        <v>186</v>
      </c>
      <c r="AT186" s="140" t="s">
        <v>182</v>
      </c>
      <c r="AU186" s="140" t="s">
        <v>78</v>
      </c>
      <c r="AY186" s="16" t="s">
        <v>181</v>
      </c>
      <c r="BE186" s="141">
        <f t="shared" si="14"/>
        <v>0</v>
      </c>
      <c r="BF186" s="141">
        <f t="shared" si="15"/>
        <v>0</v>
      </c>
      <c r="BG186" s="141">
        <f t="shared" si="16"/>
        <v>0</v>
      </c>
      <c r="BH186" s="141">
        <f t="shared" si="17"/>
        <v>0</v>
      </c>
      <c r="BI186" s="141">
        <f t="shared" si="18"/>
        <v>0</v>
      </c>
      <c r="BJ186" s="16" t="s">
        <v>78</v>
      </c>
      <c r="BK186" s="141">
        <f t="shared" si="19"/>
        <v>0</v>
      </c>
      <c r="BL186" s="16" t="s">
        <v>186</v>
      </c>
      <c r="BM186" s="140" t="s">
        <v>5587</v>
      </c>
    </row>
    <row r="187" spans="2:65" s="11" customFormat="1" ht="25.9" customHeight="1" x14ac:dyDescent="0.2">
      <c r="B187" s="118"/>
      <c r="D187" s="119" t="s">
        <v>72</v>
      </c>
      <c r="E187" s="120" t="s">
        <v>1005</v>
      </c>
      <c r="F187" s="120" t="s">
        <v>5588</v>
      </c>
      <c r="I187" s="121"/>
      <c r="J187" s="122">
        <f>BK187</f>
        <v>0</v>
      </c>
      <c r="L187" s="118"/>
      <c r="M187" s="123"/>
      <c r="P187" s="124">
        <f>SUM(P188:P193)</f>
        <v>0</v>
      </c>
      <c r="R187" s="124">
        <f>SUM(R188:R193)</f>
        <v>0</v>
      </c>
      <c r="T187" s="125">
        <f>SUM(T188:T193)</f>
        <v>0</v>
      </c>
      <c r="AR187" s="119" t="s">
        <v>78</v>
      </c>
      <c r="AT187" s="126" t="s">
        <v>72</v>
      </c>
      <c r="AU187" s="126" t="s">
        <v>73</v>
      </c>
      <c r="AY187" s="119" t="s">
        <v>181</v>
      </c>
      <c r="BK187" s="127">
        <f>SUM(BK188:BK193)</f>
        <v>0</v>
      </c>
    </row>
    <row r="188" spans="2:65" s="1" customFormat="1" ht="16.5" customHeight="1" x14ac:dyDescent="0.2">
      <c r="B188" s="128"/>
      <c r="C188" s="129" t="s">
        <v>396</v>
      </c>
      <c r="D188" s="129" t="s">
        <v>182</v>
      </c>
      <c r="E188" s="130" t="s">
        <v>5589</v>
      </c>
      <c r="F188" s="131" t="s">
        <v>5590</v>
      </c>
      <c r="G188" s="132" t="s">
        <v>1059</v>
      </c>
      <c r="H188" s="133">
        <v>0.04</v>
      </c>
      <c r="I188" s="134"/>
      <c r="J188" s="135">
        <f t="shared" ref="J188:J193" si="20">ROUND(I188*H188,2)</f>
        <v>0</v>
      </c>
      <c r="K188" s="131" t="s">
        <v>3</v>
      </c>
      <c r="L188" s="31"/>
      <c r="M188" s="136" t="s">
        <v>3</v>
      </c>
      <c r="N188" s="137" t="s">
        <v>44</v>
      </c>
      <c r="P188" s="138">
        <f t="shared" ref="P188:P193" si="21">O188*H188</f>
        <v>0</v>
      </c>
      <c r="Q188" s="138">
        <v>0</v>
      </c>
      <c r="R188" s="138">
        <f t="shared" ref="R188:R193" si="22">Q188*H188</f>
        <v>0</v>
      </c>
      <c r="S188" s="138">
        <v>0</v>
      </c>
      <c r="T188" s="139">
        <f t="shared" ref="T188:T193" si="23">S188*H188</f>
        <v>0</v>
      </c>
      <c r="AR188" s="140" t="s">
        <v>186</v>
      </c>
      <c r="AT188" s="140" t="s">
        <v>182</v>
      </c>
      <c r="AU188" s="140" t="s">
        <v>78</v>
      </c>
      <c r="AY188" s="16" t="s">
        <v>181</v>
      </c>
      <c r="BE188" s="141">
        <f t="shared" ref="BE188:BE193" si="24">IF(N188="základní",J188,0)</f>
        <v>0</v>
      </c>
      <c r="BF188" s="141">
        <f t="shared" ref="BF188:BF193" si="25">IF(N188="snížená",J188,0)</f>
        <v>0</v>
      </c>
      <c r="BG188" s="141">
        <f t="shared" ref="BG188:BG193" si="26">IF(N188="zákl. přenesená",J188,0)</f>
        <v>0</v>
      </c>
      <c r="BH188" s="141">
        <f t="shared" ref="BH188:BH193" si="27">IF(N188="sníž. přenesená",J188,0)</f>
        <v>0</v>
      </c>
      <c r="BI188" s="141">
        <f t="shared" ref="BI188:BI193" si="28">IF(N188="nulová",J188,0)</f>
        <v>0</v>
      </c>
      <c r="BJ188" s="16" t="s">
        <v>78</v>
      </c>
      <c r="BK188" s="141">
        <f t="shared" ref="BK188:BK193" si="29">ROUND(I188*H188,2)</f>
        <v>0</v>
      </c>
      <c r="BL188" s="16" t="s">
        <v>186</v>
      </c>
      <c r="BM188" s="140" t="s">
        <v>5591</v>
      </c>
    </row>
    <row r="189" spans="2:65" s="1" customFormat="1" ht="37.9" customHeight="1" x14ac:dyDescent="0.2">
      <c r="B189" s="128"/>
      <c r="C189" s="164" t="s">
        <v>400</v>
      </c>
      <c r="D189" s="164" t="s">
        <v>1134</v>
      </c>
      <c r="E189" s="165" t="s">
        <v>393</v>
      </c>
      <c r="F189" s="166" t="s">
        <v>5592</v>
      </c>
      <c r="G189" s="167" t="s">
        <v>1569</v>
      </c>
      <c r="H189" s="168">
        <v>1</v>
      </c>
      <c r="I189" s="169"/>
      <c r="J189" s="170">
        <f t="shared" si="20"/>
        <v>0</v>
      </c>
      <c r="K189" s="166" t="s">
        <v>3</v>
      </c>
      <c r="L189" s="171"/>
      <c r="M189" s="172" t="s">
        <v>3</v>
      </c>
      <c r="N189" s="173" t="s">
        <v>44</v>
      </c>
      <c r="P189" s="138">
        <f t="shared" si="21"/>
        <v>0</v>
      </c>
      <c r="Q189" s="138">
        <v>0</v>
      </c>
      <c r="R189" s="138">
        <f t="shared" si="22"/>
        <v>0</v>
      </c>
      <c r="S189" s="138">
        <v>0</v>
      </c>
      <c r="T189" s="139">
        <f t="shared" si="23"/>
        <v>0</v>
      </c>
      <c r="AR189" s="140" t="s">
        <v>209</v>
      </c>
      <c r="AT189" s="140" t="s">
        <v>1134</v>
      </c>
      <c r="AU189" s="140" t="s">
        <v>78</v>
      </c>
      <c r="AY189" s="16" t="s">
        <v>181</v>
      </c>
      <c r="BE189" s="141">
        <f t="shared" si="24"/>
        <v>0</v>
      </c>
      <c r="BF189" s="141">
        <f t="shared" si="25"/>
        <v>0</v>
      </c>
      <c r="BG189" s="141">
        <f t="shared" si="26"/>
        <v>0</v>
      </c>
      <c r="BH189" s="141">
        <f t="shared" si="27"/>
        <v>0</v>
      </c>
      <c r="BI189" s="141">
        <f t="shared" si="28"/>
        <v>0</v>
      </c>
      <c r="BJ189" s="16" t="s">
        <v>78</v>
      </c>
      <c r="BK189" s="141">
        <f t="shared" si="29"/>
        <v>0</v>
      </c>
      <c r="BL189" s="16" t="s">
        <v>186</v>
      </c>
      <c r="BM189" s="140" t="s">
        <v>5593</v>
      </c>
    </row>
    <row r="190" spans="2:65" s="1" customFormat="1" ht="16.5" customHeight="1" x14ac:dyDescent="0.2">
      <c r="B190" s="128"/>
      <c r="C190" s="164" t="s">
        <v>403</v>
      </c>
      <c r="D190" s="164" t="s">
        <v>1134</v>
      </c>
      <c r="E190" s="165" t="s">
        <v>509</v>
      </c>
      <c r="F190" s="166" t="s">
        <v>5594</v>
      </c>
      <c r="G190" s="167" t="s">
        <v>1013</v>
      </c>
      <c r="H190" s="168">
        <v>3</v>
      </c>
      <c r="I190" s="169"/>
      <c r="J190" s="170">
        <f t="shared" si="20"/>
        <v>0</v>
      </c>
      <c r="K190" s="166" t="s">
        <v>3</v>
      </c>
      <c r="L190" s="171"/>
      <c r="M190" s="172" t="s">
        <v>3</v>
      </c>
      <c r="N190" s="173" t="s">
        <v>44</v>
      </c>
      <c r="P190" s="138">
        <f t="shared" si="21"/>
        <v>0</v>
      </c>
      <c r="Q190" s="138">
        <v>0</v>
      </c>
      <c r="R190" s="138">
        <f t="shared" si="22"/>
        <v>0</v>
      </c>
      <c r="S190" s="138">
        <v>0</v>
      </c>
      <c r="T190" s="139">
        <f t="shared" si="23"/>
        <v>0</v>
      </c>
      <c r="AR190" s="140" t="s">
        <v>209</v>
      </c>
      <c r="AT190" s="140" t="s">
        <v>1134</v>
      </c>
      <c r="AU190" s="140" t="s">
        <v>78</v>
      </c>
      <c r="AY190" s="16" t="s">
        <v>181</v>
      </c>
      <c r="BE190" s="141">
        <f t="shared" si="24"/>
        <v>0</v>
      </c>
      <c r="BF190" s="141">
        <f t="shared" si="25"/>
        <v>0</v>
      </c>
      <c r="BG190" s="141">
        <f t="shared" si="26"/>
        <v>0</v>
      </c>
      <c r="BH190" s="141">
        <f t="shared" si="27"/>
        <v>0</v>
      </c>
      <c r="BI190" s="141">
        <f t="shared" si="28"/>
        <v>0</v>
      </c>
      <c r="BJ190" s="16" t="s">
        <v>78</v>
      </c>
      <c r="BK190" s="141">
        <f t="shared" si="29"/>
        <v>0</v>
      </c>
      <c r="BL190" s="16" t="s">
        <v>186</v>
      </c>
      <c r="BM190" s="140" t="s">
        <v>5595</v>
      </c>
    </row>
    <row r="191" spans="2:65" s="1" customFormat="1" ht="16.5" customHeight="1" x14ac:dyDescent="0.2">
      <c r="B191" s="128"/>
      <c r="C191" s="129" t="s">
        <v>406</v>
      </c>
      <c r="D191" s="129" t="s">
        <v>182</v>
      </c>
      <c r="E191" s="130" t="s">
        <v>5596</v>
      </c>
      <c r="F191" s="131" t="s">
        <v>5597</v>
      </c>
      <c r="G191" s="132" t="s">
        <v>1059</v>
      </c>
      <c r="H191" s="133">
        <v>7.0000000000000007E-2</v>
      </c>
      <c r="I191" s="134"/>
      <c r="J191" s="135">
        <f t="shared" si="20"/>
        <v>0</v>
      </c>
      <c r="K191" s="131" t="s">
        <v>3</v>
      </c>
      <c r="L191" s="31"/>
      <c r="M191" s="136" t="s">
        <v>3</v>
      </c>
      <c r="N191" s="137" t="s">
        <v>44</v>
      </c>
      <c r="P191" s="138">
        <f t="shared" si="21"/>
        <v>0</v>
      </c>
      <c r="Q191" s="138">
        <v>0</v>
      </c>
      <c r="R191" s="138">
        <f t="shared" si="22"/>
        <v>0</v>
      </c>
      <c r="S191" s="138">
        <v>0</v>
      </c>
      <c r="T191" s="139">
        <f t="shared" si="23"/>
        <v>0</v>
      </c>
      <c r="AR191" s="140" t="s">
        <v>186</v>
      </c>
      <c r="AT191" s="140" t="s">
        <v>182</v>
      </c>
      <c r="AU191" s="140" t="s">
        <v>78</v>
      </c>
      <c r="AY191" s="16" t="s">
        <v>181</v>
      </c>
      <c r="BE191" s="141">
        <f t="shared" si="24"/>
        <v>0</v>
      </c>
      <c r="BF191" s="141">
        <f t="shared" si="25"/>
        <v>0</v>
      </c>
      <c r="BG191" s="141">
        <f t="shared" si="26"/>
        <v>0</v>
      </c>
      <c r="BH191" s="141">
        <f t="shared" si="27"/>
        <v>0</v>
      </c>
      <c r="BI191" s="141">
        <f t="shared" si="28"/>
        <v>0</v>
      </c>
      <c r="BJ191" s="16" t="s">
        <v>78</v>
      </c>
      <c r="BK191" s="141">
        <f t="shared" si="29"/>
        <v>0</v>
      </c>
      <c r="BL191" s="16" t="s">
        <v>186</v>
      </c>
      <c r="BM191" s="140" t="s">
        <v>5598</v>
      </c>
    </row>
    <row r="192" spans="2:65" s="1" customFormat="1" ht="16.5" customHeight="1" x14ac:dyDescent="0.2">
      <c r="B192" s="128"/>
      <c r="C192" s="129" t="s">
        <v>409</v>
      </c>
      <c r="D192" s="129" t="s">
        <v>182</v>
      </c>
      <c r="E192" s="130" t="s">
        <v>5599</v>
      </c>
      <c r="F192" s="131" t="s">
        <v>5600</v>
      </c>
      <c r="G192" s="132" t="s">
        <v>1059</v>
      </c>
      <c r="H192" s="133">
        <v>0.5</v>
      </c>
      <c r="I192" s="134"/>
      <c r="J192" s="135">
        <f t="shared" si="20"/>
        <v>0</v>
      </c>
      <c r="K192" s="131" t="s">
        <v>3</v>
      </c>
      <c r="L192" s="31"/>
      <c r="M192" s="136" t="s">
        <v>3</v>
      </c>
      <c r="N192" s="137" t="s">
        <v>44</v>
      </c>
      <c r="P192" s="138">
        <f t="shared" si="21"/>
        <v>0</v>
      </c>
      <c r="Q192" s="138">
        <v>0</v>
      </c>
      <c r="R192" s="138">
        <f t="shared" si="22"/>
        <v>0</v>
      </c>
      <c r="S192" s="138">
        <v>0</v>
      </c>
      <c r="T192" s="139">
        <f t="shared" si="23"/>
        <v>0</v>
      </c>
      <c r="AR192" s="140" t="s">
        <v>186</v>
      </c>
      <c r="AT192" s="140" t="s">
        <v>182</v>
      </c>
      <c r="AU192" s="140" t="s">
        <v>78</v>
      </c>
      <c r="AY192" s="16" t="s">
        <v>181</v>
      </c>
      <c r="BE192" s="141">
        <f t="shared" si="24"/>
        <v>0</v>
      </c>
      <c r="BF192" s="141">
        <f t="shared" si="25"/>
        <v>0</v>
      </c>
      <c r="BG192" s="141">
        <f t="shared" si="26"/>
        <v>0</v>
      </c>
      <c r="BH192" s="141">
        <f t="shared" si="27"/>
        <v>0</v>
      </c>
      <c r="BI192" s="141">
        <f t="shared" si="28"/>
        <v>0</v>
      </c>
      <c r="BJ192" s="16" t="s">
        <v>78</v>
      </c>
      <c r="BK192" s="141">
        <f t="shared" si="29"/>
        <v>0</v>
      </c>
      <c r="BL192" s="16" t="s">
        <v>186</v>
      </c>
      <c r="BM192" s="140" t="s">
        <v>5601</v>
      </c>
    </row>
    <row r="193" spans="2:65" s="1" customFormat="1" ht="16.5" customHeight="1" x14ac:dyDescent="0.2">
      <c r="B193" s="128"/>
      <c r="C193" s="129" t="s">
        <v>412</v>
      </c>
      <c r="D193" s="129" t="s">
        <v>182</v>
      </c>
      <c r="E193" s="130" t="s">
        <v>5602</v>
      </c>
      <c r="F193" s="131" t="s">
        <v>5603</v>
      </c>
      <c r="G193" s="132" t="s">
        <v>1059</v>
      </c>
      <c r="H193" s="133">
        <v>5</v>
      </c>
      <c r="I193" s="134"/>
      <c r="J193" s="135">
        <f t="shared" si="20"/>
        <v>0</v>
      </c>
      <c r="K193" s="131" t="s">
        <v>3</v>
      </c>
      <c r="L193" s="31"/>
      <c r="M193" s="136" t="s">
        <v>3</v>
      </c>
      <c r="N193" s="137" t="s">
        <v>44</v>
      </c>
      <c r="P193" s="138">
        <f t="shared" si="21"/>
        <v>0</v>
      </c>
      <c r="Q193" s="138">
        <v>0</v>
      </c>
      <c r="R193" s="138">
        <f t="shared" si="22"/>
        <v>0</v>
      </c>
      <c r="S193" s="138">
        <v>0</v>
      </c>
      <c r="T193" s="139">
        <f t="shared" si="23"/>
        <v>0</v>
      </c>
      <c r="AR193" s="140" t="s">
        <v>186</v>
      </c>
      <c r="AT193" s="140" t="s">
        <v>182</v>
      </c>
      <c r="AU193" s="140" t="s">
        <v>78</v>
      </c>
      <c r="AY193" s="16" t="s">
        <v>181</v>
      </c>
      <c r="BE193" s="141">
        <f t="shared" si="24"/>
        <v>0</v>
      </c>
      <c r="BF193" s="141">
        <f t="shared" si="25"/>
        <v>0</v>
      </c>
      <c r="BG193" s="141">
        <f t="shared" si="26"/>
        <v>0</v>
      </c>
      <c r="BH193" s="141">
        <f t="shared" si="27"/>
        <v>0</v>
      </c>
      <c r="BI193" s="141">
        <f t="shared" si="28"/>
        <v>0</v>
      </c>
      <c r="BJ193" s="16" t="s">
        <v>78</v>
      </c>
      <c r="BK193" s="141">
        <f t="shared" si="29"/>
        <v>0</v>
      </c>
      <c r="BL193" s="16" t="s">
        <v>186</v>
      </c>
      <c r="BM193" s="140" t="s">
        <v>5604</v>
      </c>
    </row>
    <row r="194" spans="2:65" s="11" customFormat="1" ht="25.9" customHeight="1" x14ac:dyDescent="0.2">
      <c r="B194" s="118"/>
      <c r="D194" s="119" t="s">
        <v>72</v>
      </c>
      <c r="E194" s="120" t="s">
        <v>5605</v>
      </c>
      <c r="F194" s="120" t="s">
        <v>5606</v>
      </c>
      <c r="I194" s="121"/>
      <c r="J194" s="122">
        <f>BK194</f>
        <v>0</v>
      </c>
      <c r="L194" s="118"/>
      <c r="M194" s="123"/>
      <c r="P194" s="124">
        <f>SUM(P195:P196)</f>
        <v>0</v>
      </c>
      <c r="R194" s="124">
        <f>SUM(R195:R196)</f>
        <v>0</v>
      </c>
      <c r="T194" s="125">
        <f>SUM(T195:T196)</f>
        <v>0</v>
      </c>
      <c r="AR194" s="119" t="s">
        <v>78</v>
      </c>
      <c r="AT194" s="126" t="s">
        <v>72</v>
      </c>
      <c r="AU194" s="126" t="s">
        <v>73</v>
      </c>
      <c r="AY194" s="119" t="s">
        <v>181</v>
      </c>
      <c r="BK194" s="127">
        <f>SUM(BK195:BK196)</f>
        <v>0</v>
      </c>
    </row>
    <row r="195" spans="2:65" s="1" customFormat="1" ht="24.2" customHeight="1" x14ac:dyDescent="0.2">
      <c r="B195" s="128"/>
      <c r="C195" s="129" t="s">
        <v>416</v>
      </c>
      <c r="D195" s="129" t="s">
        <v>182</v>
      </c>
      <c r="E195" s="130" t="s">
        <v>5498</v>
      </c>
      <c r="F195" s="131" t="s">
        <v>5499</v>
      </c>
      <c r="G195" s="132" t="s">
        <v>1114</v>
      </c>
      <c r="H195" s="133">
        <v>1.5</v>
      </c>
      <c r="I195" s="134"/>
      <c r="J195" s="135">
        <f>ROUND(I195*H195,2)</f>
        <v>0</v>
      </c>
      <c r="K195" s="131" t="s">
        <v>3</v>
      </c>
      <c r="L195" s="31"/>
      <c r="M195" s="136" t="s">
        <v>3</v>
      </c>
      <c r="N195" s="137" t="s">
        <v>44</v>
      </c>
      <c r="P195" s="138">
        <f>O195*H195</f>
        <v>0</v>
      </c>
      <c r="Q195" s="138">
        <v>0</v>
      </c>
      <c r="R195" s="138">
        <f>Q195*H195</f>
        <v>0</v>
      </c>
      <c r="S195" s="138">
        <v>0</v>
      </c>
      <c r="T195" s="139">
        <f>S195*H195</f>
        <v>0</v>
      </c>
      <c r="AR195" s="140" t="s">
        <v>186</v>
      </c>
      <c r="AT195" s="140" t="s">
        <v>182</v>
      </c>
      <c r="AU195" s="140" t="s">
        <v>78</v>
      </c>
      <c r="AY195" s="16" t="s">
        <v>181</v>
      </c>
      <c r="BE195" s="141">
        <f>IF(N195="základní",J195,0)</f>
        <v>0</v>
      </c>
      <c r="BF195" s="141">
        <f>IF(N195="snížená",J195,0)</f>
        <v>0</v>
      </c>
      <c r="BG195" s="141">
        <f>IF(N195="zákl. přenesená",J195,0)</f>
        <v>0</v>
      </c>
      <c r="BH195" s="141">
        <f>IF(N195="sníž. přenesená",J195,0)</f>
        <v>0</v>
      </c>
      <c r="BI195" s="141">
        <f>IF(N195="nulová",J195,0)</f>
        <v>0</v>
      </c>
      <c r="BJ195" s="16" t="s">
        <v>78</v>
      </c>
      <c r="BK195" s="141">
        <f>ROUND(I195*H195,2)</f>
        <v>0</v>
      </c>
      <c r="BL195" s="16" t="s">
        <v>186</v>
      </c>
      <c r="BM195" s="140" t="s">
        <v>5607</v>
      </c>
    </row>
    <row r="196" spans="2:65" s="1" customFormat="1" ht="16.5" customHeight="1" x14ac:dyDescent="0.2">
      <c r="B196" s="128"/>
      <c r="C196" s="129" t="s">
        <v>420</v>
      </c>
      <c r="D196" s="129" t="s">
        <v>182</v>
      </c>
      <c r="E196" s="130" t="s">
        <v>621</v>
      </c>
      <c r="F196" s="131" t="s">
        <v>5608</v>
      </c>
      <c r="G196" s="132" t="s">
        <v>1569</v>
      </c>
      <c r="H196" s="133">
        <v>1</v>
      </c>
      <c r="I196" s="134"/>
      <c r="J196" s="135">
        <f>ROUND(I196*H196,2)</f>
        <v>0</v>
      </c>
      <c r="K196" s="131" t="s">
        <v>3</v>
      </c>
      <c r="L196" s="31"/>
      <c r="M196" s="136" t="s">
        <v>3</v>
      </c>
      <c r="N196" s="137" t="s">
        <v>44</v>
      </c>
      <c r="P196" s="138">
        <f>O196*H196</f>
        <v>0</v>
      </c>
      <c r="Q196" s="138">
        <v>0</v>
      </c>
      <c r="R196" s="138">
        <f>Q196*H196</f>
        <v>0</v>
      </c>
      <c r="S196" s="138">
        <v>0</v>
      </c>
      <c r="T196" s="139">
        <f>S196*H196</f>
        <v>0</v>
      </c>
      <c r="AR196" s="140" t="s">
        <v>186</v>
      </c>
      <c r="AT196" s="140" t="s">
        <v>182</v>
      </c>
      <c r="AU196" s="140" t="s">
        <v>78</v>
      </c>
      <c r="AY196" s="16" t="s">
        <v>181</v>
      </c>
      <c r="BE196" s="141">
        <f>IF(N196="základní",J196,0)</f>
        <v>0</v>
      </c>
      <c r="BF196" s="141">
        <f>IF(N196="snížená",J196,0)</f>
        <v>0</v>
      </c>
      <c r="BG196" s="141">
        <f>IF(N196="zákl. přenesená",J196,0)</f>
        <v>0</v>
      </c>
      <c r="BH196" s="141">
        <f>IF(N196="sníž. přenesená",J196,0)</f>
        <v>0</v>
      </c>
      <c r="BI196" s="141">
        <f>IF(N196="nulová",J196,0)</f>
        <v>0</v>
      </c>
      <c r="BJ196" s="16" t="s">
        <v>78</v>
      </c>
      <c r="BK196" s="141">
        <f>ROUND(I196*H196,2)</f>
        <v>0</v>
      </c>
      <c r="BL196" s="16" t="s">
        <v>186</v>
      </c>
      <c r="BM196" s="140" t="s">
        <v>5609</v>
      </c>
    </row>
    <row r="197" spans="2:65" s="11" customFormat="1" ht="25.9" customHeight="1" x14ac:dyDescent="0.2">
      <c r="B197" s="118"/>
      <c r="D197" s="119" t="s">
        <v>72</v>
      </c>
      <c r="E197" s="120" t="s">
        <v>5610</v>
      </c>
      <c r="F197" s="120" t="s">
        <v>5611</v>
      </c>
      <c r="I197" s="121"/>
      <c r="J197" s="122">
        <f>BK197</f>
        <v>0</v>
      </c>
      <c r="L197" s="118"/>
      <c r="M197" s="123"/>
      <c r="P197" s="124">
        <f>SUM(P198:P226)</f>
        <v>0</v>
      </c>
      <c r="R197" s="124">
        <f>SUM(R198:R226)</f>
        <v>0</v>
      </c>
      <c r="T197" s="125">
        <f>SUM(T198:T226)</f>
        <v>0</v>
      </c>
      <c r="AR197" s="119" t="s">
        <v>78</v>
      </c>
      <c r="AT197" s="126" t="s">
        <v>72</v>
      </c>
      <c r="AU197" s="126" t="s">
        <v>73</v>
      </c>
      <c r="AY197" s="119" t="s">
        <v>181</v>
      </c>
      <c r="BK197" s="127">
        <f>SUM(BK198:BK226)</f>
        <v>0</v>
      </c>
    </row>
    <row r="198" spans="2:65" s="1" customFormat="1" ht="16.5" customHeight="1" x14ac:dyDescent="0.2">
      <c r="B198" s="128"/>
      <c r="C198" s="129" t="s">
        <v>424</v>
      </c>
      <c r="D198" s="129" t="s">
        <v>182</v>
      </c>
      <c r="E198" s="130" t="s">
        <v>672</v>
      </c>
      <c r="F198" s="131" t="s">
        <v>5612</v>
      </c>
      <c r="G198" s="132" t="s">
        <v>185</v>
      </c>
      <c r="H198" s="133">
        <v>1</v>
      </c>
      <c r="I198" s="134"/>
      <c r="J198" s="135">
        <f t="shared" ref="J198:J226" si="30">ROUND(I198*H198,2)</f>
        <v>0</v>
      </c>
      <c r="K198" s="131" t="s">
        <v>3</v>
      </c>
      <c r="L198" s="31"/>
      <c r="M198" s="136" t="s">
        <v>3</v>
      </c>
      <c r="N198" s="137" t="s">
        <v>44</v>
      </c>
      <c r="P198" s="138">
        <f t="shared" ref="P198:P226" si="31">O198*H198</f>
        <v>0</v>
      </c>
      <c r="Q198" s="138">
        <v>0</v>
      </c>
      <c r="R198" s="138">
        <f t="shared" ref="R198:R226" si="32">Q198*H198</f>
        <v>0</v>
      </c>
      <c r="S198" s="138">
        <v>0</v>
      </c>
      <c r="T198" s="139">
        <f t="shared" ref="T198:T226" si="33">S198*H198</f>
        <v>0</v>
      </c>
      <c r="AR198" s="140" t="s">
        <v>186</v>
      </c>
      <c r="AT198" s="140" t="s">
        <v>182</v>
      </c>
      <c r="AU198" s="140" t="s">
        <v>78</v>
      </c>
      <c r="AY198" s="16" t="s">
        <v>181</v>
      </c>
      <c r="BE198" s="141">
        <f t="shared" ref="BE198:BE226" si="34">IF(N198="základní",J198,0)</f>
        <v>0</v>
      </c>
      <c r="BF198" s="141">
        <f t="shared" ref="BF198:BF226" si="35">IF(N198="snížená",J198,0)</f>
        <v>0</v>
      </c>
      <c r="BG198" s="141">
        <f t="shared" ref="BG198:BG226" si="36">IF(N198="zákl. přenesená",J198,0)</f>
        <v>0</v>
      </c>
      <c r="BH198" s="141">
        <f t="shared" ref="BH198:BH226" si="37">IF(N198="sníž. přenesená",J198,0)</f>
        <v>0</v>
      </c>
      <c r="BI198" s="141">
        <f t="shared" ref="BI198:BI226" si="38">IF(N198="nulová",J198,0)</f>
        <v>0</v>
      </c>
      <c r="BJ198" s="16" t="s">
        <v>78</v>
      </c>
      <c r="BK198" s="141">
        <f t="shared" ref="BK198:BK226" si="39">ROUND(I198*H198,2)</f>
        <v>0</v>
      </c>
      <c r="BL198" s="16" t="s">
        <v>186</v>
      </c>
      <c r="BM198" s="140" t="s">
        <v>5613</v>
      </c>
    </row>
    <row r="199" spans="2:65" s="1" customFormat="1" ht="16.5" customHeight="1" x14ac:dyDescent="0.2">
      <c r="B199" s="128"/>
      <c r="C199" s="129" t="s">
        <v>428</v>
      </c>
      <c r="D199" s="129" t="s">
        <v>182</v>
      </c>
      <c r="E199" s="130" t="s">
        <v>696</v>
      </c>
      <c r="F199" s="131" t="s">
        <v>5614</v>
      </c>
      <c r="G199" s="132" t="s">
        <v>185</v>
      </c>
      <c r="H199" s="133">
        <v>1</v>
      </c>
      <c r="I199" s="134"/>
      <c r="J199" s="135">
        <f t="shared" si="30"/>
        <v>0</v>
      </c>
      <c r="K199" s="131" t="s">
        <v>3</v>
      </c>
      <c r="L199" s="31"/>
      <c r="M199" s="136" t="s">
        <v>3</v>
      </c>
      <c r="N199" s="137" t="s">
        <v>44</v>
      </c>
      <c r="P199" s="138">
        <f t="shared" si="31"/>
        <v>0</v>
      </c>
      <c r="Q199" s="138">
        <v>0</v>
      </c>
      <c r="R199" s="138">
        <f t="shared" si="32"/>
        <v>0</v>
      </c>
      <c r="S199" s="138">
        <v>0</v>
      </c>
      <c r="T199" s="139">
        <f t="shared" si="33"/>
        <v>0</v>
      </c>
      <c r="AR199" s="140" t="s">
        <v>186</v>
      </c>
      <c r="AT199" s="140" t="s">
        <v>182</v>
      </c>
      <c r="AU199" s="140" t="s">
        <v>78</v>
      </c>
      <c r="AY199" s="16" t="s">
        <v>181</v>
      </c>
      <c r="BE199" s="141">
        <f t="shared" si="34"/>
        <v>0</v>
      </c>
      <c r="BF199" s="141">
        <f t="shared" si="35"/>
        <v>0</v>
      </c>
      <c r="BG199" s="141">
        <f t="shared" si="36"/>
        <v>0</v>
      </c>
      <c r="BH199" s="141">
        <f t="shared" si="37"/>
        <v>0</v>
      </c>
      <c r="BI199" s="141">
        <f t="shared" si="38"/>
        <v>0</v>
      </c>
      <c r="BJ199" s="16" t="s">
        <v>78</v>
      </c>
      <c r="BK199" s="141">
        <f t="shared" si="39"/>
        <v>0</v>
      </c>
      <c r="BL199" s="16" t="s">
        <v>186</v>
      </c>
      <c r="BM199" s="140" t="s">
        <v>5615</v>
      </c>
    </row>
    <row r="200" spans="2:65" s="1" customFormat="1" ht="24.2" customHeight="1" x14ac:dyDescent="0.2">
      <c r="B200" s="128"/>
      <c r="C200" s="129" t="s">
        <v>432</v>
      </c>
      <c r="D200" s="129" t="s">
        <v>182</v>
      </c>
      <c r="E200" s="130" t="s">
        <v>707</v>
      </c>
      <c r="F200" s="131" t="s">
        <v>5616</v>
      </c>
      <c r="G200" s="132" t="s">
        <v>185</v>
      </c>
      <c r="H200" s="133">
        <v>1</v>
      </c>
      <c r="I200" s="134"/>
      <c r="J200" s="135">
        <f t="shared" si="30"/>
        <v>0</v>
      </c>
      <c r="K200" s="131" t="s">
        <v>3</v>
      </c>
      <c r="L200" s="31"/>
      <c r="M200" s="136" t="s">
        <v>3</v>
      </c>
      <c r="N200" s="137" t="s">
        <v>44</v>
      </c>
      <c r="P200" s="138">
        <f t="shared" si="31"/>
        <v>0</v>
      </c>
      <c r="Q200" s="138">
        <v>0</v>
      </c>
      <c r="R200" s="138">
        <f t="shared" si="32"/>
        <v>0</v>
      </c>
      <c r="S200" s="138">
        <v>0</v>
      </c>
      <c r="T200" s="139">
        <f t="shared" si="33"/>
        <v>0</v>
      </c>
      <c r="AR200" s="140" t="s">
        <v>186</v>
      </c>
      <c r="AT200" s="140" t="s">
        <v>182</v>
      </c>
      <c r="AU200" s="140" t="s">
        <v>78</v>
      </c>
      <c r="AY200" s="16" t="s">
        <v>181</v>
      </c>
      <c r="BE200" s="141">
        <f t="shared" si="34"/>
        <v>0</v>
      </c>
      <c r="BF200" s="141">
        <f t="shared" si="35"/>
        <v>0</v>
      </c>
      <c r="BG200" s="141">
        <f t="shared" si="36"/>
        <v>0</v>
      </c>
      <c r="BH200" s="141">
        <f t="shared" si="37"/>
        <v>0</v>
      </c>
      <c r="BI200" s="141">
        <f t="shared" si="38"/>
        <v>0</v>
      </c>
      <c r="BJ200" s="16" t="s">
        <v>78</v>
      </c>
      <c r="BK200" s="141">
        <f t="shared" si="39"/>
        <v>0</v>
      </c>
      <c r="BL200" s="16" t="s">
        <v>186</v>
      </c>
      <c r="BM200" s="140" t="s">
        <v>5617</v>
      </c>
    </row>
    <row r="201" spans="2:65" s="1" customFormat="1" ht="16.5" customHeight="1" x14ac:dyDescent="0.2">
      <c r="B201" s="128"/>
      <c r="C201" s="164" t="s">
        <v>436</v>
      </c>
      <c r="D201" s="164" t="s">
        <v>1134</v>
      </c>
      <c r="E201" s="165" t="s">
        <v>714</v>
      </c>
      <c r="F201" s="166" t="s">
        <v>5618</v>
      </c>
      <c r="G201" s="167" t="s">
        <v>185</v>
      </c>
      <c r="H201" s="168">
        <v>1</v>
      </c>
      <c r="I201" s="169"/>
      <c r="J201" s="170">
        <f t="shared" si="30"/>
        <v>0</v>
      </c>
      <c r="K201" s="166" t="s">
        <v>3</v>
      </c>
      <c r="L201" s="171"/>
      <c r="M201" s="172" t="s">
        <v>3</v>
      </c>
      <c r="N201" s="173" t="s">
        <v>44</v>
      </c>
      <c r="P201" s="138">
        <f t="shared" si="31"/>
        <v>0</v>
      </c>
      <c r="Q201" s="138">
        <v>0</v>
      </c>
      <c r="R201" s="138">
        <f t="shared" si="32"/>
        <v>0</v>
      </c>
      <c r="S201" s="138">
        <v>0</v>
      </c>
      <c r="T201" s="139">
        <f t="shared" si="33"/>
        <v>0</v>
      </c>
      <c r="AR201" s="140" t="s">
        <v>209</v>
      </c>
      <c r="AT201" s="140" t="s">
        <v>1134</v>
      </c>
      <c r="AU201" s="140" t="s">
        <v>78</v>
      </c>
      <c r="AY201" s="16" t="s">
        <v>181</v>
      </c>
      <c r="BE201" s="141">
        <f t="shared" si="34"/>
        <v>0</v>
      </c>
      <c r="BF201" s="141">
        <f t="shared" si="35"/>
        <v>0</v>
      </c>
      <c r="BG201" s="141">
        <f t="shared" si="36"/>
        <v>0</v>
      </c>
      <c r="BH201" s="141">
        <f t="shared" si="37"/>
        <v>0</v>
      </c>
      <c r="BI201" s="141">
        <f t="shared" si="38"/>
        <v>0</v>
      </c>
      <c r="BJ201" s="16" t="s">
        <v>78</v>
      </c>
      <c r="BK201" s="141">
        <f t="shared" si="39"/>
        <v>0</v>
      </c>
      <c r="BL201" s="16" t="s">
        <v>186</v>
      </c>
      <c r="BM201" s="140" t="s">
        <v>5619</v>
      </c>
    </row>
    <row r="202" spans="2:65" s="1" customFormat="1" ht="16.5" customHeight="1" x14ac:dyDescent="0.2">
      <c r="B202" s="128"/>
      <c r="C202" s="164" t="s">
        <v>439</v>
      </c>
      <c r="D202" s="164" t="s">
        <v>1134</v>
      </c>
      <c r="E202" s="165" t="s">
        <v>192</v>
      </c>
      <c r="F202" s="166" t="s">
        <v>5620</v>
      </c>
      <c r="G202" s="167" t="s">
        <v>185</v>
      </c>
      <c r="H202" s="168">
        <v>1</v>
      </c>
      <c r="I202" s="169"/>
      <c r="J202" s="170">
        <f t="shared" si="30"/>
        <v>0</v>
      </c>
      <c r="K202" s="166" t="s">
        <v>3</v>
      </c>
      <c r="L202" s="171"/>
      <c r="M202" s="172" t="s">
        <v>3</v>
      </c>
      <c r="N202" s="173" t="s">
        <v>44</v>
      </c>
      <c r="P202" s="138">
        <f t="shared" si="31"/>
        <v>0</v>
      </c>
      <c r="Q202" s="138">
        <v>0</v>
      </c>
      <c r="R202" s="138">
        <f t="shared" si="32"/>
        <v>0</v>
      </c>
      <c r="S202" s="138">
        <v>0</v>
      </c>
      <c r="T202" s="139">
        <f t="shared" si="33"/>
        <v>0</v>
      </c>
      <c r="AR202" s="140" t="s">
        <v>209</v>
      </c>
      <c r="AT202" s="140" t="s">
        <v>1134</v>
      </c>
      <c r="AU202" s="140" t="s">
        <v>78</v>
      </c>
      <c r="AY202" s="16" t="s">
        <v>181</v>
      </c>
      <c r="BE202" s="141">
        <f t="shared" si="34"/>
        <v>0</v>
      </c>
      <c r="BF202" s="141">
        <f t="shared" si="35"/>
        <v>0</v>
      </c>
      <c r="BG202" s="141">
        <f t="shared" si="36"/>
        <v>0</v>
      </c>
      <c r="BH202" s="141">
        <f t="shared" si="37"/>
        <v>0</v>
      </c>
      <c r="BI202" s="141">
        <f t="shared" si="38"/>
        <v>0</v>
      </c>
      <c r="BJ202" s="16" t="s">
        <v>78</v>
      </c>
      <c r="BK202" s="141">
        <f t="shared" si="39"/>
        <v>0</v>
      </c>
      <c r="BL202" s="16" t="s">
        <v>186</v>
      </c>
      <c r="BM202" s="140" t="s">
        <v>5621</v>
      </c>
    </row>
    <row r="203" spans="2:65" s="1" customFormat="1" ht="24.2" customHeight="1" x14ac:dyDescent="0.2">
      <c r="B203" s="128"/>
      <c r="C203" s="164" t="s">
        <v>443</v>
      </c>
      <c r="D203" s="164" t="s">
        <v>1134</v>
      </c>
      <c r="E203" s="165" t="s">
        <v>202</v>
      </c>
      <c r="F203" s="166" t="s">
        <v>5622</v>
      </c>
      <c r="G203" s="167" t="s">
        <v>185</v>
      </c>
      <c r="H203" s="168">
        <v>1</v>
      </c>
      <c r="I203" s="169"/>
      <c r="J203" s="170">
        <f t="shared" si="30"/>
        <v>0</v>
      </c>
      <c r="K203" s="166" t="s">
        <v>3</v>
      </c>
      <c r="L203" s="171"/>
      <c r="M203" s="172" t="s">
        <v>3</v>
      </c>
      <c r="N203" s="173" t="s">
        <v>44</v>
      </c>
      <c r="P203" s="138">
        <f t="shared" si="31"/>
        <v>0</v>
      </c>
      <c r="Q203" s="138">
        <v>0</v>
      </c>
      <c r="R203" s="138">
        <f t="shared" si="32"/>
        <v>0</v>
      </c>
      <c r="S203" s="138">
        <v>0</v>
      </c>
      <c r="T203" s="139">
        <f t="shared" si="33"/>
        <v>0</v>
      </c>
      <c r="AR203" s="140" t="s">
        <v>209</v>
      </c>
      <c r="AT203" s="140" t="s">
        <v>1134</v>
      </c>
      <c r="AU203" s="140" t="s">
        <v>78</v>
      </c>
      <c r="AY203" s="16" t="s">
        <v>181</v>
      </c>
      <c r="BE203" s="141">
        <f t="shared" si="34"/>
        <v>0</v>
      </c>
      <c r="BF203" s="141">
        <f t="shared" si="35"/>
        <v>0</v>
      </c>
      <c r="BG203" s="141">
        <f t="shared" si="36"/>
        <v>0</v>
      </c>
      <c r="BH203" s="141">
        <f t="shared" si="37"/>
        <v>0</v>
      </c>
      <c r="BI203" s="141">
        <f t="shared" si="38"/>
        <v>0</v>
      </c>
      <c r="BJ203" s="16" t="s">
        <v>78</v>
      </c>
      <c r="BK203" s="141">
        <f t="shared" si="39"/>
        <v>0</v>
      </c>
      <c r="BL203" s="16" t="s">
        <v>186</v>
      </c>
      <c r="BM203" s="140" t="s">
        <v>5623</v>
      </c>
    </row>
    <row r="204" spans="2:65" s="1" customFormat="1" ht="16.5" customHeight="1" x14ac:dyDescent="0.2">
      <c r="B204" s="128"/>
      <c r="C204" s="164" t="s">
        <v>447</v>
      </c>
      <c r="D204" s="164" t="s">
        <v>1134</v>
      </c>
      <c r="E204" s="165" t="s">
        <v>213</v>
      </c>
      <c r="F204" s="166" t="s">
        <v>5624</v>
      </c>
      <c r="G204" s="167" t="s">
        <v>185</v>
      </c>
      <c r="H204" s="168">
        <v>1</v>
      </c>
      <c r="I204" s="169"/>
      <c r="J204" s="170">
        <f t="shared" si="30"/>
        <v>0</v>
      </c>
      <c r="K204" s="166" t="s">
        <v>3</v>
      </c>
      <c r="L204" s="171"/>
      <c r="M204" s="172" t="s">
        <v>3</v>
      </c>
      <c r="N204" s="173" t="s">
        <v>44</v>
      </c>
      <c r="P204" s="138">
        <f t="shared" si="31"/>
        <v>0</v>
      </c>
      <c r="Q204" s="138">
        <v>0</v>
      </c>
      <c r="R204" s="138">
        <f t="shared" si="32"/>
        <v>0</v>
      </c>
      <c r="S204" s="138">
        <v>0</v>
      </c>
      <c r="T204" s="139">
        <f t="shared" si="33"/>
        <v>0</v>
      </c>
      <c r="AR204" s="140" t="s">
        <v>209</v>
      </c>
      <c r="AT204" s="140" t="s">
        <v>1134</v>
      </c>
      <c r="AU204" s="140" t="s">
        <v>78</v>
      </c>
      <c r="AY204" s="16" t="s">
        <v>181</v>
      </c>
      <c r="BE204" s="141">
        <f t="shared" si="34"/>
        <v>0</v>
      </c>
      <c r="BF204" s="141">
        <f t="shared" si="35"/>
        <v>0</v>
      </c>
      <c r="BG204" s="141">
        <f t="shared" si="36"/>
        <v>0</v>
      </c>
      <c r="BH204" s="141">
        <f t="shared" si="37"/>
        <v>0</v>
      </c>
      <c r="BI204" s="141">
        <f t="shared" si="38"/>
        <v>0</v>
      </c>
      <c r="BJ204" s="16" t="s">
        <v>78</v>
      </c>
      <c r="BK204" s="141">
        <f t="shared" si="39"/>
        <v>0</v>
      </c>
      <c r="BL204" s="16" t="s">
        <v>186</v>
      </c>
      <c r="BM204" s="140" t="s">
        <v>5625</v>
      </c>
    </row>
    <row r="205" spans="2:65" s="1" customFormat="1" ht="16.5" customHeight="1" x14ac:dyDescent="0.2">
      <c r="B205" s="128"/>
      <c r="C205" s="164" t="s">
        <v>451</v>
      </c>
      <c r="D205" s="164" t="s">
        <v>1134</v>
      </c>
      <c r="E205" s="165" t="s">
        <v>223</v>
      </c>
      <c r="F205" s="166" t="s">
        <v>5626</v>
      </c>
      <c r="G205" s="167" t="s">
        <v>185</v>
      </c>
      <c r="H205" s="168">
        <v>1</v>
      </c>
      <c r="I205" s="169"/>
      <c r="J205" s="170">
        <f t="shared" si="30"/>
        <v>0</v>
      </c>
      <c r="K205" s="166" t="s">
        <v>3</v>
      </c>
      <c r="L205" s="171"/>
      <c r="M205" s="172" t="s">
        <v>3</v>
      </c>
      <c r="N205" s="173" t="s">
        <v>44</v>
      </c>
      <c r="P205" s="138">
        <f t="shared" si="31"/>
        <v>0</v>
      </c>
      <c r="Q205" s="138">
        <v>0</v>
      </c>
      <c r="R205" s="138">
        <f t="shared" si="32"/>
        <v>0</v>
      </c>
      <c r="S205" s="138">
        <v>0</v>
      </c>
      <c r="T205" s="139">
        <f t="shared" si="33"/>
        <v>0</v>
      </c>
      <c r="AR205" s="140" t="s">
        <v>209</v>
      </c>
      <c r="AT205" s="140" t="s">
        <v>1134</v>
      </c>
      <c r="AU205" s="140" t="s">
        <v>78</v>
      </c>
      <c r="AY205" s="16" t="s">
        <v>181</v>
      </c>
      <c r="BE205" s="141">
        <f t="shared" si="34"/>
        <v>0</v>
      </c>
      <c r="BF205" s="141">
        <f t="shared" si="35"/>
        <v>0</v>
      </c>
      <c r="BG205" s="141">
        <f t="shared" si="36"/>
        <v>0</v>
      </c>
      <c r="BH205" s="141">
        <f t="shared" si="37"/>
        <v>0</v>
      </c>
      <c r="BI205" s="141">
        <f t="shared" si="38"/>
        <v>0</v>
      </c>
      <c r="BJ205" s="16" t="s">
        <v>78</v>
      </c>
      <c r="BK205" s="141">
        <f t="shared" si="39"/>
        <v>0</v>
      </c>
      <c r="BL205" s="16" t="s">
        <v>186</v>
      </c>
      <c r="BM205" s="140" t="s">
        <v>5627</v>
      </c>
    </row>
    <row r="206" spans="2:65" s="1" customFormat="1" ht="16.5" customHeight="1" x14ac:dyDescent="0.2">
      <c r="B206" s="128"/>
      <c r="C206" s="164" t="s">
        <v>455</v>
      </c>
      <c r="D206" s="164" t="s">
        <v>1134</v>
      </c>
      <c r="E206" s="165" t="s">
        <v>234</v>
      </c>
      <c r="F206" s="166" t="s">
        <v>5628</v>
      </c>
      <c r="G206" s="167" t="s">
        <v>185</v>
      </c>
      <c r="H206" s="168">
        <v>1</v>
      </c>
      <c r="I206" s="169"/>
      <c r="J206" s="170">
        <f t="shared" si="30"/>
        <v>0</v>
      </c>
      <c r="K206" s="166" t="s">
        <v>3</v>
      </c>
      <c r="L206" s="171"/>
      <c r="M206" s="172" t="s">
        <v>3</v>
      </c>
      <c r="N206" s="173" t="s">
        <v>44</v>
      </c>
      <c r="P206" s="138">
        <f t="shared" si="31"/>
        <v>0</v>
      </c>
      <c r="Q206" s="138">
        <v>0</v>
      </c>
      <c r="R206" s="138">
        <f t="shared" si="32"/>
        <v>0</v>
      </c>
      <c r="S206" s="138">
        <v>0</v>
      </c>
      <c r="T206" s="139">
        <f t="shared" si="33"/>
        <v>0</v>
      </c>
      <c r="AR206" s="140" t="s">
        <v>209</v>
      </c>
      <c r="AT206" s="140" t="s">
        <v>1134</v>
      </c>
      <c r="AU206" s="140" t="s">
        <v>78</v>
      </c>
      <c r="AY206" s="16" t="s">
        <v>181</v>
      </c>
      <c r="BE206" s="141">
        <f t="shared" si="34"/>
        <v>0</v>
      </c>
      <c r="BF206" s="141">
        <f t="shared" si="35"/>
        <v>0</v>
      </c>
      <c r="BG206" s="141">
        <f t="shared" si="36"/>
        <v>0</v>
      </c>
      <c r="BH206" s="141">
        <f t="shared" si="37"/>
        <v>0</v>
      </c>
      <c r="BI206" s="141">
        <f t="shared" si="38"/>
        <v>0</v>
      </c>
      <c r="BJ206" s="16" t="s">
        <v>78</v>
      </c>
      <c r="BK206" s="141">
        <f t="shared" si="39"/>
        <v>0</v>
      </c>
      <c r="BL206" s="16" t="s">
        <v>186</v>
      </c>
      <c r="BM206" s="140" t="s">
        <v>5629</v>
      </c>
    </row>
    <row r="207" spans="2:65" s="1" customFormat="1" ht="21.75" customHeight="1" x14ac:dyDescent="0.2">
      <c r="B207" s="128"/>
      <c r="C207" s="164" t="s">
        <v>459</v>
      </c>
      <c r="D207" s="164" t="s">
        <v>1134</v>
      </c>
      <c r="E207" s="165" t="s">
        <v>245</v>
      </c>
      <c r="F207" s="166" t="s">
        <v>5630</v>
      </c>
      <c r="G207" s="167" t="s">
        <v>5524</v>
      </c>
      <c r="H207" s="168">
        <v>1500</v>
      </c>
      <c r="I207" s="169"/>
      <c r="J207" s="170">
        <f t="shared" si="30"/>
        <v>0</v>
      </c>
      <c r="K207" s="166" t="s">
        <v>3</v>
      </c>
      <c r="L207" s="171"/>
      <c r="M207" s="172" t="s">
        <v>3</v>
      </c>
      <c r="N207" s="173" t="s">
        <v>44</v>
      </c>
      <c r="P207" s="138">
        <f t="shared" si="31"/>
        <v>0</v>
      </c>
      <c r="Q207" s="138">
        <v>0</v>
      </c>
      <c r="R207" s="138">
        <f t="shared" si="32"/>
        <v>0</v>
      </c>
      <c r="S207" s="138">
        <v>0</v>
      </c>
      <c r="T207" s="139">
        <f t="shared" si="33"/>
        <v>0</v>
      </c>
      <c r="AR207" s="140" t="s">
        <v>209</v>
      </c>
      <c r="AT207" s="140" t="s">
        <v>1134</v>
      </c>
      <c r="AU207" s="140" t="s">
        <v>78</v>
      </c>
      <c r="AY207" s="16" t="s">
        <v>181</v>
      </c>
      <c r="BE207" s="141">
        <f t="shared" si="34"/>
        <v>0</v>
      </c>
      <c r="BF207" s="141">
        <f t="shared" si="35"/>
        <v>0</v>
      </c>
      <c r="BG207" s="141">
        <f t="shared" si="36"/>
        <v>0</v>
      </c>
      <c r="BH207" s="141">
        <f t="shared" si="37"/>
        <v>0</v>
      </c>
      <c r="BI207" s="141">
        <f t="shared" si="38"/>
        <v>0</v>
      </c>
      <c r="BJ207" s="16" t="s">
        <v>78</v>
      </c>
      <c r="BK207" s="141">
        <f t="shared" si="39"/>
        <v>0</v>
      </c>
      <c r="BL207" s="16" t="s">
        <v>186</v>
      </c>
      <c r="BM207" s="140" t="s">
        <v>5631</v>
      </c>
    </row>
    <row r="208" spans="2:65" s="1" customFormat="1" ht="16.5" customHeight="1" x14ac:dyDescent="0.2">
      <c r="B208" s="128"/>
      <c r="C208" s="164" t="s">
        <v>463</v>
      </c>
      <c r="D208" s="164" t="s">
        <v>1134</v>
      </c>
      <c r="E208" s="165" t="s">
        <v>253</v>
      </c>
      <c r="F208" s="166" t="s">
        <v>5632</v>
      </c>
      <c r="G208" s="167" t="s">
        <v>185</v>
      </c>
      <c r="H208" s="168">
        <v>1</v>
      </c>
      <c r="I208" s="169"/>
      <c r="J208" s="170">
        <f t="shared" si="30"/>
        <v>0</v>
      </c>
      <c r="K208" s="166" t="s">
        <v>3</v>
      </c>
      <c r="L208" s="171"/>
      <c r="M208" s="172" t="s">
        <v>3</v>
      </c>
      <c r="N208" s="173" t="s">
        <v>44</v>
      </c>
      <c r="P208" s="138">
        <f t="shared" si="31"/>
        <v>0</v>
      </c>
      <c r="Q208" s="138">
        <v>0</v>
      </c>
      <c r="R208" s="138">
        <f t="shared" si="32"/>
        <v>0</v>
      </c>
      <c r="S208" s="138">
        <v>0</v>
      </c>
      <c r="T208" s="139">
        <f t="shared" si="33"/>
        <v>0</v>
      </c>
      <c r="AR208" s="140" t="s">
        <v>209</v>
      </c>
      <c r="AT208" s="140" t="s">
        <v>1134</v>
      </c>
      <c r="AU208" s="140" t="s">
        <v>78</v>
      </c>
      <c r="AY208" s="16" t="s">
        <v>181</v>
      </c>
      <c r="BE208" s="141">
        <f t="shared" si="34"/>
        <v>0</v>
      </c>
      <c r="BF208" s="141">
        <f t="shared" si="35"/>
        <v>0</v>
      </c>
      <c r="BG208" s="141">
        <f t="shared" si="36"/>
        <v>0</v>
      </c>
      <c r="BH208" s="141">
        <f t="shared" si="37"/>
        <v>0</v>
      </c>
      <c r="BI208" s="141">
        <f t="shared" si="38"/>
        <v>0</v>
      </c>
      <c r="BJ208" s="16" t="s">
        <v>78</v>
      </c>
      <c r="BK208" s="141">
        <f t="shared" si="39"/>
        <v>0</v>
      </c>
      <c r="BL208" s="16" t="s">
        <v>186</v>
      </c>
      <c r="BM208" s="140" t="s">
        <v>5633</v>
      </c>
    </row>
    <row r="209" spans="2:65" s="1" customFormat="1" ht="16.5" customHeight="1" x14ac:dyDescent="0.2">
      <c r="B209" s="128"/>
      <c r="C209" s="164" t="s">
        <v>467</v>
      </c>
      <c r="D209" s="164" t="s">
        <v>1134</v>
      </c>
      <c r="E209" s="165" t="s">
        <v>260</v>
      </c>
      <c r="F209" s="166" t="s">
        <v>5634</v>
      </c>
      <c r="G209" s="167" t="s">
        <v>185</v>
      </c>
      <c r="H209" s="168">
        <v>1</v>
      </c>
      <c r="I209" s="169"/>
      <c r="J209" s="170">
        <f t="shared" si="30"/>
        <v>0</v>
      </c>
      <c r="K209" s="166" t="s">
        <v>3</v>
      </c>
      <c r="L209" s="171"/>
      <c r="M209" s="172" t="s">
        <v>3</v>
      </c>
      <c r="N209" s="173" t="s">
        <v>44</v>
      </c>
      <c r="P209" s="138">
        <f t="shared" si="31"/>
        <v>0</v>
      </c>
      <c r="Q209" s="138">
        <v>0</v>
      </c>
      <c r="R209" s="138">
        <f t="shared" si="32"/>
        <v>0</v>
      </c>
      <c r="S209" s="138">
        <v>0</v>
      </c>
      <c r="T209" s="139">
        <f t="shared" si="33"/>
        <v>0</v>
      </c>
      <c r="AR209" s="140" t="s">
        <v>209</v>
      </c>
      <c r="AT209" s="140" t="s">
        <v>1134</v>
      </c>
      <c r="AU209" s="140" t="s">
        <v>78</v>
      </c>
      <c r="AY209" s="16" t="s">
        <v>181</v>
      </c>
      <c r="BE209" s="141">
        <f t="shared" si="34"/>
        <v>0</v>
      </c>
      <c r="BF209" s="141">
        <f t="shared" si="35"/>
        <v>0</v>
      </c>
      <c r="BG209" s="141">
        <f t="shared" si="36"/>
        <v>0</v>
      </c>
      <c r="BH209" s="141">
        <f t="shared" si="37"/>
        <v>0</v>
      </c>
      <c r="BI209" s="141">
        <f t="shared" si="38"/>
        <v>0</v>
      </c>
      <c r="BJ209" s="16" t="s">
        <v>78</v>
      </c>
      <c r="BK209" s="141">
        <f t="shared" si="39"/>
        <v>0</v>
      </c>
      <c r="BL209" s="16" t="s">
        <v>186</v>
      </c>
      <c r="BM209" s="140" t="s">
        <v>5635</v>
      </c>
    </row>
    <row r="210" spans="2:65" s="1" customFormat="1" ht="24.2" customHeight="1" x14ac:dyDescent="0.2">
      <c r="B210" s="128"/>
      <c r="C210" s="164" t="s">
        <v>471</v>
      </c>
      <c r="D210" s="164" t="s">
        <v>1134</v>
      </c>
      <c r="E210" s="165" t="s">
        <v>268</v>
      </c>
      <c r="F210" s="166" t="s">
        <v>5636</v>
      </c>
      <c r="G210" s="167" t="s">
        <v>185</v>
      </c>
      <c r="H210" s="168">
        <v>1</v>
      </c>
      <c r="I210" s="169"/>
      <c r="J210" s="170">
        <f t="shared" si="30"/>
        <v>0</v>
      </c>
      <c r="K210" s="166" t="s">
        <v>3</v>
      </c>
      <c r="L210" s="171"/>
      <c r="M210" s="172" t="s">
        <v>3</v>
      </c>
      <c r="N210" s="173" t="s">
        <v>44</v>
      </c>
      <c r="P210" s="138">
        <f t="shared" si="31"/>
        <v>0</v>
      </c>
      <c r="Q210" s="138">
        <v>0</v>
      </c>
      <c r="R210" s="138">
        <f t="shared" si="32"/>
        <v>0</v>
      </c>
      <c r="S210" s="138">
        <v>0</v>
      </c>
      <c r="T210" s="139">
        <f t="shared" si="33"/>
        <v>0</v>
      </c>
      <c r="AR210" s="140" t="s">
        <v>209</v>
      </c>
      <c r="AT210" s="140" t="s">
        <v>1134</v>
      </c>
      <c r="AU210" s="140" t="s">
        <v>78</v>
      </c>
      <c r="AY210" s="16" t="s">
        <v>181</v>
      </c>
      <c r="BE210" s="141">
        <f t="shared" si="34"/>
        <v>0</v>
      </c>
      <c r="BF210" s="141">
        <f t="shared" si="35"/>
        <v>0</v>
      </c>
      <c r="BG210" s="141">
        <f t="shared" si="36"/>
        <v>0</v>
      </c>
      <c r="BH210" s="141">
        <f t="shared" si="37"/>
        <v>0</v>
      </c>
      <c r="BI210" s="141">
        <f t="shared" si="38"/>
        <v>0</v>
      </c>
      <c r="BJ210" s="16" t="s">
        <v>78</v>
      </c>
      <c r="BK210" s="141">
        <f t="shared" si="39"/>
        <v>0</v>
      </c>
      <c r="BL210" s="16" t="s">
        <v>186</v>
      </c>
      <c r="BM210" s="140" t="s">
        <v>5637</v>
      </c>
    </row>
    <row r="211" spans="2:65" s="1" customFormat="1" ht="24.2" customHeight="1" x14ac:dyDescent="0.2">
      <c r="B211" s="128"/>
      <c r="C211" s="164" t="s">
        <v>474</v>
      </c>
      <c r="D211" s="164" t="s">
        <v>1134</v>
      </c>
      <c r="E211" s="165" t="s">
        <v>276</v>
      </c>
      <c r="F211" s="166" t="s">
        <v>5638</v>
      </c>
      <c r="G211" s="167" t="s">
        <v>185</v>
      </c>
      <c r="H211" s="168">
        <v>1</v>
      </c>
      <c r="I211" s="169"/>
      <c r="J211" s="170">
        <f t="shared" si="30"/>
        <v>0</v>
      </c>
      <c r="K211" s="166" t="s">
        <v>3</v>
      </c>
      <c r="L211" s="171"/>
      <c r="M211" s="172" t="s">
        <v>3</v>
      </c>
      <c r="N211" s="173" t="s">
        <v>44</v>
      </c>
      <c r="P211" s="138">
        <f t="shared" si="31"/>
        <v>0</v>
      </c>
      <c r="Q211" s="138">
        <v>0</v>
      </c>
      <c r="R211" s="138">
        <f t="shared" si="32"/>
        <v>0</v>
      </c>
      <c r="S211" s="138">
        <v>0</v>
      </c>
      <c r="T211" s="139">
        <f t="shared" si="33"/>
        <v>0</v>
      </c>
      <c r="AR211" s="140" t="s">
        <v>209</v>
      </c>
      <c r="AT211" s="140" t="s">
        <v>1134</v>
      </c>
      <c r="AU211" s="140" t="s">
        <v>78</v>
      </c>
      <c r="AY211" s="16" t="s">
        <v>181</v>
      </c>
      <c r="BE211" s="141">
        <f t="shared" si="34"/>
        <v>0</v>
      </c>
      <c r="BF211" s="141">
        <f t="shared" si="35"/>
        <v>0</v>
      </c>
      <c r="BG211" s="141">
        <f t="shared" si="36"/>
        <v>0</v>
      </c>
      <c r="BH211" s="141">
        <f t="shared" si="37"/>
        <v>0</v>
      </c>
      <c r="BI211" s="141">
        <f t="shared" si="38"/>
        <v>0</v>
      </c>
      <c r="BJ211" s="16" t="s">
        <v>78</v>
      </c>
      <c r="BK211" s="141">
        <f t="shared" si="39"/>
        <v>0</v>
      </c>
      <c r="BL211" s="16" t="s">
        <v>186</v>
      </c>
      <c r="BM211" s="140" t="s">
        <v>5639</v>
      </c>
    </row>
    <row r="212" spans="2:65" s="1" customFormat="1" ht="24.2" customHeight="1" x14ac:dyDescent="0.2">
      <c r="B212" s="128"/>
      <c r="C212" s="164" t="s">
        <v>478</v>
      </c>
      <c r="D212" s="164" t="s">
        <v>1134</v>
      </c>
      <c r="E212" s="165" t="s">
        <v>307</v>
      </c>
      <c r="F212" s="166" t="s">
        <v>5640</v>
      </c>
      <c r="G212" s="167" t="s">
        <v>185</v>
      </c>
      <c r="H212" s="168">
        <v>1</v>
      </c>
      <c r="I212" s="169"/>
      <c r="J212" s="170">
        <f t="shared" si="30"/>
        <v>0</v>
      </c>
      <c r="K212" s="166" t="s">
        <v>3</v>
      </c>
      <c r="L212" s="171"/>
      <c r="M212" s="172" t="s">
        <v>3</v>
      </c>
      <c r="N212" s="173" t="s">
        <v>44</v>
      </c>
      <c r="P212" s="138">
        <f t="shared" si="31"/>
        <v>0</v>
      </c>
      <c r="Q212" s="138">
        <v>0</v>
      </c>
      <c r="R212" s="138">
        <f t="shared" si="32"/>
        <v>0</v>
      </c>
      <c r="S212" s="138">
        <v>0</v>
      </c>
      <c r="T212" s="139">
        <f t="shared" si="33"/>
        <v>0</v>
      </c>
      <c r="AR212" s="140" t="s">
        <v>209</v>
      </c>
      <c r="AT212" s="140" t="s">
        <v>1134</v>
      </c>
      <c r="AU212" s="140" t="s">
        <v>78</v>
      </c>
      <c r="AY212" s="16" t="s">
        <v>181</v>
      </c>
      <c r="BE212" s="141">
        <f t="shared" si="34"/>
        <v>0</v>
      </c>
      <c r="BF212" s="141">
        <f t="shared" si="35"/>
        <v>0</v>
      </c>
      <c r="BG212" s="141">
        <f t="shared" si="36"/>
        <v>0</v>
      </c>
      <c r="BH212" s="141">
        <f t="shared" si="37"/>
        <v>0</v>
      </c>
      <c r="BI212" s="141">
        <f t="shared" si="38"/>
        <v>0</v>
      </c>
      <c r="BJ212" s="16" t="s">
        <v>78</v>
      </c>
      <c r="BK212" s="141">
        <f t="shared" si="39"/>
        <v>0</v>
      </c>
      <c r="BL212" s="16" t="s">
        <v>186</v>
      </c>
      <c r="BM212" s="140" t="s">
        <v>5641</v>
      </c>
    </row>
    <row r="213" spans="2:65" s="1" customFormat="1" ht="33" customHeight="1" x14ac:dyDescent="0.2">
      <c r="B213" s="128"/>
      <c r="C213" s="164" t="s">
        <v>482</v>
      </c>
      <c r="D213" s="164" t="s">
        <v>1134</v>
      </c>
      <c r="E213" s="165" t="s">
        <v>315</v>
      </c>
      <c r="F213" s="166" t="s">
        <v>5642</v>
      </c>
      <c r="G213" s="167" t="s">
        <v>185</v>
      </c>
      <c r="H213" s="168">
        <v>1</v>
      </c>
      <c r="I213" s="169"/>
      <c r="J213" s="170">
        <f t="shared" si="30"/>
        <v>0</v>
      </c>
      <c r="K213" s="166" t="s">
        <v>3</v>
      </c>
      <c r="L213" s="171"/>
      <c r="M213" s="172" t="s">
        <v>3</v>
      </c>
      <c r="N213" s="173" t="s">
        <v>44</v>
      </c>
      <c r="P213" s="138">
        <f t="shared" si="31"/>
        <v>0</v>
      </c>
      <c r="Q213" s="138">
        <v>0</v>
      </c>
      <c r="R213" s="138">
        <f t="shared" si="32"/>
        <v>0</v>
      </c>
      <c r="S213" s="138">
        <v>0</v>
      </c>
      <c r="T213" s="139">
        <f t="shared" si="33"/>
        <v>0</v>
      </c>
      <c r="AR213" s="140" t="s">
        <v>209</v>
      </c>
      <c r="AT213" s="140" t="s">
        <v>1134</v>
      </c>
      <c r="AU213" s="140" t="s">
        <v>78</v>
      </c>
      <c r="AY213" s="16" t="s">
        <v>181</v>
      </c>
      <c r="BE213" s="141">
        <f t="shared" si="34"/>
        <v>0</v>
      </c>
      <c r="BF213" s="141">
        <f t="shared" si="35"/>
        <v>0</v>
      </c>
      <c r="BG213" s="141">
        <f t="shared" si="36"/>
        <v>0</v>
      </c>
      <c r="BH213" s="141">
        <f t="shared" si="37"/>
        <v>0</v>
      </c>
      <c r="BI213" s="141">
        <f t="shared" si="38"/>
        <v>0</v>
      </c>
      <c r="BJ213" s="16" t="s">
        <v>78</v>
      </c>
      <c r="BK213" s="141">
        <f t="shared" si="39"/>
        <v>0</v>
      </c>
      <c r="BL213" s="16" t="s">
        <v>186</v>
      </c>
      <c r="BM213" s="140" t="s">
        <v>5643</v>
      </c>
    </row>
    <row r="214" spans="2:65" s="1" customFormat="1" ht="16.5" customHeight="1" x14ac:dyDescent="0.2">
      <c r="B214" s="128"/>
      <c r="C214" s="164" t="s">
        <v>485</v>
      </c>
      <c r="D214" s="164" t="s">
        <v>1134</v>
      </c>
      <c r="E214" s="165" t="s">
        <v>323</v>
      </c>
      <c r="F214" s="166" t="s">
        <v>5644</v>
      </c>
      <c r="G214" s="167" t="s">
        <v>185</v>
      </c>
      <c r="H214" s="168">
        <v>1</v>
      </c>
      <c r="I214" s="169"/>
      <c r="J214" s="170">
        <f t="shared" si="30"/>
        <v>0</v>
      </c>
      <c r="K214" s="166" t="s">
        <v>3</v>
      </c>
      <c r="L214" s="171"/>
      <c r="M214" s="172" t="s">
        <v>3</v>
      </c>
      <c r="N214" s="173" t="s">
        <v>44</v>
      </c>
      <c r="P214" s="138">
        <f t="shared" si="31"/>
        <v>0</v>
      </c>
      <c r="Q214" s="138">
        <v>0</v>
      </c>
      <c r="R214" s="138">
        <f t="shared" si="32"/>
        <v>0</v>
      </c>
      <c r="S214" s="138">
        <v>0</v>
      </c>
      <c r="T214" s="139">
        <f t="shared" si="33"/>
        <v>0</v>
      </c>
      <c r="AR214" s="140" t="s">
        <v>209</v>
      </c>
      <c r="AT214" s="140" t="s">
        <v>1134</v>
      </c>
      <c r="AU214" s="140" t="s">
        <v>78</v>
      </c>
      <c r="AY214" s="16" t="s">
        <v>181</v>
      </c>
      <c r="BE214" s="141">
        <f t="shared" si="34"/>
        <v>0</v>
      </c>
      <c r="BF214" s="141">
        <f t="shared" si="35"/>
        <v>0</v>
      </c>
      <c r="BG214" s="141">
        <f t="shared" si="36"/>
        <v>0</v>
      </c>
      <c r="BH214" s="141">
        <f t="shared" si="37"/>
        <v>0</v>
      </c>
      <c r="BI214" s="141">
        <f t="shared" si="38"/>
        <v>0</v>
      </c>
      <c r="BJ214" s="16" t="s">
        <v>78</v>
      </c>
      <c r="BK214" s="141">
        <f t="shared" si="39"/>
        <v>0</v>
      </c>
      <c r="BL214" s="16" t="s">
        <v>186</v>
      </c>
      <c r="BM214" s="140" t="s">
        <v>5645</v>
      </c>
    </row>
    <row r="215" spans="2:65" s="1" customFormat="1" ht="16.5" customHeight="1" x14ac:dyDescent="0.2">
      <c r="B215" s="128"/>
      <c r="C215" s="164" t="s">
        <v>489</v>
      </c>
      <c r="D215" s="164" t="s">
        <v>1134</v>
      </c>
      <c r="E215" s="165" t="s">
        <v>331</v>
      </c>
      <c r="F215" s="166" t="s">
        <v>5646</v>
      </c>
      <c r="G215" s="167" t="s">
        <v>185</v>
      </c>
      <c r="H215" s="168">
        <v>1</v>
      </c>
      <c r="I215" s="169"/>
      <c r="J215" s="170">
        <f t="shared" si="30"/>
        <v>0</v>
      </c>
      <c r="K215" s="166" t="s">
        <v>3</v>
      </c>
      <c r="L215" s="171"/>
      <c r="M215" s="172" t="s">
        <v>3</v>
      </c>
      <c r="N215" s="173" t="s">
        <v>44</v>
      </c>
      <c r="P215" s="138">
        <f t="shared" si="31"/>
        <v>0</v>
      </c>
      <c r="Q215" s="138">
        <v>0</v>
      </c>
      <c r="R215" s="138">
        <f t="shared" si="32"/>
        <v>0</v>
      </c>
      <c r="S215" s="138">
        <v>0</v>
      </c>
      <c r="T215" s="139">
        <f t="shared" si="33"/>
        <v>0</v>
      </c>
      <c r="AR215" s="140" t="s">
        <v>209</v>
      </c>
      <c r="AT215" s="140" t="s">
        <v>1134</v>
      </c>
      <c r="AU215" s="140" t="s">
        <v>78</v>
      </c>
      <c r="AY215" s="16" t="s">
        <v>181</v>
      </c>
      <c r="BE215" s="141">
        <f t="shared" si="34"/>
        <v>0</v>
      </c>
      <c r="BF215" s="141">
        <f t="shared" si="35"/>
        <v>0</v>
      </c>
      <c r="BG215" s="141">
        <f t="shared" si="36"/>
        <v>0</v>
      </c>
      <c r="BH215" s="141">
        <f t="shared" si="37"/>
        <v>0</v>
      </c>
      <c r="BI215" s="141">
        <f t="shared" si="38"/>
        <v>0</v>
      </c>
      <c r="BJ215" s="16" t="s">
        <v>78</v>
      </c>
      <c r="BK215" s="141">
        <f t="shared" si="39"/>
        <v>0</v>
      </c>
      <c r="BL215" s="16" t="s">
        <v>186</v>
      </c>
      <c r="BM215" s="140" t="s">
        <v>5647</v>
      </c>
    </row>
    <row r="216" spans="2:65" s="1" customFormat="1" ht="16.5" customHeight="1" x14ac:dyDescent="0.2">
      <c r="B216" s="128"/>
      <c r="C216" s="164" t="s">
        <v>493</v>
      </c>
      <c r="D216" s="164" t="s">
        <v>1134</v>
      </c>
      <c r="E216" s="165" t="s">
        <v>339</v>
      </c>
      <c r="F216" s="166" t="s">
        <v>5648</v>
      </c>
      <c r="G216" s="167" t="s">
        <v>185</v>
      </c>
      <c r="H216" s="168">
        <v>1</v>
      </c>
      <c r="I216" s="169"/>
      <c r="J216" s="170">
        <f t="shared" si="30"/>
        <v>0</v>
      </c>
      <c r="K216" s="166" t="s">
        <v>3</v>
      </c>
      <c r="L216" s="171"/>
      <c r="M216" s="172" t="s">
        <v>3</v>
      </c>
      <c r="N216" s="173" t="s">
        <v>44</v>
      </c>
      <c r="P216" s="138">
        <f t="shared" si="31"/>
        <v>0</v>
      </c>
      <c r="Q216" s="138">
        <v>0</v>
      </c>
      <c r="R216" s="138">
        <f t="shared" si="32"/>
        <v>0</v>
      </c>
      <c r="S216" s="138">
        <v>0</v>
      </c>
      <c r="T216" s="139">
        <f t="shared" si="33"/>
        <v>0</v>
      </c>
      <c r="AR216" s="140" t="s">
        <v>209</v>
      </c>
      <c r="AT216" s="140" t="s">
        <v>1134</v>
      </c>
      <c r="AU216" s="140" t="s">
        <v>78</v>
      </c>
      <c r="AY216" s="16" t="s">
        <v>181</v>
      </c>
      <c r="BE216" s="141">
        <f t="shared" si="34"/>
        <v>0</v>
      </c>
      <c r="BF216" s="141">
        <f t="shared" si="35"/>
        <v>0</v>
      </c>
      <c r="BG216" s="141">
        <f t="shared" si="36"/>
        <v>0</v>
      </c>
      <c r="BH216" s="141">
        <f t="shared" si="37"/>
        <v>0</v>
      </c>
      <c r="BI216" s="141">
        <f t="shared" si="38"/>
        <v>0</v>
      </c>
      <c r="BJ216" s="16" t="s">
        <v>78</v>
      </c>
      <c r="BK216" s="141">
        <f t="shared" si="39"/>
        <v>0</v>
      </c>
      <c r="BL216" s="16" t="s">
        <v>186</v>
      </c>
      <c r="BM216" s="140" t="s">
        <v>5649</v>
      </c>
    </row>
    <row r="217" spans="2:65" s="1" customFormat="1" ht="24.2" customHeight="1" x14ac:dyDescent="0.2">
      <c r="B217" s="128"/>
      <c r="C217" s="164" t="s">
        <v>496</v>
      </c>
      <c r="D217" s="164" t="s">
        <v>1134</v>
      </c>
      <c r="E217" s="165" t="s">
        <v>350</v>
      </c>
      <c r="F217" s="166" t="s">
        <v>5650</v>
      </c>
      <c r="G217" s="167" t="s">
        <v>185</v>
      </c>
      <c r="H217" s="168">
        <v>1</v>
      </c>
      <c r="I217" s="169"/>
      <c r="J217" s="170">
        <f t="shared" si="30"/>
        <v>0</v>
      </c>
      <c r="K217" s="166" t="s">
        <v>3</v>
      </c>
      <c r="L217" s="171"/>
      <c r="M217" s="172" t="s">
        <v>3</v>
      </c>
      <c r="N217" s="173" t="s">
        <v>44</v>
      </c>
      <c r="P217" s="138">
        <f t="shared" si="31"/>
        <v>0</v>
      </c>
      <c r="Q217" s="138">
        <v>0</v>
      </c>
      <c r="R217" s="138">
        <f t="shared" si="32"/>
        <v>0</v>
      </c>
      <c r="S217" s="138">
        <v>0</v>
      </c>
      <c r="T217" s="139">
        <f t="shared" si="33"/>
        <v>0</v>
      </c>
      <c r="AR217" s="140" t="s">
        <v>209</v>
      </c>
      <c r="AT217" s="140" t="s">
        <v>1134</v>
      </c>
      <c r="AU217" s="140" t="s">
        <v>78</v>
      </c>
      <c r="AY217" s="16" t="s">
        <v>181</v>
      </c>
      <c r="BE217" s="141">
        <f t="shared" si="34"/>
        <v>0</v>
      </c>
      <c r="BF217" s="141">
        <f t="shared" si="35"/>
        <v>0</v>
      </c>
      <c r="BG217" s="141">
        <f t="shared" si="36"/>
        <v>0</v>
      </c>
      <c r="BH217" s="141">
        <f t="shared" si="37"/>
        <v>0</v>
      </c>
      <c r="BI217" s="141">
        <f t="shared" si="38"/>
        <v>0</v>
      </c>
      <c r="BJ217" s="16" t="s">
        <v>78</v>
      </c>
      <c r="BK217" s="141">
        <f t="shared" si="39"/>
        <v>0</v>
      </c>
      <c r="BL217" s="16" t="s">
        <v>186</v>
      </c>
      <c r="BM217" s="140" t="s">
        <v>5651</v>
      </c>
    </row>
    <row r="218" spans="2:65" s="1" customFormat="1" ht="16.5" customHeight="1" x14ac:dyDescent="0.2">
      <c r="B218" s="128"/>
      <c r="C218" s="164" t="s">
        <v>501</v>
      </c>
      <c r="D218" s="164" t="s">
        <v>1134</v>
      </c>
      <c r="E218" s="165" t="s">
        <v>358</v>
      </c>
      <c r="F218" s="166" t="s">
        <v>5652</v>
      </c>
      <c r="G218" s="167" t="s">
        <v>185</v>
      </c>
      <c r="H218" s="168">
        <v>1</v>
      </c>
      <c r="I218" s="169"/>
      <c r="J218" s="170">
        <f t="shared" si="30"/>
        <v>0</v>
      </c>
      <c r="K218" s="166" t="s">
        <v>3</v>
      </c>
      <c r="L218" s="171"/>
      <c r="M218" s="172" t="s">
        <v>3</v>
      </c>
      <c r="N218" s="173" t="s">
        <v>44</v>
      </c>
      <c r="P218" s="138">
        <f t="shared" si="31"/>
        <v>0</v>
      </c>
      <c r="Q218" s="138">
        <v>0</v>
      </c>
      <c r="R218" s="138">
        <f t="shared" si="32"/>
        <v>0</v>
      </c>
      <c r="S218" s="138">
        <v>0</v>
      </c>
      <c r="T218" s="139">
        <f t="shared" si="33"/>
        <v>0</v>
      </c>
      <c r="AR218" s="140" t="s">
        <v>209</v>
      </c>
      <c r="AT218" s="140" t="s">
        <v>1134</v>
      </c>
      <c r="AU218" s="140" t="s">
        <v>78</v>
      </c>
      <c r="AY218" s="16" t="s">
        <v>181</v>
      </c>
      <c r="BE218" s="141">
        <f t="shared" si="34"/>
        <v>0</v>
      </c>
      <c r="BF218" s="141">
        <f t="shared" si="35"/>
        <v>0</v>
      </c>
      <c r="BG218" s="141">
        <f t="shared" si="36"/>
        <v>0</v>
      </c>
      <c r="BH218" s="141">
        <f t="shared" si="37"/>
        <v>0</v>
      </c>
      <c r="BI218" s="141">
        <f t="shared" si="38"/>
        <v>0</v>
      </c>
      <c r="BJ218" s="16" t="s">
        <v>78</v>
      </c>
      <c r="BK218" s="141">
        <f t="shared" si="39"/>
        <v>0</v>
      </c>
      <c r="BL218" s="16" t="s">
        <v>186</v>
      </c>
      <c r="BM218" s="140" t="s">
        <v>5653</v>
      </c>
    </row>
    <row r="219" spans="2:65" s="1" customFormat="1" ht="24.2" customHeight="1" x14ac:dyDescent="0.2">
      <c r="B219" s="128"/>
      <c r="C219" s="164" t="s">
        <v>505</v>
      </c>
      <c r="D219" s="164" t="s">
        <v>1134</v>
      </c>
      <c r="E219" s="165" t="s">
        <v>366</v>
      </c>
      <c r="F219" s="166" t="s">
        <v>5654</v>
      </c>
      <c r="G219" s="167" t="s">
        <v>185</v>
      </c>
      <c r="H219" s="168">
        <v>1</v>
      </c>
      <c r="I219" s="169"/>
      <c r="J219" s="170">
        <f t="shared" si="30"/>
        <v>0</v>
      </c>
      <c r="K219" s="166" t="s">
        <v>3</v>
      </c>
      <c r="L219" s="171"/>
      <c r="M219" s="172" t="s">
        <v>3</v>
      </c>
      <c r="N219" s="173" t="s">
        <v>44</v>
      </c>
      <c r="P219" s="138">
        <f t="shared" si="31"/>
        <v>0</v>
      </c>
      <c r="Q219" s="138">
        <v>0</v>
      </c>
      <c r="R219" s="138">
        <f t="shared" si="32"/>
        <v>0</v>
      </c>
      <c r="S219" s="138">
        <v>0</v>
      </c>
      <c r="T219" s="139">
        <f t="shared" si="33"/>
        <v>0</v>
      </c>
      <c r="AR219" s="140" t="s">
        <v>209</v>
      </c>
      <c r="AT219" s="140" t="s">
        <v>1134</v>
      </c>
      <c r="AU219" s="140" t="s">
        <v>78</v>
      </c>
      <c r="AY219" s="16" t="s">
        <v>181</v>
      </c>
      <c r="BE219" s="141">
        <f t="shared" si="34"/>
        <v>0</v>
      </c>
      <c r="BF219" s="141">
        <f t="shared" si="35"/>
        <v>0</v>
      </c>
      <c r="BG219" s="141">
        <f t="shared" si="36"/>
        <v>0</v>
      </c>
      <c r="BH219" s="141">
        <f t="shared" si="37"/>
        <v>0</v>
      </c>
      <c r="BI219" s="141">
        <f t="shared" si="38"/>
        <v>0</v>
      </c>
      <c r="BJ219" s="16" t="s">
        <v>78</v>
      </c>
      <c r="BK219" s="141">
        <f t="shared" si="39"/>
        <v>0</v>
      </c>
      <c r="BL219" s="16" t="s">
        <v>186</v>
      </c>
      <c r="BM219" s="140" t="s">
        <v>5655</v>
      </c>
    </row>
    <row r="220" spans="2:65" s="1" customFormat="1" ht="16.5" customHeight="1" x14ac:dyDescent="0.2">
      <c r="B220" s="128"/>
      <c r="C220" s="164" t="s">
        <v>508</v>
      </c>
      <c r="D220" s="164" t="s">
        <v>1134</v>
      </c>
      <c r="E220" s="165" t="s">
        <v>376</v>
      </c>
      <c r="F220" s="166" t="s">
        <v>5656</v>
      </c>
      <c r="G220" s="167" t="s">
        <v>185</v>
      </c>
      <c r="H220" s="168">
        <v>1</v>
      </c>
      <c r="I220" s="169"/>
      <c r="J220" s="170">
        <f t="shared" si="30"/>
        <v>0</v>
      </c>
      <c r="K220" s="166" t="s">
        <v>3</v>
      </c>
      <c r="L220" s="171"/>
      <c r="M220" s="172" t="s">
        <v>3</v>
      </c>
      <c r="N220" s="173" t="s">
        <v>44</v>
      </c>
      <c r="P220" s="138">
        <f t="shared" si="31"/>
        <v>0</v>
      </c>
      <c r="Q220" s="138">
        <v>0</v>
      </c>
      <c r="R220" s="138">
        <f t="shared" si="32"/>
        <v>0</v>
      </c>
      <c r="S220" s="138">
        <v>0</v>
      </c>
      <c r="T220" s="139">
        <f t="shared" si="33"/>
        <v>0</v>
      </c>
      <c r="AR220" s="140" t="s">
        <v>209</v>
      </c>
      <c r="AT220" s="140" t="s">
        <v>1134</v>
      </c>
      <c r="AU220" s="140" t="s">
        <v>78</v>
      </c>
      <c r="AY220" s="16" t="s">
        <v>181</v>
      </c>
      <c r="BE220" s="141">
        <f t="shared" si="34"/>
        <v>0</v>
      </c>
      <c r="BF220" s="141">
        <f t="shared" si="35"/>
        <v>0</v>
      </c>
      <c r="BG220" s="141">
        <f t="shared" si="36"/>
        <v>0</v>
      </c>
      <c r="BH220" s="141">
        <f t="shared" si="37"/>
        <v>0</v>
      </c>
      <c r="BI220" s="141">
        <f t="shared" si="38"/>
        <v>0</v>
      </c>
      <c r="BJ220" s="16" t="s">
        <v>78</v>
      </c>
      <c r="BK220" s="141">
        <f t="shared" si="39"/>
        <v>0</v>
      </c>
      <c r="BL220" s="16" t="s">
        <v>186</v>
      </c>
      <c r="BM220" s="140" t="s">
        <v>5657</v>
      </c>
    </row>
    <row r="221" spans="2:65" s="1" customFormat="1" ht="24.2" customHeight="1" x14ac:dyDescent="0.2">
      <c r="B221" s="128"/>
      <c r="C221" s="164" t="s">
        <v>511</v>
      </c>
      <c r="D221" s="164" t="s">
        <v>1134</v>
      </c>
      <c r="E221" s="165" t="s">
        <v>385</v>
      </c>
      <c r="F221" s="166" t="s">
        <v>5658</v>
      </c>
      <c r="G221" s="167" t="s">
        <v>185</v>
      </c>
      <c r="H221" s="168">
        <v>3</v>
      </c>
      <c r="I221" s="169"/>
      <c r="J221" s="170">
        <f t="shared" si="30"/>
        <v>0</v>
      </c>
      <c r="K221" s="166" t="s">
        <v>3</v>
      </c>
      <c r="L221" s="171"/>
      <c r="M221" s="172" t="s">
        <v>3</v>
      </c>
      <c r="N221" s="173" t="s">
        <v>44</v>
      </c>
      <c r="P221" s="138">
        <f t="shared" si="31"/>
        <v>0</v>
      </c>
      <c r="Q221" s="138">
        <v>0</v>
      </c>
      <c r="R221" s="138">
        <f t="shared" si="32"/>
        <v>0</v>
      </c>
      <c r="S221" s="138">
        <v>0</v>
      </c>
      <c r="T221" s="139">
        <f t="shared" si="33"/>
        <v>0</v>
      </c>
      <c r="AR221" s="140" t="s">
        <v>209</v>
      </c>
      <c r="AT221" s="140" t="s">
        <v>1134</v>
      </c>
      <c r="AU221" s="140" t="s">
        <v>78</v>
      </c>
      <c r="AY221" s="16" t="s">
        <v>181</v>
      </c>
      <c r="BE221" s="141">
        <f t="shared" si="34"/>
        <v>0</v>
      </c>
      <c r="BF221" s="141">
        <f t="shared" si="35"/>
        <v>0</v>
      </c>
      <c r="BG221" s="141">
        <f t="shared" si="36"/>
        <v>0</v>
      </c>
      <c r="BH221" s="141">
        <f t="shared" si="37"/>
        <v>0</v>
      </c>
      <c r="BI221" s="141">
        <f t="shared" si="38"/>
        <v>0</v>
      </c>
      <c r="BJ221" s="16" t="s">
        <v>78</v>
      </c>
      <c r="BK221" s="141">
        <f t="shared" si="39"/>
        <v>0</v>
      </c>
      <c r="BL221" s="16" t="s">
        <v>186</v>
      </c>
      <c r="BM221" s="140" t="s">
        <v>5659</v>
      </c>
    </row>
    <row r="222" spans="2:65" s="1" customFormat="1" ht="16.5" customHeight="1" x14ac:dyDescent="0.2">
      <c r="B222" s="128"/>
      <c r="C222" s="164" t="s">
        <v>515</v>
      </c>
      <c r="D222" s="164" t="s">
        <v>1134</v>
      </c>
      <c r="E222" s="165" t="s">
        <v>413</v>
      </c>
      <c r="F222" s="166" t="s">
        <v>5660</v>
      </c>
      <c r="G222" s="167" t="s">
        <v>185</v>
      </c>
      <c r="H222" s="168">
        <v>3</v>
      </c>
      <c r="I222" s="169"/>
      <c r="J222" s="170">
        <f t="shared" si="30"/>
        <v>0</v>
      </c>
      <c r="K222" s="166" t="s">
        <v>3</v>
      </c>
      <c r="L222" s="171"/>
      <c r="M222" s="172" t="s">
        <v>3</v>
      </c>
      <c r="N222" s="173" t="s">
        <v>44</v>
      </c>
      <c r="P222" s="138">
        <f t="shared" si="31"/>
        <v>0</v>
      </c>
      <c r="Q222" s="138">
        <v>0</v>
      </c>
      <c r="R222" s="138">
        <f t="shared" si="32"/>
        <v>0</v>
      </c>
      <c r="S222" s="138">
        <v>0</v>
      </c>
      <c r="T222" s="139">
        <f t="shared" si="33"/>
        <v>0</v>
      </c>
      <c r="AR222" s="140" t="s">
        <v>209</v>
      </c>
      <c r="AT222" s="140" t="s">
        <v>1134</v>
      </c>
      <c r="AU222" s="140" t="s">
        <v>78</v>
      </c>
      <c r="AY222" s="16" t="s">
        <v>181</v>
      </c>
      <c r="BE222" s="141">
        <f t="shared" si="34"/>
        <v>0</v>
      </c>
      <c r="BF222" s="141">
        <f t="shared" si="35"/>
        <v>0</v>
      </c>
      <c r="BG222" s="141">
        <f t="shared" si="36"/>
        <v>0</v>
      </c>
      <c r="BH222" s="141">
        <f t="shared" si="37"/>
        <v>0</v>
      </c>
      <c r="BI222" s="141">
        <f t="shared" si="38"/>
        <v>0</v>
      </c>
      <c r="BJ222" s="16" t="s">
        <v>78</v>
      </c>
      <c r="BK222" s="141">
        <f t="shared" si="39"/>
        <v>0</v>
      </c>
      <c r="BL222" s="16" t="s">
        <v>186</v>
      </c>
      <c r="BM222" s="140" t="s">
        <v>5661</v>
      </c>
    </row>
    <row r="223" spans="2:65" s="1" customFormat="1" ht="37.9" customHeight="1" x14ac:dyDescent="0.2">
      <c r="B223" s="128"/>
      <c r="C223" s="164" t="s">
        <v>518</v>
      </c>
      <c r="D223" s="164" t="s">
        <v>1134</v>
      </c>
      <c r="E223" s="165" t="s">
        <v>421</v>
      </c>
      <c r="F223" s="166" t="s">
        <v>5662</v>
      </c>
      <c r="G223" s="167" t="s">
        <v>185</v>
      </c>
      <c r="H223" s="168">
        <v>2</v>
      </c>
      <c r="I223" s="169"/>
      <c r="J223" s="170">
        <f t="shared" si="30"/>
        <v>0</v>
      </c>
      <c r="K223" s="166" t="s">
        <v>3</v>
      </c>
      <c r="L223" s="171"/>
      <c r="M223" s="172" t="s">
        <v>3</v>
      </c>
      <c r="N223" s="173" t="s">
        <v>44</v>
      </c>
      <c r="P223" s="138">
        <f t="shared" si="31"/>
        <v>0</v>
      </c>
      <c r="Q223" s="138">
        <v>0</v>
      </c>
      <c r="R223" s="138">
        <f t="shared" si="32"/>
        <v>0</v>
      </c>
      <c r="S223" s="138">
        <v>0</v>
      </c>
      <c r="T223" s="139">
        <f t="shared" si="33"/>
        <v>0</v>
      </c>
      <c r="AR223" s="140" t="s">
        <v>209</v>
      </c>
      <c r="AT223" s="140" t="s">
        <v>1134</v>
      </c>
      <c r="AU223" s="140" t="s">
        <v>78</v>
      </c>
      <c r="AY223" s="16" t="s">
        <v>181</v>
      </c>
      <c r="BE223" s="141">
        <f t="shared" si="34"/>
        <v>0</v>
      </c>
      <c r="BF223" s="141">
        <f t="shared" si="35"/>
        <v>0</v>
      </c>
      <c r="BG223" s="141">
        <f t="shared" si="36"/>
        <v>0</v>
      </c>
      <c r="BH223" s="141">
        <f t="shared" si="37"/>
        <v>0</v>
      </c>
      <c r="BI223" s="141">
        <f t="shared" si="38"/>
        <v>0</v>
      </c>
      <c r="BJ223" s="16" t="s">
        <v>78</v>
      </c>
      <c r="BK223" s="141">
        <f t="shared" si="39"/>
        <v>0</v>
      </c>
      <c r="BL223" s="16" t="s">
        <v>186</v>
      </c>
      <c r="BM223" s="140" t="s">
        <v>5663</v>
      </c>
    </row>
    <row r="224" spans="2:65" s="1" customFormat="1" ht="16.5" customHeight="1" x14ac:dyDescent="0.2">
      <c r="B224" s="128"/>
      <c r="C224" s="164" t="s">
        <v>521</v>
      </c>
      <c r="D224" s="164" t="s">
        <v>1134</v>
      </c>
      <c r="E224" s="165" t="s">
        <v>429</v>
      </c>
      <c r="F224" s="166" t="s">
        <v>5664</v>
      </c>
      <c r="G224" s="167" t="s">
        <v>185</v>
      </c>
      <c r="H224" s="168">
        <v>2</v>
      </c>
      <c r="I224" s="169"/>
      <c r="J224" s="170">
        <f t="shared" si="30"/>
        <v>0</v>
      </c>
      <c r="K224" s="166" t="s">
        <v>3</v>
      </c>
      <c r="L224" s="171"/>
      <c r="M224" s="172" t="s">
        <v>3</v>
      </c>
      <c r="N224" s="173" t="s">
        <v>44</v>
      </c>
      <c r="P224" s="138">
        <f t="shared" si="31"/>
        <v>0</v>
      </c>
      <c r="Q224" s="138">
        <v>0</v>
      </c>
      <c r="R224" s="138">
        <f t="shared" si="32"/>
        <v>0</v>
      </c>
      <c r="S224" s="138">
        <v>0</v>
      </c>
      <c r="T224" s="139">
        <f t="shared" si="33"/>
        <v>0</v>
      </c>
      <c r="AR224" s="140" t="s">
        <v>209</v>
      </c>
      <c r="AT224" s="140" t="s">
        <v>1134</v>
      </c>
      <c r="AU224" s="140" t="s">
        <v>78</v>
      </c>
      <c r="AY224" s="16" t="s">
        <v>181</v>
      </c>
      <c r="BE224" s="141">
        <f t="shared" si="34"/>
        <v>0</v>
      </c>
      <c r="BF224" s="141">
        <f t="shared" si="35"/>
        <v>0</v>
      </c>
      <c r="BG224" s="141">
        <f t="shared" si="36"/>
        <v>0</v>
      </c>
      <c r="BH224" s="141">
        <f t="shared" si="37"/>
        <v>0</v>
      </c>
      <c r="BI224" s="141">
        <f t="shared" si="38"/>
        <v>0</v>
      </c>
      <c r="BJ224" s="16" t="s">
        <v>78</v>
      </c>
      <c r="BK224" s="141">
        <f t="shared" si="39"/>
        <v>0</v>
      </c>
      <c r="BL224" s="16" t="s">
        <v>186</v>
      </c>
      <c r="BM224" s="140" t="s">
        <v>5665</v>
      </c>
    </row>
    <row r="225" spans="2:65" s="1" customFormat="1" ht="16.5" customHeight="1" x14ac:dyDescent="0.2">
      <c r="B225" s="128"/>
      <c r="C225" s="164" t="s">
        <v>524</v>
      </c>
      <c r="D225" s="164" t="s">
        <v>1134</v>
      </c>
      <c r="E225" s="165" t="s">
        <v>440</v>
      </c>
      <c r="F225" s="166" t="s">
        <v>5666</v>
      </c>
      <c r="G225" s="167" t="s">
        <v>185</v>
      </c>
      <c r="H225" s="168">
        <v>1</v>
      </c>
      <c r="I225" s="169"/>
      <c r="J225" s="170">
        <f t="shared" si="30"/>
        <v>0</v>
      </c>
      <c r="K225" s="166" t="s">
        <v>3</v>
      </c>
      <c r="L225" s="171"/>
      <c r="M225" s="172" t="s">
        <v>3</v>
      </c>
      <c r="N225" s="173" t="s">
        <v>44</v>
      </c>
      <c r="P225" s="138">
        <f t="shared" si="31"/>
        <v>0</v>
      </c>
      <c r="Q225" s="138">
        <v>0</v>
      </c>
      <c r="R225" s="138">
        <f t="shared" si="32"/>
        <v>0</v>
      </c>
      <c r="S225" s="138">
        <v>0</v>
      </c>
      <c r="T225" s="139">
        <f t="shared" si="33"/>
        <v>0</v>
      </c>
      <c r="AR225" s="140" t="s">
        <v>209</v>
      </c>
      <c r="AT225" s="140" t="s">
        <v>1134</v>
      </c>
      <c r="AU225" s="140" t="s">
        <v>78</v>
      </c>
      <c r="AY225" s="16" t="s">
        <v>181</v>
      </c>
      <c r="BE225" s="141">
        <f t="shared" si="34"/>
        <v>0</v>
      </c>
      <c r="BF225" s="141">
        <f t="shared" si="35"/>
        <v>0</v>
      </c>
      <c r="BG225" s="141">
        <f t="shared" si="36"/>
        <v>0</v>
      </c>
      <c r="BH225" s="141">
        <f t="shared" si="37"/>
        <v>0</v>
      </c>
      <c r="BI225" s="141">
        <f t="shared" si="38"/>
        <v>0</v>
      </c>
      <c r="BJ225" s="16" t="s">
        <v>78</v>
      </c>
      <c r="BK225" s="141">
        <f t="shared" si="39"/>
        <v>0</v>
      </c>
      <c r="BL225" s="16" t="s">
        <v>186</v>
      </c>
      <c r="BM225" s="140" t="s">
        <v>5667</v>
      </c>
    </row>
    <row r="226" spans="2:65" s="1" customFormat="1" ht="16.5" customHeight="1" x14ac:dyDescent="0.2">
      <c r="B226" s="128"/>
      <c r="C226" s="164" t="s">
        <v>527</v>
      </c>
      <c r="D226" s="164" t="s">
        <v>1134</v>
      </c>
      <c r="E226" s="165" t="s">
        <v>448</v>
      </c>
      <c r="F226" s="166" t="s">
        <v>5668</v>
      </c>
      <c r="G226" s="167" t="s">
        <v>185</v>
      </c>
      <c r="H226" s="168">
        <v>1</v>
      </c>
      <c r="I226" s="169"/>
      <c r="J226" s="170">
        <f t="shared" si="30"/>
        <v>0</v>
      </c>
      <c r="K226" s="166" t="s">
        <v>3</v>
      </c>
      <c r="L226" s="171"/>
      <c r="M226" s="172" t="s">
        <v>3</v>
      </c>
      <c r="N226" s="173" t="s">
        <v>44</v>
      </c>
      <c r="P226" s="138">
        <f t="shared" si="31"/>
        <v>0</v>
      </c>
      <c r="Q226" s="138">
        <v>0</v>
      </c>
      <c r="R226" s="138">
        <f t="shared" si="32"/>
        <v>0</v>
      </c>
      <c r="S226" s="138">
        <v>0</v>
      </c>
      <c r="T226" s="139">
        <f t="shared" si="33"/>
        <v>0</v>
      </c>
      <c r="AR226" s="140" t="s">
        <v>209</v>
      </c>
      <c r="AT226" s="140" t="s">
        <v>1134</v>
      </c>
      <c r="AU226" s="140" t="s">
        <v>78</v>
      </c>
      <c r="AY226" s="16" t="s">
        <v>181</v>
      </c>
      <c r="BE226" s="141">
        <f t="shared" si="34"/>
        <v>0</v>
      </c>
      <c r="BF226" s="141">
        <f t="shared" si="35"/>
        <v>0</v>
      </c>
      <c r="BG226" s="141">
        <f t="shared" si="36"/>
        <v>0</v>
      </c>
      <c r="BH226" s="141">
        <f t="shared" si="37"/>
        <v>0</v>
      </c>
      <c r="BI226" s="141">
        <f t="shared" si="38"/>
        <v>0</v>
      </c>
      <c r="BJ226" s="16" t="s">
        <v>78</v>
      </c>
      <c r="BK226" s="141">
        <f t="shared" si="39"/>
        <v>0</v>
      </c>
      <c r="BL226" s="16" t="s">
        <v>186</v>
      </c>
      <c r="BM226" s="140" t="s">
        <v>5669</v>
      </c>
    </row>
    <row r="227" spans="2:65" s="11" customFormat="1" ht="25.9" customHeight="1" x14ac:dyDescent="0.2">
      <c r="B227" s="118"/>
      <c r="D227" s="119" t="s">
        <v>72</v>
      </c>
      <c r="E227" s="120" t="s">
        <v>5670</v>
      </c>
      <c r="F227" s="120" t="s">
        <v>5671</v>
      </c>
      <c r="I227" s="121"/>
      <c r="J227" s="122">
        <f>BK227</f>
        <v>0</v>
      </c>
      <c r="L227" s="118"/>
      <c r="M227" s="123"/>
      <c r="P227" s="124">
        <f>SUM(P228:P229)</f>
        <v>0</v>
      </c>
      <c r="R227" s="124">
        <f>SUM(R228:R229)</f>
        <v>0</v>
      </c>
      <c r="T227" s="125">
        <f>SUM(T228:T229)</f>
        <v>0</v>
      </c>
      <c r="AR227" s="119" t="s">
        <v>78</v>
      </c>
      <c r="AT227" s="126" t="s">
        <v>72</v>
      </c>
      <c r="AU227" s="126" t="s">
        <v>73</v>
      </c>
      <c r="AY227" s="119" t="s">
        <v>181</v>
      </c>
      <c r="BK227" s="127">
        <f>SUM(BK228:BK229)</f>
        <v>0</v>
      </c>
    </row>
    <row r="228" spans="2:65" s="1" customFormat="1" ht="16.5" customHeight="1" x14ac:dyDescent="0.2">
      <c r="B228" s="128"/>
      <c r="C228" s="164" t="s">
        <v>531</v>
      </c>
      <c r="D228" s="164" t="s">
        <v>1134</v>
      </c>
      <c r="E228" s="165" t="s">
        <v>456</v>
      </c>
      <c r="F228" s="166" t="s">
        <v>5672</v>
      </c>
      <c r="G228" s="167" t="s">
        <v>185</v>
      </c>
      <c r="H228" s="168">
        <v>1</v>
      </c>
      <c r="I228" s="169"/>
      <c r="J228" s="170">
        <f>ROUND(I228*H228,2)</f>
        <v>0</v>
      </c>
      <c r="K228" s="166" t="s">
        <v>3</v>
      </c>
      <c r="L228" s="171"/>
      <c r="M228" s="172" t="s">
        <v>3</v>
      </c>
      <c r="N228" s="173" t="s">
        <v>44</v>
      </c>
      <c r="P228" s="138">
        <f>O228*H228</f>
        <v>0</v>
      </c>
      <c r="Q228" s="138">
        <v>0</v>
      </c>
      <c r="R228" s="138">
        <f>Q228*H228</f>
        <v>0</v>
      </c>
      <c r="S228" s="138">
        <v>0</v>
      </c>
      <c r="T228" s="139">
        <f>S228*H228</f>
        <v>0</v>
      </c>
      <c r="AR228" s="140" t="s">
        <v>209</v>
      </c>
      <c r="AT228" s="140" t="s">
        <v>1134</v>
      </c>
      <c r="AU228" s="140" t="s">
        <v>78</v>
      </c>
      <c r="AY228" s="16" t="s">
        <v>181</v>
      </c>
      <c r="BE228" s="141">
        <f>IF(N228="základní",J228,0)</f>
        <v>0</v>
      </c>
      <c r="BF228" s="141">
        <f>IF(N228="snížená",J228,0)</f>
        <v>0</v>
      </c>
      <c r="BG228" s="141">
        <f>IF(N228="zákl. přenesená",J228,0)</f>
        <v>0</v>
      </c>
      <c r="BH228" s="141">
        <f>IF(N228="sníž. přenesená",J228,0)</f>
        <v>0</v>
      </c>
      <c r="BI228" s="141">
        <f>IF(N228="nulová",J228,0)</f>
        <v>0</v>
      </c>
      <c r="BJ228" s="16" t="s">
        <v>78</v>
      </c>
      <c r="BK228" s="141">
        <f>ROUND(I228*H228,2)</f>
        <v>0</v>
      </c>
      <c r="BL228" s="16" t="s">
        <v>186</v>
      </c>
      <c r="BM228" s="140" t="s">
        <v>5673</v>
      </c>
    </row>
    <row r="229" spans="2:65" s="1" customFormat="1" ht="33" customHeight="1" x14ac:dyDescent="0.2">
      <c r="B229" s="128"/>
      <c r="C229" s="164" t="s">
        <v>535</v>
      </c>
      <c r="D229" s="164" t="s">
        <v>1134</v>
      </c>
      <c r="E229" s="165" t="s">
        <v>464</v>
      </c>
      <c r="F229" s="166" t="s">
        <v>5674</v>
      </c>
      <c r="G229" s="167" t="s">
        <v>185</v>
      </c>
      <c r="H229" s="168">
        <v>24</v>
      </c>
      <c r="I229" s="169"/>
      <c r="J229" s="170">
        <f>ROUND(I229*H229,2)</f>
        <v>0</v>
      </c>
      <c r="K229" s="166" t="s">
        <v>3</v>
      </c>
      <c r="L229" s="171"/>
      <c r="M229" s="172" t="s">
        <v>3</v>
      </c>
      <c r="N229" s="173" t="s">
        <v>44</v>
      </c>
      <c r="P229" s="138">
        <f>O229*H229</f>
        <v>0</v>
      </c>
      <c r="Q229" s="138">
        <v>0</v>
      </c>
      <c r="R229" s="138">
        <f>Q229*H229</f>
        <v>0</v>
      </c>
      <c r="S229" s="138">
        <v>0</v>
      </c>
      <c r="T229" s="139">
        <f>S229*H229</f>
        <v>0</v>
      </c>
      <c r="AR229" s="140" t="s">
        <v>209</v>
      </c>
      <c r="AT229" s="140" t="s">
        <v>1134</v>
      </c>
      <c r="AU229" s="140" t="s">
        <v>78</v>
      </c>
      <c r="AY229" s="16" t="s">
        <v>181</v>
      </c>
      <c r="BE229" s="141">
        <f>IF(N229="základní",J229,0)</f>
        <v>0</v>
      </c>
      <c r="BF229" s="141">
        <f>IF(N229="snížená",J229,0)</f>
        <v>0</v>
      </c>
      <c r="BG229" s="141">
        <f>IF(N229="zákl. přenesená",J229,0)</f>
        <v>0</v>
      </c>
      <c r="BH229" s="141">
        <f>IF(N229="sníž. přenesená",J229,0)</f>
        <v>0</v>
      </c>
      <c r="BI229" s="141">
        <f>IF(N229="nulová",J229,0)</f>
        <v>0</v>
      </c>
      <c r="BJ229" s="16" t="s">
        <v>78</v>
      </c>
      <c r="BK229" s="141">
        <f>ROUND(I229*H229,2)</f>
        <v>0</v>
      </c>
      <c r="BL229" s="16" t="s">
        <v>186</v>
      </c>
      <c r="BM229" s="140" t="s">
        <v>5675</v>
      </c>
    </row>
    <row r="230" spans="2:65" s="11" customFormat="1" ht="25.9" customHeight="1" x14ac:dyDescent="0.2">
      <c r="B230" s="118"/>
      <c r="D230" s="119" t="s">
        <v>72</v>
      </c>
      <c r="E230" s="120" t="s">
        <v>1044</v>
      </c>
      <c r="F230" s="120" t="s">
        <v>1045</v>
      </c>
      <c r="I230" s="121"/>
      <c r="J230" s="122">
        <f>BK230</f>
        <v>0</v>
      </c>
      <c r="L230" s="118"/>
      <c r="M230" s="123"/>
      <c r="P230" s="124">
        <f>P231</f>
        <v>0</v>
      </c>
      <c r="R230" s="124">
        <f>R231</f>
        <v>0</v>
      </c>
      <c r="T230" s="125">
        <f>T231</f>
        <v>0</v>
      </c>
      <c r="AR230" s="119" t="s">
        <v>78</v>
      </c>
      <c r="AT230" s="126" t="s">
        <v>72</v>
      </c>
      <c r="AU230" s="126" t="s">
        <v>73</v>
      </c>
      <c r="AY230" s="119" t="s">
        <v>181</v>
      </c>
      <c r="BK230" s="127">
        <f>BK231</f>
        <v>0</v>
      </c>
    </row>
    <row r="231" spans="2:65" s="11" customFormat="1" ht="22.9" customHeight="1" x14ac:dyDescent="0.2">
      <c r="B231" s="118"/>
      <c r="D231" s="119" t="s">
        <v>72</v>
      </c>
      <c r="E231" s="146" t="s">
        <v>78</v>
      </c>
      <c r="F231" s="146" t="s">
        <v>1046</v>
      </c>
      <c r="I231" s="121"/>
      <c r="J231" s="147">
        <f>BK231</f>
        <v>0</v>
      </c>
      <c r="L231" s="118"/>
      <c r="M231" s="123"/>
      <c r="P231" s="124">
        <f>SUM(P232:P260)</f>
        <v>0</v>
      </c>
      <c r="R231" s="124">
        <f>SUM(R232:R260)</f>
        <v>0</v>
      </c>
      <c r="T231" s="125">
        <f>SUM(T232:T260)</f>
        <v>0</v>
      </c>
      <c r="AR231" s="119" t="s">
        <v>78</v>
      </c>
      <c r="AT231" s="126" t="s">
        <v>72</v>
      </c>
      <c r="AU231" s="126" t="s">
        <v>78</v>
      </c>
      <c r="AY231" s="119" t="s">
        <v>181</v>
      </c>
      <c r="BK231" s="127">
        <f>SUM(BK232:BK260)</f>
        <v>0</v>
      </c>
    </row>
    <row r="232" spans="2:65" s="1" customFormat="1" ht="44.25" customHeight="1" x14ac:dyDescent="0.2">
      <c r="B232" s="128"/>
      <c r="C232" s="129" t="s">
        <v>538</v>
      </c>
      <c r="D232" s="129" t="s">
        <v>182</v>
      </c>
      <c r="E232" s="130" t="s">
        <v>5177</v>
      </c>
      <c r="F232" s="131" t="s">
        <v>5178</v>
      </c>
      <c r="G232" s="132" t="s">
        <v>597</v>
      </c>
      <c r="H232" s="133">
        <v>90</v>
      </c>
      <c r="I232" s="134"/>
      <c r="J232" s="135">
        <f>ROUND(I232*H232,2)</f>
        <v>0</v>
      </c>
      <c r="K232" s="131" t="s">
        <v>1205</v>
      </c>
      <c r="L232" s="31"/>
      <c r="M232" s="136" t="s">
        <v>3</v>
      </c>
      <c r="N232" s="137" t="s">
        <v>44</v>
      </c>
      <c r="P232" s="138">
        <f>O232*H232</f>
        <v>0</v>
      </c>
      <c r="Q232" s="138">
        <v>0</v>
      </c>
      <c r="R232" s="138">
        <f>Q232*H232</f>
        <v>0</v>
      </c>
      <c r="S232" s="138">
        <v>0</v>
      </c>
      <c r="T232" s="139">
        <f>S232*H232</f>
        <v>0</v>
      </c>
      <c r="AR232" s="140" t="s">
        <v>186</v>
      </c>
      <c r="AT232" s="140" t="s">
        <v>182</v>
      </c>
      <c r="AU232" s="140" t="s">
        <v>80</v>
      </c>
      <c r="AY232" s="16" t="s">
        <v>181</v>
      </c>
      <c r="BE232" s="141">
        <f>IF(N232="základní",J232,0)</f>
        <v>0</v>
      </c>
      <c r="BF232" s="141">
        <f>IF(N232="snížená",J232,0)</f>
        <v>0</v>
      </c>
      <c r="BG232" s="141">
        <f>IF(N232="zákl. přenesená",J232,0)</f>
        <v>0</v>
      </c>
      <c r="BH232" s="141">
        <f>IF(N232="sníž. přenesená",J232,0)</f>
        <v>0</v>
      </c>
      <c r="BI232" s="141">
        <f>IF(N232="nulová",J232,0)</f>
        <v>0</v>
      </c>
      <c r="BJ232" s="16" t="s">
        <v>78</v>
      </c>
      <c r="BK232" s="141">
        <f>ROUND(I232*H232,2)</f>
        <v>0</v>
      </c>
      <c r="BL232" s="16" t="s">
        <v>186</v>
      </c>
      <c r="BM232" s="140" t="s">
        <v>5676</v>
      </c>
    </row>
    <row r="233" spans="2:65" s="1" customFormat="1" x14ac:dyDescent="0.2">
      <c r="B233" s="31"/>
      <c r="D233" s="148" t="s">
        <v>1052</v>
      </c>
      <c r="F233" s="149" t="s">
        <v>5180</v>
      </c>
      <c r="I233" s="144"/>
      <c r="L233" s="31"/>
      <c r="M233" s="145"/>
      <c r="T233" s="52"/>
      <c r="AT233" s="16" t="s">
        <v>1052</v>
      </c>
      <c r="AU233" s="16" t="s">
        <v>80</v>
      </c>
    </row>
    <row r="234" spans="2:65" s="1" customFormat="1" ht="33" customHeight="1" x14ac:dyDescent="0.2">
      <c r="B234" s="128"/>
      <c r="C234" s="129" t="s">
        <v>541</v>
      </c>
      <c r="D234" s="129" t="s">
        <v>182</v>
      </c>
      <c r="E234" s="130" t="s">
        <v>5677</v>
      </c>
      <c r="F234" s="131" t="s">
        <v>5678</v>
      </c>
      <c r="G234" s="132" t="s">
        <v>1288</v>
      </c>
      <c r="H234" s="133">
        <v>5</v>
      </c>
      <c r="I234" s="134"/>
      <c r="J234" s="135">
        <f>ROUND(I234*H234,2)</f>
        <v>0</v>
      </c>
      <c r="K234" s="131" t="s">
        <v>1205</v>
      </c>
      <c r="L234" s="31"/>
      <c r="M234" s="136" t="s">
        <v>3</v>
      </c>
      <c r="N234" s="137" t="s">
        <v>44</v>
      </c>
      <c r="P234" s="138">
        <f>O234*H234</f>
        <v>0</v>
      </c>
      <c r="Q234" s="138">
        <v>0</v>
      </c>
      <c r="R234" s="138">
        <f>Q234*H234</f>
        <v>0</v>
      </c>
      <c r="S234" s="138">
        <v>0</v>
      </c>
      <c r="T234" s="139">
        <f>S234*H234</f>
        <v>0</v>
      </c>
      <c r="AR234" s="140" t="s">
        <v>186</v>
      </c>
      <c r="AT234" s="140" t="s">
        <v>182</v>
      </c>
      <c r="AU234" s="140" t="s">
        <v>80</v>
      </c>
      <c r="AY234" s="16" t="s">
        <v>181</v>
      </c>
      <c r="BE234" s="141">
        <f>IF(N234="základní",J234,0)</f>
        <v>0</v>
      </c>
      <c r="BF234" s="141">
        <f>IF(N234="snížená",J234,0)</f>
        <v>0</v>
      </c>
      <c r="BG234" s="141">
        <f>IF(N234="zákl. přenesená",J234,0)</f>
        <v>0</v>
      </c>
      <c r="BH234" s="141">
        <f>IF(N234="sníž. přenesená",J234,0)</f>
        <v>0</v>
      </c>
      <c r="BI234" s="141">
        <f>IF(N234="nulová",J234,0)</f>
        <v>0</v>
      </c>
      <c r="BJ234" s="16" t="s">
        <v>78</v>
      </c>
      <c r="BK234" s="141">
        <f>ROUND(I234*H234,2)</f>
        <v>0</v>
      </c>
      <c r="BL234" s="16" t="s">
        <v>186</v>
      </c>
      <c r="BM234" s="140" t="s">
        <v>5679</v>
      </c>
    </row>
    <row r="235" spans="2:65" s="1" customFormat="1" x14ac:dyDescent="0.2">
      <c r="B235" s="31"/>
      <c r="D235" s="148" t="s">
        <v>1052</v>
      </c>
      <c r="F235" s="149" t="s">
        <v>5680</v>
      </c>
      <c r="I235" s="144"/>
      <c r="L235" s="31"/>
      <c r="M235" s="145"/>
      <c r="T235" s="52"/>
      <c r="AT235" s="16" t="s">
        <v>1052</v>
      </c>
      <c r="AU235" s="16" t="s">
        <v>80</v>
      </c>
    </row>
    <row r="236" spans="2:65" s="1" customFormat="1" ht="37.9" customHeight="1" x14ac:dyDescent="0.2">
      <c r="B236" s="128"/>
      <c r="C236" s="129" t="s">
        <v>545</v>
      </c>
      <c r="D236" s="129" t="s">
        <v>182</v>
      </c>
      <c r="E236" s="130" t="s">
        <v>5681</v>
      </c>
      <c r="F236" s="131" t="s">
        <v>5682</v>
      </c>
      <c r="G236" s="132" t="s">
        <v>1288</v>
      </c>
      <c r="H236" s="133">
        <v>1</v>
      </c>
      <c r="I236" s="134"/>
      <c r="J236" s="135">
        <f>ROUND(I236*H236,2)</f>
        <v>0</v>
      </c>
      <c r="K236" s="131" t="s">
        <v>1205</v>
      </c>
      <c r="L236" s="31"/>
      <c r="M236" s="136" t="s">
        <v>3</v>
      </c>
      <c r="N236" s="137" t="s">
        <v>44</v>
      </c>
      <c r="P236" s="138">
        <f>O236*H236</f>
        <v>0</v>
      </c>
      <c r="Q236" s="138">
        <v>0</v>
      </c>
      <c r="R236" s="138">
        <f>Q236*H236</f>
        <v>0</v>
      </c>
      <c r="S236" s="138">
        <v>0</v>
      </c>
      <c r="T236" s="139">
        <f>S236*H236</f>
        <v>0</v>
      </c>
      <c r="AR236" s="140" t="s">
        <v>186</v>
      </c>
      <c r="AT236" s="140" t="s">
        <v>182</v>
      </c>
      <c r="AU236" s="140" t="s">
        <v>80</v>
      </c>
      <c r="AY236" s="16" t="s">
        <v>181</v>
      </c>
      <c r="BE236" s="141">
        <f>IF(N236="základní",J236,0)</f>
        <v>0</v>
      </c>
      <c r="BF236" s="141">
        <f>IF(N236="snížená",J236,0)</f>
        <v>0</v>
      </c>
      <c r="BG236" s="141">
        <f>IF(N236="zákl. přenesená",J236,0)</f>
        <v>0</v>
      </c>
      <c r="BH236" s="141">
        <f>IF(N236="sníž. přenesená",J236,0)</f>
        <v>0</v>
      </c>
      <c r="BI236" s="141">
        <f>IF(N236="nulová",J236,0)</f>
        <v>0</v>
      </c>
      <c r="BJ236" s="16" t="s">
        <v>78</v>
      </c>
      <c r="BK236" s="141">
        <f>ROUND(I236*H236,2)</f>
        <v>0</v>
      </c>
      <c r="BL236" s="16" t="s">
        <v>186</v>
      </c>
      <c r="BM236" s="140" t="s">
        <v>5683</v>
      </c>
    </row>
    <row r="237" spans="2:65" s="1" customFormat="1" x14ac:dyDescent="0.2">
      <c r="B237" s="31"/>
      <c r="D237" s="148" t="s">
        <v>1052</v>
      </c>
      <c r="F237" s="149" t="s">
        <v>5684</v>
      </c>
      <c r="I237" s="144"/>
      <c r="L237" s="31"/>
      <c r="M237" s="145"/>
      <c r="T237" s="52"/>
      <c r="AT237" s="16" t="s">
        <v>1052</v>
      </c>
      <c r="AU237" s="16" t="s">
        <v>80</v>
      </c>
    </row>
    <row r="238" spans="2:65" s="1" customFormat="1" ht="33" customHeight="1" x14ac:dyDescent="0.2">
      <c r="B238" s="128"/>
      <c r="C238" s="129" t="s">
        <v>548</v>
      </c>
      <c r="D238" s="129" t="s">
        <v>182</v>
      </c>
      <c r="E238" s="130" t="s">
        <v>5685</v>
      </c>
      <c r="F238" s="131" t="s">
        <v>5686</v>
      </c>
      <c r="G238" s="132" t="s">
        <v>1288</v>
      </c>
      <c r="H238" s="133">
        <v>1</v>
      </c>
      <c r="I238" s="134"/>
      <c r="J238" s="135">
        <f>ROUND(I238*H238,2)</f>
        <v>0</v>
      </c>
      <c r="K238" s="131" t="s">
        <v>3</v>
      </c>
      <c r="L238" s="31"/>
      <c r="M238" s="136" t="s">
        <v>3</v>
      </c>
      <c r="N238" s="137" t="s">
        <v>44</v>
      </c>
      <c r="P238" s="138">
        <f>O238*H238</f>
        <v>0</v>
      </c>
      <c r="Q238" s="138">
        <v>0</v>
      </c>
      <c r="R238" s="138">
        <f>Q238*H238</f>
        <v>0</v>
      </c>
      <c r="S238" s="138">
        <v>0</v>
      </c>
      <c r="T238" s="139">
        <f>S238*H238</f>
        <v>0</v>
      </c>
      <c r="AR238" s="140" t="s">
        <v>186</v>
      </c>
      <c r="AT238" s="140" t="s">
        <v>182</v>
      </c>
      <c r="AU238" s="140" t="s">
        <v>80</v>
      </c>
      <c r="AY238" s="16" t="s">
        <v>181</v>
      </c>
      <c r="BE238" s="141">
        <f>IF(N238="základní",J238,0)</f>
        <v>0</v>
      </c>
      <c r="BF238" s="141">
        <f>IF(N238="snížená",J238,0)</f>
        <v>0</v>
      </c>
      <c r="BG238" s="141">
        <f>IF(N238="zákl. přenesená",J238,0)</f>
        <v>0</v>
      </c>
      <c r="BH238" s="141">
        <f>IF(N238="sníž. přenesená",J238,0)</f>
        <v>0</v>
      </c>
      <c r="BI238" s="141">
        <f>IF(N238="nulová",J238,0)</f>
        <v>0</v>
      </c>
      <c r="BJ238" s="16" t="s">
        <v>78</v>
      </c>
      <c r="BK238" s="141">
        <f>ROUND(I238*H238,2)</f>
        <v>0</v>
      </c>
      <c r="BL238" s="16" t="s">
        <v>186</v>
      </c>
      <c r="BM238" s="140" t="s">
        <v>5687</v>
      </c>
    </row>
    <row r="239" spans="2:65" s="1" customFormat="1" ht="37.9" customHeight="1" x14ac:dyDescent="0.2">
      <c r="B239" s="128"/>
      <c r="C239" s="129" t="s">
        <v>551</v>
      </c>
      <c r="D239" s="129" t="s">
        <v>182</v>
      </c>
      <c r="E239" s="130" t="s">
        <v>5688</v>
      </c>
      <c r="F239" s="131" t="s">
        <v>5689</v>
      </c>
      <c r="G239" s="132" t="s">
        <v>1288</v>
      </c>
      <c r="H239" s="133">
        <v>5</v>
      </c>
      <c r="I239" s="134"/>
      <c r="J239" s="135">
        <f>ROUND(I239*H239,2)</f>
        <v>0</v>
      </c>
      <c r="K239" s="131" t="s">
        <v>1205</v>
      </c>
      <c r="L239" s="31"/>
      <c r="M239" s="136" t="s">
        <v>3</v>
      </c>
      <c r="N239" s="137" t="s">
        <v>44</v>
      </c>
      <c r="P239" s="138">
        <f>O239*H239</f>
        <v>0</v>
      </c>
      <c r="Q239" s="138">
        <v>0</v>
      </c>
      <c r="R239" s="138">
        <f>Q239*H239</f>
        <v>0</v>
      </c>
      <c r="S239" s="138">
        <v>0</v>
      </c>
      <c r="T239" s="139">
        <f>S239*H239</f>
        <v>0</v>
      </c>
      <c r="AR239" s="140" t="s">
        <v>186</v>
      </c>
      <c r="AT239" s="140" t="s">
        <v>182</v>
      </c>
      <c r="AU239" s="140" t="s">
        <v>80</v>
      </c>
      <c r="AY239" s="16" t="s">
        <v>181</v>
      </c>
      <c r="BE239" s="141">
        <f>IF(N239="základní",J239,0)</f>
        <v>0</v>
      </c>
      <c r="BF239" s="141">
        <f>IF(N239="snížená",J239,0)</f>
        <v>0</v>
      </c>
      <c r="BG239" s="141">
        <f>IF(N239="zákl. přenesená",J239,0)</f>
        <v>0</v>
      </c>
      <c r="BH239" s="141">
        <f>IF(N239="sníž. přenesená",J239,0)</f>
        <v>0</v>
      </c>
      <c r="BI239" s="141">
        <f>IF(N239="nulová",J239,0)</f>
        <v>0</v>
      </c>
      <c r="BJ239" s="16" t="s">
        <v>78</v>
      </c>
      <c r="BK239" s="141">
        <f>ROUND(I239*H239,2)</f>
        <v>0</v>
      </c>
      <c r="BL239" s="16" t="s">
        <v>186</v>
      </c>
      <c r="BM239" s="140" t="s">
        <v>5690</v>
      </c>
    </row>
    <row r="240" spans="2:65" s="1" customFormat="1" x14ac:dyDescent="0.2">
      <c r="B240" s="31"/>
      <c r="D240" s="148" t="s">
        <v>1052</v>
      </c>
      <c r="F240" s="149" t="s">
        <v>5691</v>
      </c>
      <c r="I240" s="144"/>
      <c r="L240" s="31"/>
      <c r="M240" s="145"/>
      <c r="T240" s="52"/>
      <c r="AT240" s="16" t="s">
        <v>1052</v>
      </c>
      <c r="AU240" s="16" t="s">
        <v>80</v>
      </c>
    </row>
    <row r="241" spans="2:65" s="1" customFormat="1" ht="37.9" customHeight="1" x14ac:dyDescent="0.2">
      <c r="B241" s="128"/>
      <c r="C241" s="129" t="s">
        <v>555</v>
      </c>
      <c r="D241" s="129" t="s">
        <v>182</v>
      </c>
      <c r="E241" s="130" t="s">
        <v>5692</v>
      </c>
      <c r="F241" s="131" t="s">
        <v>5693</v>
      </c>
      <c r="G241" s="132" t="s">
        <v>1288</v>
      </c>
      <c r="H241" s="133">
        <v>1</v>
      </c>
      <c r="I241" s="134"/>
      <c r="J241" s="135">
        <f>ROUND(I241*H241,2)</f>
        <v>0</v>
      </c>
      <c r="K241" s="131" t="s">
        <v>1205</v>
      </c>
      <c r="L241" s="31"/>
      <c r="M241" s="136" t="s">
        <v>3</v>
      </c>
      <c r="N241" s="137" t="s">
        <v>44</v>
      </c>
      <c r="P241" s="138">
        <f>O241*H241</f>
        <v>0</v>
      </c>
      <c r="Q241" s="138">
        <v>0</v>
      </c>
      <c r="R241" s="138">
        <f>Q241*H241</f>
        <v>0</v>
      </c>
      <c r="S241" s="138">
        <v>0</v>
      </c>
      <c r="T241" s="139">
        <f>S241*H241</f>
        <v>0</v>
      </c>
      <c r="AR241" s="140" t="s">
        <v>186</v>
      </c>
      <c r="AT241" s="140" t="s">
        <v>182</v>
      </c>
      <c r="AU241" s="140" t="s">
        <v>80</v>
      </c>
      <c r="AY241" s="16" t="s">
        <v>181</v>
      </c>
      <c r="BE241" s="141">
        <f>IF(N241="základní",J241,0)</f>
        <v>0</v>
      </c>
      <c r="BF241" s="141">
        <f>IF(N241="snížená",J241,0)</f>
        <v>0</v>
      </c>
      <c r="BG241" s="141">
        <f>IF(N241="zákl. přenesená",J241,0)</f>
        <v>0</v>
      </c>
      <c r="BH241" s="141">
        <f>IF(N241="sníž. přenesená",J241,0)</f>
        <v>0</v>
      </c>
      <c r="BI241" s="141">
        <f>IF(N241="nulová",J241,0)</f>
        <v>0</v>
      </c>
      <c r="BJ241" s="16" t="s">
        <v>78</v>
      </c>
      <c r="BK241" s="141">
        <f>ROUND(I241*H241,2)</f>
        <v>0</v>
      </c>
      <c r="BL241" s="16" t="s">
        <v>186</v>
      </c>
      <c r="BM241" s="140" t="s">
        <v>5694</v>
      </c>
    </row>
    <row r="242" spans="2:65" s="1" customFormat="1" x14ac:dyDescent="0.2">
      <c r="B242" s="31"/>
      <c r="D242" s="148" t="s">
        <v>1052</v>
      </c>
      <c r="F242" s="149" t="s">
        <v>5695</v>
      </c>
      <c r="I242" s="144"/>
      <c r="L242" s="31"/>
      <c r="M242" s="145"/>
      <c r="T242" s="52"/>
      <c r="AT242" s="16" t="s">
        <v>1052</v>
      </c>
      <c r="AU242" s="16" t="s">
        <v>80</v>
      </c>
    </row>
    <row r="243" spans="2:65" s="1" customFormat="1" ht="24.2" customHeight="1" x14ac:dyDescent="0.2">
      <c r="B243" s="128"/>
      <c r="C243" s="129" t="s">
        <v>558</v>
      </c>
      <c r="D243" s="129" t="s">
        <v>182</v>
      </c>
      <c r="E243" s="130" t="s">
        <v>5063</v>
      </c>
      <c r="F243" s="131" t="s">
        <v>5064</v>
      </c>
      <c r="G243" s="132" t="s">
        <v>597</v>
      </c>
      <c r="H243" s="133">
        <v>213</v>
      </c>
      <c r="I243" s="134"/>
      <c r="J243" s="135">
        <f>ROUND(I243*H243,2)</f>
        <v>0</v>
      </c>
      <c r="K243" s="131" t="s">
        <v>1205</v>
      </c>
      <c r="L243" s="31"/>
      <c r="M243" s="136" t="s">
        <v>3</v>
      </c>
      <c r="N243" s="137" t="s">
        <v>44</v>
      </c>
      <c r="P243" s="138">
        <f>O243*H243</f>
        <v>0</v>
      </c>
      <c r="Q243" s="138">
        <v>0</v>
      </c>
      <c r="R243" s="138">
        <f>Q243*H243</f>
        <v>0</v>
      </c>
      <c r="S243" s="138">
        <v>0</v>
      </c>
      <c r="T243" s="139">
        <f>S243*H243</f>
        <v>0</v>
      </c>
      <c r="AR243" s="140" t="s">
        <v>186</v>
      </c>
      <c r="AT243" s="140" t="s">
        <v>182</v>
      </c>
      <c r="AU243" s="140" t="s">
        <v>80</v>
      </c>
      <c r="AY243" s="16" t="s">
        <v>181</v>
      </c>
      <c r="BE243" s="141">
        <f>IF(N243="základní",J243,0)</f>
        <v>0</v>
      </c>
      <c r="BF243" s="141">
        <f>IF(N243="snížená",J243,0)</f>
        <v>0</v>
      </c>
      <c r="BG243" s="141">
        <f>IF(N243="zákl. přenesená",J243,0)</f>
        <v>0</v>
      </c>
      <c r="BH243" s="141">
        <f>IF(N243="sníž. přenesená",J243,0)</f>
        <v>0</v>
      </c>
      <c r="BI243" s="141">
        <f>IF(N243="nulová",J243,0)</f>
        <v>0</v>
      </c>
      <c r="BJ243" s="16" t="s">
        <v>78</v>
      </c>
      <c r="BK243" s="141">
        <f>ROUND(I243*H243,2)</f>
        <v>0</v>
      </c>
      <c r="BL243" s="16" t="s">
        <v>186</v>
      </c>
      <c r="BM243" s="140" t="s">
        <v>5696</v>
      </c>
    </row>
    <row r="244" spans="2:65" s="1" customFormat="1" x14ac:dyDescent="0.2">
      <c r="B244" s="31"/>
      <c r="D244" s="148" t="s">
        <v>1052</v>
      </c>
      <c r="F244" s="149" t="s">
        <v>5066</v>
      </c>
      <c r="I244" s="144"/>
      <c r="L244" s="31"/>
      <c r="M244" s="145"/>
      <c r="T244" s="52"/>
      <c r="AT244" s="16" t="s">
        <v>1052</v>
      </c>
      <c r="AU244" s="16" t="s">
        <v>80</v>
      </c>
    </row>
    <row r="245" spans="2:65" s="1" customFormat="1" ht="55.5" customHeight="1" x14ac:dyDescent="0.2">
      <c r="B245" s="128"/>
      <c r="C245" s="129" t="s">
        <v>561</v>
      </c>
      <c r="D245" s="129" t="s">
        <v>182</v>
      </c>
      <c r="E245" s="130" t="s">
        <v>1084</v>
      </c>
      <c r="F245" s="131" t="s">
        <v>1085</v>
      </c>
      <c r="G245" s="132" t="s">
        <v>1059</v>
      </c>
      <c r="H245" s="133">
        <v>31.95</v>
      </c>
      <c r="I245" s="134"/>
      <c r="J245" s="135">
        <f>ROUND(I245*H245,2)</f>
        <v>0</v>
      </c>
      <c r="K245" s="131" t="s">
        <v>1050</v>
      </c>
      <c r="L245" s="31"/>
      <c r="M245" s="136" t="s">
        <v>3</v>
      </c>
      <c r="N245" s="137" t="s">
        <v>44</v>
      </c>
      <c r="P245" s="138">
        <f>O245*H245</f>
        <v>0</v>
      </c>
      <c r="Q245" s="138">
        <v>0</v>
      </c>
      <c r="R245" s="138">
        <f>Q245*H245</f>
        <v>0</v>
      </c>
      <c r="S245" s="138">
        <v>0</v>
      </c>
      <c r="T245" s="139">
        <f>S245*H245</f>
        <v>0</v>
      </c>
      <c r="AR245" s="140" t="s">
        <v>186</v>
      </c>
      <c r="AT245" s="140" t="s">
        <v>182</v>
      </c>
      <c r="AU245" s="140" t="s">
        <v>80</v>
      </c>
      <c r="AY245" s="16" t="s">
        <v>181</v>
      </c>
      <c r="BE245" s="141">
        <f>IF(N245="základní",J245,0)</f>
        <v>0</v>
      </c>
      <c r="BF245" s="141">
        <f>IF(N245="snížená",J245,0)</f>
        <v>0</v>
      </c>
      <c r="BG245" s="141">
        <f>IF(N245="zákl. přenesená",J245,0)</f>
        <v>0</v>
      </c>
      <c r="BH245" s="141">
        <f>IF(N245="sníž. přenesená",J245,0)</f>
        <v>0</v>
      </c>
      <c r="BI245" s="141">
        <f>IF(N245="nulová",J245,0)</f>
        <v>0</v>
      </c>
      <c r="BJ245" s="16" t="s">
        <v>78</v>
      </c>
      <c r="BK245" s="141">
        <f>ROUND(I245*H245,2)</f>
        <v>0</v>
      </c>
      <c r="BL245" s="16" t="s">
        <v>186</v>
      </c>
      <c r="BM245" s="140" t="s">
        <v>5697</v>
      </c>
    </row>
    <row r="246" spans="2:65" s="1" customFormat="1" x14ac:dyDescent="0.2">
      <c r="B246" s="31"/>
      <c r="D246" s="148" t="s">
        <v>1052</v>
      </c>
      <c r="F246" s="149" t="s">
        <v>1087</v>
      </c>
      <c r="I246" s="144"/>
      <c r="L246" s="31"/>
      <c r="M246" s="145"/>
      <c r="T246" s="52"/>
      <c r="AT246" s="16" t="s">
        <v>1052</v>
      </c>
      <c r="AU246" s="16" t="s">
        <v>80</v>
      </c>
    </row>
    <row r="247" spans="2:65" s="12" customFormat="1" x14ac:dyDescent="0.2">
      <c r="B247" s="150"/>
      <c r="D247" s="142" t="s">
        <v>1054</v>
      </c>
      <c r="E247" s="151" t="s">
        <v>3</v>
      </c>
      <c r="F247" s="152" t="s">
        <v>5698</v>
      </c>
      <c r="H247" s="153">
        <v>31.95</v>
      </c>
      <c r="I247" s="154"/>
      <c r="L247" s="150"/>
      <c r="M247" s="155"/>
      <c r="T247" s="156"/>
      <c r="AT247" s="151" t="s">
        <v>1054</v>
      </c>
      <c r="AU247" s="151" t="s">
        <v>80</v>
      </c>
      <c r="AV247" s="12" t="s">
        <v>80</v>
      </c>
      <c r="AW247" s="12" t="s">
        <v>35</v>
      </c>
      <c r="AX247" s="12" t="s">
        <v>78</v>
      </c>
      <c r="AY247" s="151" t="s">
        <v>181</v>
      </c>
    </row>
    <row r="248" spans="2:65" s="1" customFormat="1" ht="62.65" customHeight="1" x14ac:dyDescent="0.2">
      <c r="B248" s="128"/>
      <c r="C248" s="129" t="s">
        <v>565</v>
      </c>
      <c r="D248" s="129" t="s">
        <v>182</v>
      </c>
      <c r="E248" s="130" t="s">
        <v>1090</v>
      </c>
      <c r="F248" s="131" t="s">
        <v>1091</v>
      </c>
      <c r="G248" s="132" t="s">
        <v>1059</v>
      </c>
      <c r="H248" s="133">
        <v>63.9</v>
      </c>
      <c r="I248" s="134"/>
      <c r="J248" s="135">
        <f>ROUND(I248*H248,2)</f>
        <v>0</v>
      </c>
      <c r="K248" s="131" t="s">
        <v>1050</v>
      </c>
      <c r="L248" s="31"/>
      <c r="M248" s="136" t="s">
        <v>3</v>
      </c>
      <c r="N248" s="137" t="s">
        <v>44</v>
      </c>
      <c r="P248" s="138">
        <f>O248*H248</f>
        <v>0</v>
      </c>
      <c r="Q248" s="138">
        <v>0</v>
      </c>
      <c r="R248" s="138">
        <f>Q248*H248</f>
        <v>0</v>
      </c>
      <c r="S248" s="138">
        <v>0</v>
      </c>
      <c r="T248" s="139">
        <f>S248*H248</f>
        <v>0</v>
      </c>
      <c r="AR248" s="140" t="s">
        <v>186</v>
      </c>
      <c r="AT248" s="140" t="s">
        <v>182</v>
      </c>
      <c r="AU248" s="140" t="s">
        <v>80</v>
      </c>
      <c r="AY248" s="16" t="s">
        <v>181</v>
      </c>
      <c r="BE248" s="141">
        <f>IF(N248="základní",J248,0)</f>
        <v>0</v>
      </c>
      <c r="BF248" s="141">
        <f>IF(N248="snížená",J248,0)</f>
        <v>0</v>
      </c>
      <c r="BG248" s="141">
        <f>IF(N248="zákl. přenesená",J248,0)</f>
        <v>0</v>
      </c>
      <c r="BH248" s="141">
        <f>IF(N248="sníž. přenesená",J248,0)</f>
        <v>0</v>
      </c>
      <c r="BI248" s="141">
        <f>IF(N248="nulová",J248,0)</f>
        <v>0</v>
      </c>
      <c r="BJ248" s="16" t="s">
        <v>78</v>
      </c>
      <c r="BK248" s="141">
        <f>ROUND(I248*H248,2)</f>
        <v>0</v>
      </c>
      <c r="BL248" s="16" t="s">
        <v>186</v>
      </c>
      <c r="BM248" s="140" t="s">
        <v>5699</v>
      </c>
    </row>
    <row r="249" spans="2:65" s="1" customFormat="1" x14ac:dyDescent="0.2">
      <c r="B249" s="31"/>
      <c r="D249" s="148" t="s">
        <v>1052</v>
      </c>
      <c r="F249" s="149" t="s">
        <v>1093</v>
      </c>
      <c r="I249" s="144"/>
      <c r="L249" s="31"/>
      <c r="M249" s="145"/>
      <c r="T249" s="52"/>
      <c r="AT249" s="16" t="s">
        <v>1052</v>
      </c>
      <c r="AU249" s="16" t="s">
        <v>80</v>
      </c>
    </row>
    <row r="250" spans="2:65" s="12" customFormat="1" x14ac:dyDescent="0.2">
      <c r="B250" s="150"/>
      <c r="D250" s="142" t="s">
        <v>1054</v>
      </c>
      <c r="E250" s="151" t="s">
        <v>3</v>
      </c>
      <c r="F250" s="152" t="s">
        <v>5700</v>
      </c>
      <c r="H250" s="153">
        <v>63.9</v>
      </c>
      <c r="I250" s="154"/>
      <c r="L250" s="150"/>
      <c r="M250" s="155"/>
      <c r="T250" s="156"/>
      <c r="AT250" s="151" t="s">
        <v>1054</v>
      </c>
      <c r="AU250" s="151" t="s">
        <v>80</v>
      </c>
      <c r="AV250" s="12" t="s">
        <v>80</v>
      </c>
      <c r="AW250" s="12" t="s">
        <v>35</v>
      </c>
      <c r="AX250" s="12" t="s">
        <v>78</v>
      </c>
      <c r="AY250" s="151" t="s">
        <v>181</v>
      </c>
    </row>
    <row r="251" spans="2:65" s="1" customFormat="1" ht="62.65" customHeight="1" x14ac:dyDescent="0.2">
      <c r="B251" s="128"/>
      <c r="C251" s="129" t="s">
        <v>568</v>
      </c>
      <c r="D251" s="129" t="s">
        <v>182</v>
      </c>
      <c r="E251" s="130" t="s">
        <v>1096</v>
      </c>
      <c r="F251" s="131" t="s">
        <v>1097</v>
      </c>
      <c r="G251" s="132" t="s">
        <v>1059</v>
      </c>
      <c r="H251" s="133">
        <v>31.95</v>
      </c>
      <c r="I251" s="134"/>
      <c r="J251" s="135">
        <f>ROUND(I251*H251,2)</f>
        <v>0</v>
      </c>
      <c r="K251" s="131" t="s">
        <v>1050</v>
      </c>
      <c r="L251" s="31"/>
      <c r="M251" s="136" t="s">
        <v>3</v>
      </c>
      <c r="N251" s="137" t="s">
        <v>44</v>
      </c>
      <c r="P251" s="138">
        <f>O251*H251</f>
        <v>0</v>
      </c>
      <c r="Q251" s="138">
        <v>0</v>
      </c>
      <c r="R251" s="138">
        <f>Q251*H251</f>
        <v>0</v>
      </c>
      <c r="S251" s="138">
        <v>0</v>
      </c>
      <c r="T251" s="139">
        <f>S251*H251</f>
        <v>0</v>
      </c>
      <c r="AR251" s="140" t="s">
        <v>186</v>
      </c>
      <c r="AT251" s="140" t="s">
        <v>182</v>
      </c>
      <c r="AU251" s="140" t="s">
        <v>80</v>
      </c>
      <c r="AY251" s="16" t="s">
        <v>181</v>
      </c>
      <c r="BE251" s="141">
        <f>IF(N251="základní",J251,0)</f>
        <v>0</v>
      </c>
      <c r="BF251" s="141">
        <f>IF(N251="snížená",J251,0)</f>
        <v>0</v>
      </c>
      <c r="BG251" s="141">
        <f>IF(N251="zákl. přenesená",J251,0)</f>
        <v>0</v>
      </c>
      <c r="BH251" s="141">
        <f>IF(N251="sníž. přenesená",J251,0)</f>
        <v>0</v>
      </c>
      <c r="BI251" s="141">
        <f>IF(N251="nulová",J251,0)</f>
        <v>0</v>
      </c>
      <c r="BJ251" s="16" t="s">
        <v>78</v>
      </c>
      <c r="BK251" s="141">
        <f>ROUND(I251*H251,2)</f>
        <v>0</v>
      </c>
      <c r="BL251" s="16" t="s">
        <v>186</v>
      </c>
      <c r="BM251" s="140" t="s">
        <v>5701</v>
      </c>
    </row>
    <row r="252" spans="2:65" s="1" customFormat="1" x14ac:dyDescent="0.2">
      <c r="B252" s="31"/>
      <c r="D252" s="148" t="s">
        <v>1052</v>
      </c>
      <c r="F252" s="149" t="s">
        <v>1099</v>
      </c>
      <c r="I252" s="144"/>
      <c r="L252" s="31"/>
      <c r="M252" s="145"/>
      <c r="T252" s="52"/>
      <c r="AT252" s="16" t="s">
        <v>1052</v>
      </c>
      <c r="AU252" s="16" t="s">
        <v>80</v>
      </c>
    </row>
    <row r="253" spans="2:65" s="1" customFormat="1" ht="66.75" customHeight="1" x14ac:dyDescent="0.2">
      <c r="B253" s="128"/>
      <c r="C253" s="129" t="s">
        <v>572</v>
      </c>
      <c r="D253" s="129" t="s">
        <v>182</v>
      </c>
      <c r="E253" s="130" t="s">
        <v>1101</v>
      </c>
      <c r="F253" s="131" t="s">
        <v>1102</v>
      </c>
      <c r="G253" s="132" t="s">
        <v>1059</v>
      </c>
      <c r="H253" s="133">
        <v>319.5</v>
      </c>
      <c r="I253" s="134"/>
      <c r="J253" s="135">
        <f>ROUND(I253*H253,2)</f>
        <v>0</v>
      </c>
      <c r="K253" s="131" t="s">
        <v>1050</v>
      </c>
      <c r="L253" s="31"/>
      <c r="M253" s="136" t="s">
        <v>3</v>
      </c>
      <c r="N253" s="137" t="s">
        <v>44</v>
      </c>
      <c r="P253" s="138">
        <f>O253*H253</f>
        <v>0</v>
      </c>
      <c r="Q253" s="138">
        <v>0</v>
      </c>
      <c r="R253" s="138">
        <f>Q253*H253</f>
        <v>0</v>
      </c>
      <c r="S253" s="138">
        <v>0</v>
      </c>
      <c r="T253" s="139">
        <f>S253*H253</f>
        <v>0</v>
      </c>
      <c r="AR253" s="140" t="s">
        <v>186</v>
      </c>
      <c r="AT253" s="140" t="s">
        <v>182</v>
      </c>
      <c r="AU253" s="140" t="s">
        <v>80</v>
      </c>
      <c r="AY253" s="16" t="s">
        <v>181</v>
      </c>
      <c r="BE253" s="141">
        <f>IF(N253="základní",J253,0)</f>
        <v>0</v>
      </c>
      <c r="BF253" s="141">
        <f>IF(N253="snížená",J253,0)</f>
        <v>0</v>
      </c>
      <c r="BG253" s="141">
        <f>IF(N253="zákl. přenesená",J253,0)</f>
        <v>0</v>
      </c>
      <c r="BH253" s="141">
        <f>IF(N253="sníž. přenesená",J253,0)</f>
        <v>0</v>
      </c>
      <c r="BI253" s="141">
        <f>IF(N253="nulová",J253,0)</f>
        <v>0</v>
      </c>
      <c r="BJ253" s="16" t="s">
        <v>78</v>
      </c>
      <c r="BK253" s="141">
        <f>ROUND(I253*H253,2)</f>
        <v>0</v>
      </c>
      <c r="BL253" s="16" t="s">
        <v>186</v>
      </c>
      <c r="BM253" s="140" t="s">
        <v>5702</v>
      </c>
    </row>
    <row r="254" spans="2:65" s="1" customFormat="1" x14ac:dyDescent="0.2">
      <c r="B254" s="31"/>
      <c r="D254" s="148" t="s">
        <v>1052</v>
      </c>
      <c r="F254" s="149" t="s">
        <v>1104</v>
      </c>
      <c r="I254" s="144"/>
      <c r="L254" s="31"/>
      <c r="M254" s="145"/>
      <c r="T254" s="52"/>
      <c r="AT254" s="16" t="s">
        <v>1052</v>
      </c>
      <c r="AU254" s="16" t="s">
        <v>80</v>
      </c>
    </row>
    <row r="255" spans="2:65" s="12" customFormat="1" x14ac:dyDescent="0.2">
      <c r="B255" s="150"/>
      <c r="D255" s="142" t="s">
        <v>1054</v>
      </c>
      <c r="E255" s="151" t="s">
        <v>3</v>
      </c>
      <c r="F255" s="152" t="s">
        <v>5703</v>
      </c>
      <c r="H255" s="153">
        <v>319.5</v>
      </c>
      <c r="I255" s="154"/>
      <c r="L255" s="150"/>
      <c r="M255" s="155"/>
      <c r="T255" s="156"/>
      <c r="AT255" s="151" t="s">
        <v>1054</v>
      </c>
      <c r="AU255" s="151" t="s">
        <v>80</v>
      </c>
      <c r="AV255" s="12" t="s">
        <v>80</v>
      </c>
      <c r="AW255" s="12" t="s">
        <v>35</v>
      </c>
      <c r="AX255" s="12" t="s">
        <v>78</v>
      </c>
      <c r="AY255" s="151" t="s">
        <v>181</v>
      </c>
    </row>
    <row r="256" spans="2:65" s="1" customFormat="1" ht="44.25" customHeight="1" x14ac:dyDescent="0.2">
      <c r="B256" s="128"/>
      <c r="C256" s="129" t="s">
        <v>576</v>
      </c>
      <c r="D256" s="129" t="s">
        <v>182</v>
      </c>
      <c r="E256" s="130" t="s">
        <v>1107</v>
      </c>
      <c r="F256" s="131" t="s">
        <v>1108</v>
      </c>
      <c r="G256" s="132" t="s">
        <v>1059</v>
      </c>
      <c r="H256" s="133">
        <v>31.95</v>
      </c>
      <c r="I256" s="134"/>
      <c r="J256" s="135">
        <f>ROUND(I256*H256,2)</f>
        <v>0</v>
      </c>
      <c r="K256" s="131" t="s">
        <v>1050</v>
      </c>
      <c r="L256" s="31"/>
      <c r="M256" s="136" t="s">
        <v>3</v>
      </c>
      <c r="N256" s="137" t="s">
        <v>44</v>
      </c>
      <c r="P256" s="138">
        <f>O256*H256</f>
        <v>0</v>
      </c>
      <c r="Q256" s="138">
        <v>0</v>
      </c>
      <c r="R256" s="138">
        <f>Q256*H256</f>
        <v>0</v>
      </c>
      <c r="S256" s="138">
        <v>0</v>
      </c>
      <c r="T256" s="139">
        <f>S256*H256</f>
        <v>0</v>
      </c>
      <c r="AR256" s="140" t="s">
        <v>186</v>
      </c>
      <c r="AT256" s="140" t="s">
        <v>182</v>
      </c>
      <c r="AU256" s="140" t="s">
        <v>80</v>
      </c>
      <c r="AY256" s="16" t="s">
        <v>181</v>
      </c>
      <c r="BE256" s="141">
        <f>IF(N256="základní",J256,0)</f>
        <v>0</v>
      </c>
      <c r="BF256" s="141">
        <f>IF(N256="snížená",J256,0)</f>
        <v>0</v>
      </c>
      <c r="BG256" s="141">
        <f>IF(N256="zákl. přenesená",J256,0)</f>
        <v>0</v>
      </c>
      <c r="BH256" s="141">
        <f>IF(N256="sníž. přenesená",J256,0)</f>
        <v>0</v>
      </c>
      <c r="BI256" s="141">
        <f>IF(N256="nulová",J256,0)</f>
        <v>0</v>
      </c>
      <c r="BJ256" s="16" t="s">
        <v>78</v>
      </c>
      <c r="BK256" s="141">
        <f>ROUND(I256*H256,2)</f>
        <v>0</v>
      </c>
      <c r="BL256" s="16" t="s">
        <v>186</v>
      </c>
      <c r="BM256" s="140" t="s">
        <v>5704</v>
      </c>
    </row>
    <row r="257" spans="2:65" s="1" customFormat="1" x14ac:dyDescent="0.2">
      <c r="B257" s="31"/>
      <c r="D257" s="148" t="s">
        <v>1052</v>
      </c>
      <c r="F257" s="149" t="s">
        <v>1110</v>
      </c>
      <c r="I257" s="144"/>
      <c r="L257" s="31"/>
      <c r="M257" s="145"/>
      <c r="T257" s="52"/>
      <c r="AT257" s="16" t="s">
        <v>1052</v>
      </c>
      <c r="AU257" s="16" t="s">
        <v>80</v>
      </c>
    </row>
    <row r="258" spans="2:65" s="1" customFormat="1" ht="44.25" customHeight="1" x14ac:dyDescent="0.2">
      <c r="B258" s="128"/>
      <c r="C258" s="129" t="s">
        <v>579</v>
      </c>
      <c r="D258" s="129" t="s">
        <v>182</v>
      </c>
      <c r="E258" s="130" t="s">
        <v>1112</v>
      </c>
      <c r="F258" s="131" t="s">
        <v>1113</v>
      </c>
      <c r="G258" s="132" t="s">
        <v>1114</v>
      </c>
      <c r="H258" s="133">
        <v>47.924999999999997</v>
      </c>
      <c r="I258" s="134"/>
      <c r="J258" s="135">
        <f>ROUND(I258*H258,2)</f>
        <v>0</v>
      </c>
      <c r="K258" s="131" t="s">
        <v>1050</v>
      </c>
      <c r="L258" s="31"/>
      <c r="M258" s="136" t="s">
        <v>3</v>
      </c>
      <c r="N258" s="137" t="s">
        <v>44</v>
      </c>
      <c r="P258" s="138">
        <f>O258*H258</f>
        <v>0</v>
      </c>
      <c r="Q258" s="138">
        <v>0</v>
      </c>
      <c r="R258" s="138">
        <f>Q258*H258</f>
        <v>0</v>
      </c>
      <c r="S258" s="138">
        <v>0</v>
      </c>
      <c r="T258" s="139">
        <f>S258*H258</f>
        <v>0</v>
      </c>
      <c r="AR258" s="140" t="s">
        <v>186</v>
      </c>
      <c r="AT258" s="140" t="s">
        <v>182</v>
      </c>
      <c r="AU258" s="140" t="s">
        <v>80</v>
      </c>
      <c r="AY258" s="16" t="s">
        <v>181</v>
      </c>
      <c r="BE258" s="141">
        <f>IF(N258="základní",J258,0)</f>
        <v>0</v>
      </c>
      <c r="BF258" s="141">
        <f>IF(N258="snížená",J258,0)</f>
        <v>0</v>
      </c>
      <c r="BG258" s="141">
        <f>IF(N258="zákl. přenesená",J258,0)</f>
        <v>0</v>
      </c>
      <c r="BH258" s="141">
        <f>IF(N258="sníž. přenesená",J258,0)</f>
        <v>0</v>
      </c>
      <c r="BI258" s="141">
        <f>IF(N258="nulová",J258,0)</f>
        <v>0</v>
      </c>
      <c r="BJ258" s="16" t="s">
        <v>78</v>
      </c>
      <c r="BK258" s="141">
        <f>ROUND(I258*H258,2)</f>
        <v>0</v>
      </c>
      <c r="BL258" s="16" t="s">
        <v>186</v>
      </c>
      <c r="BM258" s="140" t="s">
        <v>5705</v>
      </c>
    </row>
    <row r="259" spans="2:65" s="1" customFormat="1" x14ac:dyDescent="0.2">
      <c r="B259" s="31"/>
      <c r="D259" s="148" t="s">
        <v>1052</v>
      </c>
      <c r="F259" s="149" t="s">
        <v>1116</v>
      </c>
      <c r="I259" s="144"/>
      <c r="L259" s="31"/>
      <c r="M259" s="145"/>
      <c r="T259" s="52"/>
      <c r="AT259" s="16" t="s">
        <v>1052</v>
      </c>
      <c r="AU259" s="16" t="s">
        <v>80</v>
      </c>
    </row>
    <row r="260" spans="2:65" s="12" customFormat="1" x14ac:dyDescent="0.2">
      <c r="B260" s="150"/>
      <c r="D260" s="142" t="s">
        <v>1054</v>
      </c>
      <c r="E260" s="151" t="s">
        <v>3</v>
      </c>
      <c r="F260" s="152" t="s">
        <v>5706</v>
      </c>
      <c r="H260" s="153">
        <v>47.924999999999997</v>
      </c>
      <c r="I260" s="154"/>
      <c r="L260" s="150"/>
      <c r="M260" s="155"/>
      <c r="T260" s="156"/>
      <c r="AT260" s="151" t="s">
        <v>1054</v>
      </c>
      <c r="AU260" s="151" t="s">
        <v>80</v>
      </c>
      <c r="AV260" s="12" t="s">
        <v>80</v>
      </c>
      <c r="AW260" s="12" t="s">
        <v>35</v>
      </c>
      <c r="AX260" s="12" t="s">
        <v>78</v>
      </c>
      <c r="AY260" s="151" t="s">
        <v>181</v>
      </c>
    </row>
    <row r="261" spans="2:65" s="11" customFormat="1" ht="25.9" customHeight="1" x14ac:dyDescent="0.2">
      <c r="B261" s="118"/>
      <c r="D261" s="119" t="s">
        <v>72</v>
      </c>
      <c r="E261" s="120" t="s">
        <v>4869</v>
      </c>
      <c r="F261" s="120" t="s">
        <v>4870</v>
      </c>
      <c r="I261" s="121"/>
      <c r="J261" s="122">
        <f>BK261</f>
        <v>0</v>
      </c>
      <c r="L261" s="118"/>
      <c r="M261" s="123"/>
      <c r="P261" s="124">
        <f>P262+P267</f>
        <v>0</v>
      </c>
      <c r="R261" s="124">
        <f>R262+R267</f>
        <v>0</v>
      </c>
      <c r="T261" s="125">
        <f>T262+T267</f>
        <v>0</v>
      </c>
      <c r="AR261" s="119" t="s">
        <v>198</v>
      </c>
      <c r="AT261" s="126" t="s">
        <v>72</v>
      </c>
      <c r="AU261" s="126" t="s">
        <v>73</v>
      </c>
      <c r="AY261" s="119" t="s">
        <v>181</v>
      </c>
      <c r="BK261" s="127">
        <f>BK262+BK267</f>
        <v>0</v>
      </c>
    </row>
    <row r="262" spans="2:65" s="11" customFormat="1" ht="22.9" customHeight="1" x14ac:dyDescent="0.2">
      <c r="B262" s="118"/>
      <c r="D262" s="119" t="s">
        <v>72</v>
      </c>
      <c r="E262" s="146" t="s">
        <v>4871</v>
      </c>
      <c r="F262" s="146" t="s">
        <v>4872</v>
      </c>
      <c r="I262" s="121"/>
      <c r="J262" s="147">
        <f>BK262</f>
        <v>0</v>
      </c>
      <c r="L262" s="118"/>
      <c r="M262" s="123"/>
      <c r="P262" s="124">
        <f>SUM(P263:P266)</f>
        <v>0</v>
      </c>
      <c r="R262" s="124">
        <f>SUM(R263:R266)</f>
        <v>0</v>
      </c>
      <c r="T262" s="125">
        <f>SUM(T263:T266)</f>
        <v>0</v>
      </c>
      <c r="AR262" s="119" t="s">
        <v>198</v>
      </c>
      <c r="AT262" s="126" t="s">
        <v>72</v>
      </c>
      <c r="AU262" s="126" t="s">
        <v>78</v>
      </c>
      <c r="AY262" s="119" t="s">
        <v>181</v>
      </c>
      <c r="BK262" s="127">
        <f>SUM(BK263:BK266)</f>
        <v>0</v>
      </c>
    </row>
    <row r="263" spans="2:65" s="1" customFormat="1" ht="16.5" customHeight="1" x14ac:dyDescent="0.2">
      <c r="B263" s="128"/>
      <c r="C263" s="129" t="s">
        <v>583</v>
      </c>
      <c r="D263" s="129" t="s">
        <v>182</v>
      </c>
      <c r="E263" s="130" t="s">
        <v>4874</v>
      </c>
      <c r="F263" s="131" t="s">
        <v>4872</v>
      </c>
      <c r="G263" s="132" t="s">
        <v>3089</v>
      </c>
      <c r="H263" s="174"/>
      <c r="I263" s="134"/>
      <c r="J263" s="135">
        <f>ROUND(I263*H263,2)</f>
        <v>0</v>
      </c>
      <c r="K263" s="131" t="s">
        <v>1050</v>
      </c>
      <c r="L263" s="31"/>
      <c r="M263" s="136" t="s">
        <v>3</v>
      </c>
      <c r="N263" s="137" t="s">
        <v>44</v>
      </c>
      <c r="P263" s="138">
        <f>O263*H263</f>
        <v>0</v>
      </c>
      <c r="Q263" s="138">
        <v>0</v>
      </c>
      <c r="R263" s="138">
        <f>Q263*H263</f>
        <v>0</v>
      </c>
      <c r="S263" s="138">
        <v>0</v>
      </c>
      <c r="T263" s="139">
        <f>S263*H263</f>
        <v>0</v>
      </c>
      <c r="AR263" s="140" t="s">
        <v>4875</v>
      </c>
      <c r="AT263" s="140" t="s">
        <v>182</v>
      </c>
      <c r="AU263" s="140" t="s">
        <v>80</v>
      </c>
      <c r="AY263" s="16" t="s">
        <v>181</v>
      </c>
      <c r="BE263" s="141">
        <f>IF(N263="základní",J263,0)</f>
        <v>0</v>
      </c>
      <c r="BF263" s="141">
        <f>IF(N263="snížená",J263,0)</f>
        <v>0</v>
      </c>
      <c r="BG263" s="141">
        <f>IF(N263="zákl. přenesená",J263,0)</f>
        <v>0</v>
      </c>
      <c r="BH263" s="141">
        <f>IF(N263="sníž. přenesená",J263,0)</f>
        <v>0</v>
      </c>
      <c r="BI263" s="141">
        <f>IF(N263="nulová",J263,0)</f>
        <v>0</v>
      </c>
      <c r="BJ263" s="16" t="s">
        <v>78</v>
      </c>
      <c r="BK263" s="141">
        <f>ROUND(I263*H263,2)</f>
        <v>0</v>
      </c>
      <c r="BL263" s="16" t="s">
        <v>4875</v>
      </c>
      <c r="BM263" s="140" t="s">
        <v>5707</v>
      </c>
    </row>
    <row r="264" spans="2:65" s="1" customFormat="1" x14ac:dyDescent="0.2">
      <c r="B264" s="31"/>
      <c r="D264" s="148" t="s">
        <v>1052</v>
      </c>
      <c r="F264" s="149" t="s">
        <v>4877</v>
      </c>
      <c r="I264" s="144"/>
      <c r="L264" s="31"/>
      <c r="M264" s="145"/>
      <c r="T264" s="52"/>
      <c r="AT264" s="16" t="s">
        <v>1052</v>
      </c>
      <c r="AU264" s="16" t="s">
        <v>80</v>
      </c>
    </row>
    <row r="265" spans="2:65" s="1" customFormat="1" ht="16.5" customHeight="1" x14ac:dyDescent="0.2">
      <c r="B265" s="128"/>
      <c r="C265" s="129" t="s">
        <v>587</v>
      </c>
      <c r="D265" s="129" t="s">
        <v>182</v>
      </c>
      <c r="E265" s="130" t="s">
        <v>4879</v>
      </c>
      <c r="F265" s="131" t="s">
        <v>4880</v>
      </c>
      <c r="G265" s="132" t="s">
        <v>1569</v>
      </c>
      <c r="H265" s="133">
        <v>1</v>
      </c>
      <c r="I265" s="134"/>
      <c r="J265" s="135">
        <f>ROUND(I265*H265,2)</f>
        <v>0</v>
      </c>
      <c r="K265" s="131" t="s">
        <v>1050</v>
      </c>
      <c r="L265" s="31"/>
      <c r="M265" s="136" t="s">
        <v>3</v>
      </c>
      <c r="N265" s="137" t="s">
        <v>44</v>
      </c>
      <c r="P265" s="138">
        <f>O265*H265</f>
        <v>0</v>
      </c>
      <c r="Q265" s="138">
        <v>0</v>
      </c>
      <c r="R265" s="138">
        <f>Q265*H265</f>
        <v>0</v>
      </c>
      <c r="S265" s="138">
        <v>0</v>
      </c>
      <c r="T265" s="139">
        <f>S265*H265</f>
        <v>0</v>
      </c>
      <c r="AR265" s="140" t="s">
        <v>4875</v>
      </c>
      <c r="AT265" s="140" t="s">
        <v>182</v>
      </c>
      <c r="AU265" s="140" t="s">
        <v>80</v>
      </c>
      <c r="AY265" s="16" t="s">
        <v>181</v>
      </c>
      <c r="BE265" s="141">
        <f>IF(N265="základní",J265,0)</f>
        <v>0</v>
      </c>
      <c r="BF265" s="141">
        <f>IF(N265="snížená",J265,0)</f>
        <v>0</v>
      </c>
      <c r="BG265" s="141">
        <f>IF(N265="zákl. přenesená",J265,0)</f>
        <v>0</v>
      </c>
      <c r="BH265" s="141">
        <f>IF(N265="sníž. přenesená",J265,0)</f>
        <v>0</v>
      </c>
      <c r="BI265" s="141">
        <f>IF(N265="nulová",J265,0)</f>
        <v>0</v>
      </c>
      <c r="BJ265" s="16" t="s">
        <v>78</v>
      </c>
      <c r="BK265" s="141">
        <f>ROUND(I265*H265,2)</f>
        <v>0</v>
      </c>
      <c r="BL265" s="16" t="s">
        <v>4875</v>
      </c>
      <c r="BM265" s="140" t="s">
        <v>5708</v>
      </c>
    </row>
    <row r="266" spans="2:65" s="1" customFormat="1" x14ac:dyDescent="0.2">
      <c r="B266" s="31"/>
      <c r="D266" s="148" t="s">
        <v>1052</v>
      </c>
      <c r="F266" s="149" t="s">
        <v>4882</v>
      </c>
      <c r="I266" s="144"/>
      <c r="L266" s="31"/>
      <c r="M266" s="145"/>
      <c r="T266" s="52"/>
      <c r="AT266" s="16" t="s">
        <v>1052</v>
      </c>
      <c r="AU266" s="16" t="s">
        <v>80</v>
      </c>
    </row>
    <row r="267" spans="2:65" s="11" customFormat="1" ht="22.9" customHeight="1" x14ac:dyDescent="0.2">
      <c r="B267" s="118"/>
      <c r="D267" s="119" t="s">
        <v>72</v>
      </c>
      <c r="E267" s="146" t="s">
        <v>4883</v>
      </c>
      <c r="F267" s="146" t="s">
        <v>4884</v>
      </c>
      <c r="I267" s="121"/>
      <c r="J267" s="147">
        <f>BK267</f>
        <v>0</v>
      </c>
      <c r="L267" s="118"/>
      <c r="M267" s="123"/>
      <c r="P267" s="124">
        <f>SUM(P268:P271)</f>
        <v>0</v>
      </c>
      <c r="R267" s="124">
        <f>SUM(R268:R271)</f>
        <v>0</v>
      </c>
      <c r="T267" s="125">
        <f>SUM(T268:T271)</f>
        <v>0</v>
      </c>
      <c r="AR267" s="119" t="s">
        <v>198</v>
      </c>
      <c r="AT267" s="126" t="s">
        <v>72</v>
      </c>
      <c r="AU267" s="126" t="s">
        <v>78</v>
      </c>
      <c r="AY267" s="119" t="s">
        <v>181</v>
      </c>
      <c r="BK267" s="127">
        <f>SUM(BK268:BK271)</f>
        <v>0</v>
      </c>
    </row>
    <row r="268" spans="2:65" s="1" customFormat="1" ht="16.5" customHeight="1" x14ac:dyDescent="0.2">
      <c r="B268" s="128"/>
      <c r="C268" s="129" t="s">
        <v>590</v>
      </c>
      <c r="D268" s="129" t="s">
        <v>182</v>
      </c>
      <c r="E268" s="130" t="s">
        <v>4894</v>
      </c>
      <c r="F268" s="131" t="s">
        <v>4895</v>
      </c>
      <c r="G268" s="132" t="s">
        <v>3089</v>
      </c>
      <c r="H268" s="174"/>
      <c r="I268" s="134"/>
      <c r="J268" s="135">
        <f>ROUND(I268*H268,2)</f>
        <v>0</v>
      </c>
      <c r="K268" s="131" t="s">
        <v>1050</v>
      </c>
      <c r="L268" s="31"/>
      <c r="M268" s="136" t="s">
        <v>3</v>
      </c>
      <c r="N268" s="137" t="s">
        <v>44</v>
      </c>
      <c r="P268" s="138">
        <f>O268*H268</f>
        <v>0</v>
      </c>
      <c r="Q268" s="138">
        <v>0</v>
      </c>
      <c r="R268" s="138">
        <f>Q268*H268</f>
        <v>0</v>
      </c>
      <c r="S268" s="138">
        <v>0</v>
      </c>
      <c r="T268" s="139">
        <f>S268*H268</f>
        <v>0</v>
      </c>
      <c r="AR268" s="140" t="s">
        <v>4875</v>
      </c>
      <c r="AT268" s="140" t="s">
        <v>182</v>
      </c>
      <c r="AU268" s="140" t="s">
        <v>80</v>
      </c>
      <c r="AY268" s="16" t="s">
        <v>181</v>
      </c>
      <c r="BE268" s="141">
        <f>IF(N268="základní",J268,0)</f>
        <v>0</v>
      </c>
      <c r="BF268" s="141">
        <f>IF(N268="snížená",J268,0)</f>
        <v>0</v>
      </c>
      <c r="BG268" s="141">
        <f>IF(N268="zákl. přenesená",J268,0)</f>
        <v>0</v>
      </c>
      <c r="BH268" s="141">
        <f>IF(N268="sníž. přenesená",J268,0)</f>
        <v>0</v>
      </c>
      <c r="BI268" s="141">
        <f>IF(N268="nulová",J268,0)</f>
        <v>0</v>
      </c>
      <c r="BJ268" s="16" t="s">
        <v>78</v>
      </c>
      <c r="BK268" s="141">
        <f>ROUND(I268*H268,2)</f>
        <v>0</v>
      </c>
      <c r="BL268" s="16" t="s">
        <v>4875</v>
      </c>
      <c r="BM268" s="140" t="s">
        <v>5709</v>
      </c>
    </row>
    <row r="269" spans="2:65" s="1" customFormat="1" x14ac:dyDescent="0.2">
      <c r="B269" s="31"/>
      <c r="D269" s="148" t="s">
        <v>1052</v>
      </c>
      <c r="F269" s="149" t="s">
        <v>4897</v>
      </c>
      <c r="I269" s="144"/>
      <c r="L269" s="31"/>
      <c r="M269" s="145"/>
      <c r="T269" s="52"/>
      <c r="AT269" s="16" t="s">
        <v>1052</v>
      </c>
      <c r="AU269" s="16" t="s">
        <v>80</v>
      </c>
    </row>
    <row r="270" spans="2:65" s="1" customFormat="1" ht="16.5" customHeight="1" x14ac:dyDescent="0.2">
      <c r="B270" s="128"/>
      <c r="C270" s="129" t="s">
        <v>594</v>
      </c>
      <c r="D270" s="129" t="s">
        <v>182</v>
      </c>
      <c r="E270" s="130" t="s">
        <v>4899</v>
      </c>
      <c r="F270" s="131" t="s">
        <v>4900</v>
      </c>
      <c r="G270" s="132" t="s">
        <v>3089</v>
      </c>
      <c r="H270" s="174"/>
      <c r="I270" s="134"/>
      <c r="J270" s="135">
        <f>ROUND(I270*H270,2)</f>
        <v>0</v>
      </c>
      <c r="K270" s="131" t="s">
        <v>1050</v>
      </c>
      <c r="L270" s="31"/>
      <c r="M270" s="136" t="s">
        <v>3</v>
      </c>
      <c r="N270" s="137" t="s">
        <v>44</v>
      </c>
      <c r="P270" s="138">
        <f>O270*H270</f>
        <v>0</v>
      </c>
      <c r="Q270" s="138">
        <v>0</v>
      </c>
      <c r="R270" s="138">
        <f>Q270*H270</f>
        <v>0</v>
      </c>
      <c r="S270" s="138">
        <v>0</v>
      </c>
      <c r="T270" s="139">
        <f>S270*H270</f>
        <v>0</v>
      </c>
      <c r="AR270" s="140" t="s">
        <v>4875</v>
      </c>
      <c r="AT270" s="140" t="s">
        <v>182</v>
      </c>
      <c r="AU270" s="140" t="s">
        <v>80</v>
      </c>
      <c r="AY270" s="16" t="s">
        <v>181</v>
      </c>
      <c r="BE270" s="141">
        <f>IF(N270="základní",J270,0)</f>
        <v>0</v>
      </c>
      <c r="BF270" s="141">
        <f>IF(N270="snížená",J270,0)</f>
        <v>0</v>
      </c>
      <c r="BG270" s="141">
        <f>IF(N270="zákl. přenesená",J270,0)</f>
        <v>0</v>
      </c>
      <c r="BH270" s="141">
        <f>IF(N270="sníž. přenesená",J270,0)</f>
        <v>0</v>
      </c>
      <c r="BI270" s="141">
        <f>IF(N270="nulová",J270,0)</f>
        <v>0</v>
      </c>
      <c r="BJ270" s="16" t="s">
        <v>78</v>
      </c>
      <c r="BK270" s="141">
        <f>ROUND(I270*H270,2)</f>
        <v>0</v>
      </c>
      <c r="BL270" s="16" t="s">
        <v>4875</v>
      </c>
      <c r="BM270" s="140" t="s">
        <v>5710</v>
      </c>
    </row>
    <row r="271" spans="2:65" s="1" customFormat="1" x14ac:dyDescent="0.2">
      <c r="B271" s="31"/>
      <c r="D271" s="148" t="s">
        <v>1052</v>
      </c>
      <c r="F271" s="149" t="s">
        <v>4902</v>
      </c>
      <c r="I271" s="144"/>
      <c r="L271" s="31"/>
      <c r="M271" s="175"/>
      <c r="N271" s="176"/>
      <c r="O271" s="176"/>
      <c r="P271" s="176"/>
      <c r="Q271" s="176"/>
      <c r="R271" s="176"/>
      <c r="S271" s="176"/>
      <c r="T271" s="177"/>
      <c r="AT271" s="16" t="s">
        <v>1052</v>
      </c>
      <c r="AU271" s="16" t="s">
        <v>80</v>
      </c>
    </row>
    <row r="272" spans="2:65" s="1" customFormat="1" ht="6.95" customHeight="1" x14ac:dyDescent="0.2">
      <c r="B272" s="40"/>
      <c r="C272" s="41"/>
      <c r="D272" s="41"/>
      <c r="E272" s="41"/>
      <c r="F272" s="41"/>
      <c r="G272" s="41"/>
      <c r="H272" s="41"/>
      <c r="I272" s="41"/>
      <c r="J272" s="41"/>
      <c r="K272" s="41"/>
      <c r="L272" s="31"/>
    </row>
  </sheetData>
  <autoFilter ref="C100:K271" xr:uid="{00000000-0009-0000-0000-000007000000}"/>
  <mergeCells count="12">
    <mergeCell ref="E93:H93"/>
    <mergeCell ref="L2:V2"/>
    <mergeCell ref="E50:H50"/>
    <mergeCell ref="E52:H52"/>
    <mergeCell ref="E54:H54"/>
    <mergeCell ref="E89:H89"/>
    <mergeCell ref="E91:H91"/>
    <mergeCell ref="E7:H7"/>
    <mergeCell ref="E9:H9"/>
    <mergeCell ref="E11:H11"/>
    <mergeCell ref="E20:H20"/>
    <mergeCell ref="E29:H29"/>
  </mergeCells>
  <hyperlinks>
    <hyperlink ref="F233" r:id="rId1" xr:uid="{00000000-0004-0000-0700-000000000000}"/>
    <hyperlink ref="F235" r:id="rId2" xr:uid="{00000000-0004-0000-0700-000001000000}"/>
    <hyperlink ref="F237" r:id="rId3" xr:uid="{00000000-0004-0000-0700-000002000000}"/>
    <hyperlink ref="F240" r:id="rId4" xr:uid="{00000000-0004-0000-0700-000003000000}"/>
    <hyperlink ref="F242" r:id="rId5" xr:uid="{00000000-0004-0000-0700-000004000000}"/>
    <hyperlink ref="F244" r:id="rId6" xr:uid="{00000000-0004-0000-0700-000005000000}"/>
    <hyperlink ref="F246" r:id="rId7" xr:uid="{00000000-0004-0000-0700-000006000000}"/>
    <hyperlink ref="F249" r:id="rId8" xr:uid="{00000000-0004-0000-0700-000007000000}"/>
    <hyperlink ref="F252" r:id="rId9" xr:uid="{00000000-0004-0000-0700-000008000000}"/>
    <hyperlink ref="F254" r:id="rId10" xr:uid="{00000000-0004-0000-0700-000009000000}"/>
    <hyperlink ref="F257" r:id="rId11" xr:uid="{00000000-0004-0000-0700-00000A000000}"/>
    <hyperlink ref="F259" r:id="rId12" xr:uid="{00000000-0004-0000-0700-00000B000000}"/>
    <hyperlink ref="F264" r:id="rId13" xr:uid="{00000000-0004-0000-0700-00000C000000}"/>
    <hyperlink ref="F266" r:id="rId14" xr:uid="{00000000-0004-0000-0700-00000D000000}"/>
    <hyperlink ref="F269" r:id="rId15" xr:uid="{00000000-0004-0000-0700-00000E000000}"/>
    <hyperlink ref="F271" r:id="rId16" xr:uid="{00000000-0004-0000-0700-00000F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140"/>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90" t="s">
        <v>6</v>
      </c>
      <c r="M2" s="273"/>
      <c r="N2" s="273"/>
      <c r="O2" s="273"/>
      <c r="P2" s="273"/>
      <c r="Q2" s="273"/>
      <c r="R2" s="273"/>
      <c r="S2" s="273"/>
      <c r="T2" s="273"/>
      <c r="U2" s="273"/>
      <c r="V2" s="273"/>
      <c r="AT2" s="16" t="s">
        <v>106</v>
      </c>
    </row>
    <row r="3" spans="2:46" ht="6.95" customHeight="1" x14ac:dyDescent="0.2">
      <c r="B3" s="17"/>
      <c r="C3" s="18"/>
      <c r="D3" s="18"/>
      <c r="E3" s="18"/>
      <c r="F3" s="18"/>
      <c r="G3" s="18"/>
      <c r="H3" s="18"/>
      <c r="I3" s="18"/>
      <c r="J3" s="18"/>
      <c r="K3" s="18"/>
      <c r="L3" s="19"/>
      <c r="AT3" s="16" t="s">
        <v>80</v>
      </c>
    </row>
    <row r="4" spans="2:46" ht="24.95" customHeight="1" x14ac:dyDescent="0.2">
      <c r="B4" s="19"/>
      <c r="D4" s="20" t="s">
        <v>113</v>
      </c>
      <c r="L4" s="19"/>
      <c r="M4" s="89" t="s">
        <v>11</v>
      </c>
      <c r="AT4" s="16" t="s">
        <v>4</v>
      </c>
    </row>
    <row r="5" spans="2:46" ht="6.95" customHeight="1" x14ac:dyDescent="0.2">
      <c r="B5" s="19"/>
      <c r="L5" s="19"/>
    </row>
    <row r="6" spans="2:46" ht="12" customHeight="1" x14ac:dyDescent="0.2">
      <c r="B6" s="19"/>
      <c r="D6" s="26" t="s">
        <v>17</v>
      </c>
      <c r="L6" s="19"/>
    </row>
    <row r="7" spans="2:46" ht="26.25" customHeight="1" x14ac:dyDescent="0.2">
      <c r="B7" s="19"/>
      <c r="E7" s="306" t="str">
        <f>'Rekapitulace stavby'!K6</f>
        <v>REKONSTRUKCE KMOCHOVA DOMU, KUTNOHORSKÁ ULICE ČP. 50</v>
      </c>
      <c r="F7" s="307"/>
      <c r="G7" s="307"/>
      <c r="H7" s="307"/>
      <c r="L7" s="19"/>
    </row>
    <row r="8" spans="2:46" ht="12" customHeight="1" x14ac:dyDescent="0.2">
      <c r="B8" s="19"/>
      <c r="D8" s="26" t="s">
        <v>114</v>
      </c>
      <c r="L8" s="19"/>
    </row>
    <row r="9" spans="2:46" s="1" customFormat="1" ht="23.25" customHeight="1" x14ac:dyDescent="0.2">
      <c r="B9" s="31"/>
      <c r="E9" s="306" t="s">
        <v>115</v>
      </c>
      <c r="F9" s="305"/>
      <c r="G9" s="305"/>
      <c r="H9" s="305"/>
      <c r="L9" s="31"/>
    </row>
    <row r="10" spans="2:46" s="1" customFormat="1" ht="12" customHeight="1" x14ac:dyDescent="0.2">
      <c r="B10" s="31"/>
      <c r="D10" s="26" t="s">
        <v>116</v>
      </c>
      <c r="L10" s="31"/>
    </row>
    <row r="11" spans="2:46" s="1" customFormat="1" ht="16.5" customHeight="1" x14ac:dyDescent="0.2">
      <c r="B11" s="31"/>
      <c r="E11" s="284" t="s">
        <v>5711</v>
      </c>
      <c r="F11" s="305"/>
      <c r="G11" s="305"/>
      <c r="H11" s="305"/>
      <c r="L11" s="31"/>
    </row>
    <row r="12" spans="2:46" s="1" customFormat="1" x14ac:dyDescent="0.2">
      <c r="B12" s="31"/>
      <c r="L12" s="31"/>
    </row>
    <row r="13" spans="2:46" s="1" customFormat="1" ht="12" customHeight="1" x14ac:dyDescent="0.2">
      <c r="B13" s="31"/>
      <c r="D13" s="26" t="s">
        <v>19</v>
      </c>
      <c r="F13" s="24" t="s">
        <v>3</v>
      </c>
      <c r="I13" s="26" t="s">
        <v>20</v>
      </c>
      <c r="J13" s="24" t="s">
        <v>3</v>
      </c>
      <c r="L13" s="31"/>
    </row>
    <row r="14" spans="2:46" s="1" customFormat="1" ht="12" customHeight="1" x14ac:dyDescent="0.2">
      <c r="B14" s="31"/>
      <c r="D14" s="26" t="s">
        <v>21</v>
      </c>
      <c r="F14" s="24" t="s">
        <v>22</v>
      </c>
      <c r="I14" s="26" t="s">
        <v>23</v>
      </c>
      <c r="J14" s="48" t="str">
        <f>'Rekapitulace stavby'!AN8</f>
        <v>30. 10. 2024</v>
      </c>
      <c r="L14" s="31"/>
    </row>
    <row r="15" spans="2:46" s="1" customFormat="1" ht="10.9" customHeight="1" x14ac:dyDescent="0.2">
      <c r="B15" s="31"/>
      <c r="L15" s="31"/>
    </row>
    <row r="16" spans="2:46" s="1" customFormat="1" ht="12" customHeight="1" x14ac:dyDescent="0.2">
      <c r="B16" s="31"/>
      <c r="D16" s="26" t="s">
        <v>25</v>
      </c>
      <c r="I16" s="26" t="s">
        <v>26</v>
      </c>
      <c r="J16" s="24" t="s">
        <v>3</v>
      </c>
      <c r="L16" s="31"/>
    </row>
    <row r="17" spans="2:12" s="1" customFormat="1" ht="18" customHeight="1" x14ac:dyDescent="0.2">
      <c r="B17" s="31"/>
      <c r="E17" s="24" t="s">
        <v>27</v>
      </c>
      <c r="I17" s="26" t="s">
        <v>28</v>
      </c>
      <c r="J17" s="24" t="s">
        <v>3</v>
      </c>
      <c r="L17" s="31"/>
    </row>
    <row r="18" spans="2:12" s="1" customFormat="1" ht="6.95" customHeight="1" x14ac:dyDescent="0.2">
      <c r="B18" s="31"/>
      <c r="L18" s="31"/>
    </row>
    <row r="19" spans="2:12" s="1" customFormat="1" ht="12" customHeight="1" x14ac:dyDescent="0.2">
      <c r="B19" s="31"/>
      <c r="D19" s="26" t="s">
        <v>29</v>
      </c>
      <c r="I19" s="26" t="s">
        <v>26</v>
      </c>
      <c r="J19" s="27" t="str">
        <f>'Rekapitulace stavby'!AN13</f>
        <v>Vyplň údaj</v>
      </c>
      <c r="L19" s="31"/>
    </row>
    <row r="20" spans="2:12" s="1" customFormat="1" ht="18" customHeight="1" x14ac:dyDescent="0.2">
      <c r="B20" s="31"/>
      <c r="E20" s="308" t="str">
        <f>'Rekapitulace stavby'!E14</f>
        <v>Vyplň údaj</v>
      </c>
      <c r="F20" s="272"/>
      <c r="G20" s="272"/>
      <c r="H20" s="272"/>
      <c r="I20" s="26" t="s">
        <v>28</v>
      </c>
      <c r="J20" s="27" t="str">
        <f>'Rekapitulace stavby'!AN14</f>
        <v>Vyplň údaj</v>
      </c>
      <c r="L20" s="31"/>
    </row>
    <row r="21" spans="2:12" s="1" customFormat="1" ht="6.95" customHeight="1" x14ac:dyDescent="0.2">
      <c r="B21" s="31"/>
      <c r="L21" s="31"/>
    </row>
    <row r="22" spans="2:12" s="1" customFormat="1" ht="12" customHeight="1" x14ac:dyDescent="0.2">
      <c r="B22" s="31"/>
      <c r="D22" s="26" t="s">
        <v>31</v>
      </c>
      <c r="I22" s="26" t="s">
        <v>26</v>
      </c>
      <c r="J22" s="24" t="s">
        <v>32</v>
      </c>
      <c r="L22" s="31"/>
    </row>
    <row r="23" spans="2:12" s="1" customFormat="1" ht="18" customHeight="1" x14ac:dyDescent="0.2">
      <c r="B23" s="31"/>
      <c r="E23" s="24" t="s">
        <v>33</v>
      </c>
      <c r="I23" s="26" t="s">
        <v>28</v>
      </c>
      <c r="J23" s="24" t="s">
        <v>34</v>
      </c>
      <c r="L23" s="31"/>
    </row>
    <row r="24" spans="2:12" s="1" customFormat="1" ht="6.95" customHeight="1" x14ac:dyDescent="0.2">
      <c r="B24" s="31"/>
      <c r="L24" s="31"/>
    </row>
    <row r="25" spans="2:12" s="1" customFormat="1" ht="12" customHeight="1" x14ac:dyDescent="0.2">
      <c r="B25" s="31"/>
      <c r="D25" s="26" t="s">
        <v>36</v>
      </c>
      <c r="I25" s="26" t="s">
        <v>26</v>
      </c>
      <c r="J25" s="24" t="s">
        <v>32</v>
      </c>
      <c r="L25" s="31"/>
    </row>
    <row r="26" spans="2:12" s="1" customFormat="1" ht="18" customHeight="1" x14ac:dyDescent="0.2">
      <c r="B26" s="31"/>
      <c r="E26" s="24" t="s">
        <v>33</v>
      </c>
      <c r="I26" s="26" t="s">
        <v>28</v>
      </c>
      <c r="J26" s="24" t="s">
        <v>34</v>
      </c>
      <c r="L26" s="31"/>
    </row>
    <row r="27" spans="2:12" s="1" customFormat="1" ht="6.95" customHeight="1" x14ac:dyDescent="0.2">
      <c r="B27" s="31"/>
      <c r="L27" s="31"/>
    </row>
    <row r="28" spans="2:12" s="1" customFormat="1" ht="12" customHeight="1" x14ac:dyDescent="0.2">
      <c r="B28" s="31"/>
      <c r="D28" s="26" t="s">
        <v>37</v>
      </c>
      <c r="L28" s="31"/>
    </row>
    <row r="29" spans="2:12" s="7" customFormat="1" ht="16.5" customHeight="1" x14ac:dyDescent="0.2">
      <c r="B29" s="90"/>
      <c r="E29" s="277" t="s">
        <v>3</v>
      </c>
      <c r="F29" s="277"/>
      <c r="G29" s="277"/>
      <c r="H29" s="277"/>
      <c r="L29" s="90"/>
    </row>
    <row r="30" spans="2:12" s="1" customFormat="1" ht="6.95" customHeight="1" x14ac:dyDescent="0.2">
      <c r="B30" s="31"/>
      <c r="L30" s="31"/>
    </row>
    <row r="31" spans="2:12" s="1" customFormat="1" ht="6.95" customHeight="1" x14ac:dyDescent="0.2">
      <c r="B31" s="31"/>
      <c r="D31" s="49"/>
      <c r="E31" s="49"/>
      <c r="F31" s="49"/>
      <c r="G31" s="49"/>
      <c r="H31" s="49"/>
      <c r="I31" s="49"/>
      <c r="J31" s="49"/>
      <c r="K31" s="49"/>
      <c r="L31" s="31"/>
    </row>
    <row r="32" spans="2:12" s="1" customFormat="1" ht="25.35" customHeight="1" x14ac:dyDescent="0.2">
      <c r="B32" s="31"/>
      <c r="D32" s="91" t="s">
        <v>39</v>
      </c>
      <c r="J32" s="62">
        <f>ROUND(J91, 2)</f>
        <v>0</v>
      </c>
      <c r="L32" s="31"/>
    </row>
    <row r="33" spans="2:12" s="1" customFormat="1" ht="6.95" customHeight="1" x14ac:dyDescent="0.2">
      <c r="B33" s="31"/>
      <c r="D33" s="49"/>
      <c r="E33" s="49"/>
      <c r="F33" s="49"/>
      <c r="G33" s="49"/>
      <c r="H33" s="49"/>
      <c r="I33" s="49"/>
      <c r="J33" s="49"/>
      <c r="K33" s="49"/>
      <c r="L33" s="31"/>
    </row>
    <row r="34" spans="2:12" s="1" customFormat="1" ht="14.45" customHeight="1" x14ac:dyDescent="0.2">
      <c r="B34" s="31"/>
      <c r="F34" s="34" t="s">
        <v>41</v>
      </c>
      <c r="I34" s="34" t="s">
        <v>40</v>
      </c>
      <c r="J34" s="34" t="s">
        <v>42</v>
      </c>
      <c r="L34" s="31"/>
    </row>
    <row r="35" spans="2:12" s="1" customFormat="1" ht="14.45" customHeight="1" x14ac:dyDescent="0.2">
      <c r="B35" s="31"/>
      <c r="D35" s="51" t="s">
        <v>43</v>
      </c>
      <c r="E35" s="26" t="s">
        <v>44</v>
      </c>
      <c r="F35" s="82">
        <f>ROUND((SUM(BE91:BE139)),  2)</f>
        <v>0</v>
      </c>
      <c r="I35" s="92">
        <v>0.21</v>
      </c>
      <c r="J35" s="82">
        <f>ROUND(((SUM(BE91:BE139))*I35),  2)</f>
        <v>0</v>
      </c>
      <c r="L35" s="31"/>
    </row>
    <row r="36" spans="2:12" s="1" customFormat="1" ht="14.45" customHeight="1" x14ac:dyDescent="0.2">
      <c r="B36" s="31"/>
      <c r="E36" s="26" t="s">
        <v>45</v>
      </c>
      <c r="F36" s="82">
        <f>ROUND((SUM(BF91:BF139)),  2)</f>
        <v>0</v>
      </c>
      <c r="I36" s="92">
        <v>0.12</v>
      </c>
      <c r="J36" s="82">
        <f>ROUND(((SUM(BF91:BF139))*I36),  2)</f>
        <v>0</v>
      </c>
      <c r="L36" s="31"/>
    </row>
    <row r="37" spans="2:12" s="1" customFormat="1" ht="14.45" hidden="1" customHeight="1" x14ac:dyDescent="0.2">
      <c r="B37" s="31"/>
      <c r="E37" s="26" t="s">
        <v>46</v>
      </c>
      <c r="F37" s="82">
        <f>ROUND((SUM(BG91:BG139)),  2)</f>
        <v>0</v>
      </c>
      <c r="I37" s="92">
        <v>0.21</v>
      </c>
      <c r="J37" s="82">
        <f>0</f>
        <v>0</v>
      </c>
      <c r="L37" s="31"/>
    </row>
    <row r="38" spans="2:12" s="1" customFormat="1" ht="14.45" hidden="1" customHeight="1" x14ac:dyDescent="0.2">
      <c r="B38" s="31"/>
      <c r="E38" s="26" t="s">
        <v>47</v>
      </c>
      <c r="F38" s="82">
        <f>ROUND((SUM(BH91:BH139)),  2)</f>
        <v>0</v>
      </c>
      <c r="I38" s="92">
        <v>0.12</v>
      </c>
      <c r="J38" s="82">
        <f>0</f>
        <v>0</v>
      </c>
      <c r="L38" s="31"/>
    </row>
    <row r="39" spans="2:12" s="1" customFormat="1" ht="14.45" hidden="1" customHeight="1" x14ac:dyDescent="0.2">
      <c r="B39" s="31"/>
      <c r="E39" s="26" t="s">
        <v>48</v>
      </c>
      <c r="F39" s="82">
        <f>ROUND((SUM(BI91:BI139)),  2)</f>
        <v>0</v>
      </c>
      <c r="I39" s="92">
        <v>0</v>
      </c>
      <c r="J39" s="82">
        <f>0</f>
        <v>0</v>
      </c>
      <c r="L39" s="31"/>
    </row>
    <row r="40" spans="2:12" s="1" customFormat="1" ht="6.95" customHeight="1" x14ac:dyDescent="0.2">
      <c r="B40" s="31"/>
      <c r="L40" s="31"/>
    </row>
    <row r="41" spans="2:12" s="1" customFormat="1" ht="25.35" customHeight="1" x14ac:dyDescent="0.2">
      <c r="B41" s="31"/>
      <c r="C41" s="93"/>
      <c r="D41" s="94" t="s">
        <v>49</v>
      </c>
      <c r="E41" s="53"/>
      <c r="F41" s="53"/>
      <c r="G41" s="95" t="s">
        <v>50</v>
      </c>
      <c r="H41" s="96" t="s">
        <v>51</v>
      </c>
      <c r="I41" s="53"/>
      <c r="J41" s="97">
        <f>SUM(J32:J39)</f>
        <v>0</v>
      </c>
      <c r="K41" s="98"/>
      <c r="L41" s="31"/>
    </row>
    <row r="42" spans="2:12" s="1" customFormat="1" ht="14.45" customHeight="1" x14ac:dyDescent="0.2">
      <c r="B42" s="40"/>
      <c r="C42" s="41"/>
      <c r="D42" s="41"/>
      <c r="E42" s="41"/>
      <c r="F42" s="41"/>
      <c r="G42" s="41"/>
      <c r="H42" s="41"/>
      <c r="I42" s="41"/>
      <c r="J42" s="41"/>
      <c r="K42" s="41"/>
      <c r="L42" s="31"/>
    </row>
    <row r="46" spans="2:12" s="1" customFormat="1" ht="6.95" customHeight="1" x14ac:dyDescent="0.2">
      <c r="B46" s="42"/>
      <c r="C46" s="43"/>
      <c r="D46" s="43"/>
      <c r="E46" s="43"/>
      <c r="F46" s="43"/>
      <c r="G46" s="43"/>
      <c r="H46" s="43"/>
      <c r="I46" s="43"/>
      <c r="J46" s="43"/>
      <c r="K46" s="43"/>
      <c r="L46" s="31"/>
    </row>
    <row r="47" spans="2:12" s="1" customFormat="1" ht="24.95" customHeight="1" x14ac:dyDescent="0.2">
      <c r="B47" s="31"/>
      <c r="C47" s="20" t="s">
        <v>118</v>
      </c>
      <c r="L47" s="31"/>
    </row>
    <row r="48" spans="2:12" s="1" customFormat="1" ht="6.95" customHeight="1" x14ac:dyDescent="0.2">
      <c r="B48" s="31"/>
      <c r="L48" s="31"/>
    </row>
    <row r="49" spans="2:47" s="1" customFormat="1" ht="12" customHeight="1" x14ac:dyDescent="0.2">
      <c r="B49" s="31"/>
      <c r="C49" s="26" t="s">
        <v>17</v>
      </c>
      <c r="L49" s="31"/>
    </row>
    <row r="50" spans="2:47" s="1" customFormat="1" ht="26.25" customHeight="1" x14ac:dyDescent="0.2">
      <c r="B50" s="31"/>
      <c r="E50" s="306" t="str">
        <f>E7</f>
        <v>REKONSTRUKCE KMOCHOVA DOMU, KUTNOHORSKÁ ULICE ČP. 50</v>
      </c>
      <c r="F50" s="307"/>
      <c r="G50" s="307"/>
      <c r="H50" s="307"/>
      <c r="L50" s="31"/>
    </row>
    <row r="51" spans="2:47" ht="12" customHeight="1" x14ac:dyDescent="0.2">
      <c r="B51" s="19"/>
      <c r="C51" s="26" t="s">
        <v>114</v>
      </c>
      <c r="L51" s="19"/>
    </row>
    <row r="52" spans="2:47" s="1" customFormat="1" ht="23.25" customHeight="1" x14ac:dyDescent="0.2">
      <c r="B52" s="31"/>
      <c r="E52" s="306" t="s">
        <v>115</v>
      </c>
      <c r="F52" s="305"/>
      <c r="G52" s="305"/>
      <c r="H52" s="305"/>
      <c r="L52" s="31"/>
    </row>
    <row r="53" spans="2:47" s="1" customFormat="1" ht="12" customHeight="1" x14ac:dyDescent="0.2">
      <c r="B53" s="31"/>
      <c r="C53" s="26" t="s">
        <v>116</v>
      </c>
      <c r="L53" s="31"/>
    </row>
    <row r="54" spans="2:47" s="1" customFormat="1" ht="16.5" customHeight="1" x14ac:dyDescent="0.2">
      <c r="B54" s="31"/>
      <c r="E54" s="284" t="str">
        <f>E11</f>
        <v>24039h - IO - 01 Areálová dešťová kanalizace</v>
      </c>
      <c r="F54" s="305"/>
      <c r="G54" s="305"/>
      <c r="H54" s="305"/>
      <c r="L54" s="31"/>
    </row>
    <row r="55" spans="2:47" s="1" customFormat="1" ht="6.95" customHeight="1" x14ac:dyDescent="0.2">
      <c r="B55" s="31"/>
      <c r="L55" s="31"/>
    </row>
    <row r="56" spans="2:47" s="1" customFormat="1" ht="12" customHeight="1" x14ac:dyDescent="0.2">
      <c r="B56" s="31"/>
      <c r="C56" s="26" t="s">
        <v>21</v>
      </c>
      <c r="F56" s="24" t="str">
        <f>F14</f>
        <v>Kolín IV, Kutnohorská 50</v>
      </c>
      <c r="I56" s="26" t="s">
        <v>23</v>
      </c>
      <c r="J56" s="48" t="str">
        <f>IF(J14="","",J14)</f>
        <v>30. 10. 2024</v>
      </c>
      <c r="L56" s="31"/>
    </row>
    <row r="57" spans="2:47" s="1" customFormat="1" ht="6.95" customHeight="1" x14ac:dyDescent="0.2">
      <c r="B57" s="31"/>
      <c r="L57" s="31"/>
    </row>
    <row r="58" spans="2:47" s="1" customFormat="1" ht="40.15" customHeight="1" x14ac:dyDescent="0.2">
      <c r="B58" s="31"/>
      <c r="C58" s="26" t="s">
        <v>25</v>
      </c>
      <c r="F58" s="24" t="str">
        <f>E17</f>
        <v>Město Kolín, Karlovo nám. 78, Kolín I</v>
      </c>
      <c r="I58" s="26" t="s">
        <v>31</v>
      </c>
      <c r="J58" s="29" t="str">
        <f>E23</f>
        <v>AZ PROJECT spol. s r.o., Plynárenská 830, Kolín IV</v>
      </c>
      <c r="L58" s="31"/>
    </row>
    <row r="59" spans="2:47" s="1" customFormat="1" ht="40.15" customHeight="1" x14ac:dyDescent="0.2">
      <c r="B59" s="31"/>
      <c r="C59" s="26" t="s">
        <v>29</v>
      </c>
      <c r="F59" s="24" t="str">
        <f>IF(E20="","",E20)</f>
        <v>Vyplň údaj</v>
      </c>
      <c r="I59" s="26" t="s">
        <v>36</v>
      </c>
      <c r="J59" s="29" t="str">
        <f>E26</f>
        <v>AZ PROJECT spol. s r.o., Plynárenská 830, Kolín IV</v>
      </c>
      <c r="L59" s="31"/>
    </row>
    <row r="60" spans="2:47" s="1" customFormat="1" ht="10.35" customHeight="1" x14ac:dyDescent="0.2">
      <c r="B60" s="31"/>
      <c r="L60" s="31"/>
    </row>
    <row r="61" spans="2:47" s="1" customFormat="1" ht="29.25" customHeight="1" x14ac:dyDescent="0.2">
      <c r="B61" s="31"/>
      <c r="C61" s="99" t="s">
        <v>119</v>
      </c>
      <c r="D61" s="93"/>
      <c r="E61" s="93"/>
      <c r="F61" s="93"/>
      <c r="G61" s="93"/>
      <c r="H61" s="93"/>
      <c r="I61" s="93"/>
      <c r="J61" s="100" t="s">
        <v>120</v>
      </c>
      <c r="K61" s="93"/>
      <c r="L61" s="31"/>
    </row>
    <row r="62" spans="2:47" s="1" customFormat="1" ht="10.35" customHeight="1" x14ac:dyDescent="0.2">
      <c r="B62" s="31"/>
      <c r="L62" s="31"/>
    </row>
    <row r="63" spans="2:47" s="1" customFormat="1" ht="22.9" customHeight="1" x14ac:dyDescent="0.2">
      <c r="B63" s="31"/>
      <c r="C63" s="101" t="s">
        <v>71</v>
      </c>
      <c r="J63" s="62">
        <f>J91</f>
        <v>0</v>
      </c>
      <c r="L63" s="31"/>
      <c r="AU63" s="16" t="s">
        <v>121</v>
      </c>
    </row>
    <row r="64" spans="2:47" s="8" customFormat="1" ht="24.95" customHeight="1" x14ac:dyDescent="0.2">
      <c r="B64" s="102"/>
      <c r="D64" s="103" t="s">
        <v>127</v>
      </c>
      <c r="E64" s="104"/>
      <c r="F64" s="104"/>
      <c r="G64" s="104"/>
      <c r="H64" s="104"/>
      <c r="I64" s="104"/>
      <c r="J64" s="105">
        <f>J92</f>
        <v>0</v>
      </c>
      <c r="L64" s="102"/>
    </row>
    <row r="65" spans="2:12" s="9" customFormat="1" ht="19.899999999999999" customHeight="1" x14ac:dyDescent="0.2">
      <c r="B65" s="106"/>
      <c r="D65" s="107" t="s">
        <v>128</v>
      </c>
      <c r="E65" s="108"/>
      <c r="F65" s="108"/>
      <c r="G65" s="108"/>
      <c r="H65" s="108"/>
      <c r="I65" s="108"/>
      <c r="J65" s="109">
        <f>J93</f>
        <v>0</v>
      </c>
      <c r="L65" s="106"/>
    </row>
    <row r="66" spans="2:12" s="9" customFormat="1" ht="19.899999999999999" customHeight="1" x14ac:dyDescent="0.2">
      <c r="B66" s="106"/>
      <c r="D66" s="107" t="s">
        <v>5712</v>
      </c>
      <c r="E66" s="108"/>
      <c r="F66" s="108"/>
      <c r="G66" s="108"/>
      <c r="H66" s="108"/>
      <c r="I66" s="108"/>
      <c r="J66" s="109">
        <f>J116</f>
        <v>0</v>
      </c>
      <c r="L66" s="106"/>
    </row>
    <row r="67" spans="2:12" s="8" customFormat="1" ht="24.95" customHeight="1" x14ac:dyDescent="0.2">
      <c r="B67" s="102"/>
      <c r="D67" s="103" t="s">
        <v>163</v>
      </c>
      <c r="E67" s="104"/>
      <c r="F67" s="104"/>
      <c r="G67" s="104"/>
      <c r="H67" s="104"/>
      <c r="I67" s="104"/>
      <c r="J67" s="105">
        <f>J129</f>
        <v>0</v>
      </c>
      <c r="L67" s="102"/>
    </row>
    <row r="68" spans="2:12" s="9" customFormat="1" ht="19.899999999999999" customHeight="1" x14ac:dyDescent="0.2">
      <c r="B68" s="106"/>
      <c r="D68" s="107" t="s">
        <v>164</v>
      </c>
      <c r="E68" s="108"/>
      <c r="F68" s="108"/>
      <c r="G68" s="108"/>
      <c r="H68" s="108"/>
      <c r="I68" s="108"/>
      <c r="J68" s="109">
        <f>J130</f>
        <v>0</v>
      </c>
      <c r="L68" s="106"/>
    </row>
    <row r="69" spans="2:12" s="9" customFormat="1" ht="19.899999999999999" customHeight="1" x14ac:dyDescent="0.2">
      <c r="B69" s="106"/>
      <c r="D69" s="107" t="s">
        <v>165</v>
      </c>
      <c r="E69" s="108"/>
      <c r="F69" s="108"/>
      <c r="G69" s="108"/>
      <c r="H69" s="108"/>
      <c r="I69" s="108"/>
      <c r="J69" s="109">
        <f>J135</f>
        <v>0</v>
      </c>
      <c r="L69" s="106"/>
    </row>
    <row r="70" spans="2:12" s="1" customFormat="1" ht="21.75" customHeight="1" x14ac:dyDescent="0.2">
      <c r="B70" s="31"/>
      <c r="L70" s="31"/>
    </row>
    <row r="71" spans="2:12" s="1" customFormat="1" ht="6.95" customHeight="1" x14ac:dyDescent="0.2">
      <c r="B71" s="40"/>
      <c r="C71" s="41"/>
      <c r="D71" s="41"/>
      <c r="E71" s="41"/>
      <c r="F71" s="41"/>
      <c r="G71" s="41"/>
      <c r="H71" s="41"/>
      <c r="I71" s="41"/>
      <c r="J71" s="41"/>
      <c r="K71" s="41"/>
      <c r="L71" s="31"/>
    </row>
    <row r="75" spans="2:12" s="1" customFormat="1" ht="6.95" customHeight="1" x14ac:dyDescent="0.2">
      <c r="B75" s="42"/>
      <c r="C75" s="43"/>
      <c r="D75" s="43"/>
      <c r="E75" s="43"/>
      <c r="F75" s="43"/>
      <c r="G75" s="43"/>
      <c r="H75" s="43"/>
      <c r="I75" s="43"/>
      <c r="J75" s="43"/>
      <c r="K75" s="43"/>
      <c r="L75" s="31"/>
    </row>
    <row r="76" spans="2:12" s="1" customFormat="1" ht="24.95" customHeight="1" x14ac:dyDescent="0.2">
      <c r="B76" s="31"/>
      <c r="C76" s="20" t="s">
        <v>166</v>
      </c>
      <c r="L76" s="31"/>
    </row>
    <row r="77" spans="2:12" s="1" customFormat="1" ht="6.95" customHeight="1" x14ac:dyDescent="0.2">
      <c r="B77" s="31"/>
      <c r="L77" s="31"/>
    </row>
    <row r="78" spans="2:12" s="1" customFormat="1" ht="12" customHeight="1" x14ac:dyDescent="0.2">
      <c r="B78" s="31"/>
      <c r="C78" s="26" t="s">
        <v>17</v>
      </c>
      <c r="L78" s="31"/>
    </row>
    <row r="79" spans="2:12" s="1" customFormat="1" ht="26.25" customHeight="1" x14ac:dyDescent="0.2">
      <c r="B79" s="31"/>
      <c r="E79" s="306" t="str">
        <f>E7</f>
        <v>REKONSTRUKCE KMOCHOVA DOMU, KUTNOHORSKÁ ULICE ČP. 50</v>
      </c>
      <c r="F79" s="307"/>
      <c r="G79" s="307"/>
      <c r="H79" s="307"/>
      <c r="L79" s="31"/>
    </row>
    <row r="80" spans="2:12" ht="12" customHeight="1" x14ac:dyDescent="0.2">
      <c r="B80" s="19"/>
      <c r="C80" s="26" t="s">
        <v>114</v>
      </c>
      <c r="L80" s="19"/>
    </row>
    <row r="81" spans="2:65" s="1" customFormat="1" ht="23.25" customHeight="1" x14ac:dyDescent="0.2">
      <c r="B81" s="31"/>
      <c r="E81" s="306" t="s">
        <v>115</v>
      </c>
      <c r="F81" s="305"/>
      <c r="G81" s="305"/>
      <c r="H81" s="305"/>
      <c r="L81" s="31"/>
    </row>
    <row r="82" spans="2:65" s="1" customFormat="1" ht="12" customHeight="1" x14ac:dyDescent="0.2">
      <c r="B82" s="31"/>
      <c r="C82" s="26" t="s">
        <v>116</v>
      </c>
      <c r="L82" s="31"/>
    </row>
    <row r="83" spans="2:65" s="1" customFormat="1" ht="16.5" customHeight="1" x14ac:dyDescent="0.2">
      <c r="B83" s="31"/>
      <c r="E83" s="284" t="str">
        <f>E11</f>
        <v>24039h - IO - 01 Areálová dešťová kanalizace</v>
      </c>
      <c r="F83" s="305"/>
      <c r="G83" s="305"/>
      <c r="H83" s="305"/>
      <c r="L83" s="31"/>
    </row>
    <row r="84" spans="2:65" s="1" customFormat="1" ht="6.95" customHeight="1" x14ac:dyDescent="0.2">
      <c r="B84" s="31"/>
      <c r="L84" s="31"/>
    </row>
    <row r="85" spans="2:65" s="1" customFormat="1" ht="12" customHeight="1" x14ac:dyDescent="0.2">
      <c r="B85" s="31"/>
      <c r="C85" s="26" t="s">
        <v>21</v>
      </c>
      <c r="F85" s="24" t="str">
        <f>F14</f>
        <v>Kolín IV, Kutnohorská 50</v>
      </c>
      <c r="I85" s="26" t="s">
        <v>23</v>
      </c>
      <c r="J85" s="48" t="str">
        <f>IF(J14="","",J14)</f>
        <v>30. 10. 2024</v>
      </c>
      <c r="L85" s="31"/>
    </row>
    <row r="86" spans="2:65" s="1" customFormat="1" ht="6.95" customHeight="1" x14ac:dyDescent="0.2">
      <c r="B86" s="31"/>
      <c r="L86" s="31"/>
    </row>
    <row r="87" spans="2:65" s="1" customFormat="1" ht="40.15" customHeight="1" x14ac:dyDescent="0.2">
      <c r="B87" s="31"/>
      <c r="C87" s="26" t="s">
        <v>25</v>
      </c>
      <c r="F87" s="24" t="str">
        <f>E17</f>
        <v>Město Kolín, Karlovo nám. 78, Kolín I</v>
      </c>
      <c r="I87" s="26" t="s">
        <v>31</v>
      </c>
      <c r="J87" s="29" t="str">
        <f>E23</f>
        <v>AZ PROJECT spol. s r.o., Plynárenská 830, Kolín IV</v>
      </c>
      <c r="L87" s="31"/>
    </row>
    <row r="88" spans="2:65" s="1" customFormat="1" ht="40.15" customHeight="1" x14ac:dyDescent="0.2">
      <c r="B88" s="31"/>
      <c r="C88" s="26" t="s">
        <v>29</v>
      </c>
      <c r="F88" s="24" t="str">
        <f>IF(E20="","",E20)</f>
        <v>Vyplň údaj</v>
      </c>
      <c r="I88" s="26" t="s">
        <v>36</v>
      </c>
      <c r="J88" s="29" t="str">
        <f>E26</f>
        <v>AZ PROJECT spol. s r.o., Plynárenská 830, Kolín IV</v>
      </c>
      <c r="L88" s="31"/>
    </row>
    <row r="89" spans="2:65" s="1" customFormat="1" ht="10.35" customHeight="1" x14ac:dyDescent="0.2">
      <c r="B89" s="31"/>
      <c r="L89" s="31"/>
    </row>
    <row r="90" spans="2:65" s="10" customFormat="1" ht="29.25" customHeight="1" x14ac:dyDescent="0.2">
      <c r="B90" s="110"/>
      <c r="C90" s="111" t="s">
        <v>167</v>
      </c>
      <c r="D90" s="112" t="s">
        <v>58</v>
      </c>
      <c r="E90" s="112" t="s">
        <v>54</v>
      </c>
      <c r="F90" s="112" t="s">
        <v>55</v>
      </c>
      <c r="G90" s="112" t="s">
        <v>168</v>
      </c>
      <c r="H90" s="112" t="s">
        <v>169</v>
      </c>
      <c r="I90" s="112" t="s">
        <v>170</v>
      </c>
      <c r="J90" s="112" t="s">
        <v>120</v>
      </c>
      <c r="K90" s="113" t="s">
        <v>171</v>
      </c>
      <c r="L90" s="110"/>
      <c r="M90" s="55" t="s">
        <v>3</v>
      </c>
      <c r="N90" s="56" t="s">
        <v>43</v>
      </c>
      <c r="O90" s="56" t="s">
        <v>172</v>
      </c>
      <c r="P90" s="56" t="s">
        <v>173</v>
      </c>
      <c r="Q90" s="56" t="s">
        <v>174</v>
      </c>
      <c r="R90" s="56" t="s">
        <v>175</v>
      </c>
      <c r="S90" s="56" t="s">
        <v>176</v>
      </c>
      <c r="T90" s="57" t="s">
        <v>177</v>
      </c>
    </row>
    <row r="91" spans="2:65" s="1" customFormat="1" ht="22.9" customHeight="1" x14ac:dyDescent="0.25">
      <c r="B91" s="31"/>
      <c r="C91" s="60" t="s">
        <v>178</v>
      </c>
      <c r="J91" s="114">
        <f>BK91</f>
        <v>0</v>
      </c>
      <c r="L91" s="31"/>
      <c r="M91" s="58"/>
      <c r="N91" s="49"/>
      <c r="O91" s="49"/>
      <c r="P91" s="115">
        <f>P92+P129</f>
        <v>0</v>
      </c>
      <c r="Q91" s="49"/>
      <c r="R91" s="115">
        <f>R92+R129</f>
        <v>0</v>
      </c>
      <c r="S91" s="49"/>
      <c r="T91" s="116">
        <f>T92+T129</f>
        <v>0</v>
      </c>
      <c r="AT91" s="16" t="s">
        <v>72</v>
      </c>
      <c r="AU91" s="16" t="s">
        <v>121</v>
      </c>
      <c r="BK91" s="117">
        <f>BK92+BK129</f>
        <v>0</v>
      </c>
    </row>
    <row r="92" spans="2:65" s="11" customFormat="1" ht="25.9" customHeight="1" x14ac:dyDescent="0.2">
      <c r="B92" s="118"/>
      <c r="D92" s="119" t="s">
        <v>72</v>
      </c>
      <c r="E92" s="120" t="s">
        <v>1044</v>
      </c>
      <c r="F92" s="120" t="s">
        <v>1045</v>
      </c>
      <c r="I92" s="121"/>
      <c r="J92" s="122">
        <f>BK92</f>
        <v>0</v>
      </c>
      <c r="L92" s="118"/>
      <c r="M92" s="123"/>
      <c r="P92" s="124">
        <f>P93+P116</f>
        <v>0</v>
      </c>
      <c r="R92" s="124">
        <f>R93+R116</f>
        <v>0</v>
      </c>
      <c r="T92" s="125">
        <f>T93+T116</f>
        <v>0</v>
      </c>
      <c r="AR92" s="119" t="s">
        <v>78</v>
      </c>
      <c r="AT92" s="126" t="s">
        <v>72</v>
      </c>
      <c r="AU92" s="126" t="s">
        <v>73</v>
      </c>
      <c r="AY92" s="119" t="s">
        <v>181</v>
      </c>
      <c r="BK92" s="127">
        <f>BK93+BK116</f>
        <v>0</v>
      </c>
    </row>
    <row r="93" spans="2:65" s="11" customFormat="1" ht="22.9" customHeight="1" x14ac:dyDescent="0.2">
      <c r="B93" s="118"/>
      <c r="D93" s="119" t="s">
        <v>72</v>
      </c>
      <c r="E93" s="146" t="s">
        <v>78</v>
      </c>
      <c r="F93" s="146" t="s">
        <v>1046</v>
      </c>
      <c r="I93" s="121"/>
      <c r="J93" s="147">
        <f>BK93</f>
        <v>0</v>
      </c>
      <c r="L93" s="118"/>
      <c r="M93" s="123"/>
      <c r="P93" s="124">
        <f>SUM(P94:P115)</f>
        <v>0</v>
      </c>
      <c r="R93" s="124">
        <f>SUM(R94:R115)</f>
        <v>0</v>
      </c>
      <c r="T93" s="125">
        <f>SUM(T94:T115)</f>
        <v>0</v>
      </c>
      <c r="AR93" s="119" t="s">
        <v>78</v>
      </c>
      <c r="AT93" s="126" t="s">
        <v>72</v>
      </c>
      <c r="AU93" s="126" t="s">
        <v>78</v>
      </c>
      <c r="AY93" s="119" t="s">
        <v>181</v>
      </c>
      <c r="BK93" s="127">
        <f>SUM(BK94:BK115)</f>
        <v>0</v>
      </c>
    </row>
    <row r="94" spans="2:65" s="1" customFormat="1" ht="44.25" customHeight="1" x14ac:dyDescent="0.2">
      <c r="B94" s="128"/>
      <c r="C94" s="129" t="s">
        <v>78</v>
      </c>
      <c r="D94" s="129" t="s">
        <v>182</v>
      </c>
      <c r="E94" s="130" t="s">
        <v>5187</v>
      </c>
      <c r="F94" s="131" t="s">
        <v>5188</v>
      </c>
      <c r="G94" s="132" t="s">
        <v>1059</v>
      </c>
      <c r="H94" s="133">
        <v>2.4</v>
      </c>
      <c r="I94" s="134"/>
      <c r="J94" s="135">
        <f>ROUND(I94*H94,2)</f>
        <v>0</v>
      </c>
      <c r="K94" s="131" t="s">
        <v>1205</v>
      </c>
      <c r="L94" s="31"/>
      <c r="M94" s="136" t="s">
        <v>3</v>
      </c>
      <c r="N94" s="137" t="s">
        <v>44</v>
      </c>
      <c r="P94" s="138">
        <f>O94*H94</f>
        <v>0</v>
      </c>
      <c r="Q94" s="138">
        <v>0</v>
      </c>
      <c r="R94" s="138">
        <f>Q94*H94</f>
        <v>0</v>
      </c>
      <c r="S94" s="138">
        <v>0</v>
      </c>
      <c r="T94" s="139">
        <f>S94*H94</f>
        <v>0</v>
      </c>
      <c r="AR94" s="140" t="s">
        <v>186</v>
      </c>
      <c r="AT94" s="140" t="s">
        <v>182</v>
      </c>
      <c r="AU94" s="140" t="s">
        <v>80</v>
      </c>
      <c r="AY94" s="16" t="s">
        <v>181</v>
      </c>
      <c r="BE94" s="141">
        <f>IF(N94="základní",J94,0)</f>
        <v>0</v>
      </c>
      <c r="BF94" s="141">
        <f>IF(N94="snížená",J94,0)</f>
        <v>0</v>
      </c>
      <c r="BG94" s="141">
        <f>IF(N94="zákl. přenesená",J94,0)</f>
        <v>0</v>
      </c>
      <c r="BH94" s="141">
        <f>IF(N94="sníž. přenesená",J94,0)</f>
        <v>0</v>
      </c>
      <c r="BI94" s="141">
        <f>IF(N94="nulová",J94,0)</f>
        <v>0</v>
      </c>
      <c r="BJ94" s="16" t="s">
        <v>78</v>
      </c>
      <c r="BK94" s="141">
        <f>ROUND(I94*H94,2)</f>
        <v>0</v>
      </c>
      <c r="BL94" s="16" t="s">
        <v>186</v>
      </c>
      <c r="BM94" s="140" t="s">
        <v>5713</v>
      </c>
    </row>
    <row r="95" spans="2:65" s="1" customFormat="1" x14ac:dyDescent="0.2">
      <c r="B95" s="31"/>
      <c r="D95" s="148" t="s">
        <v>1052</v>
      </c>
      <c r="F95" s="149" t="s">
        <v>5190</v>
      </c>
      <c r="I95" s="144"/>
      <c r="L95" s="31"/>
      <c r="M95" s="145"/>
      <c r="T95" s="52"/>
      <c r="AT95" s="16" t="s">
        <v>1052</v>
      </c>
      <c r="AU95" s="16" t="s">
        <v>80</v>
      </c>
    </row>
    <row r="96" spans="2:65" s="12" customFormat="1" x14ac:dyDescent="0.2">
      <c r="B96" s="150"/>
      <c r="D96" s="142" t="s">
        <v>1054</v>
      </c>
      <c r="E96" s="151" t="s">
        <v>3</v>
      </c>
      <c r="F96" s="152" t="s">
        <v>5714</v>
      </c>
      <c r="H96" s="153">
        <v>2.4</v>
      </c>
      <c r="I96" s="154"/>
      <c r="L96" s="150"/>
      <c r="M96" s="155"/>
      <c r="T96" s="156"/>
      <c r="AT96" s="151" t="s">
        <v>1054</v>
      </c>
      <c r="AU96" s="151" t="s">
        <v>80</v>
      </c>
      <c r="AV96" s="12" t="s">
        <v>80</v>
      </c>
      <c r="AW96" s="12" t="s">
        <v>35</v>
      </c>
      <c r="AX96" s="12" t="s">
        <v>78</v>
      </c>
      <c r="AY96" s="151" t="s">
        <v>181</v>
      </c>
    </row>
    <row r="97" spans="2:65" s="1" customFormat="1" ht="55.5" customHeight="1" x14ac:dyDescent="0.2">
      <c r="B97" s="128"/>
      <c r="C97" s="129" t="s">
        <v>80</v>
      </c>
      <c r="D97" s="129" t="s">
        <v>182</v>
      </c>
      <c r="E97" s="130" t="s">
        <v>1084</v>
      </c>
      <c r="F97" s="131" t="s">
        <v>1085</v>
      </c>
      <c r="G97" s="132" t="s">
        <v>1059</v>
      </c>
      <c r="H97" s="133">
        <v>1.44</v>
      </c>
      <c r="I97" s="134"/>
      <c r="J97" s="135">
        <f>ROUND(I97*H97,2)</f>
        <v>0</v>
      </c>
      <c r="K97" s="131" t="s">
        <v>1050</v>
      </c>
      <c r="L97" s="31"/>
      <c r="M97" s="136" t="s">
        <v>3</v>
      </c>
      <c r="N97" s="137" t="s">
        <v>44</v>
      </c>
      <c r="P97" s="138">
        <f>O97*H97</f>
        <v>0</v>
      </c>
      <c r="Q97" s="138">
        <v>0</v>
      </c>
      <c r="R97" s="138">
        <f>Q97*H97</f>
        <v>0</v>
      </c>
      <c r="S97" s="138">
        <v>0</v>
      </c>
      <c r="T97" s="139">
        <f>S97*H97</f>
        <v>0</v>
      </c>
      <c r="AR97" s="140" t="s">
        <v>186</v>
      </c>
      <c r="AT97" s="140" t="s">
        <v>182</v>
      </c>
      <c r="AU97" s="140" t="s">
        <v>80</v>
      </c>
      <c r="AY97" s="16" t="s">
        <v>181</v>
      </c>
      <c r="BE97" s="141">
        <f>IF(N97="základní",J97,0)</f>
        <v>0</v>
      </c>
      <c r="BF97" s="141">
        <f>IF(N97="snížená",J97,0)</f>
        <v>0</v>
      </c>
      <c r="BG97" s="141">
        <f>IF(N97="zákl. přenesená",J97,0)</f>
        <v>0</v>
      </c>
      <c r="BH97" s="141">
        <f>IF(N97="sníž. přenesená",J97,0)</f>
        <v>0</v>
      </c>
      <c r="BI97" s="141">
        <f>IF(N97="nulová",J97,0)</f>
        <v>0</v>
      </c>
      <c r="BJ97" s="16" t="s">
        <v>78</v>
      </c>
      <c r="BK97" s="141">
        <f>ROUND(I97*H97,2)</f>
        <v>0</v>
      </c>
      <c r="BL97" s="16" t="s">
        <v>186</v>
      </c>
      <c r="BM97" s="140" t="s">
        <v>5715</v>
      </c>
    </row>
    <row r="98" spans="2:65" s="1" customFormat="1" x14ac:dyDescent="0.2">
      <c r="B98" s="31"/>
      <c r="D98" s="148" t="s">
        <v>1052</v>
      </c>
      <c r="F98" s="149" t="s">
        <v>1087</v>
      </c>
      <c r="I98" s="144"/>
      <c r="L98" s="31"/>
      <c r="M98" s="145"/>
      <c r="T98" s="52"/>
      <c r="AT98" s="16" t="s">
        <v>1052</v>
      </c>
      <c r="AU98" s="16" t="s">
        <v>80</v>
      </c>
    </row>
    <row r="99" spans="2:65" s="12" customFormat="1" x14ac:dyDescent="0.2">
      <c r="B99" s="150"/>
      <c r="D99" s="142" t="s">
        <v>1054</v>
      </c>
      <c r="E99" s="151" t="s">
        <v>3</v>
      </c>
      <c r="F99" s="152" t="s">
        <v>5716</v>
      </c>
      <c r="H99" s="153">
        <v>1.44</v>
      </c>
      <c r="I99" s="154"/>
      <c r="L99" s="150"/>
      <c r="M99" s="155"/>
      <c r="T99" s="156"/>
      <c r="AT99" s="151" t="s">
        <v>1054</v>
      </c>
      <c r="AU99" s="151" t="s">
        <v>80</v>
      </c>
      <c r="AV99" s="12" t="s">
        <v>80</v>
      </c>
      <c r="AW99" s="12" t="s">
        <v>35</v>
      </c>
      <c r="AX99" s="12" t="s">
        <v>78</v>
      </c>
      <c r="AY99" s="151" t="s">
        <v>181</v>
      </c>
    </row>
    <row r="100" spans="2:65" s="1" customFormat="1" ht="62.65" customHeight="1" x14ac:dyDescent="0.2">
      <c r="B100" s="128"/>
      <c r="C100" s="129" t="s">
        <v>191</v>
      </c>
      <c r="D100" s="129" t="s">
        <v>182</v>
      </c>
      <c r="E100" s="130" t="s">
        <v>1090</v>
      </c>
      <c r="F100" s="131" t="s">
        <v>1091</v>
      </c>
      <c r="G100" s="132" t="s">
        <v>1059</v>
      </c>
      <c r="H100" s="133">
        <v>1.44</v>
      </c>
      <c r="I100" s="134"/>
      <c r="J100" s="135">
        <f>ROUND(I100*H100,2)</f>
        <v>0</v>
      </c>
      <c r="K100" s="131" t="s">
        <v>1050</v>
      </c>
      <c r="L100" s="31"/>
      <c r="M100" s="136" t="s">
        <v>3</v>
      </c>
      <c r="N100" s="137" t="s">
        <v>44</v>
      </c>
      <c r="P100" s="138">
        <f>O100*H100</f>
        <v>0</v>
      </c>
      <c r="Q100" s="138">
        <v>0</v>
      </c>
      <c r="R100" s="138">
        <f>Q100*H100</f>
        <v>0</v>
      </c>
      <c r="S100" s="138">
        <v>0</v>
      </c>
      <c r="T100" s="139">
        <f>S100*H100</f>
        <v>0</v>
      </c>
      <c r="AR100" s="140" t="s">
        <v>186</v>
      </c>
      <c r="AT100" s="140" t="s">
        <v>182</v>
      </c>
      <c r="AU100" s="140" t="s">
        <v>80</v>
      </c>
      <c r="AY100" s="16" t="s">
        <v>181</v>
      </c>
      <c r="BE100" s="141">
        <f>IF(N100="základní",J100,0)</f>
        <v>0</v>
      </c>
      <c r="BF100" s="141">
        <f>IF(N100="snížená",J100,0)</f>
        <v>0</v>
      </c>
      <c r="BG100" s="141">
        <f>IF(N100="zákl. přenesená",J100,0)</f>
        <v>0</v>
      </c>
      <c r="BH100" s="141">
        <f>IF(N100="sníž. přenesená",J100,0)</f>
        <v>0</v>
      </c>
      <c r="BI100" s="141">
        <f>IF(N100="nulová",J100,0)</f>
        <v>0</v>
      </c>
      <c r="BJ100" s="16" t="s">
        <v>78</v>
      </c>
      <c r="BK100" s="141">
        <f>ROUND(I100*H100,2)</f>
        <v>0</v>
      </c>
      <c r="BL100" s="16" t="s">
        <v>186</v>
      </c>
      <c r="BM100" s="140" t="s">
        <v>5717</v>
      </c>
    </row>
    <row r="101" spans="2:65" s="1" customFormat="1" x14ac:dyDescent="0.2">
      <c r="B101" s="31"/>
      <c r="D101" s="148" t="s">
        <v>1052</v>
      </c>
      <c r="F101" s="149" t="s">
        <v>1093</v>
      </c>
      <c r="I101" s="144"/>
      <c r="L101" s="31"/>
      <c r="M101" s="145"/>
      <c r="T101" s="52"/>
      <c r="AT101" s="16" t="s">
        <v>1052</v>
      </c>
      <c r="AU101" s="16" t="s">
        <v>80</v>
      </c>
    </row>
    <row r="102" spans="2:65" s="12" customFormat="1" x14ac:dyDescent="0.2">
      <c r="B102" s="150"/>
      <c r="D102" s="142" t="s">
        <v>1054</v>
      </c>
      <c r="E102" s="151" t="s">
        <v>3</v>
      </c>
      <c r="F102" s="152" t="s">
        <v>5716</v>
      </c>
      <c r="H102" s="153">
        <v>1.44</v>
      </c>
      <c r="I102" s="154"/>
      <c r="L102" s="150"/>
      <c r="M102" s="155"/>
      <c r="T102" s="156"/>
      <c r="AT102" s="151" t="s">
        <v>1054</v>
      </c>
      <c r="AU102" s="151" t="s">
        <v>80</v>
      </c>
      <c r="AV102" s="12" t="s">
        <v>80</v>
      </c>
      <c r="AW102" s="12" t="s">
        <v>35</v>
      </c>
      <c r="AX102" s="12" t="s">
        <v>78</v>
      </c>
      <c r="AY102" s="151" t="s">
        <v>181</v>
      </c>
    </row>
    <row r="103" spans="2:65" s="1" customFormat="1" ht="62.65" customHeight="1" x14ac:dyDescent="0.2">
      <c r="B103" s="128"/>
      <c r="C103" s="129" t="s">
        <v>186</v>
      </c>
      <c r="D103" s="129" t="s">
        <v>182</v>
      </c>
      <c r="E103" s="130" t="s">
        <v>1096</v>
      </c>
      <c r="F103" s="131" t="s">
        <v>1097</v>
      </c>
      <c r="G103" s="132" t="s">
        <v>1059</v>
      </c>
      <c r="H103" s="133">
        <v>1.44</v>
      </c>
      <c r="I103" s="134"/>
      <c r="J103" s="135">
        <f>ROUND(I103*H103,2)</f>
        <v>0</v>
      </c>
      <c r="K103" s="131" t="s">
        <v>1050</v>
      </c>
      <c r="L103" s="31"/>
      <c r="M103" s="136" t="s">
        <v>3</v>
      </c>
      <c r="N103" s="137" t="s">
        <v>44</v>
      </c>
      <c r="P103" s="138">
        <f>O103*H103</f>
        <v>0</v>
      </c>
      <c r="Q103" s="138">
        <v>0</v>
      </c>
      <c r="R103" s="138">
        <f>Q103*H103</f>
        <v>0</v>
      </c>
      <c r="S103" s="138">
        <v>0</v>
      </c>
      <c r="T103" s="139">
        <f>S103*H103</f>
        <v>0</v>
      </c>
      <c r="AR103" s="140" t="s">
        <v>186</v>
      </c>
      <c r="AT103" s="140" t="s">
        <v>182</v>
      </c>
      <c r="AU103" s="140" t="s">
        <v>80</v>
      </c>
      <c r="AY103" s="16" t="s">
        <v>181</v>
      </c>
      <c r="BE103" s="141">
        <f>IF(N103="základní",J103,0)</f>
        <v>0</v>
      </c>
      <c r="BF103" s="141">
        <f>IF(N103="snížená",J103,0)</f>
        <v>0</v>
      </c>
      <c r="BG103" s="141">
        <f>IF(N103="zákl. přenesená",J103,0)</f>
        <v>0</v>
      </c>
      <c r="BH103" s="141">
        <f>IF(N103="sníž. přenesená",J103,0)</f>
        <v>0</v>
      </c>
      <c r="BI103" s="141">
        <f>IF(N103="nulová",J103,0)</f>
        <v>0</v>
      </c>
      <c r="BJ103" s="16" t="s">
        <v>78</v>
      </c>
      <c r="BK103" s="141">
        <f>ROUND(I103*H103,2)</f>
        <v>0</v>
      </c>
      <c r="BL103" s="16" t="s">
        <v>186</v>
      </c>
      <c r="BM103" s="140" t="s">
        <v>5718</v>
      </c>
    </row>
    <row r="104" spans="2:65" s="1" customFormat="1" x14ac:dyDescent="0.2">
      <c r="B104" s="31"/>
      <c r="D104" s="148" t="s">
        <v>1052</v>
      </c>
      <c r="F104" s="149" t="s">
        <v>1099</v>
      </c>
      <c r="I104" s="144"/>
      <c r="L104" s="31"/>
      <c r="M104" s="145"/>
      <c r="T104" s="52"/>
      <c r="AT104" s="16" t="s">
        <v>1052</v>
      </c>
      <c r="AU104" s="16" t="s">
        <v>80</v>
      </c>
    </row>
    <row r="105" spans="2:65" s="1" customFormat="1" ht="66.75" customHeight="1" x14ac:dyDescent="0.2">
      <c r="B105" s="128"/>
      <c r="C105" s="129" t="s">
        <v>198</v>
      </c>
      <c r="D105" s="129" t="s">
        <v>182</v>
      </c>
      <c r="E105" s="130" t="s">
        <v>1101</v>
      </c>
      <c r="F105" s="131" t="s">
        <v>1102</v>
      </c>
      <c r="G105" s="132" t="s">
        <v>1059</v>
      </c>
      <c r="H105" s="133">
        <v>14.4</v>
      </c>
      <c r="I105" s="134"/>
      <c r="J105" s="135">
        <f>ROUND(I105*H105,2)</f>
        <v>0</v>
      </c>
      <c r="K105" s="131" t="s">
        <v>1050</v>
      </c>
      <c r="L105" s="31"/>
      <c r="M105" s="136" t="s">
        <v>3</v>
      </c>
      <c r="N105" s="137" t="s">
        <v>44</v>
      </c>
      <c r="P105" s="138">
        <f>O105*H105</f>
        <v>0</v>
      </c>
      <c r="Q105" s="138">
        <v>0</v>
      </c>
      <c r="R105" s="138">
        <f>Q105*H105</f>
        <v>0</v>
      </c>
      <c r="S105" s="138">
        <v>0</v>
      </c>
      <c r="T105" s="139">
        <f>S105*H105</f>
        <v>0</v>
      </c>
      <c r="AR105" s="140" t="s">
        <v>186</v>
      </c>
      <c r="AT105" s="140" t="s">
        <v>182</v>
      </c>
      <c r="AU105" s="140" t="s">
        <v>80</v>
      </c>
      <c r="AY105" s="16" t="s">
        <v>181</v>
      </c>
      <c r="BE105" s="141">
        <f>IF(N105="základní",J105,0)</f>
        <v>0</v>
      </c>
      <c r="BF105" s="141">
        <f>IF(N105="snížená",J105,0)</f>
        <v>0</v>
      </c>
      <c r="BG105" s="141">
        <f>IF(N105="zákl. přenesená",J105,0)</f>
        <v>0</v>
      </c>
      <c r="BH105" s="141">
        <f>IF(N105="sníž. přenesená",J105,0)</f>
        <v>0</v>
      </c>
      <c r="BI105" s="141">
        <f>IF(N105="nulová",J105,0)</f>
        <v>0</v>
      </c>
      <c r="BJ105" s="16" t="s">
        <v>78</v>
      </c>
      <c r="BK105" s="141">
        <f>ROUND(I105*H105,2)</f>
        <v>0</v>
      </c>
      <c r="BL105" s="16" t="s">
        <v>186</v>
      </c>
      <c r="BM105" s="140" t="s">
        <v>5719</v>
      </c>
    </row>
    <row r="106" spans="2:65" s="1" customFormat="1" x14ac:dyDescent="0.2">
      <c r="B106" s="31"/>
      <c r="D106" s="148" t="s">
        <v>1052</v>
      </c>
      <c r="F106" s="149" t="s">
        <v>1104</v>
      </c>
      <c r="I106" s="144"/>
      <c r="L106" s="31"/>
      <c r="M106" s="145"/>
      <c r="T106" s="52"/>
      <c r="AT106" s="16" t="s">
        <v>1052</v>
      </c>
      <c r="AU106" s="16" t="s">
        <v>80</v>
      </c>
    </row>
    <row r="107" spans="2:65" s="12" customFormat="1" x14ac:dyDescent="0.2">
      <c r="B107" s="150"/>
      <c r="D107" s="142" t="s">
        <v>1054</v>
      </c>
      <c r="E107" s="151" t="s">
        <v>3</v>
      </c>
      <c r="F107" s="152" t="s">
        <v>5720</v>
      </c>
      <c r="H107" s="153">
        <v>14.4</v>
      </c>
      <c r="I107" s="154"/>
      <c r="L107" s="150"/>
      <c r="M107" s="155"/>
      <c r="T107" s="156"/>
      <c r="AT107" s="151" t="s">
        <v>1054</v>
      </c>
      <c r="AU107" s="151" t="s">
        <v>80</v>
      </c>
      <c r="AV107" s="12" t="s">
        <v>80</v>
      </c>
      <c r="AW107" s="12" t="s">
        <v>35</v>
      </c>
      <c r="AX107" s="12" t="s">
        <v>78</v>
      </c>
      <c r="AY107" s="151" t="s">
        <v>181</v>
      </c>
    </row>
    <row r="108" spans="2:65" s="1" customFormat="1" ht="44.25" customHeight="1" x14ac:dyDescent="0.2">
      <c r="B108" s="128"/>
      <c r="C108" s="129" t="s">
        <v>201</v>
      </c>
      <c r="D108" s="129" t="s">
        <v>182</v>
      </c>
      <c r="E108" s="130" t="s">
        <v>5200</v>
      </c>
      <c r="F108" s="131" t="s">
        <v>5201</v>
      </c>
      <c r="G108" s="132" t="s">
        <v>1059</v>
      </c>
      <c r="H108" s="133">
        <v>1.44</v>
      </c>
      <c r="I108" s="134"/>
      <c r="J108" s="135">
        <f>ROUND(I108*H108,2)</f>
        <v>0</v>
      </c>
      <c r="K108" s="131" t="s">
        <v>1205</v>
      </c>
      <c r="L108" s="31"/>
      <c r="M108" s="136" t="s">
        <v>3</v>
      </c>
      <c r="N108" s="137" t="s">
        <v>44</v>
      </c>
      <c r="P108" s="138">
        <f>O108*H108</f>
        <v>0</v>
      </c>
      <c r="Q108" s="138">
        <v>0</v>
      </c>
      <c r="R108" s="138">
        <f>Q108*H108</f>
        <v>0</v>
      </c>
      <c r="S108" s="138">
        <v>0</v>
      </c>
      <c r="T108" s="139">
        <f>S108*H108</f>
        <v>0</v>
      </c>
      <c r="AR108" s="140" t="s">
        <v>186</v>
      </c>
      <c r="AT108" s="140" t="s">
        <v>182</v>
      </c>
      <c r="AU108" s="140" t="s">
        <v>80</v>
      </c>
      <c r="AY108" s="16" t="s">
        <v>181</v>
      </c>
      <c r="BE108" s="141">
        <f>IF(N108="základní",J108,0)</f>
        <v>0</v>
      </c>
      <c r="BF108" s="141">
        <f>IF(N108="snížená",J108,0)</f>
        <v>0</v>
      </c>
      <c r="BG108" s="141">
        <f>IF(N108="zákl. přenesená",J108,0)</f>
        <v>0</v>
      </c>
      <c r="BH108" s="141">
        <f>IF(N108="sníž. přenesená",J108,0)</f>
        <v>0</v>
      </c>
      <c r="BI108" s="141">
        <f>IF(N108="nulová",J108,0)</f>
        <v>0</v>
      </c>
      <c r="BJ108" s="16" t="s">
        <v>78</v>
      </c>
      <c r="BK108" s="141">
        <f>ROUND(I108*H108,2)</f>
        <v>0</v>
      </c>
      <c r="BL108" s="16" t="s">
        <v>186</v>
      </c>
      <c r="BM108" s="140" t="s">
        <v>5721</v>
      </c>
    </row>
    <row r="109" spans="2:65" s="1" customFormat="1" x14ac:dyDescent="0.2">
      <c r="B109" s="31"/>
      <c r="D109" s="148" t="s">
        <v>1052</v>
      </c>
      <c r="F109" s="149" t="s">
        <v>5203</v>
      </c>
      <c r="I109" s="144"/>
      <c r="L109" s="31"/>
      <c r="M109" s="145"/>
      <c r="T109" s="52"/>
      <c r="AT109" s="16" t="s">
        <v>1052</v>
      </c>
      <c r="AU109" s="16" t="s">
        <v>80</v>
      </c>
    </row>
    <row r="110" spans="2:65" s="1" customFormat="1" ht="44.25" customHeight="1" x14ac:dyDescent="0.2">
      <c r="B110" s="128"/>
      <c r="C110" s="129" t="s">
        <v>205</v>
      </c>
      <c r="D110" s="129" t="s">
        <v>182</v>
      </c>
      <c r="E110" s="130" t="s">
        <v>1112</v>
      </c>
      <c r="F110" s="131" t="s">
        <v>1113</v>
      </c>
      <c r="G110" s="132" t="s">
        <v>1114</v>
      </c>
      <c r="H110" s="133">
        <v>2.16</v>
      </c>
      <c r="I110" s="134"/>
      <c r="J110" s="135">
        <f>ROUND(I110*H110,2)</f>
        <v>0</v>
      </c>
      <c r="K110" s="131" t="s">
        <v>1050</v>
      </c>
      <c r="L110" s="31"/>
      <c r="M110" s="136" t="s">
        <v>3</v>
      </c>
      <c r="N110" s="137" t="s">
        <v>44</v>
      </c>
      <c r="P110" s="138">
        <f>O110*H110</f>
        <v>0</v>
      </c>
      <c r="Q110" s="138">
        <v>0</v>
      </c>
      <c r="R110" s="138">
        <f>Q110*H110</f>
        <v>0</v>
      </c>
      <c r="S110" s="138">
        <v>0</v>
      </c>
      <c r="T110" s="139">
        <f>S110*H110</f>
        <v>0</v>
      </c>
      <c r="AR110" s="140" t="s">
        <v>186</v>
      </c>
      <c r="AT110" s="140" t="s">
        <v>182</v>
      </c>
      <c r="AU110" s="140" t="s">
        <v>80</v>
      </c>
      <c r="AY110" s="16" t="s">
        <v>181</v>
      </c>
      <c r="BE110" s="141">
        <f>IF(N110="základní",J110,0)</f>
        <v>0</v>
      </c>
      <c r="BF110" s="141">
        <f>IF(N110="snížená",J110,0)</f>
        <v>0</v>
      </c>
      <c r="BG110" s="141">
        <f>IF(N110="zákl. přenesená",J110,0)</f>
        <v>0</v>
      </c>
      <c r="BH110" s="141">
        <f>IF(N110="sníž. přenesená",J110,0)</f>
        <v>0</v>
      </c>
      <c r="BI110" s="141">
        <f>IF(N110="nulová",J110,0)</f>
        <v>0</v>
      </c>
      <c r="BJ110" s="16" t="s">
        <v>78</v>
      </c>
      <c r="BK110" s="141">
        <f>ROUND(I110*H110,2)</f>
        <v>0</v>
      </c>
      <c r="BL110" s="16" t="s">
        <v>186</v>
      </c>
      <c r="BM110" s="140" t="s">
        <v>5722</v>
      </c>
    </row>
    <row r="111" spans="2:65" s="1" customFormat="1" x14ac:dyDescent="0.2">
      <c r="B111" s="31"/>
      <c r="D111" s="148" t="s">
        <v>1052</v>
      </c>
      <c r="F111" s="149" t="s">
        <v>1116</v>
      </c>
      <c r="I111" s="144"/>
      <c r="L111" s="31"/>
      <c r="M111" s="145"/>
      <c r="T111" s="52"/>
      <c r="AT111" s="16" t="s">
        <v>1052</v>
      </c>
      <c r="AU111" s="16" t="s">
        <v>80</v>
      </c>
    </row>
    <row r="112" spans="2:65" s="12" customFormat="1" x14ac:dyDescent="0.2">
      <c r="B112" s="150"/>
      <c r="D112" s="142" t="s">
        <v>1054</v>
      </c>
      <c r="E112" s="151" t="s">
        <v>3</v>
      </c>
      <c r="F112" s="152" t="s">
        <v>5723</v>
      </c>
      <c r="H112" s="153">
        <v>2.16</v>
      </c>
      <c r="I112" s="154"/>
      <c r="L112" s="150"/>
      <c r="M112" s="155"/>
      <c r="T112" s="156"/>
      <c r="AT112" s="151" t="s">
        <v>1054</v>
      </c>
      <c r="AU112" s="151" t="s">
        <v>80</v>
      </c>
      <c r="AV112" s="12" t="s">
        <v>80</v>
      </c>
      <c r="AW112" s="12" t="s">
        <v>35</v>
      </c>
      <c r="AX112" s="12" t="s">
        <v>78</v>
      </c>
      <c r="AY112" s="151" t="s">
        <v>181</v>
      </c>
    </row>
    <row r="113" spans="2:65" s="1" customFormat="1" ht="44.25" customHeight="1" x14ac:dyDescent="0.2">
      <c r="B113" s="128"/>
      <c r="C113" s="129" t="s">
        <v>209</v>
      </c>
      <c r="D113" s="129" t="s">
        <v>182</v>
      </c>
      <c r="E113" s="130" t="s">
        <v>1119</v>
      </c>
      <c r="F113" s="131" t="s">
        <v>1120</v>
      </c>
      <c r="G113" s="132" t="s">
        <v>1059</v>
      </c>
      <c r="H113" s="133">
        <v>7.04</v>
      </c>
      <c r="I113" s="134"/>
      <c r="J113" s="135">
        <f>ROUND(I113*H113,2)</f>
        <v>0</v>
      </c>
      <c r="K113" s="131" t="s">
        <v>1205</v>
      </c>
      <c r="L113" s="31"/>
      <c r="M113" s="136" t="s">
        <v>3</v>
      </c>
      <c r="N113" s="137" t="s">
        <v>44</v>
      </c>
      <c r="P113" s="138">
        <f>O113*H113</f>
        <v>0</v>
      </c>
      <c r="Q113" s="138">
        <v>0</v>
      </c>
      <c r="R113" s="138">
        <f>Q113*H113</f>
        <v>0</v>
      </c>
      <c r="S113" s="138">
        <v>0</v>
      </c>
      <c r="T113" s="139">
        <f>S113*H113</f>
        <v>0</v>
      </c>
      <c r="AR113" s="140" t="s">
        <v>186</v>
      </c>
      <c r="AT113" s="140" t="s">
        <v>182</v>
      </c>
      <c r="AU113" s="140" t="s">
        <v>80</v>
      </c>
      <c r="AY113" s="16" t="s">
        <v>181</v>
      </c>
      <c r="BE113" s="141">
        <f>IF(N113="základní",J113,0)</f>
        <v>0</v>
      </c>
      <c r="BF113" s="141">
        <f>IF(N113="snížená",J113,0)</f>
        <v>0</v>
      </c>
      <c r="BG113" s="141">
        <f>IF(N113="zákl. přenesená",J113,0)</f>
        <v>0</v>
      </c>
      <c r="BH113" s="141">
        <f>IF(N113="sníž. přenesená",J113,0)</f>
        <v>0</v>
      </c>
      <c r="BI113" s="141">
        <f>IF(N113="nulová",J113,0)</f>
        <v>0</v>
      </c>
      <c r="BJ113" s="16" t="s">
        <v>78</v>
      </c>
      <c r="BK113" s="141">
        <f>ROUND(I113*H113,2)</f>
        <v>0</v>
      </c>
      <c r="BL113" s="16" t="s">
        <v>186</v>
      </c>
      <c r="BM113" s="140" t="s">
        <v>5724</v>
      </c>
    </row>
    <row r="114" spans="2:65" s="1" customFormat="1" x14ac:dyDescent="0.2">
      <c r="B114" s="31"/>
      <c r="D114" s="148" t="s">
        <v>1052</v>
      </c>
      <c r="F114" s="149" t="s">
        <v>5106</v>
      </c>
      <c r="I114" s="144"/>
      <c r="L114" s="31"/>
      <c r="M114" s="145"/>
      <c r="T114" s="52"/>
      <c r="AT114" s="16" t="s">
        <v>1052</v>
      </c>
      <c r="AU114" s="16" t="s">
        <v>80</v>
      </c>
    </row>
    <row r="115" spans="2:65" s="12" customFormat="1" x14ac:dyDescent="0.2">
      <c r="B115" s="150"/>
      <c r="D115" s="142" t="s">
        <v>1054</v>
      </c>
      <c r="E115" s="151" t="s">
        <v>3</v>
      </c>
      <c r="F115" s="152" t="s">
        <v>5725</v>
      </c>
      <c r="H115" s="153">
        <v>7.04</v>
      </c>
      <c r="I115" s="154"/>
      <c r="L115" s="150"/>
      <c r="M115" s="155"/>
      <c r="T115" s="156"/>
      <c r="AT115" s="151" t="s">
        <v>1054</v>
      </c>
      <c r="AU115" s="151" t="s">
        <v>80</v>
      </c>
      <c r="AV115" s="12" t="s">
        <v>80</v>
      </c>
      <c r="AW115" s="12" t="s">
        <v>35</v>
      </c>
      <c r="AX115" s="12" t="s">
        <v>78</v>
      </c>
      <c r="AY115" s="151" t="s">
        <v>181</v>
      </c>
    </row>
    <row r="116" spans="2:65" s="11" customFormat="1" ht="22.9" customHeight="1" x14ac:dyDescent="0.2">
      <c r="B116" s="118"/>
      <c r="D116" s="119" t="s">
        <v>72</v>
      </c>
      <c r="E116" s="146" t="s">
        <v>186</v>
      </c>
      <c r="F116" s="146" t="s">
        <v>5726</v>
      </c>
      <c r="I116" s="121"/>
      <c r="J116" s="147">
        <f>BK116</f>
        <v>0</v>
      </c>
      <c r="L116" s="118"/>
      <c r="M116" s="123"/>
      <c r="P116" s="124">
        <f>SUM(P117:P128)</f>
        <v>0</v>
      </c>
      <c r="R116" s="124">
        <f>SUM(R117:R128)</f>
        <v>0</v>
      </c>
      <c r="T116" s="125">
        <f>SUM(T117:T128)</f>
        <v>0</v>
      </c>
      <c r="AR116" s="119" t="s">
        <v>78</v>
      </c>
      <c r="AT116" s="126" t="s">
        <v>72</v>
      </c>
      <c r="AU116" s="126" t="s">
        <v>78</v>
      </c>
      <c r="AY116" s="119" t="s">
        <v>181</v>
      </c>
      <c r="BK116" s="127">
        <f>SUM(BK117:BK128)</f>
        <v>0</v>
      </c>
    </row>
    <row r="117" spans="2:65" s="1" customFormat="1" ht="16.5" customHeight="1" x14ac:dyDescent="0.2">
      <c r="B117" s="128"/>
      <c r="C117" s="129" t="s">
        <v>212</v>
      </c>
      <c r="D117" s="129" t="s">
        <v>182</v>
      </c>
      <c r="E117" s="130" t="s">
        <v>5727</v>
      </c>
      <c r="F117" s="131" t="s">
        <v>5728</v>
      </c>
      <c r="G117" s="132" t="s">
        <v>1059</v>
      </c>
      <c r="H117" s="133">
        <v>5</v>
      </c>
      <c r="I117" s="134"/>
      <c r="J117" s="135">
        <f>ROUND(I117*H117,2)</f>
        <v>0</v>
      </c>
      <c r="K117" s="131" t="s">
        <v>3</v>
      </c>
      <c r="L117" s="31"/>
      <c r="M117" s="136" t="s">
        <v>3</v>
      </c>
      <c r="N117" s="137" t="s">
        <v>44</v>
      </c>
      <c r="P117" s="138">
        <f>O117*H117</f>
        <v>0</v>
      </c>
      <c r="Q117" s="138">
        <v>0</v>
      </c>
      <c r="R117" s="138">
        <f>Q117*H117</f>
        <v>0</v>
      </c>
      <c r="S117" s="138">
        <v>0</v>
      </c>
      <c r="T117" s="139">
        <f>S117*H117</f>
        <v>0</v>
      </c>
      <c r="AR117" s="140" t="s">
        <v>186</v>
      </c>
      <c r="AT117" s="140" t="s">
        <v>182</v>
      </c>
      <c r="AU117" s="140" t="s">
        <v>80</v>
      </c>
      <c r="AY117" s="16" t="s">
        <v>181</v>
      </c>
      <c r="BE117" s="141">
        <f>IF(N117="základní",J117,0)</f>
        <v>0</v>
      </c>
      <c r="BF117" s="141">
        <f>IF(N117="snížená",J117,0)</f>
        <v>0</v>
      </c>
      <c r="BG117" s="141">
        <f>IF(N117="zákl. přenesená",J117,0)</f>
        <v>0</v>
      </c>
      <c r="BH117" s="141">
        <f>IF(N117="sníž. přenesená",J117,0)</f>
        <v>0</v>
      </c>
      <c r="BI117" s="141">
        <f>IF(N117="nulová",J117,0)</f>
        <v>0</v>
      </c>
      <c r="BJ117" s="16" t="s">
        <v>78</v>
      </c>
      <c r="BK117" s="141">
        <f>ROUND(I117*H117,2)</f>
        <v>0</v>
      </c>
      <c r="BL117" s="16" t="s">
        <v>186</v>
      </c>
      <c r="BM117" s="140" t="s">
        <v>5729</v>
      </c>
    </row>
    <row r="118" spans="2:65" s="1" customFormat="1" ht="24.2" customHeight="1" x14ac:dyDescent="0.2">
      <c r="B118" s="128"/>
      <c r="C118" s="129" t="s">
        <v>216</v>
      </c>
      <c r="D118" s="129" t="s">
        <v>182</v>
      </c>
      <c r="E118" s="130" t="s">
        <v>5730</v>
      </c>
      <c r="F118" s="131" t="s">
        <v>5731</v>
      </c>
      <c r="G118" s="132" t="s">
        <v>499</v>
      </c>
      <c r="H118" s="133">
        <v>5</v>
      </c>
      <c r="I118" s="134"/>
      <c r="J118" s="135">
        <f>ROUND(I118*H118,2)</f>
        <v>0</v>
      </c>
      <c r="K118" s="131" t="s">
        <v>3</v>
      </c>
      <c r="L118" s="31"/>
      <c r="M118" s="136" t="s">
        <v>3</v>
      </c>
      <c r="N118" s="137" t="s">
        <v>44</v>
      </c>
      <c r="P118" s="138">
        <f>O118*H118</f>
        <v>0</v>
      </c>
      <c r="Q118" s="138">
        <v>0</v>
      </c>
      <c r="R118" s="138">
        <f>Q118*H118</f>
        <v>0</v>
      </c>
      <c r="S118" s="138">
        <v>0</v>
      </c>
      <c r="T118" s="139">
        <f>S118*H118</f>
        <v>0</v>
      </c>
      <c r="AR118" s="140" t="s">
        <v>186</v>
      </c>
      <c r="AT118" s="140" t="s">
        <v>182</v>
      </c>
      <c r="AU118" s="140" t="s">
        <v>80</v>
      </c>
      <c r="AY118" s="16" t="s">
        <v>181</v>
      </c>
      <c r="BE118" s="141">
        <f>IF(N118="základní",J118,0)</f>
        <v>0</v>
      </c>
      <c r="BF118" s="141">
        <f>IF(N118="snížená",J118,0)</f>
        <v>0</v>
      </c>
      <c r="BG118" s="141">
        <f>IF(N118="zákl. přenesená",J118,0)</f>
        <v>0</v>
      </c>
      <c r="BH118" s="141">
        <f>IF(N118="sníž. přenesená",J118,0)</f>
        <v>0</v>
      </c>
      <c r="BI118" s="141">
        <f>IF(N118="nulová",J118,0)</f>
        <v>0</v>
      </c>
      <c r="BJ118" s="16" t="s">
        <v>78</v>
      </c>
      <c r="BK118" s="141">
        <f>ROUND(I118*H118,2)</f>
        <v>0</v>
      </c>
      <c r="BL118" s="16" t="s">
        <v>186</v>
      </c>
      <c r="BM118" s="140" t="s">
        <v>5732</v>
      </c>
    </row>
    <row r="119" spans="2:65" s="1" customFormat="1" ht="24.2" customHeight="1" x14ac:dyDescent="0.2">
      <c r="B119" s="128"/>
      <c r="C119" s="129" t="s">
        <v>220</v>
      </c>
      <c r="D119" s="129" t="s">
        <v>182</v>
      </c>
      <c r="E119" s="130" t="s">
        <v>5733</v>
      </c>
      <c r="F119" s="131" t="s">
        <v>5734</v>
      </c>
      <c r="G119" s="132" t="s">
        <v>1288</v>
      </c>
      <c r="H119" s="133">
        <v>1</v>
      </c>
      <c r="I119" s="134"/>
      <c r="J119" s="135">
        <f>ROUND(I119*H119,2)</f>
        <v>0</v>
      </c>
      <c r="K119" s="131" t="s">
        <v>3</v>
      </c>
      <c r="L119" s="31"/>
      <c r="M119" s="136" t="s">
        <v>3</v>
      </c>
      <c r="N119" s="137" t="s">
        <v>44</v>
      </c>
      <c r="P119" s="138">
        <f>O119*H119</f>
        <v>0</v>
      </c>
      <c r="Q119" s="138">
        <v>0</v>
      </c>
      <c r="R119" s="138">
        <f>Q119*H119</f>
        <v>0</v>
      </c>
      <c r="S119" s="138">
        <v>0</v>
      </c>
      <c r="T119" s="139">
        <f>S119*H119</f>
        <v>0</v>
      </c>
      <c r="AR119" s="140" t="s">
        <v>186</v>
      </c>
      <c r="AT119" s="140" t="s">
        <v>182</v>
      </c>
      <c r="AU119" s="140" t="s">
        <v>80</v>
      </c>
      <c r="AY119" s="16" t="s">
        <v>181</v>
      </c>
      <c r="BE119" s="141">
        <f>IF(N119="základní",J119,0)</f>
        <v>0</v>
      </c>
      <c r="BF119" s="141">
        <f>IF(N119="snížená",J119,0)</f>
        <v>0</v>
      </c>
      <c r="BG119" s="141">
        <f>IF(N119="zákl. přenesená",J119,0)</f>
        <v>0</v>
      </c>
      <c r="BH119" s="141">
        <f>IF(N119="sníž. přenesená",J119,0)</f>
        <v>0</v>
      </c>
      <c r="BI119" s="141">
        <f>IF(N119="nulová",J119,0)</f>
        <v>0</v>
      </c>
      <c r="BJ119" s="16" t="s">
        <v>78</v>
      </c>
      <c r="BK119" s="141">
        <f>ROUND(I119*H119,2)</f>
        <v>0</v>
      </c>
      <c r="BL119" s="16" t="s">
        <v>186</v>
      </c>
      <c r="BM119" s="140" t="s">
        <v>5735</v>
      </c>
    </row>
    <row r="120" spans="2:65" s="1" customFormat="1" ht="16.5" customHeight="1" x14ac:dyDescent="0.2">
      <c r="B120" s="128"/>
      <c r="C120" s="129" t="s">
        <v>9</v>
      </c>
      <c r="D120" s="129" t="s">
        <v>182</v>
      </c>
      <c r="E120" s="130" t="s">
        <v>5736</v>
      </c>
      <c r="F120" s="131" t="s">
        <v>5737</v>
      </c>
      <c r="G120" s="132" t="s">
        <v>1288</v>
      </c>
      <c r="H120" s="133">
        <v>1</v>
      </c>
      <c r="I120" s="134"/>
      <c r="J120" s="135">
        <f>ROUND(I120*H120,2)</f>
        <v>0</v>
      </c>
      <c r="K120" s="131" t="s">
        <v>3</v>
      </c>
      <c r="L120" s="31"/>
      <c r="M120" s="136" t="s">
        <v>3</v>
      </c>
      <c r="N120" s="137" t="s">
        <v>44</v>
      </c>
      <c r="P120" s="138">
        <f>O120*H120</f>
        <v>0</v>
      </c>
      <c r="Q120" s="138">
        <v>0</v>
      </c>
      <c r="R120" s="138">
        <f>Q120*H120</f>
        <v>0</v>
      </c>
      <c r="S120" s="138">
        <v>0</v>
      </c>
      <c r="T120" s="139">
        <f>S120*H120</f>
        <v>0</v>
      </c>
      <c r="AR120" s="140" t="s">
        <v>186</v>
      </c>
      <c r="AT120" s="140" t="s">
        <v>182</v>
      </c>
      <c r="AU120" s="140" t="s">
        <v>80</v>
      </c>
      <c r="AY120" s="16" t="s">
        <v>181</v>
      </c>
      <c r="BE120" s="141">
        <f>IF(N120="základní",J120,0)</f>
        <v>0</v>
      </c>
      <c r="BF120" s="141">
        <f>IF(N120="snížená",J120,0)</f>
        <v>0</v>
      </c>
      <c r="BG120" s="141">
        <f>IF(N120="zákl. přenesená",J120,0)</f>
        <v>0</v>
      </c>
      <c r="BH120" s="141">
        <f>IF(N120="sníž. přenesená",J120,0)</f>
        <v>0</v>
      </c>
      <c r="BI120" s="141">
        <f>IF(N120="nulová",J120,0)</f>
        <v>0</v>
      </c>
      <c r="BJ120" s="16" t="s">
        <v>78</v>
      </c>
      <c r="BK120" s="141">
        <f>ROUND(I120*H120,2)</f>
        <v>0</v>
      </c>
      <c r="BL120" s="16" t="s">
        <v>186</v>
      </c>
      <c r="BM120" s="140" t="s">
        <v>5738</v>
      </c>
    </row>
    <row r="121" spans="2:65" s="1" customFormat="1" ht="33" customHeight="1" x14ac:dyDescent="0.2">
      <c r="B121" s="128"/>
      <c r="C121" s="129" t="s">
        <v>226</v>
      </c>
      <c r="D121" s="129" t="s">
        <v>182</v>
      </c>
      <c r="E121" s="130" t="s">
        <v>5739</v>
      </c>
      <c r="F121" s="131" t="s">
        <v>5740</v>
      </c>
      <c r="G121" s="132" t="s">
        <v>1059</v>
      </c>
      <c r="H121" s="133">
        <v>1.44</v>
      </c>
      <c r="I121" s="134"/>
      <c r="J121" s="135">
        <f>ROUND(I121*H121,2)</f>
        <v>0</v>
      </c>
      <c r="K121" s="131" t="s">
        <v>1050</v>
      </c>
      <c r="L121" s="31"/>
      <c r="M121" s="136" t="s">
        <v>3</v>
      </c>
      <c r="N121" s="137" t="s">
        <v>44</v>
      </c>
      <c r="P121" s="138">
        <f>O121*H121</f>
        <v>0</v>
      </c>
      <c r="Q121" s="138">
        <v>0</v>
      </c>
      <c r="R121" s="138">
        <f>Q121*H121</f>
        <v>0</v>
      </c>
      <c r="S121" s="138">
        <v>0</v>
      </c>
      <c r="T121" s="139">
        <f>S121*H121</f>
        <v>0</v>
      </c>
      <c r="AR121" s="140" t="s">
        <v>186</v>
      </c>
      <c r="AT121" s="140" t="s">
        <v>182</v>
      </c>
      <c r="AU121" s="140" t="s">
        <v>80</v>
      </c>
      <c r="AY121" s="16" t="s">
        <v>181</v>
      </c>
      <c r="BE121" s="141">
        <f>IF(N121="základní",J121,0)</f>
        <v>0</v>
      </c>
      <c r="BF121" s="141">
        <f>IF(N121="snížená",J121,0)</f>
        <v>0</v>
      </c>
      <c r="BG121" s="141">
        <f>IF(N121="zákl. přenesená",J121,0)</f>
        <v>0</v>
      </c>
      <c r="BH121" s="141">
        <f>IF(N121="sníž. přenesená",J121,0)</f>
        <v>0</v>
      </c>
      <c r="BI121" s="141">
        <f>IF(N121="nulová",J121,0)</f>
        <v>0</v>
      </c>
      <c r="BJ121" s="16" t="s">
        <v>78</v>
      </c>
      <c r="BK121" s="141">
        <f>ROUND(I121*H121,2)</f>
        <v>0</v>
      </c>
      <c r="BL121" s="16" t="s">
        <v>186</v>
      </c>
      <c r="BM121" s="140" t="s">
        <v>5741</v>
      </c>
    </row>
    <row r="122" spans="2:65" s="1" customFormat="1" x14ac:dyDescent="0.2">
      <c r="B122" s="31"/>
      <c r="D122" s="148" t="s">
        <v>1052</v>
      </c>
      <c r="F122" s="149" t="s">
        <v>5742</v>
      </c>
      <c r="I122" s="144"/>
      <c r="L122" s="31"/>
      <c r="M122" s="145"/>
      <c r="T122" s="52"/>
      <c r="AT122" s="16" t="s">
        <v>1052</v>
      </c>
      <c r="AU122" s="16" t="s">
        <v>80</v>
      </c>
    </row>
    <row r="123" spans="2:65" s="12" customFormat="1" x14ac:dyDescent="0.2">
      <c r="B123" s="150"/>
      <c r="D123" s="142" t="s">
        <v>1054</v>
      </c>
      <c r="E123" s="151" t="s">
        <v>3</v>
      </c>
      <c r="F123" s="152" t="s">
        <v>5743</v>
      </c>
      <c r="H123" s="153">
        <v>1.44</v>
      </c>
      <c r="I123" s="154"/>
      <c r="L123" s="150"/>
      <c r="M123" s="155"/>
      <c r="T123" s="156"/>
      <c r="AT123" s="151" t="s">
        <v>1054</v>
      </c>
      <c r="AU123" s="151" t="s">
        <v>80</v>
      </c>
      <c r="AV123" s="12" t="s">
        <v>80</v>
      </c>
      <c r="AW123" s="12" t="s">
        <v>35</v>
      </c>
      <c r="AX123" s="12" t="s">
        <v>78</v>
      </c>
      <c r="AY123" s="151" t="s">
        <v>181</v>
      </c>
    </row>
    <row r="124" spans="2:65" s="1" customFormat="1" ht="16.5" customHeight="1" x14ac:dyDescent="0.2">
      <c r="B124" s="128"/>
      <c r="C124" s="129" t="s">
        <v>230</v>
      </c>
      <c r="D124" s="129" t="s">
        <v>182</v>
      </c>
      <c r="E124" s="130" t="s">
        <v>2620</v>
      </c>
      <c r="F124" s="131" t="s">
        <v>5744</v>
      </c>
      <c r="G124" s="132" t="s">
        <v>499</v>
      </c>
      <c r="H124" s="133">
        <v>2</v>
      </c>
      <c r="I124" s="134"/>
      <c r="J124" s="135">
        <f>ROUND(I124*H124,2)</f>
        <v>0</v>
      </c>
      <c r="K124" s="131" t="s">
        <v>3</v>
      </c>
      <c r="L124" s="31"/>
      <c r="M124" s="136" t="s">
        <v>3</v>
      </c>
      <c r="N124" s="137" t="s">
        <v>44</v>
      </c>
      <c r="P124" s="138">
        <f>O124*H124</f>
        <v>0</v>
      </c>
      <c r="Q124" s="138">
        <v>0</v>
      </c>
      <c r="R124" s="138">
        <f>Q124*H124</f>
        <v>0</v>
      </c>
      <c r="S124" s="138">
        <v>0</v>
      </c>
      <c r="T124" s="139">
        <f>S124*H124</f>
        <v>0</v>
      </c>
      <c r="AR124" s="140" t="s">
        <v>186</v>
      </c>
      <c r="AT124" s="140" t="s">
        <v>182</v>
      </c>
      <c r="AU124" s="140" t="s">
        <v>80</v>
      </c>
      <c r="AY124" s="16" t="s">
        <v>181</v>
      </c>
      <c r="BE124" s="141">
        <f>IF(N124="základní",J124,0)</f>
        <v>0</v>
      </c>
      <c r="BF124" s="141">
        <f>IF(N124="snížená",J124,0)</f>
        <v>0</v>
      </c>
      <c r="BG124" s="141">
        <f>IF(N124="zákl. přenesená",J124,0)</f>
        <v>0</v>
      </c>
      <c r="BH124" s="141">
        <f>IF(N124="sníž. přenesená",J124,0)</f>
        <v>0</v>
      </c>
      <c r="BI124" s="141">
        <f>IF(N124="nulová",J124,0)</f>
        <v>0</v>
      </c>
      <c r="BJ124" s="16" t="s">
        <v>78</v>
      </c>
      <c r="BK124" s="141">
        <f>ROUND(I124*H124,2)</f>
        <v>0</v>
      </c>
      <c r="BL124" s="16" t="s">
        <v>186</v>
      </c>
      <c r="BM124" s="140" t="s">
        <v>5745</v>
      </c>
    </row>
    <row r="125" spans="2:65" s="1" customFormat="1" ht="21.75" customHeight="1" x14ac:dyDescent="0.2">
      <c r="B125" s="128"/>
      <c r="C125" s="129" t="s">
        <v>233</v>
      </c>
      <c r="D125" s="129" t="s">
        <v>182</v>
      </c>
      <c r="E125" s="130" t="s">
        <v>2640</v>
      </c>
      <c r="F125" s="131" t="s">
        <v>5746</v>
      </c>
      <c r="G125" s="132" t="s">
        <v>499</v>
      </c>
      <c r="H125" s="133">
        <v>2</v>
      </c>
      <c r="I125" s="134"/>
      <c r="J125" s="135">
        <f>ROUND(I125*H125,2)</f>
        <v>0</v>
      </c>
      <c r="K125" s="131" t="s">
        <v>3</v>
      </c>
      <c r="L125" s="31"/>
      <c r="M125" s="136" t="s">
        <v>3</v>
      </c>
      <c r="N125" s="137" t="s">
        <v>44</v>
      </c>
      <c r="P125" s="138">
        <f>O125*H125</f>
        <v>0</v>
      </c>
      <c r="Q125" s="138">
        <v>0</v>
      </c>
      <c r="R125" s="138">
        <f>Q125*H125</f>
        <v>0</v>
      </c>
      <c r="S125" s="138">
        <v>0</v>
      </c>
      <c r="T125" s="139">
        <f>S125*H125</f>
        <v>0</v>
      </c>
      <c r="AR125" s="140" t="s">
        <v>186</v>
      </c>
      <c r="AT125" s="140" t="s">
        <v>182</v>
      </c>
      <c r="AU125" s="140" t="s">
        <v>80</v>
      </c>
      <c r="AY125" s="16" t="s">
        <v>181</v>
      </c>
      <c r="BE125" s="141">
        <f>IF(N125="základní",J125,0)</f>
        <v>0</v>
      </c>
      <c r="BF125" s="141">
        <f>IF(N125="snížená",J125,0)</f>
        <v>0</v>
      </c>
      <c r="BG125" s="141">
        <f>IF(N125="zákl. přenesená",J125,0)</f>
        <v>0</v>
      </c>
      <c r="BH125" s="141">
        <f>IF(N125="sníž. přenesená",J125,0)</f>
        <v>0</v>
      </c>
      <c r="BI125" s="141">
        <f>IF(N125="nulová",J125,0)</f>
        <v>0</v>
      </c>
      <c r="BJ125" s="16" t="s">
        <v>78</v>
      </c>
      <c r="BK125" s="141">
        <f>ROUND(I125*H125,2)</f>
        <v>0</v>
      </c>
      <c r="BL125" s="16" t="s">
        <v>186</v>
      </c>
      <c r="BM125" s="140" t="s">
        <v>5747</v>
      </c>
    </row>
    <row r="126" spans="2:65" s="1" customFormat="1" ht="21.75" customHeight="1" x14ac:dyDescent="0.2">
      <c r="B126" s="128"/>
      <c r="C126" s="129" t="s">
        <v>237</v>
      </c>
      <c r="D126" s="129" t="s">
        <v>182</v>
      </c>
      <c r="E126" s="130" t="s">
        <v>2644</v>
      </c>
      <c r="F126" s="131" t="s">
        <v>5748</v>
      </c>
      <c r="G126" s="132" t="s">
        <v>499</v>
      </c>
      <c r="H126" s="133">
        <v>17</v>
      </c>
      <c r="I126" s="134"/>
      <c r="J126" s="135">
        <f>ROUND(I126*H126,2)</f>
        <v>0</v>
      </c>
      <c r="K126" s="131" t="s">
        <v>3</v>
      </c>
      <c r="L126" s="31"/>
      <c r="M126" s="136" t="s">
        <v>3</v>
      </c>
      <c r="N126" s="137" t="s">
        <v>44</v>
      </c>
      <c r="P126" s="138">
        <f>O126*H126</f>
        <v>0</v>
      </c>
      <c r="Q126" s="138">
        <v>0</v>
      </c>
      <c r="R126" s="138">
        <f>Q126*H126</f>
        <v>0</v>
      </c>
      <c r="S126" s="138">
        <v>0</v>
      </c>
      <c r="T126" s="139">
        <f>S126*H126</f>
        <v>0</v>
      </c>
      <c r="AR126" s="140" t="s">
        <v>186</v>
      </c>
      <c r="AT126" s="140" t="s">
        <v>182</v>
      </c>
      <c r="AU126" s="140" t="s">
        <v>80</v>
      </c>
      <c r="AY126" s="16" t="s">
        <v>181</v>
      </c>
      <c r="BE126" s="141">
        <f>IF(N126="základní",J126,0)</f>
        <v>0</v>
      </c>
      <c r="BF126" s="141">
        <f>IF(N126="snížená",J126,0)</f>
        <v>0</v>
      </c>
      <c r="BG126" s="141">
        <f>IF(N126="zákl. přenesená",J126,0)</f>
        <v>0</v>
      </c>
      <c r="BH126" s="141">
        <f>IF(N126="sníž. přenesená",J126,0)</f>
        <v>0</v>
      </c>
      <c r="BI126" s="141">
        <f>IF(N126="nulová",J126,0)</f>
        <v>0</v>
      </c>
      <c r="BJ126" s="16" t="s">
        <v>78</v>
      </c>
      <c r="BK126" s="141">
        <f>ROUND(I126*H126,2)</f>
        <v>0</v>
      </c>
      <c r="BL126" s="16" t="s">
        <v>186</v>
      </c>
      <c r="BM126" s="140" t="s">
        <v>5749</v>
      </c>
    </row>
    <row r="127" spans="2:65" s="1" customFormat="1" ht="16.5" customHeight="1" x14ac:dyDescent="0.2">
      <c r="B127" s="128"/>
      <c r="C127" s="129" t="s">
        <v>241</v>
      </c>
      <c r="D127" s="129" t="s">
        <v>182</v>
      </c>
      <c r="E127" s="130" t="s">
        <v>5750</v>
      </c>
      <c r="F127" s="131" t="s">
        <v>5751</v>
      </c>
      <c r="G127" s="132" t="s">
        <v>1288</v>
      </c>
      <c r="H127" s="133">
        <v>3</v>
      </c>
      <c r="I127" s="134"/>
      <c r="J127" s="135">
        <f>ROUND(I127*H127,2)</f>
        <v>0</v>
      </c>
      <c r="K127" s="131" t="s">
        <v>3</v>
      </c>
      <c r="L127" s="31"/>
      <c r="M127" s="136" t="s">
        <v>3</v>
      </c>
      <c r="N127" s="137" t="s">
        <v>44</v>
      </c>
      <c r="P127" s="138">
        <f>O127*H127</f>
        <v>0</v>
      </c>
      <c r="Q127" s="138">
        <v>0</v>
      </c>
      <c r="R127" s="138">
        <f>Q127*H127</f>
        <v>0</v>
      </c>
      <c r="S127" s="138">
        <v>0</v>
      </c>
      <c r="T127" s="139">
        <f>S127*H127</f>
        <v>0</v>
      </c>
      <c r="AR127" s="140" t="s">
        <v>186</v>
      </c>
      <c r="AT127" s="140" t="s">
        <v>182</v>
      </c>
      <c r="AU127" s="140" t="s">
        <v>80</v>
      </c>
      <c r="AY127" s="16" t="s">
        <v>181</v>
      </c>
      <c r="BE127" s="141">
        <f>IF(N127="základní",J127,0)</f>
        <v>0</v>
      </c>
      <c r="BF127" s="141">
        <f>IF(N127="snížená",J127,0)</f>
        <v>0</v>
      </c>
      <c r="BG127" s="141">
        <f>IF(N127="zákl. přenesená",J127,0)</f>
        <v>0</v>
      </c>
      <c r="BH127" s="141">
        <f>IF(N127="sníž. přenesená",J127,0)</f>
        <v>0</v>
      </c>
      <c r="BI127" s="141">
        <f>IF(N127="nulová",J127,0)</f>
        <v>0</v>
      </c>
      <c r="BJ127" s="16" t="s">
        <v>78</v>
      </c>
      <c r="BK127" s="141">
        <f>ROUND(I127*H127,2)</f>
        <v>0</v>
      </c>
      <c r="BL127" s="16" t="s">
        <v>186</v>
      </c>
      <c r="BM127" s="140" t="s">
        <v>5752</v>
      </c>
    </row>
    <row r="128" spans="2:65" s="1" customFormat="1" ht="16.5" customHeight="1" x14ac:dyDescent="0.2">
      <c r="B128" s="128"/>
      <c r="C128" s="129" t="s">
        <v>244</v>
      </c>
      <c r="D128" s="129" t="s">
        <v>182</v>
      </c>
      <c r="E128" s="130" t="s">
        <v>5753</v>
      </c>
      <c r="F128" s="131" t="s">
        <v>5754</v>
      </c>
      <c r="G128" s="132" t="s">
        <v>499</v>
      </c>
      <c r="H128" s="133">
        <v>21</v>
      </c>
      <c r="I128" s="134"/>
      <c r="J128" s="135">
        <f>ROUND(I128*H128,2)</f>
        <v>0</v>
      </c>
      <c r="K128" s="131" t="s">
        <v>3</v>
      </c>
      <c r="L128" s="31"/>
      <c r="M128" s="136" t="s">
        <v>3</v>
      </c>
      <c r="N128" s="137" t="s">
        <v>44</v>
      </c>
      <c r="P128" s="138">
        <f>O128*H128</f>
        <v>0</v>
      </c>
      <c r="Q128" s="138">
        <v>0</v>
      </c>
      <c r="R128" s="138">
        <f>Q128*H128</f>
        <v>0</v>
      </c>
      <c r="S128" s="138">
        <v>0</v>
      </c>
      <c r="T128" s="139">
        <f>S128*H128</f>
        <v>0</v>
      </c>
      <c r="AR128" s="140" t="s">
        <v>186</v>
      </c>
      <c r="AT128" s="140" t="s">
        <v>182</v>
      </c>
      <c r="AU128" s="140" t="s">
        <v>80</v>
      </c>
      <c r="AY128" s="16" t="s">
        <v>181</v>
      </c>
      <c r="BE128" s="141">
        <f>IF(N128="základní",J128,0)</f>
        <v>0</v>
      </c>
      <c r="BF128" s="141">
        <f>IF(N128="snížená",J128,0)</f>
        <v>0</v>
      </c>
      <c r="BG128" s="141">
        <f>IF(N128="zákl. přenesená",J128,0)</f>
        <v>0</v>
      </c>
      <c r="BH128" s="141">
        <f>IF(N128="sníž. přenesená",J128,0)</f>
        <v>0</v>
      </c>
      <c r="BI128" s="141">
        <f>IF(N128="nulová",J128,0)</f>
        <v>0</v>
      </c>
      <c r="BJ128" s="16" t="s">
        <v>78</v>
      </c>
      <c r="BK128" s="141">
        <f>ROUND(I128*H128,2)</f>
        <v>0</v>
      </c>
      <c r="BL128" s="16" t="s">
        <v>186</v>
      </c>
      <c r="BM128" s="140" t="s">
        <v>5755</v>
      </c>
    </row>
    <row r="129" spans="2:65" s="11" customFormat="1" ht="25.9" customHeight="1" x14ac:dyDescent="0.2">
      <c r="B129" s="118"/>
      <c r="D129" s="119" t="s">
        <v>72</v>
      </c>
      <c r="E129" s="120" t="s">
        <v>4869</v>
      </c>
      <c r="F129" s="120" t="s">
        <v>4870</v>
      </c>
      <c r="I129" s="121"/>
      <c r="J129" s="122">
        <f>BK129</f>
        <v>0</v>
      </c>
      <c r="L129" s="118"/>
      <c r="M129" s="123"/>
      <c r="P129" s="124">
        <f>P130+P135</f>
        <v>0</v>
      </c>
      <c r="R129" s="124">
        <f>R130+R135</f>
        <v>0</v>
      </c>
      <c r="T129" s="125">
        <f>T130+T135</f>
        <v>0</v>
      </c>
      <c r="AR129" s="119" t="s">
        <v>198</v>
      </c>
      <c r="AT129" s="126" t="s">
        <v>72</v>
      </c>
      <c r="AU129" s="126" t="s">
        <v>73</v>
      </c>
      <c r="AY129" s="119" t="s">
        <v>181</v>
      </c>
      <c r="BK129" s="127">
        <f>BK130+BK135</f>
        <v>0</v>
      </c>
    </row>
    <row r="130" spans="2:65" s="11" customFormat="1" ht="22.9" customHeight="1" x14ac:dyDescent="0.2">
      <c r="B130" s="118"/>
      <c r="D130" s="119" t="s">
        <v>72</v>
      </c>
      <c r="E130" s="146" t="s">
        <v>4871</v>
      </c>
      <c r="F130" s="146" t="s">
        <v>4872</v>
      </c>
      <c r="I130" s="121"/>
      <c r="J130" s="147">
        <f>BK130</f>
        <v>0</v>
      </c>
      <c r="L130" s="118"/>
      <c r="M130" s="123"/>
      <c r="P130" s="124">
        <f>SUM(P131:P134)</f>
        <v>0</v>
      </c>
      <c r="R130" s="124">
        <f>SUM(R131:R134)</f>
        <v>0</v>
      </c>
      <c r="T130" s="125">
        <f>SUM(T131:T134)</f>
        <v>0</v>
      </c>
      <c r="AR130" s="119" t="s">
        <v>198</v>
      </c>
      <c r="AT130" s="126" t="s">
        <v>72</v>
      </c>
      <c r="AU130" s="126" t="s">
        <v>78</v>
      </c>
      <c r="AY130" s="119" t="s">
        <v>181</v>
      </c>
      <c r="BK130" s="127">
        <f>SUM(BK131:BK134)</f>
        <v>0</v>
      </c>
    </row>
    <row r="131" spans="2:65" s="1" customFormat="1" ht="16.5" customHeight="1" x14ac:dyDescent="0.2">
      <c r="B131" s="128"/>
      <c r="C131" s="129" t="s">
        <v>248</v>
      </c>
      <c r="D131" s="129" t="s">
        <v>182</v>
      </c>
      <c r="E131" s="130" t="s">
        <v>4874</v>
      </c>
      <c r="F131" s="131" t="s">
        <v>4872</v>
      </c>
      <c r="G131" s="132" t="s">
        <v>3089</v>
      </c>
      <c r="H131" s="174"/>
      <c r="I131" s="134"/>
      <c r="J131" s="135">
        <f>ROUND(I131*H131,2)</f>
        <v>0</v>
      </c>
      <c r="K131" s="131" t="s">
        <v>1050</v>
      </c>
      <c r="L131" s="31"/>
      <c r="M131" s="136" t="s">
        <v>3</v>
      </c>
      <c r="N131" s="137" t="s">
        <v>44</v>
      </c>
      <c r="P131" s="138">
        <f>O131*H131</f>
        <v>0</v>
      </c>
      <c r="Q131" s="138">
        <v>0</v>
      </c>
      <c r="R131" s="138">
        <f>Q131*H131</f>
        <v>0</v>
      </c>
      <c r="S131" s="138">
        <v>0</v>
      </c>
      <c r="T131" s="139">
        <f>S131*H131</f>
        <v>0</v>
      </c>
      <c r="AR131" s="140" t="s">
        <v>4875</v>
      </c>
      <c r="AT131" s="140" t="s">
        <v>182</v>
      </c>
      <c r="AU131" s="140" t="s">
        <v>80</v>
      </c>
      <c r="AY131" s="16" t="s">
        <v>181</v>
      </c>
      <c r="BE131" s="141">
        <f>IF(N131="základní",J131,0)</f>
        <v>0</v>
      </c>
      <c r="BF131" s="141">
        <f>IF(N131="snížená",J131,0)</f>
        <v>0</v>
      </c>
      <c r="BG131" s="141">
        <f>IF(N131="zákl. přenesená",J131,0)</f>
        <v>0</v>
      </c>
      <c r="BH131" s="141">
        <f>IF(N131="sníž. přenesená",J131,0)</f>
        <v>0</v>
      </c>
      <c r="BI131" s="141">
        <f>IF(N131="nulová",J131,0)</f>
        <v>0</v>
      </c>
      <c r="BJ131" s="16" t="s">
        <v>78</v>
      </c>
      <c r="BK131" s="141">
        <f>ROUND(I131*H131,2)</f>
        <v>0</v>
      </c>
      <c r="BL131" s="16" t="s">
        <v>4875</v>
      </c>
      <c r="BM131" s="140" t="s">
        <v>5756</v>
      </c>
    </row>
    <row r="132" spans="2:65" s="1" customFormat="1" x14ac:dyDescent="0.2">
      <c r="B132" s="31"/>
      <c r="D132" s="148" t="s">
        <v>1052</v>
      </c>
      <c r="F132" s="149" t="s">
        <v>4877</v>
      </c>
      <c r="I132" s="144"/>
      <c r="L132" s="31"/>
      <c r="M132" s="145"/>
      <c r="T132" s="52"/>
      <c r="AT132" s="16" t="s">
        <v>1052</v>
      </c>
      <c r="AU132" s="16" t="s">
        <v>80</v>
      </c>
    </row>
    <row r="133" spans="2:65" s="1" customFormat="1" ht="16.5" customHeight="1" x14ac:dyDescent="0.2">
      <c r="B133" s="128"/>
      <c r="C133" s="129" t="s">
        <v>252</v>
      </c>
      <c r="D133" s="129" t="s">
        <v>182</v>
      </c>
      <c r="E133" s="130" t="s">
        <v>4879</v>
      </c>
      <c r="F133" s="131" t="s">
        <v>4880</v>
      </c>
      <c r="G133" s="132" t="s">
        <v>1569</v>
      </c>
      <c r="H133" s="133">
        <v>1</v>
      </c>
      <c r="I133" s="134"/>
      <c r="J133" s="135">
        <f>ROUND(I133*H133,2)</f>
        <v>0</v>
      </c>
      <c r="K133" s="131" t="s">
        <v>1050</v>
      </c>
      <c r="L133" s="31"/>
      <c r="M133" s="136" t="s">
        <v>3</v>
      </c>
      <c r="N133" s="137" t="s">
        <v>44</v>
      </c>
      <c r="P133" s="138">
        <f>O133*H133</f>
        <v>0</v>
      </c>
      <c r="Q133" s="138">
        <v>0</v>
      </c>
      <c r="R133" s="138">
        <f>Q133*H133</f>
        <v>0</v>
      </c>
      <c r="S133" s="138">
        <v>0</v>
      </c>
      <c r="T133" s="139">
        <f>S133*H133</f>
        <v>0</v>
      </c>
      <c r="AR133" s="140" t="s">
        <v>4875</v>
      </c>
      <c r="AT133" s="140" t="s">
        <v>182</v>
      </c>
      <c r="AU133" s="140" t="s">
        <v>80</v>
      </c>
      <c r="AY133" s="16" t="s">
        <v>181</v>
      </c>
      <c r="BE133" s="141">
        <f>IF(N133="základní",J133,0)</f>
        <v>0</v>
      </c>
      <c r="BF133" s="141">
        <f>IF(N133="snížená",J133,0)</f>
        <v>0</v>
      </c>
      <c r="BG133" s="141">
        <f>IF(N133="zákl. přenesená",J133,0)</f>
        <v>0</v>
      </c>
      <c r="BH133" s="141">
        <f>IF(N133="sníž. přenesená",J133,0)</f>
        <v>0</v>
      </c>
      <c r="BI133" s="141">
        <f>IF(N133="nulová",J133,0)</f>
        <v>0</v>
      </c>
      <c r="BJ133" s="16" t="s">
        <v>78</v>
      </c>
      <c r="BK133" s="141">
        <f>ROUND(I133*H133,2)</f>
        <v>0</v>
      </c>
      <c r="BL133" s="16" t="s">
        <v>4875</v>
      </c>
      <c r="BM133" s="140" t="s">
        <v>5757</v>
      </c>
    </row>
    <row r="134" spans="2:65" s="1" customFormat="1" x14ac:dyDescent="0.2">
      <c r="B134" s="31"/>
      <c r="D134" s="148" t="s">
        <v>1052</v>
      </c>
      <c r="F134" s="149" t="s">
        <v>4882</v>
      </c>
      <c r="I134" s="144"/>
      <c r="L134" s="31"/>
      <c r="M134" s="145"/>
      <c r="T134" s="52"/>
      <c r="AT134" s="16" t="s">
        <v>1052</v>
      </c>
      <c r="AU134" s="16" t="s">
        <v>80</v>
      </c>
    </row>
    <row r="135" spans="2:65" s="11" customFormat="1" ht="22.9" customHeight="1" x14ac:dyDescent="0.2">
      <c r="B135" s="118"/>
      <c r="D135" s="119" t="s">
        <v>72</v>
      </c>
      <c r="E135" s="146" t="s">
        <v>4883</v>
      </c>
      <c r="F135" s="146" t="s">
        <v>4884</v>
      </c>
      <c r="I135" s="121"/>
      <c r="J135" s="147">
        <f>BK135</f>
        <v>0</v>
      </c>
      <c r="L135" s="118"/>
      <c r="M135" s="123"/>
      <c r="P135" s="124">
        <f>SUM(P136:P139)</f>
        <v>0</v>
      </c>
      <c r="R135" s="124">
        <f>SUM(R136:R139)</f>
        <v>0</v>
      </c>
      <c r="T135" s="125">
        <f>SUM(T136:T139)</f>
        <v>0</v>
      </c>
      <c r="AR135" s="119" t="s">
        <v>198</v>
      </c>
      <c r="AT135" s="126" t="s">
        <v>72</v>
      </c>
      <c r="AU135" s="126" t="s">
        <v>78</v>
      </c>
      <c r="AY135" s="119" t="s">
        <v>181</v>
      </c>
      <c r="BK135" s="127">
        <f>SUM(BK136:BK139)</f>
        <v>0</v>
      </c>
    </row>
    <row r="136" spans="2:65" s="1" customFormat="1" ht="16.5" customHeight="1" x14ac:dyDescent="0.2">
      <c r="B136" s="128"/>
      <c r="C136" s="129" t="s">
        <v>8</v>
      </c>
      <c r="D136" s="129" t="s">
        <v>182</v>
      </c>
      <c r="E136" s="130" t="s">
        <v>4894</v>
      </c>
      <c r="F136" s="131" t="s">
        <v>4895</v>
      </c>
      <c r="G136" s="132" t="s">
        <v>3089</v>
      </c>
      <c r="H136" s="174"/>
      <c r="I136" s="134"/>
      <c r="J136" s="135">
        <f>ROUND(I136*H136,2)</f>
        <v>0</v>
      </c>
      <c r="K136" s="131" t="s">
        <v>1050</v>
      </c>
      <c r="L136" s="31"/>
      <c r="M136" s="136" t="s">
        <v>3</v>
      </c>
      <c r="N136" s="137" t="s">
        <v>44</v>
      </c>
      <c r="P136" s="138">
        <f>O136*H136</f>
        <v>0</v>
      </c>
      <c r="Q136" s="138">
        <v>0</v>
      </c>
      <c r="R136" s="138">
        <f>Q136*H136</f>
        <v>0</v>
      </c>
      <c r="S136" s="138">
        <v>0</v>
      </c>
      <c r="T136" s="139">
        <f>S136*H136</f>
        <v>0</v>
      </c>
      <c r="AR136" s="140" t="s">
        <v>4875</v>
      </c>
      <c r="AT136" s="140" t="s">
        <v>182</v>
      </c>
      <c r="AU136" s="140" t="s">
        <v>80</v>
      </c>
      <c r="AY136" s="16" t="s">
        <v>181</v>
      </c>
      <c r="BE136" s="141">
        <f>IF(N136="základní",J136,0)</f>
        <v>0</v>
      </c>
      <c r="BF136" s="141">
        <f>IF(N136="snížená",J136,0)</f>
        <v>0</v>
      </c>
      <c r="BG136" s="141">
        <f>IF(N136="zákl. přenesená",J136,0)</f>
        <v>0</v>
      </c>
      <c r="BH136" s="141">
        <f>IF(N136="sníž. přenesená",J136,0)</f>
        <v>0</v>
      </c>
      <c r="BI136" s="141">
        <f>IF(N136="nulová",J136,0)</f>
        <v>0</v>
      </c>
      <c r="BJ136" s="16" t="s">
        <v>78</v>
      </c>
      <c r="BK136" s="141">
        <f>ROUND(I136*H136,2)</f>
        <v>0</v>
      </c>
      <c r="BL136" s="16" t="s">
        <v>4875</v>
      </c>
      <c r="BM136" s="140" t="s">
        <v>5758</v>
      </c>
    </row>
    <row r="137" spans="2:65" s="1" customFormat="1" x14ac:dyDescent="0.2">
      <c r="B137" s="31"/>
      <c r="D137" s="148" t="s">
        <v>1052</v>
      </c>
      <c r="F137" s="149" t="s">
        <v>4897</v>
      </c>
      <c r="I137" s="144"/>
      <c r="L137" s="31"/>
      <c r="M137" s="145"/>
      <c r="T137" s="52"/>
      <c r="AT137" s="16" t="s">
        <v>1052</v>
      </c>
      <c r="AU137" s="16" t="s">
        <v>80</v>
      </c>
    </row>
    <row r="138" spans="2:65" s="1" customFormat="1" ht="16.5" customHeight="1" x14ac:dyDescent="0.2">
      <c r="B138" s="128"/>
      <c r="C138" s="129" t="s">
        <v>259</v>
      </c>
      <c r="D138" s="129" t="s">
        <v>182</v>
      </c>
      <c r="E138" s="130" t="s">
        <v>4899</v>
      </c>
      <c r="F138" s="131" t="s">
        <v>4900</v>
      </c>
      <c r="G138" s="132" t="s">
        <v>3089</v>
      </c>
      <c r="H138" s="174"/>
      <c r="I138" s="134"/>
      <c r="J138" s="135">
        <f>ROUND(I138*H138,2)</f>
        <v>0</v>
      </c>
      <c r="K138" s="131" t="s">
        <v>1050</v>
      </c>
      <c r="L138" s="31"/>
      <c r="M138" s="136" t="s">
        <v>3</v>
      </c>
      <c r="N138" s="137" t="s">
        <v>44</v>
      </c>
      <c r="P138" s="138">
        <f>O138*H138</f>
        <v>0</v>
      </c>
      <c r="Q138" s="138">
        <v>0</v>
      </c>
      <c r="R138" s="138">
        <f>Q138*H138</f>
        <v>0</v>
      </c>
      <c r="S138" s="138">
        <v>0</v>
      </c>
      <c r="T138" s="139">
        <f>S138*H138</f>
        <v>0</v>
      </c>
      <c r="AR138" s="140" t="s">
        <v>4875</v>
      </c>
      <c r="AT138" s="140" t="s">
        <v>182</v>
      </c>
      <c r="AU138" s="140" t="s">
        <v>80</v>
      </c>
      <c r="AY138" s="16" t="s">
        <v>181</v>
      </c>
      <c r="BE138" s="141">
        <f>IF(N138="základní",J138,0)</f>
        <v>0</v>
      </c>
      <c r="BF138" s="141">
        <f>IF(N138="snížená",J138,0)</f>
        <v>0</v>
      </c>
      <c r="BG138" s="141">
        <f>IF(N138="zákl. přenesená",J138,0)</f>
        <v>0</v>
      </c>
      <c r="BH138" s="141">
        <f>IF(N138="sníž. přenesená",J138,0)</f>
        <v>0</v>
      </c>
      <c r="BI138" s="141">
        <f>IF(N138="nulová",J138,0)</f>
        <v>0</v>
      </c>
      <c r="BJ138" s="16" t="s">
        <v>78</v>
      </c>
      <c r="BK138" s="141">
        <f>ROUND(I138*H138,2)</f>
        <v>0</v>
      </c>
      <c r="BL138" s="16" t="s">
        <v>4875</v>
      </c>
      <c r="BM138" s="140" t="s">
        <v>5759</v>
      </c>
    </row>
    <row r="139" spans="2:65" s="1" customFormat="1" x14ac:dyDescent="0.2">
      <c r="B139" s="31"/>
      <c r="D139" s="148" t="s">
        <v>1052</v>
      </c>
      <c r="F139" s="149" t="s">
        <v>4902</v>
      </c>
      <c r="I139" s="144"/>
      <c r="L139" s="31"/>
      <c r="M139" s="175"/>
      <c r="N139" s="176"/>
      <c r="O139" s="176"/>
      <c r="P139" s="176"/>
      <c r="Q139" s="176"/>
      <c r="R139" s="176"/>
      <c r="S139" s="176"/>
      <c r="T139" s="177"/>
      <c r="AT139" s="16" t="s">
        <v>1052</v>
      </c>
      <c r="AU139" s="16" t="s">
        <v>80</v>
      </c>
    </row>
    <row r="140" spans="2:65" s="1" customFormat="1" ht="6.95" customHeight="1" x14ac:dyDescent="0.2">
      <c r="B140" s="40"/>
      <c r="C140" s="41"/>
      <c r="D140" s="41"/>
      <c r="E140" s="41"/>
      <c r="F140" s="41"/>
      <c r="G140" s="41"/>
      <c r="H140" s="41"/>
      <c r="I140" s="41"/>
      <c r="J140" s="41"/>
      <c r="K140" s="41"/>
      <c r="L140" s="31"/>
    </row>
  </sheetData>
  <autoFilter ref="C90:K139" xr:uid="{00000000-0009-0000-0000-000008000000}"/>
  <mergeCells count="12">
    <mergeCell ref="E83:H83"/>
    <mergeCell ref="L2:V2"/>
    <mergeCell ref="E50:H50"/>
    <mergeCell ref="E52:H52"/>
    <mergeCell ref="E54:H54"/>
    <mergeCell ref="E79:H79"/>
    <mergeCell ref="E81:H81"/>
    <mergeCell ref="E7:H7"/>
    <mergeCell ref="E9:H9"/>
    <mergeCell ref="E11:H11"/>
    <mergeCell ref="E20:H20"/>
    <mergeCell ref="E29:H29"/>
  </mergeCells>
  <hyperlinks>
    <hyperlink ref="F95" r:id="rId1" xr:uid="{00000000-0004-0000-0800-000000000000}"/>
    <hyperlink ref="F98" r:id="rId2" xr:uid="{00000000-0004-0000-0800-000001000000}"/>
    <hyperlink ref="F101" r:id="rId3" xr:uid="{00000000-0004-0000-0800-000002000000}"/>
    <hyperlink ref="F104" r:id="rId4" xr:uid="{00000000-0004-0000-0800-000003000000}"/>
    <hyperlink ref="F106" r:id="rId5" xr:uid="{00000000-0004-0000-0800-000004000000}"/>
    <hyperlink ref="F109" r:id="rId6" xr:uid="{00000000-0004-0000-0800-000005000000}"/>
    <hyperlink ref="F111" r:id="rId7" xr:uid="{00000000-0004-0000-0800-000006000000}"/>
    <hyperlink ref="F114" r:id="rId8" xr:uid="{00000000-0004-0000-0800-000007000000}"/>
    <hyperlink ref="F122" r:id="rId9" xr:uid="{00000000-0004-0000-0800-000008000000}"/>
    <hyperlink ref="F132" r:id="rId10" xr:uid="{00000000-0004-0000-0800-000009000000}"/>
    <hyperlink ref="F134" r:id="rId11" xr:uid="{00000000-0004-0000-0800-00000A000000}"/>
    <hyperlink ref="F137" r:id="rId12" xr:uid="{00000000-0004-0000-0800-00000B000000}"/>
    <hyperlink ref="F139" r:id="rId13" xr:uid="{00000000-0004-0000-0800-00000C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137"/>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90" t="s">
        <v>6</v>
      </c>
      <c r="M2" s="273"/>
      <c r="N2" s="273"/>
      <c r="O2" s="273"/>
      <c r="P2" s="273"/>
      <c r="Q2" s="273"/>
      <c r="R2" s="273"/>
      <c r="S2" s="273"/>
      <c r="T2" s="273"/>
      <c r="U2" s="273"/>
      <c r="V2" s="273"/>
      <c r="AT2" s="16" t="s">
        <v>109</v>
      </c>
    </row>
    <row r="3" spans="2:46" ht="6.95" customHeight="1" x14ac:dyDescent="0.2">
      <c r="B3" s="17"/>
      <c r="C3" s="18"/>
      <c r="D3" s="18"/>
      <c r="E3" s="18"/>
      <c r="F3" s="18"/>
      <c r="G3" s="18"/>
      <c r="H3" s="18"/>
      <c r="I3" s="18"/>
      <c r="J3" s="18"/>
      <c r="K3" s="18"/>
      <c r="L3" s="19"/>
      <c r="AT3" s="16" t="s">
        <v>80</v>
      </c>
    </row>
    <row r="4" spans="2:46" ht="24.95" customHeight="1" x14ac:dyDescent="0.2">
      <c r="B4" s="19"/>
      <c r="D4" s="20" t="s">
        <v>113</v>
      </c>
      <c r="L4" s="19"/>
      <c r="M4" s="89" t="s">
        <v>11</v>
      </c>
      <c r="AT4" s="16" t="s">
        <v>4</v>
      </c>
    </row>
    <row r="5" spans="2:46" ht="6.95" customHeight="1" x14ac:dyDescent="0.2">
      <c r="B5" s="19"/>
      <c r="L5" s="19"/>
    </row>
    <row r="6" spans="2:46" ht="12" customHeight="1" x14ac:dyDescent="0.2">
      <c r="B6" s="19"/>
      <c r="D6" s="26" t="s">
        <v>17</v>
      </c>
      <c r="L6" s="19"/>
    </row>
    <row r="7" spans="2:46" ht="26.25" customHeight="1" x14ac:dyDescent="0.2">
      <c r="B7" s="19"/>
      <c r="E7" s="306" t="str">
        <f>'Rekapitulace stavby'!K6</f>
        <v>REKONSTRUKCE KMOCHOVA DOMU, KUTNOHORSKÁ ULICE ČP. 50</v>
      </c>
      <c r="F7" s="307"/>
      <c r="G7" s="307"/>
      <c r="H7" s="307"/>
      <c r="L7" s="19"/>
    </row>
    <row r="8" spans="2:46" ht="12" customHeight="1" x14ac:dyDescent="0.2">
      <c r="B8" s="19"/>
      <c r="D8" s="26" t="s">
        <v>114</v>
      </c>
      <c r="L8" s="19"/>
    </row>
    <row r="9" spans="2:46" s="1" customFormat="1" ht="23.25" customHeight="1" x14ac:dyDescent="0.2">
      <c r="B9" s="31"/>
      <c r="E9" s="306" t="s">
        <v>115</v>
      </c>
      <c r="F9" s="305"/>
      <c r="G9" s="305"/>
      <c r="H9" s="305"/>
      <c r="L9" s="31"/>
    </row>
    <row r="10" spans="2:46" s="1" customFormat="1" ht="12" customHeight="1" x14ac:dyDescent="0.2">
      <c r="B10" s="31"/>
      <c r="D10" s="26" t="s">
        <v>116</v>
      </c>
      <c r="L10" s="31"/>
    </row>
    <row r="11" spans="2:46" s="1" customFormat="1" ht="16.5" customHeight="1" x14ac:dyDescent="0.2">
      <c r="B11" s="31"/>
      <c r="E11" s="284" t="s">
        <v>5760</v>
      </c>
      <c r="F11" s="305"/>
      <c r="G11" s="305"/>
      <c r="H11" s="305"/>
      <c r="L11" s="31"/>
    </row>
    <row r="12" spans="2:46" s="1" customFormat="1" x14ac:dyDescent="0.2">
      <c r="B12" s="31"/>
      <c r="L12" s="31"/>
    </row>
    <row r="13" spans="2:46" s="1" customFormat="1" ht="12" customHeight="1" x14ac:dyDescent="0.2">
      <c r="B13" s="31"/>
      <c r="D13" s="26" t="s">
        <v>19</v>
      </c>
      <c r="F13" s="24" t="s">
        <v>3</v>
      </c>
      <c r="I13" s="26" t="s">
        <v>20</v>
      </c>
      <c r="J13" s="24" t="s">
        <v>3</v>
      </c>
      <c r="L13" s="31"/>
    </row>
    <row r="14" spans="2:46" s="1" customFormat="1" ht="12" customHeight="1" x14ac:dyDescent="0.2">
      <c r="B14" s="31"/>
      <c r="D14" s="26" t="s">
        <v>21</v>
      </c>
      <c r="F14" s="24" t="s">
        <v>22</v>
      </c>
      <c r="I14" s="26" t="s">
        <v>23</v>
      </c>
      <c r="J14" s="48" t="str">
        <f>'Rekapitulace stavby'!AN8</f>
        <v>30. 10. 2024</v>
      </c>
      <c r="L14" s="31"/>
    </row>
    <row r="15" spans="2:46" s="1" customFormat="1" ht="10.9" customHeight="1" x14ac:dyDescent="0.2">
      <c r="B15" s="31"/>
      <c r="L15" s="31"/>
    </row>
    <row r="16" spans="2:46" s="1" customFormat="1" ht="12" customHeight="1" x14ac:dyDescent="0.2">
      <c r="B16" s="31"/>
      <c r="D16" s="26" t="s">
        <v>25</v>
      </c>
      <c r="I16" s="26" t="s">
        <v>26</v>
      </c>
      <c r="J16" s="24" t="s">
        <v>3</v>
      </c>
      <c r="L16" s="31"/>
    </row>
    <row r="17" spans="2:12" s="1" customFormat="1" ht="18" customHeight="1" x14ac:dyDescent="0.2">
      <c r="B17" s="31"/>
      <c r="E17" s="24" t="s">
        <v>27</v>
      </c>
      <c r="I17" s="26" t="s">
        <v>28</v>
      </c>
      <c r="J17" s="24" t="s">
        <v>3</v>
      </c>
      <c r="L17" s="31"/>
    </row>
    <row r="18" spans="2:12" s="1" customFormat="1" ht="6.95" customHeight="1" x14ac:dyDescent="0.2">
      <c r="B18" s="31"/>
      <c r="L18" s="31"/>
    </row>
    <row r="19" spans="2:12" s="1" customFormat="1" ht="12" customHeight="1" x14ac:dyDescent="0.2">
      <c r="B19" s="31"/>
      <c r="D19" s="26" t="s">
        <v>29</v>
      </c>
      <c r="I19" s="26" t="s">
        <v>26</v>
      </c>
      <c r="J19" s="27" t="str">
        <f>'Rekapitulace stavby'!AN13</f>
        <v>Vyplň údaj</v>
      </c>
      <c r="L19" s="31"/>
    </row>
    <row r="20" spans="2:12" s="1" customFormat="1" ht="18" customHeight="1" x14ac:dyDescent="0.2">
      <c r="B20" s="31"/>
      <c r="E20" s="308" t="str">
        <f>'Rekapitulace stavby'!E14</f>
        <v>Vyplň údaj</v>
      </c>
      <c r="F20" s="272"/>
      <c r="G20" s="272"/>
      <c r="H20" s="272"/>
      <c r="I20" s="26" t="s">
        <v>28</v>
      </c>
      <c r="J20" s="27" t="str">
        <f>'Rekapitulace stavby'!AN14</f>
        <v>Vyplň údaj</v>
      </c>
      <c r="L20" s="31"/>
    </row>
    <row r="21" spans="2:12" s="1" customFormat="1" ht="6.95" customHeight="1" x14ac:dyDescent="0.2">
      <c r="B21" s="31"/>
      <c r="L21" s="31"/>
    </row>
    <row r="22" spans="2:12" s="1" customFormat="1" ht="12" customHeight="1" x14ac:dyDescent="0.2">
      <c r="B22" s="31"/>
      <c r="D22" s="26" t="s">
        <v>31</v>
      </c>
      <c r="I22" s="26" t="s">
        <v>26</v>
      </c>
      <c r="J22" s="24" t="s">
        <v>32</v>
      </c>
      <c r="L22" s="31"/>
    </row>
    <row r="23" spans="2:12" s="1" customFormat="1" ht="18" customHeight="1" x14ac:dyDescent="0.2">
      <c r="B23" s="31"/>
      <c r="E23" s="24" t="s">
        <v>33</v>
      </c>
      <c r="I23" s="26" t="s">
        <v>28</v>
      </c>
      <c r="J23" s="24" t="s">
        <v>34</v>
      </c>
      <c r="L23" s="31"/>
    </row>
    <row r="24" spans="2:12" s="1" customFormat="1" ht="6.95" customHeight="1" x14ac:dyDescent="0.2">
      <c r="B24" s="31"/>
      <c r="L24" s="31"/>
    </row>
    <row r="25" spans="2:12" s="1" customFormat="1" ht="12" customHeight="1" x14ac:dyDescent="0.2">
      <c r="B25" s="31"/>
      <c r="D25" s="26" t="s">
        <v>36</v>
      </c>
      <c r="I25" s="26" t="s">
        <v>26</v>
      </c>
      <c r="J25" s="24" t="s">
        <v>32</v>
      </c>
      <c r="L25" s="31"/>
    </row>
    <row r="26" spans="2:12" s="1" customFormat="1" ht="18" customHeight="1" x14ac:dyDescent="0.2">
      <c r="B26" s="31"/>
      <c r="E26" s="24" t="s">
        <v>33</v>
      </c>
      <c r="I26" s="26" t="s">
        <v>28</v>
      </c>
      <c r="J26" s="24" t="s">
        <v>34</v>
      </c>
      <c r="L26" s="31"/>
    </row>
    <row r="27" spans="2:12" s="1" customFormat="1" ht="6.95" customHeight="1" x14ac:dyDescent="0.2">
      <c r="B27" s="31"/>
      <c r="L27" s="31"/>
    </row>
    <row r="28" spans="2:12" s="1" customFormat="1" ht="12" customHeight="1" x14ac:dyDescent="0.2">
      <c r="B28" s="31"/>
      <c r="D28" s="26" t="s">
        <v>37</v>
      </c>
      <c r="L28" s="31"/>
    </row>
    <row r="29" spans="2:12" s="7" customFormat="1" ht="16.5" customHeight="1" x14ac:dyDescent="0.2">
      <c r="B29" s="90"/>
      <c r="E29" s="277" t="s">
        <v>3</v>
      </c>
      <c r="F29" s="277"/>
      <c r="G29" s="277"/>
      <c r="H29" s="277"/>
      <c r="L29" s="90"/>
    </row>
    <row r="30" spans="2:12" s="1" customFormat="1" ht="6.95" customHeight="1" x14ac:dyDescent="0.2">
      <c r="B30" s="31"/>
      <c r="L30" s="31"/>
    </row>
    <row r="31" spans="2:12" s="1" customFormat="1" ht="6.95" customHeight="1" x14ac:dyDescent="0.2">
      <c r="B31" s="31"/>
      <c r="D31" s="49"/>
      <c r="E31" s="49"/>
      <c r="F31" s="49"/>
      <c r="G31" s="49"/>
      <c r="H31" s="49"/>
      <c r="I31" s="49"/>
      <c r="J31" s="49"/>
      <c r="K31" s="49"/>
      <c r="L31" s="31"/>
    </row>
    <row r="32" spans="2:12" s="1" customFormat="1" ht="25.35" customHeight="1" x14ac:dyDescent="0.2">
      <c r="B32" s="31"/>
      <c r="D32" s="91" t="s">
        <v>39</v>
      </c>
      <c r="J32" s="62">
        <f>ROUND(J91, 2)</f>
        <v>0</v>
      </c>
      <c r="L32" s="31"/>
    </row>
    <row r="33" spans="2:12" s="1" customFormat="1" ht="6.95" customHeight="1" x14ac:dyDescent="0.2">
      <c r="B33" s="31"/>
      <c r="D33" s="49"/>
      <c r="E33" s="49"/>
      <c r="F33" s="49"/>
      <c r="G33" s="49"/>
      <c r="H33" s="49"/>
      <c r="I33" s="49"/>
      <c r="J33" s="49"/>
      <c r="K33" s="49"/>
      <c r="L33" s="31"/>
    </row>
    <row r="34" spans="2:12" s="1" customFormat="1" ht="14.45" customHeight="1" x14ac:dyDescent="0.2">
      <c r="B34" s="31"/>
      <c r="F34" s="34" t="s">
        <v>41</v>
      </c>
      <c r="I34" s="34" t="s">
        <v>40</v>
      </c>
      <c r="J34" s="34" t="s">
        <v>42</v>
      </c>
      <c r="L34" s="31"/>
    </row>
    <row r="35" spans="2:12" s="1" customFormat="1" ht="14.45" customHeight="1" x14ac:dyDescent="0.2">
      <c r="B35" s="31"/>
      <c r="D35" s="51" t="s">
        <v>43</v>
      </c>
      <c r="E35" s="26" t="s">
        <v>44</v>
      </c>
      <c r="F35" s="82">
        <f>ROUND((SUM(BE91:BE136)),  2)</f>
        <v>0</v>
      </c>
      <c r="I35" s="92">
        <v>0.21</v>
      </c>
      <c r="J35" s="82">
        <f>ROUND(((SUM(BE91:BE136))*I35),  2)</f>
        <v>0</v>
      </c>
      <c r="L35" s="31"/>
    </row>
    <row r="36" spans="2:12" s="1" customFormat="1" ht="14.45" customHeight="1" x14ac:dyDescent="0.2">
      <c r="B36" s="31"/>
      <c r="E36" s="26" t="s">
        <v>45</v>
      </c>
      <c r="F36" s="82">
        <f>ROUND((SUM(BF91:BF136)),  2)</f>
        <v>0</v>
      </c>
      <c r="I36" s="92">
        <v>0.12</v>
      </c>
      <c r="J36" s="82">
        <f>ROUND(((SUM(BF91:BF136))*I36),  2)</f>
        <v>0</v>
      </c>
      <c r="L36" s="31"/>
    </row>
    <row r="37" spans="2:12" s="1" customFormat="1" ht="14.45" hidden="1" customHeight="1" x14ac:dyDescent="0.2">
      <c r="B37" s="31"/>
      <c r="E37" s="26" t="s">
        <v>46</v>
      </c>
      <c r="F37" s="82">
        <f>ROUND((SUM(BG91:BG136)),  2)</f>
        <v>0</v>
      </c>
      <c r="I37" s="92">
        <v>0.21</v>
      </c>
      <c r="J37" s="82">
        <f>0</f>
        <v>0</v>
      </c>
      <c r="L37" s="31"/>
    </row>
    <row r="38" spans="2:12" s="1" customFormat="1" ht="14.45" hidden="1" customHeight="1" x14ac:dyDescent="0.2">
      <c r="B38" s="31"/>
      <c r="E38" s="26" t="s">
        <v>47</v>
      </c>
      <c r="F38" s="82">
        <f>ROUND((SUM(BH91:BH136)),  2)</f>
        <v>0</v>
      </c>
      <c r="I38" s="92">
        <v>0.12</v>
      </c>
      <c r="J38" s="82">
        <f>0</f>
        <v>0</v>
      </c>
      <c r="L38" s="31"/>
    </row>
    <row r="39" spans="2:12" s="1" customFormat="1" ht="14.45" hidden="1" customHeight="1" x14ac:dyDescent="0.2">
      <c r="B39" s="31"/>
      <c r="E39" s="26" t="s">
        <v>48</v>
      </c>
      <c r="F39" s="82">
        <f>ROUND((SUM(BI91:BI136)),  2)</f>
        <v>0</v>
      </c>
      <c r="I39" s="92">
        <v>0</v>
      </c>
      <c r="J39" s="82">
        <f>0</f>
        <v>0</v>
      </c>
      <c r="L39" s="31"/>
    </row>
    <row r="40" spans="2:12" s="1" customFormat="1" ht="6.95" customHeight="1" x14ac:dyDescent="0.2">
      <c r="B40" s="31"/>
      <c r="L40" s="31"/>
    </row>
    <row r="41" spans="2:12" s="1" customFormat="1" ht="25.35" customHeight="1" x14ac:dyDescent="0.2">
      <c r="B41" s="31"/>
      <c r="C41" s="93"/>
      <c r="D41" s="94" t="s">
        <v>49</v>
      </c>
      <c r="E41" s="53"/>
      <c r="F41" s="53"/>
      <c r="G41" s="95" t="s">
        <v>50</v>
      </c>
      <c r="H41" s="96" t="s">
        <v>51</v>
      </c>
      <c r="I41" s="53"/>
      <c r="J41" s="97">
        <f>SUM(J32:J39)</f>
        <v>0</v>
      </c>
      <c r="K41" s="98"/>
      <c r="L41" s="31"/>
    </row>
    <row r="42" spans="2:12" s="1" customFormat="1" ht="14.45" customHeight="1" x14ac:dyDescent="0.2">
      <c r="B42" s="40"/>
      <c r="C42" s="41"/>
      <c r="D42" s="41"/>
      <c r="E42" s="41"/>
      <c r="F42" s="41"/>
      <c r="G42" s="41"/>
      <c r="H42" s="41"/>
      <c r="I42" s="41"/>
      <c r="J42" s="41"/>
      <c r="K42" s="41"/>
      <c r="L42" s="31"/>
    </row>
    <row r="46" spans="2:12" s="1" customFormat="1" ht="6.95" customHeight="1" x14ac:dyDescent="0.2">
      <c r="B46" s="42"/>
      <c r="C46" s="43"/>
      <c r="D46" s="43"/>
      <c r="E46" s="43"/>
      <c r="F46" s="43"/>
      <c r="G46" s="43"/>
      <c r="H46" s="43"/>
      <c r="I46" s="43"/>
      <c r="J46" s="43"/>
      <c r="K46" s="43"/>
      <c r="L46" s="31"/>
    </row>
    <row r="47" spans="2:12" s="1" customFormat="1" ht="24.95" customHeight="1" x14ac:dyDescent="0.2">
      <c r="B47" s="31"/>
      <c r="C47" s="20" t="s">
        <v>118</v>
      </c>
      <c r="L47" s="31"/>
    </row>
    <row r="48" spans="2:12" s="1" customFormat="1" ht="6.95" customHeight="1" x14ac:dyDescent="0.2">
      <c r="B48" s="31"/>
      <c r="L48" s="31"/>
    </row>
    <row r="49" spans="2:47" s="1" customFormat="1" ht="12" customHeight="1" x14ac:dyDescent="0.2">
      <c r="B49" s="31"/>
      <c r="C49" s="26" t="s">
        <v>17</v>
      </c>
      <c r="L49" s="31"/>
    </row>
    <row r="50" spans="2:47" s="1" customFormat="1" ht="26.25" customHeight="1" x14ac:dyDescent="0.2">
      <c r="B50" s="31"/>
      <c r="E50" s="306" t="str">
        <f>E7</f>
        <v>REKONSTRUKCE KMOCHOVA DOMU, KUTNOHORSKÁ ULICE ČP. 50</v>
      </c>
      <c r="F50" s="307"/>
      <c r="G50" s="307"/>
      <c r="H50" s="307"/>
      <c r="L50" s="31"/>
    </row>
    <row r="51" spans="2:47" ht="12" customHeight="1" x14ac:dyDescent="0.2">
      <c r="B51" s="19"/>
      <c r="C51" s="26" t="s">
        <v>114</v>
      </c>
      <c r="L51" s="19"/>
    </row>
    <row r="52" spans="2:47" s="1" customFormat="1" ht="23.25" customHeight="1" x14ac:dyDescent="0.2">
      <c r="B52" s="31"/>
      <c r="E52" s="306" t="s">
        <v>115</v>
      </c>
      <c r="F52" s="305"/>
      <c r="G52" s="305"/>
      <c r="H52" s="305"/>
      <c r="L52" s="31"/>
    </row>
    <row r="53" spans="2:47" s="1" customFormat="1" ht="12" customHeight="1" x14ac:dyDescent="0.2">
      <c r="B53" s="31"/>
      <c r="C53" s="26" t="s">
        <v>116</v>
      </c>
      <c r="L53" s="31"/>
    </row>
    <row r="54" spans="2:47" s="1" customFormat="1" ht="16.5" customHeight="1" x14ac:dyDescent="0.2">
      <c r="B54" s="31"/>
      <c r="E54" s="284" t="str">
        <f>E11</f>
        <v>24039i - IO - 02 Areálové rozvody vody</v>
      </c>
      <c r="F54" s="305"/>
      <c r="G54" s="305"/>
      <c r="H54" s="305"/>
      <c r="L54" s="31"/>
    </row>
    <row r="55" spans="2:47" s="1" customFormat="1" ht="6.95" customHeight="1" x14ac:dyDescent="0.2">
      <c r="B55" s="31"/>
      <c r="L55" s="31"/>
    </row>
    <row r="56" spans="2:47" s="1" customFormat="1" ht="12" customHeight="1" x14ac:dyDescent="0.2">
      <c r="B56" s="31"/>
      <c r="C56" s="26" t="s">
        <v>21</v>
      </c>
      <c r="F56" s="24" t="str">
        <f>F14</f>
        <v>Kolín IV, Kutnohorská 50</v>
      </c>
      <c r="I56" s="26" t="s">
        <v>23</v>
      </c>
      <c r="J56" s="48" t="str">
        <f>IF(J14="","",J14)</f>
        <v>30. 10. 2024</v>
      </c>
      <c r="L56" s="31"/>
    </row>
    <row r="57" spans="2:47" s="1" customFormat="1" ht="6.95" customHeight="1" x14ac:dyDescent="0.2">
      <c r="B57" s="31"/>
      <c r="L57" s="31"/>
    </row>
    <row r="58" spans="2:47" s="1" customFormat="1" ht="40.15" customHeight="1" x14ac:dyDescent="0.2">
      <c r="B58" s="31"/>
      <c r="C58" s="26" t="s">
        <v>25</v>
      </c>
      <c r="F58" s="24" t="str">
        <f>E17</f>
        <v>Město Kolín, Karlovo nám. 78, Kolín I</v>
      </c>
      <c r="I58" s="26" t="s">
        <v>31</v>
      </c>
      <c r="J58" s="29" t="str">
        <f>E23</f>
        <v>AZ PROJECT spol. s r.o., Plynárenská 830, Kolín IV</v>
      </c>
      <c r="L58" s="31"/>
    </row>
    <row r="59" spans="2:47" s="1" customFormat="1" ht="40.15" customHeight="1" x14ac:dyDescent="0.2">
      <c r="B59" s="31"/>
      <c r="C59" s="26" t="s">
        <v>29</v>
      </c>
      <c r="F59" s="24" t="str">
        <f>IF(E20="","",E20)</f>
        <v>Vyplň údaj</v>
      </c>
      <c r="I59" s="26" t="s">
        <v>36</v>
      </c>
      <c r="J59" s="29" t="str">
        <f>E26</f>
        <v>AZ PROJECT spol. s r.o., Plynárenská 830, Kolín IV</v>
      </c>
      <c r="L59" s="31"/>
    </row>
    <row r="60" spans="2:47" s="1" customFormat="1" ht="10.35" customHeight="1" x14ac:dyDescent="0.2">
      <c r="B60" s="31"/>
      <c r="L60" s="31"/>
    </row>
    <row r="61" spans="2:47" s="1" customFormat="1" ht="29.25" customHeight="1" x14ac:dyDescent="0.2">
      <c r="B61" s="31"/>
      <c r="C61" s="99" t="s">
        <v>119</v>
      </c>
      <c r="D61" s="93"/>
      <c r="E61" s="93"/>
      <c r="F61" s="93"/>
      <c r="G61" s="93"/>
      <c r="H61" s="93"/>
      <c r="I61" s="93"/>
      <c r="J61" s="100" t="s">
        <v>120</v>
      </c>
      <c r="K61" s="93"/>
      <c r="L61" s="31"/>
    </row>
    <row r="62" spans="2:47" s="1" customFormat="1" ht="10.35" customHeight="1" x14ac:dyDescent="0.2">
      <c r="B62" s="31"/>
      <c r="L62" s="31"/>
    </row>
    <row r="63" spans="2:47" s="1" customFormat="1" ht="22.9" customHeight="1" x14ac:dyDescent="0.2">
      <c r="B63" s="31"/>
      <c r="C63" s="101" t="s">
        <v>71</v>
      </c>
      <c r="J63" s="62">
        <f>J91</f>
        <v>0</v>
      </c>
      <c r="L63" s="31"/>
      <c r="AU63" s="16" t="s">
        <v>121</v>
      </c>
    </row>
    <row r="64" spans="2:47" s="8" customFormat="1" ht="24.95" customHeight="1" x14ac:dyDescent="0.2">
      <c r="B64" s="102"/>
      <c r="D64" s="103" t="s">
        <v>127</v>
      </c>
      <c r="E64" s="104"/>
      <c r="F64" s="104"/>
      <c r="G64" s="104"/>
      <c r="H64" s="104"/>
      <c r="I64" s="104"/>
      <c r="J64" s="105">
        <f>J92</f>
        <v>0</v>
      </c>
      <c r="L64" s="102"/>
    </row>
    <row r="65" spans="2:12" s="9" customFormat="1" ht="19.899999999999999" customHeight="1" x14ac:dyDescent="0.2">
      <c r="B65" s="106"/>
      <c r="D65" s="107" t="s">
        <v>128</v>
      </c>
      <c r="E65" s="108"/>
      <c r="F65" s="108"/>
      <c r="G65" s="108"/>
      <c r="H65" s="108"/>
      <c r="I65" s="108"/>
      <c r="J65" s="109">
        <f>J93</f>
        <v>0</v>
      </c>
      <c r="L65" s="106"/>
    </row>
    <row r="66" spans="2:12" s="9" customFormat="1" ht="19.899999999999999" customHeight="1" x14ac:dyDescent="0.2">
      <c r="B66" s="106"/>
      <c r="D66" s="107" t="s">
        <v>5712</v>
      </c>
      <c r="E66" s="108"/>
      <c r="F66" s="108"/>
      <c r="G66" s="108"/>
      <c r="H66" s="108"/>
      <c r="I66" s="108"/>
      <c r="J66" s="109">
        <f>J116</f>
        <v>0</v>
      </c>
      <c r="L66" s="106"/>
    </row>
    <row r="67" spans="2:12" s="8" customFormat="1" ht="24.95" customHeight="1" x14ac:dyDescent="0.2">
      <c r="B67" s="102"/>
      <c r="D67" s="103" t="s">
        <v>163</v>
      </c>
      <c r="E67" s="104"/>
      <c r="F67" s="104"/>
      <c r="G67" s="104"/>
      <c r="H67" s="104"/>
      <c r="I67" s="104"/>
      <c r="J67" s="105">
        <f>J126</f>
        <v>0</v>
      </c>
      <c r="L67" s="102"/>
    </row>
    <row r="68" spans="2:12" s="9" customFormat="1" ht="19.899999999999999" customHeight="1" x14ac:dyDescent="0.2">
      <c r="B68" s="106"/>
      <c r="D68" s="107" t="s">
        <v>164</v>
      </c>
      <c r="E68" s="108"/>
      <c r="F68" s="108"/>
      <c r="G68" s="108"/>
      <c r="H68" s="108"/>
      <c r="I68" s="108"/>
      <c r="J68" s="109">
        <f>J127</f>
        <v>0</v>
      </c>
      <c r="L68" s="106"/>
    </row>
    <row r="69" spans="2:12" s="9" customFormat="1" ht="19.899999999999999" customHeight="1" x14ac:dyDescent="0.2">
      <c r="B69" s="106"/>
      <c r="D69" s="107" t="s">
        <v>165</v>
      </c>
      <c r="E69" s="108"/>
      <c r="F69" s="108"/>
      <c r="G69" s="108"/>
      <c r="H69" s="108"/>
      <c r="I69" s="108"/>
      <c r="J69" s="109">
        <f>J132</f>
        <v>0</v>
      </c>
      <c r="L69" s="106"/>
    </row>
    <row r="70" spans="2:12" s="1" customFormat="1" ht="21.75" customHeight="1" x14ac:dyDescent="0.2">
      <c r="B70" s="31"/>
      <c r="L70" s="31"/>
    </row>
    <row r="71" spans="2:12" s="1" customFormat="1" ht="6.95" customHeight="1" x14ac:dyDescent="0.2">
      <c r="B71" s="40"/>
      <c r="C71" s="41"/>
      <c r="D71" s="41"/>
      <c r="E71" s="41"/>
      <c r="F71" s="41"/>
      <c r="G71" s="41"/>
      <c r="H71" s="41"/>
      <c r="I71" s="41"/>
      <c r="J71" s="41"/>
      <c r="K71" s="41"/>
      <c r="L71" s="31"/>
    </row>
    <row r="75" spans="2:12" s="1" customFormat="1" ht="6.95" customHeight="1" x14ac:dyDescent="0.2">
      <c r="B75" s="42"/>
      <c r="C75" s="43"/>
      <c r="D75" s="43"/>
      <c r="E75" s="43"/>
      <c r="F75" s="43"/>
      <c r="G75" s="43"/>
      <c r="H75" s="43"/>
      <c r="I75" s="43"/>
      <c r="J75" s="43"/>
      <c r="K75" s="43"/>
      <c r="L75" s="31"/>
    </row>
    <row r="76" spans="2:12" s="1" customFormat="1" ht="24.95" customHeight="1" x14ac:dyDescent="0.2">
      <c r="B76" s="31"/>
      <c r="C76" s="20" t="s">
        <v>166</v>
      </c>
      <c r="L76" s="31"/>
    </row>
    <row r="77" spans="2:12" s="1" customFormat="1" ht="6.95" customHeight="1" x14ac:dyDescent="0.2">
      <c r="B77" s="31"/>
      <c r="L77" s="31"/>
    </row>
    <row r="78" spans="2:12" s="1" customFormat="1" ht="12" customHeight="1" x14ac:dyDescent="0.2">
      <c r="B78" s="31"/>
      <c r="C78" s="26" t="s">
        <v>17</v>
      </c>
      <c r="L78" s="31"/>
    </row>
    <row r="79" spans="2:12" s="1" customFormat="1" ht="26.25" customHeight="1" x14ac:dyDescent="0.2">
      <c r="B79" s="31"/>
      <c r="E79" s="306" t="str">
        <f>E7</f>
        <v>REKONSTRUKCE KMOCHOVA DOMU, KUTNOHORSKÁ ULICE ČP. 50</v>
      </c>
      <c r="F79" s="307"/>
      <c r="G79" s="307"/>
      <c r="H79" s="307"/>
      <c r="L79" s="31"/>
    </row>
    <row r="80" spans="2:12" ht="12" customHeight="1" x14ac:dyDescent="0.2">
      <c r="B80" s="19"/>
      <c r="C80" s="26" t="s">
        <v>114</v>
      </c>
      <c r="L80" s="19"/>
    </row>
    <row r="81" spans="2:65" s="1" customFormat="1" ht="23.25" customHeight="1" x14ac:dyDescent="0.2">
      <c r="B81" s="31"/>
      <c r="E81" s="306" t="s">
        <v>115</v>
      </c>
      <c r="F81" s="305"/>
      <c r="G81" s="305"/>
      <c r="H81" s="305"/>
      <c r="L81" s="31"/>
    </row>
    <row r="82" spans="2:65" s="1" customFormat="1" ht="12" customHeight="1" x14ac:dyDescent="0.2">
      <c r="B82" s="31"/>
      <c r="C82" s="26" t="s">
        <v>116</v>
      </c>
      <c r="L82" s="31"/>
    </row>
    <row r="83" spans="2:65" s="1" customFormat="1" ht="16.5" customHeight="1" x14ac:dyDescent="0.2">
      <c r="B83" s="31"/>
      <c r="E83" s="284" t="str">
        <f>E11</f>
        <v>24039i - IO - 02 Areálové rozvody vody</v>
      </c>
      <c r="F83" s="305"/>
      <c r="G83" s="305"/>
      <c r="H83" s="305"/>
      <c r="L83" s="31"/>
    </row>
    <row r="84" spans="2:65" s="1" customFormat="1" ht="6.95" customHeight="1" x14ac:dyDescent="0.2">
      <c r="B84" s="31"/>
      <c r="L84" s="31"/>
    </row>
    <row r="85" spans="2:65" s="1" customFormat="1" ht="12" customHeight="1" x14ac:dyDescent="0.2">
      <c r="B85" s="31"/>
      <c r="C85" s="26" t="s">
        <v>21</v>
      </c>
      <c r="F85" s="24" t="str">
        <f>F14</f>
        <v>Kolín IV, Kutnohorská 50</v>
      </c>
      <c r="I85" s="26" t="s">
        <v>23</v>
      </c>
      <c r="J85" s="48" t="str">
        <f>IF(J14="","",J14)</f>
        <v>30. 10. 2024</v>
      </c>
      <c r="L85" s="31"/>
    </row>
    <row r="86" spans="2:65" s="1" customFormat="1" ht="6.95" customHeight="1" x14ac:dyDescent="0.2">
      <c r="B86" s="31"/>
      <c r="L86" s="31"/>
    </row>
    <row r="87" spans="2:65" s="1" customFormat="1" ht="40.15" customHeight="1" x14ac:dyDescent="0.2">
      <c r="B87" s="31"/>
      <c r="C87" s="26" t="s">
        <v>25</v>
      </c>
      <c r="F87" s="24" t="str">
        <f>E17</f>
        <v>Město Kolín, Karlovo nám. 78, Kolín I</v>
      </c>
      <c r="I87" s="26" t="s">
        <v>31</v>
      </c>
      <c r="J87" s="29" t="str">
        <f>E23</f>
        <v>AZ PROJECT spol. s r.o., Plynárenská 830, Kolín IV</v>
      </c>
      <c r="L87" s="31"/>
    </row>
    <row r="88" spans="2:65" s="1" customFormat="1" ht="40.15" customHeight="1" x14ac:dyDescent="0.2">
      <c r="B88" s="31"/>
      <c r="C88" s="26" t="s">
        <v>29</v>
      </c>
      <c r="F88" s="24" t="str">
        <f>IF(E20="","",E20)</f>
        <v>Vyplň údaj</v>
      </c>
      <c r="I88" s="26" t="s">
        <v>36</v>
      </c>
      <c r="J88" s="29" t="str">
        <f>E26</f>
        <v>AZ PROJECT spol. s r.o., Plynárenská 830, Kolín IV</v>
      </c>
      <c r="L88" s="31"/>
    </row>
    <row r="89" spans="2:65" s="1" customFormat="1" ht="10.35" customHeight="1" x14ac:dyDescent="0.2">
      <c r="B89" s="31"/>
      <c r="L89" s="31"/>
    </row>
    <row r="90" spans="2:65" s="10" customFormat="1" ht="29.25" customHeight="1" x14ac:dyDescent="0.2">
      <c r="B90" s="110"/>
      <c r="C90" s="111" t="s">
        <v>167</v>
      </c>
      <c r="D90" s="112" t="s">
        <v>58</v>
      </c>
      <c r="E90" s="112" t="s">
        <v>54</v>
      </c>
      <c r="F90" s="112" t="s">
        <v>55</v>
      </c>
      <c r="G90" s="112" t="s">
        <v>168</v>
      </c>
      <c r="H90" s="112" t="s">
        <v>169</v>
      </c>
      <c r="I90" s="112" t="s">
        <v>170</v>
      </c>
      <c r="J90" s="112" t="s">
        <v>120</v>
      </c>
      <c r="K90" s="113" t="s">
        <v>171</v>
      </c>
      <c r="L90" s="110"/>
      <c r="M90" s="55" t="s">
        <v>3</v>
      </c>
      <c r="N90" s="56" t="s">
        <v>43</v>
      </c>
      <c r="O90" s="56" t="s">
        <v>172</v>
      </c>
      <c r="P90" s="56" t="s">
        <v>173</v>
      </c>
      <c r="Q90" s="56" t="s">
        <v>174</v>
      </c>
      <c r="R90" s="56" t="s">
        <v>175</v>
      </c>
      <c r="S90" s="56" t="s">
        <v>176</v>
      </c>
      <c r="T90" s="57" t="s">
        <v>177</v>
      </c>
    </row>
    <row r="91" spans="2:65" s="1" customFormat="1" ht="22.9" customHeight="1" x14ac:dyDescent="0.25">
      <c r="B91" s="31"/>
      <c r="C91" s="60" t="s">
        <v>178</v>
      </c>
      <c r="J91" s="114">
        <f>BK91</f>
        <v>0</v>
      </c>
      <c r="L91" s="31"/>
      <c r="M91" s="58"/>
      <c r="N91" s="49"/>
      <c r="O91" s="49"/>
      <c r="P91" s="115">
        <f>P92+P126</f>
        <v>0</v>
      </c>
      <c r="Q91" s="49"/>
      <c r="R91" s="115">
        <f>R92+R126</f>
        <v>0</v>
      </c>
      <c r="S91" s="49"/>
      <c r="T91" s="116">
        <f>T92+T126</f>
        <v>0</v>
      </c>
      <c r="AT91" s="16" t="s">
        <v>72</v>
      </c>
      <c r="AU91" s="16" t="s">
        <v>121</v>
      </c>
      <c r="BK91" s="117">
        <f>BK92+BK126</f>
        <v>0</v>
      </c>
    </row>
    <row r="92" spans="2:65" s="11" customFormat="1" ht="25.9" customHeight="1" x14ac:dyDescent="0.2">
      <c r="B92" s="118"/>
      <c r="D92" s="119" t="s">
        <v>72</v>
      </c>
      <c r="E92" s="120" t="s">
        <v>1044</v>
      </c>
      <c r="F92" s="120" t="s">
        <v>1045</v>
      </c>
      <c r="I92" s="121"/>
      <c r="J92" s="122">
        <f>BK92</f>
        <v>0</v>
      </c>
      <c r="L92" s="118"/>
      <c r="M92" s="123"/>
      <c r="P92" s="124">
        <f>P93+P116</f>
        <v>0</v>
      </c>
      <c r="R92" s="124">
        <f>R93+R116</f>
        <v>0</v>
      </c>
      <c r="T92" s="125">
        <f>T93+T116</f>
        <v>0</v>
      </c>
      <c r="AR92" s="119" t="s">
        <v>78</v>
      </c>
      <c r="AT92" s="126" t="s">
        <v>72</v>
      </c>
      <c r="AU92" s="126" t="s">
        <v>73</v>
      </c>
      <c r="AY92" s="119" t="s">
        <v>181</v>
      </c>
      <c r="BK92" s="127">
        <f>BK93+BK116</f>
        <v>0</v>
      </c>
    </row>
    <row r="93" spans="2:65" s="11" customFormat="1" ht="22.9" customHeight="1" x14ac:dyDescent="0.2">
      <c r="B93" s="118"/>
      <c r="D93" s="119" t="s">
        <v>72</v>
      </c>
      <c r="E93" s="146" t="s">
        <v>78</v>
      </c>
      <c r="F93" s="146" t="s">
        <v>1046</v>
      </c>
      <c r="I93" s="121"/>
      <c r="J93" s="147">
        <f>BK93</f>
        <v>0</v>
      </c>
      <c r="L93" s="118"/>
      <c r="M93" s="123"/>
      <c r="P93" s="124">
        <f>SUM(P94:P115)</f>
        <v>0</v>
      </c>
      <c r="R93" s="124">
        <f>SUM(R94:R115)</f>
        <v>0</v>
      </c>
      <c r="T93" s="125">
        <f>SUM(T94:T115)</f>
        <v>0</v>
      </c>
      <c r="AR93" s="119" t="s">
        <v>78</v>
      </c>
      <c r="AT93" s="126" t="s">
        <v>72</v>
      </c>
      <c r="AU93" s="126" t="s">
        <v>78</v>
      </c>
      <c r="AY93" s="119" t="s">
        <v>181</v>
      </c>
      <c r="BK93" s="127">
        <f>SUM(BK94:BK115)</f>
        <v>0</v>
      </c>
    </row>
    <row r="94" spans="2:65" s="1" customFormat="1" ht="44.25" customHeight="1" x14ac:dyDescent="0.2">
      <c r="B94" s="128"/>
      <c r="C94" s="129" t="s">
        <v>78</v>
      </c>
      <c r="D94" s="129" t="s">
        <v>182</v>
      </c>
      <c r="E94" s="130" t="s">
        <v>5187</v>
      </c>
      <c r="F94" s="131" t="s">
        <v>5188</v>
      </c>
      <c r="G94" s="132" t="s">
        <v>1059</v>
      </c>
      <c r="H94" s="133">
        <v>9.68</v>
      </c>
      <c r="I94" s="134"/>
      <c r="J94" s="135">
        <f>ROUND(I94*H94,2)</f>
        <v>0</v>
      </c>
      <c r="K94" s="131" t="s">
        <v>1205</v>
      </c>
      <c r="L94" s="31"/>
      <c r="M94" s="136" t="s">
        <v>3</v>
      </c>
      <c r="N94" s="137" t="s">
        <v>44</v>
      </c>
      <c r="P94" s="138">
        <f>O94*H94</f>
        <v>0</v>
      </c>
      <c r="Q94" s="138">
        <v>0</v>
      </c>
      <c r="R94" s="138">
        <f>Q94*H94</f>
        <v>0</v>
      </c>
      <c r="S94" s="138">
        <v>0</v>
      </c>
      <c r="T94" s="139">
        <f>S94*H94</f>
        <v>0</v>
      </c>
      <c r="AR94" s="140" t="s">
        <v>186</v>
      </c>
      <c r="AT94" s="140" t="s">
        <v>182</v>
      </c>
      <c r="AU94" s="140" t="s">
        <v>80</v>
      </c>
      <c r="AY94" s="16" t="s">
        <v>181</v>
      </c>
      <c r="BE94" s="141">
        <f>IF(N94="základní",J94,0)</f>
        <v>0</v>
      </c>
      <c r="BF94" s="141">
        <f>IF(N94="snížená",J94,0)</f>
        <v>0</v>
      </c>
      <c r="BG94" s="141">
        <f>IF(N94="zákl. přenesená",J94,0)</f>
        <v>0</v>
      </c>
      <c r="BH94" s="141">
        <f>IF(N94="sníž. přenesená",J94,0)</f>
        <v>0</v>
      </c>
      <c r="BI94" s="141">
        <f>IF(N94="nulová",J94,0)</f>
        <v>0</v>
      </c>
      <c r="BJ94" s="16" t="s">
        <v>78</v>
      </c>
      <c r="BK94" s="141">
        <f>ROUND(I94*H94,2)</f>
        <v>0</v>
      </c>
      <c r="BL94" s="16" t="s">
        <v>186</v>
      </c>
      <c r="BM94" s="140" t="s">
        <v>5761</v>
      </c>
    </row>
    <row r="95" spans="2:65" s="1" customFormat="1" x14ac:dyDescent="0.2">
      <c r="B95" s="31"/>
      <c r="D95" s="148" t="s">
        <v>1052</v>
      </c>
      <c r="F95" s="149" t="s">
        <v>5190</v>
      </c>
      <c r="I95" s="144"/>
      <c r="L95" s="31"/>
      <c r="M95" s="145"/>
      <c r="T95" s="52"/>
      <c r="AT95" s="16" t="s">
        <v>1052</v>
      </c>
      <c r="AU95" s="16" t="s">
        <v>80</v>
      </c>
    </row>
    <row r="96" spans="2:65" s="12" customFormat="1" x14ac:dyDescent="0.2">
      <c r="B96" s="150"/>
      <c r="D96" s="142" t="s">
        <v>1054</v>
      </c>
      <c r="E96" s="151" t="s">
        <v>3</v>
      </c>
      <c r="F96" s="152" t="s">
        <v>5762</v>
      </c>
      <c r="H96" s="153">
        <v>9.68</v>
      </c>
      <c r="I96" s="154"/>
      <c r="L96" s="150"/>
      <c r="M96" s="155"/>
      <c r="T96" s="156"/>
      <c r="AT96" s="151" t="s">
        <v>1054</v>
      </c>
      <c r="AU96" s="151" t="s">
        <v>80</v>
      </c>
      <c r="AV96" s="12" t="s">
        <v>80</v>
      </c>
      <c r="AW96" s="12" t="s">
        <v>35</v>
      </c>
      <c r="AX96" s="12" t="s">
        <v>78</v>
      </c>
      <c r="AY96" s="151" t="s">
        <v>181</v>
      </c>
    </row>
    <row r="97" spans="2:65" s="1" customFormat="1" ht="55.5" customHeight="1" x14ac:dyDescent="0.2">
      <c r="B97" s="128"/>
      <c r="C97" s="129" t="s">
        <v>80</v>
      </c>
      <c r="D97" s="129" t="s">
        <v>182</v>
      </c>
      <c r="E97" s="130" t="s">
        <v>1084</v>
      </c>
      <c r="F97" s="131" t="s">
        <v>1085</v>
      </c>
      <c r="G97" s="132" t="s">
        <v>1059</v>
      </c>
      <c r="H97" s="133">
        <v>2.64</v>
      </c>
      <c r="I97" s="134"/>
      <c r="J97" s="135">
        <f>ROUND(I97*H97,2)</f>
        <v>0</v>
      </c>
      <c r="K97" s="131" t="s">
        <v>1050</v>
      </c>
      <c r="L97" s="31"/>
      <c r="M97" s="136" t="s">
        <v>3</v>
      </c>
      <c r="N97" s="137" t="s">
        <v>44</v>
      </c>
      <c r="P97" s="138">
        <f>O97*H97</f>
        <v>0</v>
      </c>
      <c r="Q97" s="138">
        <v>0</v>
      </c>
      <c r="R97" s="138">
        <f>Q97*H97</f>
        <v>0</v>
      </c>
      <c r="S97" s="138">
        <v>0</v>
      </c>
      <c r="T97" s="139">
        <f>S97*H97</f>
        <v>0</v>
      </c>
      <c r="AR97" s="140" t="s">
        <v>186</v>
      </c>
      <c r="AT97" s="140" t="s">
        <v>182</v>
      </c>
      <c r="AU97" s="140" t="s">
        <v>80</v>
      </c>
      <c r="AY97" s="16" t="s">
        <v>181</v>
      </c>
      <c r="BE97" s="141">
        <f>IF(N97="základní",J97,0)</f>
        <v>0</v>
      </c>
      <c r="BF97" s="141">
        <f>IF(N97="snížená",J97,0)</f>
        <v>0</v>
      </c>
      <c r="BG97" s="141">
        <f>IF(N97="zákl. přenesená",J97,0)</f>
        <v>0</v>
      </c>
      <c r="BH97" s="141">
        <f>IF(N97="sníž. přenesená",J97,0)</f>
        <v>0</v>
      </c>
      <c r="BI97" s="141">
        <f>IF(N97="nulová",J97,0)</f>
        <v>0</v>
      </c>
      <c r="BJ97" s="16" t="s">
        <v>78</v>
      </c>
      <c r="BK97" s="141">
        <f>ROUND(I97*H97,2)</f>
        <v>0</v>
      </c>
      <c r="BL97" s="16" t="s">
        <v>186</v>
      </c>
      <c r="BM97" s="140" t="s">
        <v>5763</v>
      </c>
    </row>
    <row r="98" spans="2:65" s="1" customFormat="1" x14ac:dyDescent="0.2">
      <c r="B98" s="31"/>
      <c r="D98" s="148" t="s">
        <v>1052</v>
      </c>
      <c r="F98" s="149" t="s">
        <v>1087</v>
      </c>
      <c r="I98" s="144"/>
      <c r="L98" s="31"/>
      <c r="M98" s="145"/>
      <c r="T98" s="52"/>
      <c r="AT98" s="16" t="s">
        <v>1052</v>
      </c>
      <c r="AU98" s="16" t="s">
        <v>80</v>
      </c>
    </row>
    <row r="99" spans="2:65" s="12" customFormat="1" x14ac:dyDescent="0.2">
      <c r="B99" s="150"/>
      <c r="D99" s="142" t="s">
        <v>1054</v>
      </c>
      <c r="E99" s="151" t="s">
        <v>3</v>
      </c>
      <c r="F99" s="152" t="s">
        <v>5764</v>
      </c>
      <c r="H99" s="153">
        <v>2.64</v>
      </c>
      <c r="I99" s="154"/>
      <c r="L99" s="150"/>
      <c r="M99" s="155"/>
      <c r="T99" s="156"/>
      <c r="AT99" s="151" t="s">
        <v>1054</v>
      </c>
      <c r="AU99" s="151" t="s">
        <v>80</v>
      </c>
      <c r="AV99" s="12" t="s">
        <v>80</v>
      </c>
      <c r="AW99" s="12" t="s">
        <v>35</v>
      </c>
      <c r="AX99" s="12" t="s">
        <v>78</v>
      </c>
      <c r="AY99" s="151" t="s">
        <v>181</v>
      </c>
    </row>
    <row r="100" spans="2:65" s="1" customFormat="1" ht="62.65" customHeight="1" x14ac:dyDescent="0.2">
      <c r="B100" s="128"/>
      <c r="C100" s="129" t="s">
        <v>191</v>
      </c>
      <c r="D100" s="129" t="s">
        <v>182</v>
      </c>
      <c r="E100" s="130" t="s">
        <v>1090</v>
      </c>
      <c r="F100" s="131" t="s">
        <v>1091</v>
      </c>
      <c r="G100" s="132" t="s">
        <v>1059</v>
      </c>
      <c r="H100" s="133">
        <v>2.64</v>
      </c>
      <c r="I100" s="134"/>
      <c r="J100" s="135">
        <f>ROUND(I100*H100,2)</f>
        <v>0</v>
      </c>
      <c r="K100" s="131" t="s">
        <v>1050</v>
      </c>
      <c r="L100" s="31"/>
      <c r="M100" s="136" t="s">
        <v>3</v>
      </c>
      <c r="N100" s="137" t="s">
        <v>44</v>
      </c>
      <c r="P100" s="138">
        <f>O100*H100</f>
        <v>0</v>
      </c>
      <c r="Q100" s="138">
        <v>0</v>
      </c>
      <c r="R100" s="138">
        <f>Q100*H100</f>
        <v>0</v>
      </c>
      <c r="S100" s="138">
        <v>0</v>
      </c>
      <c r="T100" s="139">
        <f>S100*H100</f>
        <v>0</v>
      </c>
      <c r="AR100" s="140" t="s">
        <v>186</v>
      </c>
      <c r="AT100" s="140" t="s">
        <v>182</v>
      </c>
      <c r="AU100" s="140" t="s">
        <v>80</v>
      </c>
      <c r="AY100" s="16" t="s">
        <v>181</v>
      </c>
      <c r="BE100" s="141">
        <f>IF(N100="základní",J100,0)</f>
        <v>0</v>
      </c>
      <c r="BF100" s="141">
        <f>IF(N100="snížená",J100,0)</f>
        <v>0</v>
      </c>
      <c r="BG100" s="141">
        <f>IF(N100="zákl. přenesená",J100,0)</f>
        <v>0</v>
      </c>
      <c r="BH100" s="141">
        <f>IF(N100="sníž. přenesená",J100,0)</f>
        <v>0</v>
      </c>
      <c r="BI100" s="141">
        <f>IF(N100="nulová",J100,0)</f>
        <v>0</v>
      </c>
      <c r="BJ100" s="16" t="s">
        <v>78</v>
      </c>
      <c r="BK100" s="141">
        <f>ROUND(I100*H100,2)</f>
        <v>0</v>
      </c>
      <c r="BL100" s="16" t="s">
        <v>186</v>
      </c>
      <c r="BM100" s="140" t="s">
        <v>5765</v>
      </c>
    </row>
    <row r="101" spans="2:65" s="1" customFormat="1" x14ac:dyDescent="0.2">
      <c r="B101" s="31"/>
      <c r="D101" s="148" t="s">
        <v>1052</v>
      </c>
      <c r="F101" s="149" t="s">
        <v>1093</v>
      </c>
      <c r="I101" s="144"/>
      <c r="L101" s="31"/>
      <c r="M101" s="145"/>
      <c r="T101" s="52"/>
      <c r="AT101" s="16" t="s">
        <v>1052</v>
      </c>
      <c r="AU101" s="16" t="s">
        <v>80</v>
      </c>
    </row>
    <row r="102" spans="2:65" s="12" customFormat="1" x14ac:dyDescent="0.2">
      <c r="B102" s="150"/>
      <c r="D102" s="142" t="s">
        <v>1054</v>
      </c>
      <c r="E102" s="151" t="s">
        <v>3</v>
      </c>
      <c r="F102" s="152" t="s">
        <v>5764</v>
      </c>
      <c r="H102" s="153">
        <v>2.64</v>
      </c>
      <c r="I102" s="154"/>
      <c r="L102" s="150"/>
      <c r="M102" s="155"/>
      <c r="T102" s="156"/>
      <c r="AT102" s="151" t="s">
        <v>1054</v>
      </c>
      <c r="AU102" s="151" t="s">
        <v>80</v>
      </c>
      <c r="AV102" s="12" t="s">
        <v>80</v>
      </c>
      <c r="AW102" s="12" t="s">
        <v>35</v>
      </c>
      <c r="AX102" s="12" t="s">
        <v>78</v>
      </c>
      <c r="AY102" s="151" t="s">
        <v>181</v>
      </c>
    </row>
    <row r="103" spans="2:65" s="1" customFormat="1" ht="62.65" customHeight="1" x14ac:dyDescent="0.2">
      <c r="B103" s="128"/>
      <c r="C103" s="129" t="s">
        <v>186</v>
      </c>
      <c r="D103" s="129" t="s">
        <v>182</v>
      </c>
      <c r="E103" s="130" t="s">
        <v>1096</v>
      </c>
      <c r="F103" s="131" t="s">
        <v>1097</v>
      </c>
      <c r="G103" s="132" t="s">
        <v>1059</v>
      </c>
      <c r="H103" s="133">
        <v>2.64</v>
      </c>
      <c r="I103" s="134"/>
      <c r="J103" s="135">
        <f>ROUND(I103*H103,2)</f>
        <v>0</v>
      </c>
      <c r="K103" s="131" t="s">
        <v>1050</v>
      </c>
      <c r="L103" s="31"/>
      <c r="M103" s="136" t="s">
        <v>3</v>
      </c>
      <c r="N103" s="137" t="s">
        <v>44</v>
      </c>
      <c r="P103" s="138">
        <f>O103*H103</f>
        <v>0</v>
      </c>
      <c r="Q103" s="138">
        <v>0</v>
      </c>
      <c r="R103" s="138">
        <f>Q103*H103</f>
        <v>0</v>
      </c>
      <c r="S103" s="138">
        <v>0</v>
      </c>
      <c r="T103" s="139">
        <f>S103*H103</f>
        <v>0</v>
      </c>
      <c r="AR103" s="140" t="s">
        <v>186</v>
      </c>
      <c r="AT103" s="140" t="s">
        <v>182</v>
      </c>
      <c r="AU103" s="140" t="s">
        <v>80</v>
      </c>
      <c r="AY103" s="16" t="s">
        <v>181</v>
      </c>
      <c r="BE103" s="141">
        <f>IF(N103="základní",J103,0)</f>
        <v>0</v>
      </c>
      <c r="BF103" s="141">
        <f>IF(N103="snížená",J103,0)</f>
        <v>0</v>
      </c>
      <c r="BG103" s="141">
        <f>IF(N103="zákl. přenesená",J103,0)</f>
        <v>0</v>
      </c>
      <c r="BH103" s="141">
        <f>IF(N103="sníž. přenesená",J103,0)</f>
        <v>0</v>
      </c>
      <c r="BI103" s="141">
        <f>IF(N103="nulová",J103,0)</f>
        <v>0</v>
      </c>
      <c r="BJ103" s="16" t="s">
        <v>78</v>
      </c>
      <c r="BK103" s="141">
        <f>ROUND(I103*H103,2)</f>
        <v>0</v>
      </c>
      <c r="BL103" s="16" t="s">
        <v>186</v>
      </c>
      <c r="BM103" s="140" t="s">
        <v>5766</v>
      </c>
    </row>
    <row r="104" spans="2:65" s="1" customFormat="1" x14ac:dyDescent="0.2">
      <c r="B104" s="31"/>
      <c r="D104" s="148" t="s">
        <v>1052</v>
      </c>
      <c r="F104" s="149" t="s">
        <v>1099</v>
      </c>
      <c r="I104" s="144"/>
      <c r="L104" s="31"/>
      <c r="M104" s="145"/>
      <c r="T104" s="52"/>
      <c r="AT104" s="16" t="s">
        <v>1052</v>
      </c>
      <c r="AU104" s="16" t="s">
        <v>80</v>
      </c>
    </row>
    <row r="105" spans="2:65" s="1" customFormat="1" ht="66.75" customHeight="1" x14ac:dyDescent="0.2">
      <c r="B105" s="128"/>
      <c r="C105" s="129" t="s">
        <v>198</v>
      </c>
      <c r="D105" s="129" t="s">
        <v>182</v>
      </c>
      <c r="E105" s="130" t="s">
        <v>1101</v>
      </c>
      <c r="F105" s="131" t="s">
        <v>1102</v>
      </c>
      <c r="G105" s="132" t="s">
        <v>1059</v>
      </c>
      <c r="H105" s="133">
        <v>26.4</v>
      </c>
      <c r="I105" s="134"/>
      <c r="J105" s="135">
        <f>ROUND(I105*H105,2)</f>
        <v>0</v>
      </c>
      <c r="K105" s="131" t="s">
        <v>1050</v>
      </c>
      <c r="L105" s="31"/>
      <c r="M105" s="136" t="s">
        <v>3</v>
      </c>
      <c r="N105" s="137" t="s">
        <v>44</v>
      </c>
      <c r="P105" s="138">
        <f>O105*H105</f>
        <v>0</v>
      </c>
      <c r="Q105" s="138">
        <v>0</v>
      </c>
      <c r="R105" s="138">
        <f>Q105*H105</f>
        <v>0</v>
      </c>
      <c r="S105" s="138">
        <v>0</v>
      </c>
      <c r="T105" s="139">
        <f>S105*H105</f>
        <v>0</v>
      </c>
      <c r="AR105" s="140" t="s">
        <v>186</v>
      </c>
      <c r="AT105" s="140" t="s">
        <v>182</v>
      </c>
      <c r="AU105" s="140" t="s">
        <v>80</v>
      </c>
      <c r="AY105" s="16" t="s">
        <v>181</v>
      </c>
      <c r="BE105" s="141">
        <f>IF(N105="základní",J105,0)</f>
        <v>0</v>
      </c>
      <c r="BF105" s="141">
        <f>IF(N105="snížená",J105,0)</f>
        <v>0</v>
      </c>
      <c r="BG105" s="141">
        <f>IF(N105="zákl. přenesená",J105,0)</f>
        <v>0</v>
      </c>
      <c r="BH105" s="141">
        <f>IF(N105="sníž. přenesená",J105,0)</f>
        <v>0</v>
      </c>
      <c r="BI105" s="141">
        <f>IF(N105="nulová",J105,0)</f>
        <v>0</v>
      </c>
      <c r="BJ105" s="16" t="s">
        <v>78</v>
      </c>
      <c r="BK105" s="141">
        <f>ROUND(I105*H105,2)</f>
        <v>0</v>
      </c>
      <c r="BL105" s="16" t="s">
        <v>186</v>
      </c>
      <c r="BM105" s="140" t="s">
        <v>5767</v>
      </c>
    </row>
    <row r="106" spans="2:65" s="1" customFormat="1" x14ac:dyDescent="0.2">
      <c r="B106" s="31"/>
      <c r="D106" s="148" t="s">
        <v>1052</v>
      </c>
      <c r="F106" s="149" t="s">
        <v>1104</v>
      </c>
      <c r="I106" s="144"/>
      <c r="L106" s="31"/>
      <c r="M106" s="145"/>
      <c r="T106" s="52"/>
      <c r="AT106" s="16" t="s">
        <v>1052</v>
      </c>
      <c r="AU106" s="16" t="s">
        <v>80</v>
      </c>
    </row>
    <row r="107" spans="2:65" s="12" customFormat="1" x14ac:dyDescent="0.2">
      <c r="B107" s="150"/>
      <c r="D107" s="142" t="s">
        <v>1054</v>
      </c>
      <c r="E107" s="151" t="s">
        <v>3</v>
      </c>
      <c r="F107" s="152" t="s">
        <v>5768</v>
      </c>
      <c r="H107" s="153">
        <v>26.4</v>
      </c>
      <c r="I107" s="154"/>
      <c r="L107" s="150"/>
      <c r="M107" s="155"/>
      <c r="T107" s="156"/>
      <c r="AT107" s="151" t="s">
        <v>1054</v>
      </c>
      <c r="AU107" s="151" t="s">
        <v>80</v>
      </c>
      <c r="AV107" s="12" t="s">
        <v>80</v>
      </c>
      <c r="AW107" s="12" t="s">
        <v>35</v>
      </c>
      <c r="AX107" s="12" t="s">
        <v>78</v>
      </c>
      <c r="AY107" s="151" t="s">
        <v>181</v>
      </c>
    </row>
    <row r="108" spans="2:65" s="1" customFormat="1" ht="44.25" customHeight="1" x14ac:dyDescent="0.2">
      <c r="B108" s="128"/>
      <c r="C108" s="129" t="s">
        <v>201</v>
      </c>
      <c r="D108" s="129" t="s">
        <v>182</v>
      </c>
      <c r="E108" s="130" t="s">
        <v>5200</v>
      </c>
      <c r="F108" s="131" t="s">
        <v>5201</v>
      </c>
      <c r="G108" s="132" t="s">
        <v>1059</v>
      </c>
      <c r="H108" s="133">
        <v>2.64</v>
      </c>
      <c r="I108" s="134"/>
      <c r="J108" s="135">
        <f>ROUND(I108*H108,2)</f>
        <v>0</v>
      </c>
      <c r="K108" s="131" t="s">
        <v>1205</v>
      </c>
      <c r="L108" s="31"/>
      <c r="M108" s="136" t="s">
        <v>3</v>
      </c>
      <c r="N108" s="137" t="s">
        <v>44</v>
      </c>
      <c r="P108" s="138">
        <f>O108*H108</f>
        <v>0</v>
      </c>
      <c r="Q108" s="138">
        <v>0</v>
      </c>
      <c r="R108" s="138">
        <f>Q108*H108</f>
        <v>0</v>
      </c>
      <c r="S108" s="138">
        <v>0</v>
      </c>
      <c r="T108" s="139">
        <f>S108*H108</f>
        <v>0</v>
      </c>
      <c r="AR108" s="140" t="s">
        <v>186</v>
      </c>
      <c r="AT108" s="140" t="s">
        <v>182</v>
      </c>
      <c r="AU108" s="140" t="s">
        <v>80</v>
      </c>
      <c r="AY108" s="16" t="s">
        <v>181</v>
      </c>
      <c r="BE108" s="141">
        <f>IF(N108="základní",J108,0)</f>
        <v>0</v>
      </c>
      <c r="BF108" s="141">
        <f>IF(N108="snížená",J108,0)</f>
        <v>0</v>
      </c>
      <c r="BG108" s="141">
        <f>IF(N108="zákl. přenesená",J108,0)</f>
        <v>0</v>
      </c>
      <c r="BH108" s="141">
        <f>IF(N108="sníž. přenesená",J108,0)</f>
        <v>0</v>
      </c>
      <c r="BI108" s="141">
        <f>IF(N108="nulová",J108,0)</f>
        <v>0</v>
      </c>
      <c r="BJ108" s="16" t="s">
        <v>78</v>
      </c>
      <c r="BK108" s="141">
        <f>ROUND(I108*H108,2)</f>
        <v>0</v>
      </c>
      <c r="BL108" s="16" t="s">
        <v>186</v>
      </c>
      <c r="BM108" s="140" t="s">
        <v>5769</v>
      </c>
    </row>
    <row r="109" spans="2:65" s="1" customFormat="1" x14ac:dyDescent="0.2">
      <c r="B109" s="31"/>
      <c r="D109" s="148" t="s">
        <v>1052</v>
      </c>
      <c r="F109" s="149" t="s">
        <v>5203</v>
      </c>
      <c r="I109" s="144"/>
      <c r="L109" s="31"/>
      <c r="M109" s="145"/>
      <c r="T109" s="52"/>
      <c r="AT109" s="16" t="s">
        <v>1052</v>
      </c>
      <c r="AU109" s="16" t="s">
        <v>80</v>
      </c>
    </row>
    <row r="110" spans="2:65" s="1" customFormat="1" ht="44.25" customHeight="1" x14ac:dyDescent="0.2">
      <c r="B110" s="128"/>
      <c r="C110" s="129" t="s">
        <v>205</v>
      </c>
      <c r="D110" s="129" t="s">
        <v>182</v>
      </c>
      <c r="E110" s="130" t="s">
        <v>1112</v>
      </c>
      <c r="F110" s="131" t="s">
        <v>1113</v>
      </c>
      <c r="G110" s="132" t="s">
        <v>1114</v>
      </c>
      <c r="H110" s="133">
        <v>10.56</v>
      </c>
      <c r="I110" s="134"/>
      <c r="J110" s="135">
        <f>ROUND(I110*H110,2)</f>
        <v>0</v>
      </c>
      <c r="K110" s="131" t="s">
        <v>1050</v>
      </c>
      <c r="L110" s="31"/>
      <c r="M110" s="136" t="s">
        <v>3</v>
      </c>
      <c r="N110" s="137" t="s">
        <v>44</v>
      </c>
      <c r="P110" s="138">
        <f>O110*H110</f>
        <v>0</v>
      </c>
      <c r="Q110" s="138">
        <v>0</v>
      </c>
      <c r="R110" s="138">
        <f>Q110*H110</f>
        <v>0</v>
      </c>
      <c r="S110" s="138">
        <v>0</v>
      </c>
      <c r="T110" s="139">
        <f>S110*H110</f>
        <v>0</v>
      </c>
      <c r="AR110" s="140" t="s">
        <v>186</v>
      </c>
      <c r="AT110" s="140" t="s">
        <v>182</v>
      </c>
      <c r="AU110" s="140" t="s">
        <v>80</v>
      </c>
      <c r="AY110" s="16" t="s">
        <v>181</v>
      </c>
      <c r="BE110" s="141">
        <f>IF(N110="základní",J110,0)</f>
        <v>0</v>
      </c>
      <c r="BF110" s="141">
        <f>IF(N110="snížená",J110,0)</f>
        <v>0</v>
      </c>
      <c r="BG110" s="141">
        <f>IF(N110="zákl. přenesená",J110,0)</f>
        <v>0</v>
      </c>
      <c r="BH110" s="141">
        <f>IF(N110="sníž. přenesená",J110,0)</f>
        <v>0</v>
      </c>
      <c r="BI110" s="141">
        <f>IF(N110="nulová",J110,0)</f>
        <v>0</v>
      </c>
      <c r="BJ110" s="16" t="s">
        <v>78</v>
      </c>
      <c r="BK110" s="141">
        <f>ROUND(I110*H110,2)</f>
        <v>0</v>
      </c>
      <c r="BL110" s="16" t="s">
        <v>186</v>
      </c>
      <c r="BM110" s="140" t="s">
        <v>5770</v>
      </c>
    </row>
    <row r="111" spans="2:65" s="1" customFormat="1" x14ac:dyDescent="0.2">
      <c r="B111" s="31"/>
      <c r="D111" s="148" t="s">
        <v>1052</v>
      </c>
      <c r="F111" s="149" t="s">
        <v>1116</v>
      </c>
      <c r="I111" s="144"/>
      <c r="L111" s="31"/>
      <c r="M111" s="145"/>
      <c r="T111" s="52"/>
      <c r="AT111" s="16" t="s">
        <v>1052</v>
      </c>
      <c r="AU111" s="16" t="s">
        <v>80</v>
      </c>
    </row>
    <row r="112" spans="2:65" s="12" customFormat="1" x14ac:dyDescent="0.2">
      <c r="B112" s="150"/>
      <c r="D112" s="142" t="s">
        <v>1054</v>
      </c>
      <c r="E112" s="151" t="s">
        <v>3</v>
      </c>
      <c r="F112" s="152" t="s">
        <v>5771</v>
      </c>
      <c r="H112" s="153">
        <v>10.56</v>
      </c>
      <c r="I112" s="154"/>
      <c r="L112" s="150"/>
      <c r="M112" s="155"/>
      <c r="T112" s="156"/>
      <c r="AT112" s="151" t="s">
        <v>1054</v>
      </c>
      <c r="AU112" s="151" t="s">
        <v>80</v>
      </c>
      <c r="AV112" s="12" t="s">
        <v>80</v>
      </c>
      <c r="AW112" s="12" t="s">
        <v>35</v>
      </c>
      <c r="AX112" s="12" t="s">
        <v>78</v>
      </c>
      <c r="AY112" s="151" t="s">
        <v>181</v>
      </c>
    </row>
    <row r="113" spans="2:65" s="1" customFormat="1" ht="44.25" customHeight="1" x14ac:dyDescent="0.2">
      <c r="B113" s="128"/>
      <c r="C113" s="129" t="s">
        <v>209</v>
      </c>
      <c r="D113" s="129" t="s">
        <v>182</v>
      </c>
      <c r="E113" s="130" t="s">
        <v>1119</v>
      </c>
      <c r="F113" s="131" t="s">
        <v>1120</v>
      </c>
      <c r="G113" s="132" t="s">
        <v>1059</v>
      </c>
      <c r="H113" s="133">
        <v>7.04</v>
      </c>
      <c r="I113" s="134"/>
      <c r="J113" s="135">
        <f>ROUND(I113*H113,2)</f>
        <v>0</v>
      </c>
      <c r="K113" s="131" t="s">
        <v>1205</v>
      </c>
      <c r="L113" s="31"/>
      <c r="M113" s="136" t="s">
        <v>3</v>
      </c>
      <c r="N113" s="137" t="s">
        <v>44</v>
      </c>
      <c r="P113" s="138">
        <f>O113*H113</f>
        <v>0</v>
      </c>
      <c r="Q113" s="138">
        <v>0</v>
      </c>
      <c r="R113" s="138">
        <f>Q113*H113</f>
        <v>0</v>
      </c>
      <c r="S113" s="138">
        <v>0</v>
      </c>
      <c r="T113" s="139">
        <f>S113*H113</f>
        <v>0</v>
      </c>
      <c r="AR113" s="140" t="s">
        <v>186</v>
      </c>
      <c r="AT113" s="140" t="s">
        <v>182</v>
      </c>
      <c r="AU113" s="140" t="s">
        <v>80</v>
      </c>
      <c r="AY113" s="16" t="s">
        <v>181</v>
      </c>
      <c r="BE113" s="141">
        <f>IF(N113="základní",J113,0)</f>
        <v>0</v>
      </c>
      <c r="BF113" s="141">
        <f>IF(N113="snížená",J113,0)</f>
        <v>0</v>
      </c>
      <c r="BG113" s="141">
        <f>IF(N113="zákl. přenesená",J113,0)</f>
        <v>0</v>
      </c>
      <c r="BH113" s="141">
        <f>IF(N113="sníž. přenesená",J113,0)</f>
        <v>0</v>
      </c>
      <c r="BI113" s="141">
        <f>IF(N113="nulová",J113,0)</f>
        <v>0</v>
      </c>
      <c r="BJ113" s="16" t="s">
        <v>78</v>
      </c>
      <c r="BK113" s="141">
        <f>ROUND(I113*H113,2)</f>
        <v>0</v>
      </c>
      <c r="BL113" s="16" t="s">
        <v>186</v>
      </c>
      <c r="BM113" s="140" t="s">
        <v>5772</v>
      </c>
    </row>
    <row r="114" spans="2:65" s="1" customFormat="1" x14ac:dyDescent="0.2">
      <c r="B114" s="31"/>
      <c r="D114" s="148" t="s">
        <v>1052</v>
      </c>
      <c r="F114" s="149" t="s">
        <v>5106</v>
      </c>
      <c r="I114" s="144"/>
      <c r="L114" s="31"/>
      <c r="M114" s="145"/>
      <c r="T114" s="52"/>
      <c r="AT114" s="16" t="s">
        <v>1052</v>
      </c>
      <c r="AU114" s="16" t="s">
        <v>80</v>
      </c>
    </row>
    <row r="115" spans="2:65" s="12" customFormat="1" x14ac:dyDescent="0.2">
      <c r="B115" s="150"/>
      <c r="D115" s="142" t="s">
        <v>1054</v>
      </c>
      <c r="E115" s="151" t="s">
        <v>3</v>
      </c>
      <c r="F115" s="152" t="s">
        <v>5725</v>
      </c>
      <c r="H115" s="153">
        <v>7.04</v>
      </c>
      <c r="I115" s="154"/>
      <c r="L115" s="150"/>
      <c r="M115" s="155"/>
      <c r="T115" s="156"/>
      <c r="AT115" s="151" t="s">
        <v>1054</v>
      </c>
      <c r="AU115" s="151" t="s">
        <v>80</v>
      </c>
      <c r="AV115" s="12" t="s">
        <v>80</v>
      </c>
      <c r="AW115" s="12" t="s">
        <v>35</v>
      </c>
      <c r="AX115" s="12" t="s">
        <v>78</v>
      </c>
      <c r="AY115" s="151" t="s">
        <v>181</v>
      </c>
    </row>
    <row r="116" spans="2:65" s="11" customFormat="1" ht="22.9" customHeight="1" x14ac:dyDescent="0.2">
      <c r="B116" s="118"/>
      <c r="D116" s="119" t="s">
        <v>72</v>
      </c>
      <c r="E116" s="146" t="s">
        <v>186</v>
      </c>
      <c r="F116" s="146" t="s">
        <v>5726</v>
      </c>
      <c r="I116" s="121"/>
      <c r="J116" s="147">
        <f>BK116</f>
        <v>0</v>
      </c>
      <c r="L116" s="118"/>
      <c r="M116" s="123"/>
      <c r="P116" s="124">
        <f>SUM(P117:P125)</f>
        <v>0</v>
      </c>
      <c r="R116" s="124">
        <f>SUM(R117:R125)</f>
        <v>0</v>
      </c>
      <c r="T116" s="125">
        <f>SUM(T117:T125)</f>
        <v>0</v>
      </c>
      <c r="AR116" s="119" t="s">
        <v>78</v>
      </c>
      <c r="AT116" s="126" t="s">
        <v>72</v>
      </c>
      <c r="AU116" s="126" t="s">
        <v>78</v>
      </c>
      <c r="AY116" s="119" t="s">
        <v>181</v>
      </c>
      <c r="BK116" s="127">
        <f>SUM(BK117:BK125)</f>
        <v>0</v>
      </c>
    </row>
    <row r="117" spans="2:65" s="1" customFormat="1" ht="16.5" customHeight="1" x14ac:dyDescent="0.2">
      <c r="B117" s="128"/>
      <c r="C117" s="129" t="s">
        <v>212</v>
      </c>
      <c r="D117" s="129" t="s">
        <v>182</v>
      </c>
      <c r="E117" s="130" t="s">
        <v>5773</v>
      </c>
      <c r="F117" s="131" t="s">
        <v>5774</v>
      </c>
      <c r="G117" s="132" t="s">
        <v>1288</v>
      </c>
      <c r="H117" s="133">
        <v>2</v>
      </c>
      <c r="I117" s="134"/>
      <c r="J117" s="135">
        <f>ROUND(I117*H117,2)</f>
        <v>0</v>
      </c>
      <c r="K117" s="131" t="s">
        <v>3</v>
      </c>
      <c r="L117" s="31"/>
      <c r="M117" s="136" t="s">
        <v>3</v>
      </c>
      <c r="N117" s="137" t="s">
        <v>44</v>
      </c>
      <c r="P117" s="138">
        <f>O117*H117</f>
        <v>0</v>
      </c>
      <c r="Q117" s="138">
        <v>0</v>
      </c>
      <c r="R117" s="138">
        <f>Q117*H117</f>
        <v>0</v>
      </c>
      <c r="S117" s="138">
        <v>0</v>
      </c>
      <c r="T117" s="139">
        <f>S117*H117</f>
        <v>0</v>
      </c>
      <c r="AR117" s="140" t="s">
        <v>186</v>
      </c>
      <c r="AT117" s="140" t="s">
        <v>182</v>
      </c>
      <c r="AU117" s="140" t="s">
        <v>80</v>
      </c>
      <c r="AY117" s="16" t="s">
        <v>181</v>
      </c>
      <c r="BE117" s="141">
        <f>IF(N117="základní",J117,0)</f>
        <v>0</v>
      </c>
      <c r="BF117" s="141">
        <f>IF(N117="snížená",J117,0)</f>
        <v>0</v>
      </c>
      <c r="BG117" s="141">
        <f>IF(N117="zákl. přenesená",J117,0)</f>
        <v>0</v>
      </c>
      <c r="BH117" s="141">
        <f>IF(N117="sníž. přenesená",J117,0)</f>
        <v>0</v>
      </c>
      <c r="BI117" s="141">
        <f>IF(N117="nulová",J117,0)</f>
        <v>0</v>
      </c>
      <c r="BJ117" s="16" t="s">
        <v>78</v>
      </c>
      <c r="BK117" s="141">
        <f>ROUND(I117*H117,2)</f>
        <v>0</v>
      </c>
      <c r="BL117" s="16" t="s">
        <v>186</v>
      </c>
      <c r="BM117" s="140" t="s">
        <v>5775</v>
      </c>
    </row>
    <row r="118" spans="2:65" s="1" customFormat="1" ht="33" customHeight="1" x14ac:dyDescent="0.2">
      <c r="B118" s="128"/>
      <c r="C118" s="129" t="s">
        <v>216</v>
      </c>
      <c r="D118" s="129" t="s">
        <v>182</v>
      </c>
      <c r="E118" s="130" t="s">
        <v>5739</v>
      </c>
      <c r="F118" s="131" t="s">
        <v>5740</v>
      </c>
      <c r="G118" s="132" t="s">
        <v>1059</v>
      </c>
      <c r="H118" s="133">
        <v>2.64</v>
      </c>
      <c r="I118" s="134"/>
      <c r="J118" s="135">
        <f>ROUND(I118*H118,2)</f>
        <v>0</v>
      </c>
      <c r="K118" s="131" t="s">
        <v>1050</v>
      </c>
      <c r="L118" s="31"/>
      <c r="M118" s="136" t="s">
        <v>3</v>
      </c>
      <c r="N118" s="137" t="s">
        <v>44</v>
      </c>
      <c r="P118" s="138">
        <f>O118*H118</f>
        <v>0</v>
      </c>
      <c r="Q118" s="138">
        <v>0</v>
      </c>
      <c r="R118" s="138">
        <f>Q118*H118</f>
        <v>0</v>
      </c>
      <c r="S118" s="138">
        <v>0</v>
      </c>
      <c r="T118" s="139">
        <f>S118*H118</f>
        <v>0</v>
      </c>
      <c r="AR118" s="140" t="s">
        <v>186</v>
      </c>
      <c r="AT118" s="140" t="s">
        <v>182</v>
      </c>
      <c r="AU118" s="140" t="s">
        <v>80</v>
      </c>
      <c r="AY118" s="16" t="s">
        <v>181</v>
      </c>
      <c r="BE118" s="141">
        <f>IF(N118="základní",J118,0)</f>
        <v>0</v>
      </c>
      <c r="BF118" s="141">
        <f>IF(N118="snížená",J118,0)</f>
        <v>0</v>
      </c>
      <c r="BG118" s="141">
        <f>IF(N118="zákl. přenesená",J118,0)</f>
        <v>0</v>
      </c>
      <c r="BH118" s="141">
        <f>IF(N118="sníž. přenesená",J118,0)</f>
        <v>0</v>
      </c>
      <c r="BI118" s="141">
        <f>IF(N118="nulová",J118,0)</f>
        <v>0</v>
      </c>
      <c r="BJ118" s="16" t="s">
        <v>78</v>
      </c>
      <c r="BK118" s="141">
        <f>ROUND(I118*H118,2)</f>
        <v>0</v>
      </c>
      <c r="BL118" s="16" t="s">
        <v>186</v>
      </c>
      <c r="BM118" s="140" t="s">
        <v>5776</v>
      </c>
    </row>
    <row r="119" spans="2:65" s="1" customFormat="1" x14ac:dyDescent="0.2">
      <c r="B119" s="31"/>
      <c r="D119" s="148" t="s">
        <v>1052</v>
      </c>
      <c r="F119" s="149" t="s">
        <v>5742</v>
      </c>
      <c r="I119" s="144"/>
      <c r="L119" s="31"/>
      <c r="M119" s="145"/>
      <c r="T119" s="52"/>
      <c r="AT119" s="16" t="s">
        <v>1052</v>
      </c>
      <c r="AU119" s="16" t="s">
        <v>80</v>
      </c>
    </row>
    <row r="120" spans="2:65" s="12" customFormat="1" x14ac:dyDescent="0.2">
      <c r="B120" s="150"/>
      <c r="D120" s="142" t="s">
        <v>1054</v>
      </c>
      <c r="E120" s="151" t="s">
        <v>3</v>
      </c>
      <c r="F120" s="152" t="s">
        <v>5777</v>
      </c>
      <c r="H120" s="153">
        <v>2.64</v>
      </c>
      <c r="I120" s="154"/>
      <c r="L120" s="150"/>
      <c r="M120" s="155"/>
      <c r="T120" s="156"/>
      <c r="AT120" s="151" t="s">
        <v>1054</v>
      </c>
      <c r="AU120" s="151" t="s">
        <v>80</v>
      </c>
      <c r="AV120" s="12" t="s">
        <v>80</v>
      </c>
      <c r="AW120" s="12" t="s">
        <v>35</v>
      </c>
      <c r="AX120" s="12" t="s">
        <v>78</v>
      </c>
      <c r="AY120" s="151" t="s">
        <v>181</v>
      </c>
    </row>
    <row r="121" spans="2:65" s="1" customFormat="1" ht="21.75" customHeight="1" x14ac:dyDescent="0.2">
      <c r="B121" s="128"/>
      <c r="C121" s="129" t="s">
        <v>220</v>
      </c>
      <c r="D121" s="129" t="s">
        <v>182</v>
      </c>
      <c r="E121" s="130" t="s">
        <v>5778</v>
      </c>
      <c r="F121" s="131" t="s">
        <v>5779</v>
      </c>
      <c r="G121" s="132" t="s">
        <v>499</v>
      </c>
      <c r="H121" s="133">
        <v>22</v>
      </c>
      <c r="I121" s="134"/>
      <c r="J121" s="135">
        <f>ROUND(I121*H121,2)</f>
        <v>0</v>
      </c>
      <c r="K121" s="131" t="s">
        <v>3</v>
      </c>
      <c r="L121" s="31"/>
      <c r="M121" s="136" t="s">
        <v>3</v>
      </c>
      <c r="N121" s="137" t="s">
        <v>44</v>
      </c>
      <c r="P121" s="138">
        <f>O121*H121</f>
        <v>0</v>
      </c>
      <c r="Q121" s="138">
        <v>0</v>
      </c>
      <c r="R121" s="138">
        <f>Q121*H121</f>
        <v>0</v>
      </c>
      <c r="S121" s="138">
        <v>0</v>
      </c>
      <c r="T121" s="139">
        <f>S121*H121</f>
        <v>0</v>
      </c>
      <c r="AR121" s="140" t="s">
        <v>186</v>
      </c>
      <c r="AT121" s="140" t="s">
        <v>182</v>
      </c>
      <c r="AU121" s="140" t="s">
        <v>80</v>
      </c>
      <c r="AY121" s="16" t="s">
        <v>181</v>
      </c>
      <c r="BE121" s="141">
        <f>IF(N121="základní",J121,0)</f>
        <v>0</v>
      </c>
      <c r="BF121" s="141">
        <f>IF(N121="snížená",J121,0)</f>
        <v>0</v>
      </c>
      <c r="BG121" s="141">
        <f>IF(N121="zákl. přenesená",J121,0)</f>
        <v>0</v>
      </c>
      <c r="BH121" s="141">
        <f>IF(N121="sníž. přenesená",J121,0)</f>
        <v>0</v>
      </c>
      <c r="BI121" s="141">
        <f>IF(N121="nulová",J121,0)</f>
        <v>0</v>
      </c>
      <c r="BJ121" s="16" t="s">
        <v>78</v>
      </c>
      <c r="BK121" s="141">
        <f>ROUND(I121*H121,2)</f>
        <v>0</v>
      </c>
      <c r="BL121" s="16" t="s">
        <v>186</v>
      </c>
      <c r="BM121" s="140" t="s">
        <v>5780</v>
      </c>
    </row>
    <row r="122" spans="2:65" s="1" customFormat="1" ht="16.5" customHeight="1" x14ac:dyDescent="0.2">
      <c r="B122" s="128"/>
      <c r="C122" s="129" t="s">
        <v>9</v>
      </c>
      <c r="D122" s="129" t="s">
        <v>182</v>
      </c>
      <c r="E122" s="130" t="s">
        <v>2720</v>
      </c>
      <c r="F122" s="131" t="s">
        <v>5781</v>
      </c>
      <c r="G122" s="132" t="s">
        <v>1288</v>
      </c>
      <c r="H122" s="133">
        <v>2</v>
      </c>
      <c r="I122" s="134"/>
      <c r="J122" s="135">
        <f>ROUND(I122*H122,2)</f>
        <v>0</v>
      </c>
      <c r="K122" s="131" t="s">
        <v>3</v>
      </c>
      <c r="L122" s="31"/>
      <c r="M122" s="136" t="s">
        <v>3</v>
      </c>
      <c r="N122" s="137" t="s">
        <v>44</v>
      </c>
      <c r="P122" s="138">
        <f>O122*H122</f>
        <v>0</v>
      </c>
      <c r="Q122" s="138">
        <v>0</v>
      </c>
      <c r="R122" s="138">
        <f>Q122*H122</f>
        <v>0</v>
      </c>
      <c r="S122" s="138">
        <v>0</v>
      </c>
      <c r="T122" s="139">
        <f>S122*H122</f>
        <v>0</v>
      </c>
      <c r="AR122" s="140" t="s">
        <v>186</v>
      </c>
      <c r="AT122" s="140" t="s">
        <v>182</v>
      </c>
      <c r="AU122" s="140" t="s">
        <v>80</v>
      </c>
      <c r="AY122" s="16" t="s">
        <v>181</v>
      </c>
      <c r="BE122" s="141">
        <f>IF(N122="základní",J122,0)</f>
        <v>0</v>
      </c>
      <c r="BF122" s="141">
        <f>IF(N122="snížená",J122,0)</f>
        <v>0</v>
      </c>
      <c r="BG122" s="141">
        <f>IF(N122="zákl. přenesená",J122,0)</f>
        <v>0</v>
      </c>
      <c r="BH122" s="141">
        <f>IF(N122="sníž. přenesená",J122,0)</f>
        <v>0</v>
      </c>
      <c r="BI122" s="141">
        <f>IF(N122="nulová",J122,0)</f>
        <v>0</v>
      </c>
      <c r="BJ122" s="16" t="s">
        <v>78</v>
      </c>
      <c r="BK122" s="141">
        <f>ROUND(I122*H122,2)</f>
        <v>0</v>
      </c>
      <c r="BL122" s="16" t="s">
        <v>186</v>
      </c>
      <c r="BM122" s="140" t="s">
        <v>5782</v>
      </c>
    </row>
    <row r="123" spans="2:65" s="1" customFormat="1" ht="21.75" customHeight="1" x14ac:dyDescent="0.2">
      <c r="B123" s="128"/>
      <c r="C123" s="129" t="s">
        <v>226</v>
      </c>
      <c r="D123" s="129" t="s">
        <v>182</v>
      </c>
      <c r="E123" s="130" t="s">
        <v>2776</v>
      </c>
      <c r="F123" s="131" t="s">
        <v>5783</v>
      </c>
      <c r="G123" s="132" t="s">
        <v>499</v>
      </c>
      <c r="H123" s="133">
        <v>22</v>
      </c>
      <c r="I123" s="134"/>
      <c r="J123" s="135">
        <f>ROUND(I123*H123,2)</f>
        <v>0</v>
      </c>
      <c r="K123" s="131" t="s">
        <v>3</v>
      </c>
      <c r="L123" s="31"/>
      <c r="M123" s="136" t="s">
        <v>3</v>
      </c>
      <c r="N123" s="137" t="s">
        <v>44</v>
      </c>
      <c r="P123" s="138">
        <f>O123*H123</f>
        <v>0</v>
      </c>
      <c r="Q123" s="138">
        <v>0</v>
      </c>
      <c r="R123" s="138">
        <f>Q123*H123</f>
        <v>0</v>
      </c>
      <c r="S123" s="138">
        <v>0</v>
      </c>
      <c r="T123" s="139">
        <f>S123*H123</f>
        <v>0</v>
      </c>
      <c r="AR123" s="140" t="s">
        <v>186</v>
      </c>
      <c r="AT123" s="140" t="s">
        <v>182</v>
      </c>
      <c r="AU123" s="140" t="s">
        <v>80</v>
      </c>
      <c r="AY123" s="16" t="s">
        <v>181</v>
      </c>
      <c r="BE123" s="141">
        <f>IF(N123="základní",J123,0)</f>
        <v>0</v>
      </c>
      <c r="BF123" s="141">
        <f>IF(N123="snížená",J123,0)</f>
        <v>0</v>
      </c>
      <c r="BG123" s="141">
        <f>IF(N123="zákl. přenesená",J123,0)</f>
        <v>0</v>
      </c>
      <c r="BH123" s="141">
        <f>IF(N123="sníž. přenesená",J123,0)</f>
        <v>0</v>
      </c>
      <c r="BI123" s="141">
        <f>IF(N123="nulová",J123,0)</f>
        <v>0</v>
      </c>
      <c r="BJ123" s="16" t="s">
        <v>78</v>
      </c>
      <c r="BK123" s="141">
        <f>ROUND(I123*H123,2)</f>
        <v>0</v>
      </c>
      <c r="BL123" s="16" t="s">
        <v>186</v>
      </c>
      <c r="BM123" s="140" t="s">
        <v>5784</v>
      </c>
    </row>
    <row r="124" spans="2:65" s="1" customFormat="1" ht="21.75" customHeight="1" x14ac:dyDescent="0.2">
      <c r="B124" s="128"/>
      <c r="C124" s="129" t="s">
        <v>230</v>
      </c>
      <c r="D124" s="129" t="s">
        <v>182</v>
      </c>
      <c r="E124" s="130" t="s">
        <v>2780</v>
      </c>
      <c r="F124" s="131" t="s">
        <v>5785</v>
      </c>
      <c r="G124" s="132" t="s">
        <v>499</v>
      </c>
      <c r="H124" s="133">
        <v>22</v>
      </c>
      <c r="I124" s="134"/>
      <c r="J124" s="135">
        <f>ROUND(I124*H124,2)</f>
        <v>0</v>
      </c>
      <c r="K124" s="131" t="s">
        <v>3</v>
      </c>
      <c r="L124" s="31"/>
      <c r="M124" s="136" t="s">
        <v>3</v>
      </c>
      <c r="N124" s="137" t="s">
        <v>44</v>
      </c>
      <c r="P124" s="138">
        <f>O124*H124</f>
        <v>0</v>
      </c>
      <c r="Q124" s="138">
        <v>0</v>
      </c>
      <c r="R124" s="138">
        <f>Q124*H124</f>
        <v>0</v>
      </c>
      <c r="S124" s="138">
        <v>0</v>
      </c>
      <c r="T124" s="139">
        <f>S124*H124</f>
        <v>0</v>
      </c>
      <c r="AR124" s="140" t="s">
        <v>186</v>
      </c>
      <c r="AT124" s="140" t="s">
        <v>182</v>
      </c>
      <c r="AU124" s="140" t="s">
        <v>80</v>
      </c>
      <c r="AY124" s="16" t="s">
        <v>181</v>
      </c>
      <c r="BE124" s="141">
        <f>IF(N124="základní",J124,0)</f>
        <v>0</v>
      </c>
      <c r="BF124" s="141">
        <f>IF(N124="snížená",J124,0)</f>
        <v>0</v>
      </c>
      <c r="BG124" s="141">
        <f>IF(N124="zákl. přenesená",J124,0)</f>
        <v>0</v>
      </c>
      <c r="BH124" s="141">
        <f>IF(N124="sníž. přenesená",J124,0)</f>
        <v>0</v>
      </c>
      <c r="BI124" s="141">
        <f>IF(N124="nulová",J124,0)</f>
        <v>0</v>
      </c>
      <c r="BJ124" s="16" t="s">
        <v>78</v>
      </c>
      <c r="BK124" s="141">
        <f>ROUND(I124*H124,2)</f>
        <v>0</v>
      </c>
      <c r="BL124" s="16" t="s">
        <v>186</v>
      </c>
      <c r="BM124" s="140" t="s">
        <v>5786</v>
      </c>
    </row>
    <row r="125" spans="2:65" s="1" customFormat="1" ht="16.5" customHeight="1" x14ac:dyDescent="0.2">
      <c r="B125" s="128"/>
      <c r="C125" s="129" t="s">
        <v>233</v>
      </c>
      <c r="D125" s="129" t="s">
        <v>182</v>
      </c>
      <c r="E125" s="130" t="s">
        <v>5787</v>
      </c>
      <c r="F125" s="131" t="s">
        <v>5788</v>
      </c>
      <c r="G125" s="132" t="s">
        <v>185</v>
      </c>
      <c r="H125" s="133">
        <v>2</v>
      </c>
      <c r="I125" s="134"/>
      <c r="J125" s="135">
        <f>ROUND(I125*H125,2)</f>
        <v>0</v>
      </c>
      <c r="K125" s="131" t="s">
        <v>3</v>
      </c>
      <c r="L125" s="31"/>
      <c r="M125" s="136" t="s">
        <v>3</v>
      </c>
      <c r="N125" s="137" t="s">
        <v>44</v>
      </c>
      <c r="P125" s="138">
        <f>O125*H125</f>
        <v>0</v>
      </c>
      <c r="Q125" s="138">
        <v>0</v>
      </c>
      <c r="R125" s="138">
        <f>Q125*H125</f>
        <v>0</v>
      </c>
      <c r="S125" s="138">
        <v>0</v>
      </c>
      <c r="T125" s="139">
        <f>S125*H125</f>
        <v>0</v>
      </c>
      <c r="AR125" s="140" t="s">
        <v>186</v>
      </c>
      <c r="AT125" s="140" t="s">
        <v>182</v>
      </c>
      <c r="AU125" s="140" t="s">
        <v>80</v>
      </c>
      <c r="AY125" s="16" t="s">
        <v>181</v>
      </c>
      <c r="BE125" s="141">
        <f>IF(N125="základní",J125,0)</f>
        <v>0</v>
      </c>
      <c r="BF125" s="141">
        <f>IF(N125="snížená",J125,0)</f>
        <v>0</v>
      </c>
      <c r="BG125" s="141">
        <f>IF(N125="zákl. přenesená",J125,0)</f>
        <v>0</v>
      </c>
      <c r="BH125" s="141">
        <f>IF(N125="sníž. přenesená",J125,0)</f>
        <v>0</v>
      </c>
      <c r="BI125" s="141">
        <f>IF(N125="nulová",J125,0)</f>
        <v>0</v>
      </c>
      <c r="BJ125" s="16" t="s">
        <v>78</v>
      </c>
      <c r="BK125" s="141">
        <f>ROUND(I125*H125,2)</f>
        <v>0</v>
      </c>
      <c r="BL125" s="16" t="s">
        <v>186</v>
      </c>
      <c r="BM125" s="140" t="s">
        <v>5789</v>
      </c>
    </row>
    <row r="126" spans="2:65" s="11" customFormat="1" ht="25.9" customHeight="1" x14ac:dyDescent="0.2">
      <c r="B126" s="118"/>
      <c r="D126" s="119" t="s">
        <v>72</v>
      </c>
      <c r="E126" s="120" t="s">
        <v>4869</v>
      </c>
      <c r="F126" s="120" t="s">
        <v>4870</v>
      </c>
      <c r="I126" s="121"/>
      <c r="J126" s="122">
        <f>BK126</f>
        <v>0</v>
      </c>
      <c r="L126" s="118"/>
      <c r="M126" s="123"/>
      <c r="P126" s="124">
        <f>P127+P132</f>
        <v>0</v>
      </c>
      <c r="R126" s="124">
        <f>R127+R132</f>
        <v>0</v>
      </c>
      <c r="T126" s="125">
        <f>T127+T132</f>
        <v>0</v>
      </c>
      <c r="AR126" s="119" t="s">
        <v>198</v>
      </c>
      <c r="AT126" s="126" t="s">
        <v>72</v>
      </c>
      <c r="AU126" s="126" t="s">
        <v>73</v>
      </c>
      <c r="AY126" s="119" t="s">
        <v>181</v>
      </c>
      <c r="BK126" s="127">
        <f>BK127+BK132</f>
        <v>0</v>
      </c>
    </row>
    <row r="127" spans="2:65" s="11" customFormat="1" ht="22.9" customHeight="1" x14ac:dyDescent="0.2">
      <c r="B127" s="118"/>
      <c r="D127" s="119" t="s">
        <v>72</v>
      </c>
      <c r="E127" s="146" t="s">
        <v>4871</v>
      </c>
      <c r="F127" s="146" t="s">
        <v>4872</v>
      </c>
      <c r="I127" s="121"/>
      <c r="J127" s="147">
        <f>BK127</f>
        <v>0</v>
      </c>
      <c r="L127" s="118"/>
      <c r="M127" s="123"/>
      <c r="P127" s="124">
        <f>SUM(P128:P131)</f>
        <v>0</v>
      </c>
      <c r="R127" s="124">
        <f>SUM(R128:R131)</f>
        <v>0</v>
      </c>
      <c r="T127" s="125">
        <f>SUM(T128:T131)</f>
        <v>0</v>
      </c>
      <c r="AR127" s="119" t="s">
        <v>198</v>
      </c>
      <c r="AT127" s="126" t="s">
        <v>72</v>
      </c>
      <c r="AU127" s="126" t="s">
        <v>78</v>
      </c>
      <c r="AY127" s="119" t="s">
        <v>181</v>
      </c>
      <c r="BK127" s="127">
        <f>SUM(BK128:BK131)</f>
        <v>0</v>
      </c>
    </row>
    <row r="128" spans="2:65" s="1" customFormat="1" ht="16.5" customHeight="1" x14ac:dyDescent="0.2">
      <c r="B128" s="128"/>
      <c r="C128" s="129" t="s">
        <v>237</v>
      </c>
      <c r="D128" s="129" t="s">
        <v>182</v>
      </c>
      <c r="E128" s="130" t="s">
        <v>4874</v>
      </c>
      <c r="F128" s="131" t="s">
        <v>4872</v>
      </c>
      <c r="G128" s="132" t="s">
        <v>3089</v>
      </c>
      <c r="H128" s="174"/>
      <c r="I128" s="134"/>
      <c r="J128" s="135">
        <f>ROUND(I128*H128,2)</f>
        <v>0</v>
      </c>
      <c r="K128" s="131" t="s">
        <v>1050</v>
      </c>
      <c r="L128" s="31"/>
      <c r="M128" s="136" t="s">
        <v>3</v>
      </c>
      <c r="N128" s="137" t="s">
        <v>44</v>
      </c>
      <c r="P128" s="138">
        <f>O128*H128</f>
        <v>0</v>
      </c>
      <c r="Q128" s="138">
        <v>0</v>
      </c>
      <c r="R128" s="138">
        <f>Q128*H128</f>
        <v>0</v>
      </c>
      <c r="S128" s="138">
        <v>0</v>
      </c>
      <c r="T128" s="139">
        <f>S128*H128</f>
        <v>0</v>
      </c>
      <c r="AR128" s="140" t="s">
        <v>4875</v>
      </c>
      <c r="AT128" s="140" t="s">
        <v>182</v>
      </c>
      <c r="AU128" s="140" t="s">
        <v>80</v>
      </c>
      <c r="AY128" s="16" t="s">
        <v>181</v>
      </c>
      <c r="BE128" s="141">
        <f>IF(N128="základní",J128,0)</f>
        <v>0</v>
      </c>
      <c r="BF128" s="141">
        <f>IF(N128="snížená",J128,0)</f>
        <v>0</v>
      </c>
      <c r="BG128" s="141">
        <f>IF(N128="zákl. přenesená",J128,0)</f>
        <v>0</v>
      </c>
      <c r="BH128" s="141">
        <f>IF(N128="sníž. přenesená",J128,0)</f>
        <v>0</v>
      </c>
      <c r="BI128" s="141">
        <f>IF(N128="nulová",J128,0)</f>
        <v>0</v>
      </c>
      <c r="BJ128" s="16" t="s">
        <v>78</v>
      </c>
      <c r="BK128" s="141">
        <f>ROUND(I128*H128,2)</f>
        <v>0</v>
      </c>
      <c r="BL128" s="16" t="s">
        <v>4875</v>
      </c>
      <c r="BM128" s="140" t="s">
        <v>5790</v>
      </c>
    </row>
    <row r="129" spans="2:65" s="1" customFormat="1" x14ac:dyDescent="0.2">
      <c r="B129" s="31"/>
      <c r="D129" s="148" t="s">
        <v>1052</v>
      </c>
      <c r="F129" s="149" t="s">
        <v>4877</v>
      </c>
      <c r="I129" s="144"/>
      <c r="L129" s="31"/>
      <c r="M129" s="145"/>
      <c r="T129" s="52"/>
      <c r="AT129" s="16" t="s">
        <v>1052</v>
      </c>
      <c r="AU129" s="16" t="s">
        <v>80</v>
      </c>
    </row>
    <row r="130" spans="2:65" s="1" customFormat="1" ht="16.5" customHeight="1" x14ac:dyDescent="0.2">
      <c r="B130" s="128"/>
      <c r="C130" s="129" t="s">
        <v>241</v>
      </c>
      <c r="D130" s="129" t="s">
        <v>182</v>
      </c>
      <c r="E130" s="130" t="s">
        <v>4879</v>
      </c>
      <c r="F130" s="131" t="s">
        <v>4880</v>
      </c>
      <c r="G130" s="132" t="s">
        <v>1569</v>
      </c>
      <c r="H130" s="133">
        <v>1</v>
      </c>
      <c r="I130" s="134"/>
      <c r="J130" s="135">
        <f>ROUND(I130*H130,2)</f>
        <v>0</v>
      </c>
      <c r="K130" s="131" t="s">
        <v>1050</v>
      </c>
      <c r="L130" s="31"/>
      <c r="M130" s="136" t="s">
        <v>3</v>
      </c>
      <c r="N130" s="137" t="s">
        <v>44</v>
      </c>
      <c r="P130" s="138">
        <f>O130*H130</f>
        <v>0</v>
      </c>
      <c r="Q130" s="138">
        <v>0</v>
      </c>
      <c r="R130" s="138">
        <f>Q130*H130</f>
        <v>0</v>
      </c>
      <c r="S130" s="138">
        <v>0</v>
      </c>
      <c r="T130" s="139">
        <f>S130*H130</f>
        <v>0</v>
      </c>
      <c r="AR130" s="140" t="s">
        <v>4875</v>
      </c>
      <c r="AT130" s="140" t="s">
        <v>182</v>
      </c>
      <c r="AU130" s="140" t="s">
        <v>80</v>
      </c>
      <c r="AY130" s="16" t="s">
        <v>181</v>
      </c>
      <c r="BE130" s="141">
        <f>IF(N130="základní",J130,0)</f>
        <v>0</v>
      </c>
      <c r="BF130" s="141">
        <f>IF(N130="snížená",J130,0)</f>
        <v>0</v>
      </c>
      <c r="BG130" s="141">
        <f>IF(N130="zákl. přenesená",J130,0)</f>
        <v>0</v>
      </c>
      <c r="BH130" s="141">
        <f>IF(N130="sníž. přenesená",J130,0)</f>
        <v>0</v>
      </c>
      <c r="BI130" s="141">
        <f>IF(N130="nulová",J130,0)</f>
        <v>0</v>
      </c>
      <c r="BJ130" s="16" t="s">
        <v>78</v>
      </c>
      <c r="BK130" s="141">
        <f>ROUND(I130*H130,2)</f>
        <v>0</v>
      </c>
      <c r="BL130" s="16" t="s">
        <v>4875</v>
      </c>
      <c r="BM130" s="140" t="s">
        <v>5791</v>
      </c>
    </row>
    <row r="131" spans="2:65" s="1" customFormat="1" x14ac:dyDescent="0.2">
      <c r="B131" s="31"/>
      <c r="D131" s="148" t="s">
        <v>1052</v>
      </c>
      <c r="F131" s="149" t="s">
        <v>4882</v>
      </c>
      <c r="I131" s="144"/>
      <c r="L131" s="31"/>
      <c r="M131" s="145"/>
      <c r="T131" s="52"/>
      <c r="AT131" s="16" t="s">
        <v>1052</v>
      </c>
      <c r="AU131" s="16" t="s">
        <v>80</v>
      </c>
    </row>
    <row r="132" spans="2:65" s="11" customFormat="1" ht="22.9" customHeight="1" x14ac:dyDescent="0.2">
      <c r="B132" s="118"/>
      <c r="D132" s="119" t="s">
        <v>72</v>
      </c>
      <c r="E132" s="146" t="s">
        <v>4883</v>
      </c>
      <c r="F132" s="146" t="s">
        <v>4884</v>
      </c>
      <c r="I132" s="121"/>
      <c r="J132" s="147">
        <f>BK132</f>
        <v>0</v>
      </c>
      <c r="L132" s="118"/>
      <c r="M132" s="123"/>
      <c r="P132" s="124">
        <f>SUM(P133:P136)</f>
        <v>0</v>
      </c>
      <c r="R132" s="124">
        <f>SUM(R133:R136)</f>
        <v>0</v>
      </c>
      <c r="T132" s="125">
        <f>SUM(T133:T136)</f>
        <v>0</v>
      </c>
      <c r="AR132" s="119" t="s">
        <v>198</v>
      </c>
      <c r="AT132" s="126" t="s">
        <v>72</v>
      </c>
      <c r="AU132" s="126" t="s">
        <v>78</v>
      </c>
      <c r="AY132" s="119" t="s">
        <v>181</v>
      </c>
      <c r="BK132" s="127">
        <f>SUM(BK133:BK136)</f>
        <v>0</v>
      </c>
    </row>
    <row r="133" spans="2:65" s="1" customFormat="1" ht="16.5" customHeight="1" x14ac:dyDescent="0.2">
      <c r="B133" s="128"/>
      <c r="C133" s="129" t="s">
        <v>244</v>
      </c>
      <c r="D133" s="129" t="s">
        <v>182</v>
      </c>
      <c r="E133" s="130" t="s">
        <v>4894</v>
      </c>
      <c r="F133" s="131" t="s">
        <v>4895</v>
      </c>
      <c r="G133" s="132" t="s">
        <v>3089</v>
      </c>
      <c r="H133" s="174"/>
      <c r="I133" s="134"/>
      <c r="J133" s="135">
        <f>ROUND(I133*H133,2)</f>
        <v>0</v>
      </c>
      <c r="K133" s="131" t="s">
        <v>1050</v>
      </c>
      <c r="L133" s="31"/>
      <c r="M133" s="136" t="s">
        <v>3</v>
      </c>
      <c r="N133" s="137" t="s">
        <v>44</v>
      </c>
      <c r="P133" s="138">
        <f>O133*H133</f>
        <v>0</v>
      </c>
      <c r="Q133" s="138">
        <v>0</v>
      </c>
      <c r="R133" s="138">
        <f>Q133*H133</f>
        <v>0</v>
      </c>
      <c r="S133" s="138">
        <v>0</v>
      </c>
      <c r="T133" s="139">
        <f>S133*H133</f>
        <v>0</v>
      </c>
      <c r="AR133" s="140" t="s">
        <v>4875</v>
      </c>
      <c r="AT133" s="140" t="s">
        <v>182</v>
      </c>
      <c r="AU133" s="140" t="s">
        <v>80</v>
      </c>
      <c r="AY133" s="16" t="s">
        <v>181</v>
      </c>
      <c r="BE133" s="141">
        <f>IF(N133="základní",J133,0)</f>
        <v>0</v>
      </c>
      <c r="BF133" s="141">
        <f>IF(N133="snížená",J133,0)</f>
        <v>0</v>
      </c>
      <c r="BG133" s="141">
        <f>IF(N133="zákl. přenesená",J133,0)</f>
        <v>0</v>
      </c>
      <c r="BH133" s="141">
        <f>IF(N133="sníž. přenesená",J133,0)</f>
        <v>0</v>
      </c>
      <c r="BI133" s="141">
        <f>IF(N133="nulová",J133,0)</f>
        <v>0</v>
      </c>
      <c r="BJ133" s="16" t="s">
        <v>78</v>
      </c>
      <c r="BK133" s="141">
        <f>ROUND(I133*H133,2)</f>
        <v>0</v>
      </c>
      <c r="BL133" s="16" t="s">
        <v>4875</v>
      </c>
      <c r="BM133" s="140" t="s">
        <v>5792</v>
      </c>
    </row>
    <row r="134" spans="2:65" s="1" customFormat="1" x14ac:dyDescent="0.2">
      <c r="B134" s="31"/>
      <c r="D134" s="148" t="s">
        <v>1052</v>
      </c>
      <c r="F134" s="149" t="s">
        <v>4897</v>
      </c>
      <c r="I134" s="144"/>
      <c r="L134" s="31"/>
      <c r="M134" s="145"/>
      <c r="T134" s="52"/>
      <c r="AT134" s="16" t="s">
        <v>1052</v>
      </c>
      <c r="AU134" s="16" t="s">
        <v>80</v>
      </c>
    </row>
    <row r="135" spans="2:65" s="1" customFormat="1" ht="16.5" customHeight="1" x14ac:dyDescent="0.2">
      <c r="B135" s="128"/>
      <c r="C135" s="129" t="s">
        <v>248</v>
      </c>
      <c r="D135" s="129" t="s">
        <v>182</v>
      </c>
      <c r="E135" s="130" t="s">
        <v>4899</v>
      </c>
      <c r="F135" s="131" t="s">
        <v>4900</v>
      </c>
      <c r="G135" s="132" t="s">
        <v>3089</v>
      </c>
      <c r="H135" s="174"/>
      <c r="I135" s="134"/>
      <c r="J135" s="135">
        <f>ROUND(I135*H135,2)</f>
        <v>0</v>
      </c>
      <c r="K135" s="131" t="s">
        <v>1050</v>
      </c>
      <c r="L135" s="31"/>
      <c r="M135" s="136" t="s">
        <v>3</v>
      </c>
      <c r="N135" s="137" t="s">
        <v>44</v>
      </c>
      <c r="P135" s="138">
        <f>O135*H135</f>
        <v>0</v>
      </c>
      <c r="Q135" s="138">
        <v>0</v>
      </c>
      <c r="R135" s="138">
        <f>Q135*H135</f>
        <v>0</v>
      </c>
      <c r="S135" s="138">
        <v>0</v>
      </c>
      <c r="T135" s="139">
        <f>S135*H135</f>
        <v>0</v>
      </c>
      <c r="AR135" s="140" t="s">
        <v>4875</v>
      </c>
      <c r="AT135" s="140" t="s">
        <v>182</v>
      </c>
      <c r="AU135" s="140" t="s">
        <v>80</v>
      </c>
      <c r="AY135" s="16" t="s">
        <v>181</v>
      </c>
      <c r="BE135" s="141">
        <f>IF(N135="základní",J135,0)</f>
        <v>0</v>
      </c>
      <c r="BF135" s="141">
        <f>IF(N135="snížená",J135,0)</f>
        <v>0</v>
      </c>
      <c r="BG135" s="141">
        <f>IF(N135="zákl. přenesená",J135,0)</f>
        <v>0</v>
      </c>
      <c r="BH135" s="141">
        <f>IF(N135="sníž. přenesená",J135,0)</f>
        <v>0</v>
      </c>
      <c r="BI135" s="141">
        <f>IF(N135="nulová",J135,0)</f>
        <v>0</v>
      </c>
      <c r="BJ135" s="16" t="s">
        <v>78</v>
      </c>
      <c r="BK135" s="141">
        <f>ROUND(I135*H135,2)</f>
        <v>0</v>
      </c>
      <c r="BL135" s="16" t="s">
        <v>4875</v>
      </c>
      <c r="BM135" s="140" t="s">
        <v>5793</v>
      </c>
    </row>
    <row r="136" spans="2:65" s="1" customFormat="1" x14ac:dyDescent="0.2">
      <c r="B136" s="31"/>
      <c r="D136" s="148" t="s">
        <v>1052</v>
      </c>
      <c r="F136" s="149" t="s">
        <v>4902</v>
      </c>
      <c r="I136" s="144"/>
      <c r="L136" s="31"/>
      <c r="M136" s="175"/>
      <c r="N136" s="176"/>
      <c r="O136" s="176"/>
      <c r="P136" s="176"/>
      <c r="Q136" s="176"/>
      <c r="R136" s="176"/>
      <c r="S136" s="176"/>
      <c r="T136" s="177"/>
      <c r="AT136" s="16" t="s">
        <v>1052</v>
      </c>
      <c r="AU136" s="16" t="s">
        <v>80</v>
      </c>
    </row>
    <row r="137" spans="2:65" s="1" customFormat="1" ht="6.95" customHeight="1" x14ac:dyDescent="0.2">
      <c r="B137" s="40"/>
      <c r="C137" s="41"/>
      <c r="D137" s="41"/>
      <c r="E137" s="41"/>
      <c r="F137" s="41"/>
      <c r="G137" s="41"/>
      <c r="H137" s="41"/>
      <c r="I137" s="41"/>
      <c r="J137" s="41"/>
      <c r="K137" s="41"/>
      <c r="L137" s="31"/>
    </row>
  </sheetData>
  <autoFilter ref="C90:K136" xr:uid="{00000000-0009-0000-0000-000009000000}"/>
  <mergeCells count="12">
    <mergeCell ref="E83:H83"/>
    <mergeCell ref="L2:V2"/>
    <mergeCell ref="E50:H50"/>
    <mergeCell ref="E52:H52"/>
    <mergeCell ref="E54:H54"/>
    <mergeCell ref="E79:H79"/>
    <mergeCell ref="E81:H81"/>
    <mergeCell ref="E7:H7"/>
    <mergeCell ref="E9:H9"/>
    <mergeCell ref="E11:H11"/>
    <mergeCell ref="E20:H20"/>
    <mergeCell ref="E29:H29"/>
  </mergeCells>
  <hyperlinks>
    <hyperlink ref="F95" r:id="rId1" xr:uid="{00000000-0004-0000-0900-000000000000}"/>
    <hyperlink ref="F98" r:id="rId2" xr:uid="{00000000-0004-0000-0900-000001000000}"/>
    <hyperlink ref="F101" r:id="rId3" xr:uid="{00000000-0004-0000-0900-000002000000}"/>
    <hyperlink ref="F104" r:id="rId4" xr:uid="{00000000-0004-0000-0900-000003000000}"/>
    <hyperlink ref="F106" r:id="rId5" xr:uid="{00000000-0004-0000-0900-000004000000}"/>
    <hyperlink ref="F109" r:id="rId6" xr:uid="{00000000-0004-0000-0900-000005000000}"/>
    <hyperlink ref="F111" r:id="rId7" xr:uid="{00000000-0004-0000-0900-000006000000}"/>
    <hyperlink ref="F114" r:id="rId8" xr:uid="{00000000-0004-0000-0900-000007000000}"/>
    <hyperlink ref="F119" r:id="rId9" xr:uid="{00000000-0004-0000-0900-000008000000}"/>
    <hyperlink ref="F129" r:id="rId10" xr:uid="{00000000-0004-0000-0900-000009000000}"/>
    <hyperlink ref="F131" r:id="rId11" xr:uid="{00000000-0004-0000-0900-00000A000000}"/>
    <hyperlink ref="F134" r:id="rId12" xr:uid="{00000000-0004-0000-0900-00000B000000}"/>
    <hyperlink ref="F136" r:id="rId13" xr:uid="{00000000-0004-0000-0900-00000C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127"/>
  <sheetViews>
    <sheetView showGridLines="0" workbookViewId="0"/>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290" t="s">
        <v>6</v>
      </c>
      <c r="M2" s="273"/>
      <c r="N2" s="273"/>
      <c r="O2" s="273"/>
      <c r="P2" s="273"/>
      <c r="Q2" s="273"/>
      <c r="R2" s="273"/>
      <c r="S2" s="273"/>
      <c r="T2" s="273"/>
      <c r="U2" s="273"/>
      <c r="V2" s="273"/>
      <c r="AT2" s="16" t="s">
        <v>112</v>
      </c>
    </row>
    <row r="3" spans="2:46" ht="6.95" customHeight="1" x14ac:dyDescent="0.2">
      <c r="B3" s="17"/>
      <c r="C3" s="18"/>
      <c r="D3" s="18"/>
      <c r="E3" s="18"/>
      <c r="F3" s="18"/>
      <c r="G3" s="18"/>
      <c r="H3" s="18"/>
      <c r="I3" s="18"/>
      <c r="J3" s="18"/>
      <c r="K3" s="18"/>
      <c r="L3" s="19"/>
      <c r="AT3" s="16" t="s">
        <v>80</v>
      </c>
    </row>
    <row r="4" spans="2:46" ht="24.95" customHeight="1" x14ac:dyDescent="0.2">
      <c r="B4" s="19"/>
      <c r="D4" s="20" t="s">
        <v>113</v>
      </c>
      <c r="L4" s="19"/>
      <c r="M4" s="89" t="s">
        <v>11</v>
      </c>
      <c r="AT4" s="16" t="s">
        <v>4</v>
      </c>
    </row>
    <row r="5" spans="2:46" ht="6.95" customHeight="1" x14ac:dyDescent="0.2">
      <c r="B5" s="19"/>
      <c r="L5" s="19"/>
    </row>
    <row r="6" spans="2:46" ht="12" customHeight="1" x14ac:dyDescent="0.2">
      <c r="B6" s="19"/>
      <c r="D6" s="26" t="s">
        <v>17</v>
      </c>
      <c r="L6" s="19"/>
    </row>
    <row r="7" spans="2:46" ht="26.25" customHeight="1" x14ac:dyDescent="0.2">
      <c r="B7" s="19"/>
      <c r="E7" s="306" t="str">
        <f>'Rekapitulace stavby'!K6</f>
        <v>REKONSTRUKCE KMOCHOVA DOMU, KUTNOHORSKÁ ULICE ČP. 50</v>
      </c>
      <c r="F7" s="307"/>
      <c r="G7" s="307"/>
      <c r="H7" s="307"/>
      <c r="L7" s="19"/>
    </row>
    <row r="8" spans="2:46" ht="12" customHeight="1" x14ac:dyDescent="0.2">
      <c r="B8" s="19"/>
      <c r="D8" s="26" t="s">
        <v>114</v>
      </c>
      <c r="L8" s="19"/>
    </row>
    <row r="9" spans="2:46" s="1" customFormat="1" ht="23.25" customHeight="1" x14ac:dyDescent="0.2">
      <c r="B9" s="31"/>
      <c r="E9" s="306" t="s">
        <v>115</v>
      </c>
      <c r="F9" s="305"/>
      <c r="G9" s="305"/>
      <c r="H9" s="305"/>
      <c r="L9" s="31"/>
    </row>
    <row r="10" spans="2:46" s="1" customFormat="1" ht="12" customHeight="1" x14ac:dyDescent="0.2">
      <c r="B10" s="31"/>
      <c r="D10" s="26" t="s">
        <v>116</v>
      </c>
      <c r="L10" s="31"/>
    </row>
    <row r="11" spans="2:46" s="1" customFormat="1" ht="16.5" customHeight="1" x14ac:dyDescent="0.2">
      <c r="B11" s="31"/>
      <c r="E11" s="284" t="s">
        <v>5794</v>
      </c>
      <c r="F11" s="305"/>
      <c r="G11" s="305"/>
      <c r="H11" s="305"/>
      <c r="L11" s="31"/>
    </row>
    <row r="12" spans="2:46" s="1" customFormat="1" x14ac:dyDescent="0.2">
      <c r="B12" s="31"/>
      <c r="L12" s="31"/>
    </row>
    <row r="13" spans="2:46" s="1" customFormat="1" ht="12" customHeight="1" x14ac:dyDescent="0.2">
      <c r="B13" s="31"/>
      <c r="D13" s="26" t="s">
        <v>19</v>
      </c>
      <c r="F13" s="24" t="s">
        <v>3</v>
      </c>
      <c r="I13" s="26" t="s">
        <v>20</v>
      </c>
      <c r="J13" s="24" t="s">
        <v>3</v>
      </c>
      <c r="L13" s="31"/>
    </row>
    <row r="14" spans="2:46" s="1" customFormat="1" ht="12" customHeight="1" x14ac:dyDescent="0.2">
      <c r="B14" s="31"/>
      <c r="D14" s="26" t="s">
        <v>21</v>
      </c>
      <c r="F14" s="24" t="s">
        <v>22</v>
      </c>
      <c r="I14" s="26" t="s">
        <v>23</v>
      </c>
      <c r="J14" s="48" t="str">
        <f>'Rekapitulace stavby'!AN8</f>
        <v>30. 10. 2024</v>
      </c>
      <c r="L14" s="31"/>
    </row>
    <row r="15" spans="2:46" s="1" customFormat="1" ht="10.9" customHeight="1" x14ac:dyDescent="0.2">
      <c r="B15" s="31"/>
      <c r="L15" s="31"/>
    </row>
    <row r="16" spans="2:46" s="1" customFormat="1" ht="12" customHeight="1" x14ac:dyDescent="0.2">
      <c r="B16" s="31"/>
      <c r="D16" s="26" t="s">
        <v>25</v>
      </c>
      <c r="I16" s="26" t="s">
        <v>26</v>
      </c>
      <c r="J16" s="24" t="s">
        <v>3</v>
      </c>
      <c r="L16" s="31"/>
    </row>
    <row r="17" spans="2:12" s="1" customFormat="1" ht="18" customHeight="1" x14ac:dyDescent="0.2">
      <c r="B17" s="31"/>
      <c r="E17" s="24" t="s">
        <v>27</v>
      </c>
      <c r="I17" s="26" t="s">
        <v>28</v>
      </c>
      <c r="J17" s="24" t="s">
        <v>3</v>
      </c>
      <c r="L17" s="31"/>
    </row>
    <row r="18" spans="2:12" s="1" customFormat="1" ht="6.95" customHeight="1" x14ac:dyDescent="0.2">
      <c r="B18" s="31"/>
      <c r="L18" s="31"/>
    </row>
    <row r="19" spans="2:12" s="1" customFormat="1" ht="12" customHeight="1" x14ac:dyDescent="0.2">
      <c r="B19" s="31"/>
      <c r="D19" s="26" t="s">
        <v>29</v>
      </c>
      <c r="I19" s="26" t="s">
        <v>26</v>
      </c>
      <c r="J19" s="27" t="str">
        <f>'Rekapitulace stavby'!AN13</f>
        <v>Vyplň údaj</v>
      </c>
      <c r="L19" s="31"/>
    </row>
    <row r="20" spans="2:12" s="1" customFormat="1" ht="18" customHeight="1" x14ac:dyDescent="0.2">
      <c r="B20" s="31"/>
      <c r="E20" s="308" t="str">
        <f>'Rekapitulace stavby'!E14</f>
        <v>Vyplň údaj</v>
      </c>
      <c r="F20" s="272"/>
      <c r="G20" s="272"/>
      <c r="H20" s="272"/>
      <c r="I20" s="26" t="s">
        <v>28</v>
      </c>
      <c r="J20" s="27" t="str">
        <f>'Rekapitulace stavby'!AN14</f>
        <v>Vyplň údaj</v>
      </c>
      <c r="L20" s="31"/>
    </row>
    <row r="21" spans="2:12" s="1" customFormat="1" ht="6.95" customHeight="1" x14ac:dyDescent="0.2">
      <c r="B21" s="31"/>
      <c r="L21" s="31"/>
    </row>
    <row r="22" spans="2:12" s="1" customFormat="1" ht="12" customHeight="1" x14ac:dyDescent="0.2">
      <c r="B22" s="31"/>
      <c r="D22" s="26" t="s">
        <v>31</v>
      </c>
      <c r="I22" s="26" t="s">
        <v>26</v>
      </c>
      <c r="J22" s="24" t="s">
        <v>32</v>
      </c>
      <c r="L22" s="31"/>
    </row>
    <row r="23" spans="2:12" s="1" customFormat="1" ht="18" customHeight="1" x14ac:dyDescent="0.2">
      <c r="B23" s="31"/>
      <c r="E23" s="24" t="s">
        <v>33</v>
      </c>
      <c r="I23" s="26" t="s">
        <v>28</v>
      </c>
      <c r="J23" s="24" t="s">
        <v>34</v>
      </c>
      <c r="L23" s="31"/>
    </row>
    <row r="24" spans="2:12" s="1" customFormat="1" ht="6.95" customHeight="1" x14ac:dyDescent="0.2">
      <c r="B24" s="31"/>
      <c r="L24" s="31"/>
    </row>
    <row r="25" spans="2:12" s="1" customFormat="1" ht="12" customHeight="1" x14ac:dyDescent="0.2">
      <c r="B25" s="31"/>
      <c r="D25" s="26" t="s">
        <v>36</v>
      </c>
      <c r="I25" s="26" t="s">
        <v>26</v>
      </c>
      <c r="J25" s="24" t="s">
        <v>32</v>
      </c>
      <c r="L25" s="31"/>
    </row>
    <row r="26" spans="2:12" s="1" customFormat="1" ht="18" customHeight="1" x14ac:dyDescent="0.2">
      <c r="B26" s="31"/>
      <c r="E26" s="24" t="s">
        <v>33</v>
      </c>
      <c r="I26" s="26" t="s">
        <v>28</v>
      </c>
      <c r="J26" s="24" t="s">
        <v>34</v>
      </c>
      <c r="L26" s="31"/>
    </row>
    <row r="27" spans="2:12" s="1" customFormat="1" ht="6.95" customHeight="1" x14ac:dyDescent="0.2">
      <c r="B27" s="31"/>
      <c r="L27" s="31"/>
    </row>
    <row r="28" spans="2:12" s="1" customFormat="1" ht="12" customHeight="1" x14ac:dyDescent="0.2">
      <c r="B28" s="31"/>
      <c r="D28" s="26" t="s">
        <v>37</v>
      </c>
      <c r="L28" s="31"/>
    </row>
    <row r="29" spans="2:12" s="7" customFormat="1" ht="16.5" customHeight="1" x14ac:dyDescent="0.2">
      <c r="B29" s="90"/>
      <c r="E29" s="277" t="s">
        <v>3</v>
      </c>
      <c r="F29" s="277"/>
      <c r="G29" s="277"/>
      <c r="H29" s="277"/>
      <c r="L29" s="90"/>
    </row>
    <row r="30" spans="2:12" s="1" customFormat="1" ht="6.95" customHeight="1" x14ac:dyDescent="0.2">
      <c r="B30" s="31"/>
      <c r="L30" s="31"/>
    </row>
    <row r="31" spans="2:12" s="1" customFormat="1" ht="6.95" customHeight="1" x14ac:dyDescent="0.2">
      <c r="B31" s="31"/>
      <c r="D31" s="49"/>
      <c r="E31" s="49"/>
      <c r="F31" s="49"/>
      <c r="G31" s="49"/>
      <c r="H31" s="49"/>
      <c r="I31" s="49"/>
      <c r="J31" s="49"/>
      <c r="K31" s="49"/>
      <c r="L31" s="31"/>
    </row>
    <row r="32" spans="2:12" s="1" customFormat="1" ht="25.35" customHeight="1" x14ac:dyDescent="0.2">
      <c r="B32" s="31"/>
      <c r="D32" s="91" t="s">
        <v>39</v>
      </c>
      <c r="J32" s="62">
        <f>ROUND(J92, 2)</f>
        <v>0</v>
      </c>
      <c r="L32" s="31"/>
    </row>
    <row r="33" spans="2:12" s="1" customFormat="1" ht="6.95" customHeight="1" x14ac:dyDescent="0.2">
      <c r="B33" s="31"/>
      <c r="D33" s="49"/>
      <c r="E33" s="49"/>
      <c r="F33" s="49"/>
      <c r="G33" s="49"/>
      <c r="H33" s="49"/>
      <c r="I33" s="49"/>
      <c r="J33" s="49"/>
      <c r="K33" s="49"/>
      <c r="L33" s="31"/>
    </row>
    <row r="34" spans="2:12" s="1" customFormat="1" ht="14.45" customHeight="1" x14ac:dyDescent="0.2">
      <c r="B34" s="31"/>
      <c r="F34" s="34" t="s">
        <v>41</v>
      </c>
      <c r="I34" s="34" t="s">
        <v>40</v>
      </c>
      <c r="J34" s="34" t="s">
        <v>42</v>
      </c>
      <c r="L34" s="31"/>
    </row>
    <row r="35" spans="2:12" s="1" customFormat="1" ht="14.45" customHeight="1" x14ac:dyDescent="0.2">
      <c r="B35" s="31"/>
      <c r="D35" s="51" t="s">
        <v>43</v>
      </c>
      <c r="E35" s="26" t="s">
        <v>44</v>
      </c>
      <c r="F35" s="82">
        <f>ROUND((SUM(BE92:BE126)),  2)</f>
        <v>0</v>
      </c>
      <c r="I35" s="92">
        <v>0.21</v>
      </c>
      <c r="J35" s="82">
        <f>ROUND(((SUM(BE92:BE126))*I35),  2)</f>
        <v>0</v>
      </c>
      <c r="L35" s="31"/>
    </row>
    <row r="36" spans="2:12" s="1" customFormat="1" ht="14.45" customHeight="1" x14ac:dyDescent="0.2">
      <c r="B36" s="31"/>
      <c r="E36" s="26" t="s">
        <v>45</v>
      </c>
      <c r="F36" s="82">
        <f>ROUND((SUM(BF92:BF126)),  2)</f>
        <v>0</v>
      </c>
      <c r="I36" s="92">
        <v>0.12</v>
      </c>
      <c r="J36" s="82">
        <f>ROUND(((SUM(BF92:BF126))*I36),  2)</f>
        <v>0</v>
      </c>
      <c r="L36" s="31"/>
    </row>
    <row r="37" spans="2:12" s="1" customFormat="1" ht="14.45" hidden="1" customHeight="1" x14ac:dyDescent="0.2">
      <c r="B37" s="31"/>
      <c r="E37" s="26" t="s">
        <v>46</v>
      </c>
      <c r="F37" s="82">
        <f>ROUND((SUM(BG92:BG126)),  2)</f>
        <v>0</v>
      </c>
      <c r="I37" s="92">
        <v>0.21</v>
      </c>
      <c r="J37" s="82">
        <f>0</f>
        <v>0</v>
      </c>
      <c r="L37" s="31"/>
    </row>
    <row r="38" spans="2:12" s="1" customFormat="1" ht="14.45" hidden="1" customHeight="1" x14ac:dyDescent="0.2">
      <c r="B38" s="31"/>
      <c r="E38" s="26" t="s">
        <v>47</v>
      </c>
      <c r="F38" s="82">
        <f>ROUND((SUM(BH92:BH126)),  2)</f>
        <v>0</v>
      </c>
      <c r="I38" s="92">
        <v>0.12</v>
      </c>
      <c r="J38" s="82">
        <f>0</f>
        <v>0</v>
      </c>
      <c r="L38" s="31"/>
    </row>
    <row r="39" spans="2:12" s="1" customFormat="1" ht="14.45" hidden="1" customHeight="1" x14ac:dyDescent="0.2">
      <c r="B39" s="31"/>
      <c r="E39" s="26" t="s">
        <v>48</v>
      </c>
      <c r="F39" s="82">
        <f>ROUND((SUM(BI92:BI126)),  2)</f>
        <v>0</v>
      </c>
      <c r="I39" s="92">
        <v>0</v>
      </c>
      <c r="J39" s="82">
        <f>0</f>
        <v>0</v>
      </c>
      <c r="L39" s="31"/>
    </row>
    <row r="40" spans="2:12" s="1" customFormat="1" ht="6.95" customHeight="1" x14ac:dyDescent="0.2">
      <c r="B40" s="31"/>
      <c r="L40" s="31"/>
    </row>
    <row r="41" spans="2:12" s="1" customFormat="1" ht="25.35" customHeight="1" x14ac:dyDescent="0.2">
      <c r="B41" s="31"/>
      <c r="C41" s="93"/>
      <c r="D41" s="94" t="s">
        <v>49</v>
      </c>
      <c r="E41" s="53"/>
      <c r="F41" s="53"/>
      <c r="G41" s="95" t="s">
        <v>50</v>
      </c>
      <c r="H41" s="96" t="s">
        <v>51</v>
      </c>
      <c r="I41" s="53"/>
      <c r="J41" s="97">
        <f>SUM(J32:J39)</f>
        <v>0</v>
      </c>
      <c r="K41" s="98"/>
      <c r="L41" s="31"/>
    </row>
    <row r="42" spans="2:12" s="1" customFormat="1" ht="14.45" customHeight="1" x14ac:dyDescent="0.2">
      <c r="B42" s="40"/>
      <c r="C42" s="41"/>
      <c r="D42" s="41"/>
      <c r="E42" s="41"/>
      <c r="F42" s="41"/>
      <c r="G42" s="41"/>
      <c r="H42" s="41"/>
      <c r="I42" s="41"/>
      <c r="J42" s="41"/>
      <c r="K42" s="41"/>
      <c r="L42" s="31"/>
    </row>
    <row r="46" spans="2:12" s="1" customFormat="1" ht="6.95" customHeight="1" x14ac:dyDescent="0.2">
      <c r="B46" s="42"/>
      <c r="C46" s="43"/>
      <c r="D46" s="43"/>
      <c r="E46" s="43"/>
      <c r="F46" s="43"/>
      <c r="G46" s="43"/>
      <c r="H46" s="43"/>
      <c r="I46" s="43"/>
      <c r="J46" s="43"/>
      <c r="K46" s="43"/>
      <c r="L46" s="31"/>
    </row>
    <row r="47" spans="2:12" s="1" customFormat="1" ht="24.95" customHeight="1" x14ac:dyDescent="0.2">
      <c r="B47" s="31"/>
      <c r="C47" s="20" t="s">
        <v>118</v>
      </c>
      <c r="L47" s="31"/>
    </row>
    <row r="48" spans="2:12" s="1" customFormat="1" ht="6.95" customHeight="1" x14ac:dyDescent="0.2">
      <c r="B48" s="31"/>
      <c r="L48" s="31"/>
    </row>
    <row r="49" spans="2:47" s="1" customFormat="1" ht="12" customHeight="1" x14ac:dyDescent="0.2">
      <c r="B49" s="31"/>
      <c r="C49" s="26" t="s">
        <v>17</v>
      </c>
      <c r="L49" s="31"/>
    </row>
    <row r="50" spans="2:47" s="1" customFormat="1" ht="26.25" customHeight="1" x14ac:dyDescent="0.2">
      <c r="B50" s="31"/>
      <c r="E50" s="306" t="str">
        <f>E7</f>
        <v>REKONSTRUKCE KMOCHOVA DOMU, KUTNOHORSKÁ ULICE ČP. 50</v>
      </c>
      <c r="F50" s="307"/>
      <c r="G50" s="307"/>
      <c r="H50" s="307"/>
      <c r="L50" s="31"/>
    </row>
    <row r="51" spans="2:47" ht="12" customHeight="1" x14ac:dyDescent="0.2">
      <c r="B51" s="19"/>
      <c r="C51" s="26" t="s">
        <v>114</v>
      </c>
      <c r="L51" s="19"/>
    </row>
    <row r="52" spans="2:47" s="1" customFormat="1" ht="23.25" customHeight="1" x14ac:dyDescent="0.2">
      <c r="B52" s="31"/>
      <c r="E52" s="306" t="s">
        <v>115</v>
      </c>
      <c r="F52" s="305"/>
      <c r="G52" s="305"/>
      <c r="H52" s="305"/>
      <c r="L52" s="31"/>
    </row>
    <row r="53" spans="2:47" s="1" customFormat="1" ht="12" customHeight="1" x14ac:dyDescent="0.2">
      <c r="B53" s="31"/>
      <c r="C53" s="26" t="s">
        <v>116</v>
      </c>
      <c r="L53" s="31"/>
    </row>
    <row r="54" spans="2:47" s="1" customFormat="1" ht="16.5" customHeight="1" x14ac:dyDescent="0.2">
      <c r="B54" s="31"/>
      <c r="E54" s="284" t="str">
        <f>E11</f>
        <v>24039j - IO - 03 Areálové rozvody elektro</v>
      </c>
      <c r="F54" s="305"/>
      <c r="G54" s="305"/>
      <c r="H54" s="305"/>
      <c r="L54" s="31"/>
    </row>
    <row r="55" spans="2:47" s="1" customFormat="1" ht="6.95" customHeight="1" x14ac:dyDescent="0.2">
      <c r="B55" s="31"/>
      <c r="L55" s="31"/>
    </row>
    <row r="56" spans="2:47" s="1" customFormat="1" ht="12" customHeight="1" x14ac:dyDescent="0.2">
      <c r="B56" s="31"/>
      <c r="C56" s="26" t="s">
        <v>21</v>
      </c>
      <c r="F56" s="24" t="str">
        <f>F14</f>
        <v>Kolín IV, Kutnohorská 50</v>
      </c>
      <c r="I56" s="26" t="s">
        <v>23</v>
      </c>
      <c r="J56" s="48" t="str">
        <f>IF(J14="","",J14)</f>
        <v>30. 10. 2024</v>
      </c>
      <c r="L56" s="31"/>
    </row>
    <row r="57" spans="2:47" s="1" customFormat="1" ht="6.95" customHeight="1" x14ac:dyDescent="0.2">
      <c r="B57" s="31"/>
      <c r="L57" s="31"/>
    </row>
    <row r="58" spans="2:47" s="1" customFormat="1" ht="40.15" customHeight="1" x14ac:dyDescent="0.2">
      <c r="B58" s="31"/>
      <c r="C58" s="26" t="s">
        <v>25</v>
      </c>
      <c r="F58" s="24" t="str">
        <f>E17</f>
        <v>Město Kolín, Karlovo nám. 78, Kolín I</v>
      </c>
      <c r="I58" s="26" t="s">
        <v>31</v>
      </c>
      <c r="J58" s="29" t="str">
        <f>E23</f>
        <v>AZ PROJECT spol. s r.o., Plynárenská 830, Kolín IV</v>
      </c>
      <c r="L58" s="31"/>
    </row>
    <row r="59" spans="2:47" s="1" customFormat="1" ht="40.15" customHeight="1" x14ac:dyDescent="0.2">
      <c r="B59" s="31"/>
      <c r="C59" s="26" t="s">
        <v>29</v>
      </c>
      <c r="F59" s="24" t="str">
        <f>IF(E20="","",E20)</f>
        <v>Vyplň údaj</v>
      </c>
      <c r="I59" s="26" t="s">
        <v>36</v>
      </c>
      <c r="J59" s="29" t="str">
        <f>E26</f>
        <v>AZ PROJECT spol. s r.o., Plynárenská 830, Kolín IV</v>
      </c>
      <c r="L59" s="31"/>
    </row>
    <row r="60" spans="2:47" s="1" customFormat="1" ht="10.35" customHeight="1" x14ac:dyDescent="0.2">
      <c r="B60" s="31"/>
      <c r="L60" s="31"/>
    </row>
    <row r="61" spans="2:47" s="1" customFormat="1" ht="29.25" customHeight="1" x14ac:dyDescent="0.2">
      <c r="B61" s="31"/>
      <c r="C61" s="99" t="s">
        <v>119</v>
      </c>
      <c r="D61" s="93"/>
      <c r="E61" s="93"/>
      <c r="F61" s="93"/>
      <c r="G61" s="93"/>
      <c r="H61" s="93"/>
      <c r="I61" s="93"/>
      <c r="J61" s="100" t="s">
        <v>120</v>
      </c>
      <c r="K61" s="93"/>
      <c r="L61" s="31"/>
    </row>
    <row r="62" spans="2:47" s="1" customFormat="1" ht="10.35" customHeight="1" x14ac:dyDescent="0.2">
      <c r="B62" s="31"/>
      <c r="L62" s="31"/>
    </row>
    <row r="63" spans="2:47" s="1" customFormat="1" ht="22.9" customHeight="1" x14ac:dyDescent="0.2">
      <c r="B63" s="31"/>
      <c r="C63" s="101" t="s">
        <v>71</v>
      </c>
      <c r="J63" s="62">
        <f>J92</f>
        <v>0</v>
      </c>
      <c r="L63" s="31"/>
      <c r="AU63" s="16" t="s">
        <v>121</v>
      </c>
    </row>
    <row r="64" spans="2:47" s="8" customFormat="1" ht="24.95" customHeight="1" x14ac:dyDescent="0.2">
      <c r="B64" s="102"/>
      <c r="D64" s="103" t="s">
        <v>127</v>
      </c>
      <c r="E64" s="104"/>
      <c r="F64" s="104"/>
      <c r="G64" s="104"/>
      <c r="H64" s="104"/>
      <c r="I64" s="104"/>
      <c r="J64" s="105">
        <f>J93</f>
        <v>0</v>
      </c>
      <c r="L64" s="102"/>
    </row>
    <row r="65" spans="2:12" s="9" customFormat="1" ht="19.899999999999999" customHeight="1" x14ac:dyDescent="0.2">
      <c r="B65" s="106"/>
      <c r="D65" s="107" t="s">
        <v>128</v>
      </c>
      <c r="E65" s="108"/>
      <c r="F65" s="108"/>
      <c r="G65" s="108"/>
      <c r="H65" s="108"/>
      <c r="I65" s="108"/>
      <c r="J65" s="109">
        <f>J94</f>
        <v>0</v>
      </c>
      <c r="L65" s="106"/>
    </row>
    <row r="66" spans="2:12" s="8" customFormat="1" ht="24.95" customHeight="1" x14ac:dyDescent="0.2">
      <c r="B66" s="102"/>
      <c r="D66" s="103" t="s">
        <v>137</v>
      </c>
      <c r="E66" s="104"/>
      <c r="F66" s="104"/>
      <c r="G66" s="104"/>
      <c r="H66" s="104"/>
      <c r="I66" s="104"/>
      <c r="J66" s="105">
        <f>J113</f>
        <v>0</v>
      </c>
      <c r="L66" s="102"/>
    </row>
    <row r="67" spans="2:12" s="9" customFormat="1" ht="19.899999999999999" customHeight="1" x14ac:dyDescent="0.2">
      <c r="B67" s="106"/>
      <c r="D67" s="107" t="s">
        <v>148</v>
      </c>
      <c r="E67" s="108"/>
      <c r="F67" s="108"/>
      <c r="G67" s="108"/>
      <c r="H67" s="108"/>
      <c r="I67" s="108"/>
      <c r="J67" s="109">
        <f>J114</f>
        <v>0</v>
      </c>
      <c r="L67" s="106"/>
    </row>
    <row r="68" spans="2:12" s="8" customFormat="1" ht="24.95" customHeight="1" x14ac:dyDescent="0.2">
      <c r="B68" s="102"/>
      <c r="D68" s="103" t="s">
        <v>163</v>
      </c>
      <c r="E68" s="104"/>
      <c r="F68" s="104"/>
      <c r="G68" s="104"/>
      <c r="H68" s="104"/>
      <c r="I68" s="104"/>
      <c r="J68" s="105">
        <f>J116</f>
        <v>0</v>
      </c>
      <c r="L68" s="102"/>
    </row>
    <row r="69" spans="2:12" s="9" customFormat="1" ht="19.899999999999999" customHeight="1" x14ac:dyDescent="0.2">
      <c r="B69" s="106"/>
      <c r="D69" s="107" t="s">
        <v>164</v>
      </c>
      <c r="E69" s="108"/>
      <c r="F69" s="108"/>
      <c r="G69" s="108"/>
      <c r="H69" s="108"/>
      <c r="I69" s="108"/>
      <c r="J69" s="109">
        <f>J117</f>
        <v>0</v>
      </c>
      <c r="L69" s="106"/>
    </row>
    <row r="70" spans="2:12" s="9" customFormat="1" ht="19.899999999999999" customHeight="1" x14ac:dyDescent="0.2">
      <c r="B70" s="106"/>
      <c r="D70" s="107" t="s">
        <v>165</v>
      </c>
      <c r="E70" s="108"/>
      <c r="F70" s="108"/>
      <c r="G70" s="108"/>
      <c r="H70" s="108"/>
      <c r="I70" s="108"/>
      <c r="J70" s="109">
        <f>J122</f>
        <v>0</v>
      </c>
      <c r="L70" s="106"/>
    </row>
    <row r="71" spans="2:12" s="1" customFormat="1" ht="21.75" customHeight="1" x14ac:dyDescent="0.2">
      <c r="B71" s="31"/>
      <c r="L71" s="31"/>
    </row>
    <row r="72" spans="2:12" s="1" customFormat="1" ht="6.95" customHeight="1" x14ac:dyDescent="0.2">
      <c r="B72" s="40"/>
      <c r="C72" s="41"/>
      <c r="D72" s="41"/>
      <c r="E72" s="41"/>
      <c r="F72" s="41"/>
      <c r="G72" s="41"/>
      <c r="H72" s="41"/>
      <c r="I72" s="41"/>
      <c r="J72" s="41"/>
      <c r="K72" s="41"/>
      <c r="L72" s="31"/>
    </row>
    <row r="76" spans="2:12" s="1" customFormat="1" ht="6.95" customHeight="1" x14ac:dyDescent="0.2">
      <c r="B76" s="42"/>
      <c r="C76" s="43"/>
      <c r="D76" s="43"/>
      <c r="E76" s="43"/>
      <c r="F76" s="43"/>
      <c r="G76" s="43"/>
      <c r="H76" s="43"/>
      <c r="I76" s="43"/>
      <c r="J76" s="43"/>
      <c r="K76" s="43"/>
      <c r="L76" s="31"/>
    </row>
    <row r="77" spans="2:12" s="1" customFormat="1" ht="24.95" customHeight="1" x14ac:dyDescent="0.2">
      <c r="B77" s="31"/>
      <c r="C77" s="20" t="s">
        <v>166</v>
      </c>
      <c r="L77" s="31"/>
    </row>
    <row r="78" spans="2:12" s="1" customFormat="1" ht="6.95" customHeight="1" x14ac:dyDescent="0.2">
      <c r="B78" s="31"/>
      <c r="L78" s="31"/>
    </row>
    <row r="79" spans="2:12" s="1" customFormat="1" ht="12" customHeight="1" x14ac:dyDescent="0.2">
      <c r="B79" s="31"/>
      <c r="C79" s="26" t="s">
        <v>17</v>
      </c>
      <c r="L79" s="31"/>
    </row>
    <row r="80" spans="2:12" s="1" customFormat="1" ht="26.25" customHeight="1" x14ac:dyDescent="0.2">
      <c r="B80" s="31"/>
      <c r="E80" s="306" t="str">
        <f>E7</f>
        <v>REKONSTRUKCE KMOCHOVA DOMU, KUTNOHORSKÁ ULICE ČP. 50</v>
      </c>
      <c r="F80" s="307"/>
      <c r="G80" s="307"/>
      <c r="H80" s="307"/>
      <c r="L80" s="31"/>
    </row>
    <row r="81" spans="2:65" ht="12" customHeight="1" x14ac:dyDescent="0.2">
      <c r="B81" s="19"/>
      <c r="C81" s="26" t="s">
        <v>114</v>
      </c>
      <c r="L81" s="19"/>
    </row>
    <row r="82" spans="2:65" s="1" customFormat="1" ht="23.25" customHeight="1" x14ac:dyDescent="0.2">
      <c r="B82" s="31"/>
      <c r="E82" s="306" t="s">
        <v>115</v>
      </c>
      <c r="F82" s="305"/>
      <c r="G82" s="305"/>
      <c r="H82" s="305"/>
      <c r="L82" s="31"/>
    </row>
    <row r="83" spans="2:65" s="1" customFormat="1" ht="12" customHeight="1" x14ac:dyDescent="0.2">
      <c r="B83" s="31"/>
      <c r="C83" s="26" t="s">
        <v>116</v>
      </c>
      <c r="L83" s="31"/>
    </row>
    <row r="84" spans="2:65" s="1" customFormat="1" ht="16.5" customHeight="1" x14ac:dyDescent="0.2">
      <c r="B84" s="31"/>
      <c r="E84" s="284" t="str">
        <f>E11</f>
        <v>24039j - IO - 03 Areálové rozvody elektro</v>
      </c>
      <c r="F84" s="305"/>
      <c r="G84" s="305"/>
      <c r="H84" s="305"/>
      <c r="L84" s="31"/>
    </row>
    <row r="85" spans="2:65" s="1" customFormat="1" ht="6.95" customHeight="1" x14ac:dyDescent="0.2">
      <c r="B85" s="31"/>
      <c r="L85" s="31"/>
    </row>
    <row r="86" spans="2:65" s="1" customFormat="1" ht="12" customHeight="1" x14ac:dyDescent="0.2">
      <c r="B86" s="31"/>
      <c r="C86" s="26" t="s">
        <v>21</v>
      </c>
      <c r="F86" s="24" t="str">
        <f>F14</f>
        <v>Kolín IV, Kutnohorská 50</v>
      </c>
      <c r="I86" s="26" t="s">
        <v>23</v>
      </c>
      <c r="J86" s="48" t="str">
        <f>IF(J14="","",J14)</f>
        <v>30. 10. 2024</v>
      </c>
      <c r="L86" s="31"/>
    </row>
    <row r="87" spans="2:65" s="1" customFormat="1" ht="6.95" customHeight="1" x14ac:dyDescent="0.2">
      <c r="B87" s="31"/>
      <c r="L87" s="31"/>
    </row>
    <row r="88" spans="2:65" s="1" customFormat="1" ht="40.15" customHeight="1" x14ac:dyDescent="0.2">
      <c r="B88" s="31"/>
      <c r="C88" s="26" t="s">
        <v>25</v>
      </c>
      <c r="F88" s="24" t="str">
        <f>E17</f>
        <v>Město Kolín, Karlovo nám. 78, Kolín I</v>
      </c>
      <c r="I88" s="26" t="s">
        <v>31</v>
      </c>
      <c r="J88" s="29" t="str">
        <f>E23</f>
        <v>AZ PROJECT spol. s r.o., Plynárenská 830, Kolín IV</v>
      </c>
      <c r="L88" s="31"/>
    </row>
    <row r="89" spans="2:65" s="1" customFormat="1" ht="40.15" customHeight="1" x14ac:dyDescent="0.2">
      <c r="B89" s="31"/>
      <c r="C89" s="26" t="s">
        <v>29</v>
      </c>
      <c r="F89" s="24" t="str">
        <f>IF(E20="","",E20)</f>
        <v>Vyplň údaj</v>
      </c>
      <c r="I89" s="26" t="s">
        <v>36</v>
      </c>
      <c r="J89" s="29" t="str">
        <f>E26</f>
        <v>AZ PROJECT spol. s r.o., Plynárenská 830, Kolín IV</v>
      </c>
      <c r="L89" s="31"/>
    </row>
    <row r="90" spans="2:65" s="1" customFormat="1" ht="10.35" customHeight="1" x14ac:dyDescent="0.2">
      <c r="B90" s="31"/>
      <c r="L90" s="31"/>
    </row>
    <row r="91" spans="2:65" s="10" customFormat="1" ht="29.25" customHeight="1" x14ac:dyDescent="0.2">
      <c r="B91" s="110"/>
      <c r="C91" s="111" t="s">
        <v>167</v>
      </c>
      <c r="D91" s="112" t="s">
        <v>58</v>
      </c>
      <c r="E91" s="112" t="s">
        <v>54</v>
      </c>
      <c r="F91" s="112" t="s">
        <v>55</v>
      </c>
      <c r="G91" s="112" t="s">
        <v>168</v>
      </c>
      <c r="H91" s="112" t="s">
        <v>169</v>
      </c>
      <c r="I91" s="112" t="s">
        <v>170</v>
      </c>
      <c r="J91" s="112" t="s">
        <v>120</v>
      </c>
      <c r="K91" s="113" t="s">
        <v>171</v>
      </c>
      <c r="L91" s="110"/>
      <c r="M91" s="55" t="s">
        <v>3</v>
      </c>
      <c r="N91" s="56" t="s">
        <v>43</v>
      </c>
      <c r="O91" s="56" t="s">
        <v>172</v>
      </c>
      <c r="P91" s="56" t="s">
        <v>173</v>
      </c>
      <c r="Q91" s="56" t="s">
        <v>174</v>
      </c>
      <c r="R91" s="56" t="s">
        <v>175</v>
      </c>
      <c r="S91" s="56" t="s">
        <v>176</v>
      </c>
      <c r="T91" s="57" t="s">
        <v>177</v>
      </c>
    </row>
    <row r="92" spans="2:65" s="1" customFormat="1" ht="22.9" customHeight="1" x14ac:dyDescent="0.25">
      <c r="B92" s="31"/>
      <c r="C92" s="60" t="s">
        <v>178</v>
      </c>
      <c r="J92" s="114">
        <f>BK92</f>
        <v>0</v>
      </c>
      <c r="L92" s="31"/>
      <c r="M92" s="58"/>
      <c r="N92" s="49"/>
      <c r="O92" s="49"/>
      <c r="P92" s="115">
        <f>P93+P113+P116</f>
        <v>0</v>
      </c>
      <c r="Q92" s="49"/>
      <c r="R92" s="115">
        <f>R93+R113+R116</f>
        <v>1.4810000000000001</v>
      </c>
      <c r="S92" s="49"/>
      <c r="T92" s="116">
        <f>T93+T113+T116</f>
        <v>0</v>
      </c>
      <c r="AT92" s="16" t="s">
        <v>72</v>
      </c>
      <c r="AU92" s="16" t="s">
        <v>121</v>
      </c>
      <c r="BK92" s="117">
        <f>BK93+BK113+BK116</f>
        <v>0</v>
      </c>
    </row>
    <row r="93" spans="2:65" s="11" customFormat="1" ht="25.9" customHeight="1" x14ac:dyDescent="0.2">
      <c r="B93" s="118"/>
      <c r="D93" s="119" t="s">
        <v>72</v>
      </c>
      <c r="E93" s="120" t="s">
        <v>1044</v>
      </c>
      <c r="F93" s="120" t="s">
        <v>1045</v>
      </c>
      <c r="I93" s="121"/>
      <c r="J93" s="122">
        <f>BK93</f>
        <v>0</v>
      </c>
      <c r="L93" s="118"/>
      <c r="M93" s="123"/>
      <c r="P93" s="124">
        <f>P94</f>
        <v>0</v>
      </c>
      <c r="R93" s="124">
        <f>R94</f>
        <v>1.4810000000000001</v>
      </c>
      <c r="T93" s="125">
        <f>T94</f>
        <v>0</v>
      </c>
      <c r="AR93" s="119" t="s">
        <v>78</v>
      </c>
      <c r="AT93" s="126" t="s">
        <v>72</v>
      </c>
      <c r="AU93" s="126" t="s">
        <v>73</v>
      </c>
      <c r="AY93" s="119" t="s">
        <v>181</v>
      </c>
      <c r="BK93" s="127">
        <f>BK94</f>
        <v>0</v>
      </c>
    </row>
    <row r="94" spans="2:65" s="11" customFormat="1" ht="22.9" customHeight="1" x14ac:dyDescent="0.2">
      <c r="B94" s="118"/>
      <c r="D94" s="119" t="s">
        <v>72</v>
      </c>
      <c r="E94" s="146" t="s">
        <v>78</v>
      </c>
      <c r="F94" s="146" t="s">
        <v>1046</v>
      </c>
      <c r="I94" s="121"/>
      <c r="J94" s="147">
        <f>BK94</f>
        <v>0</v>
      </c>
      <c r="L94" s="118"/>
      <c r="M94" s="123"/>
      <c r="P94" s="124">
        <f>SUM(P95:P112)</f>
        <v>0</v>
      </c>
      <c r="R94" s="124">
        <f>SUM(R95:R112)</f>
        <v>1.4810000000000001</v>
      </c>
      <c r="T94" s="125">
        <f>SUM(T95:T112)</f>
        <v>0</v>
      </c>
      <c r="AR94" s="119" t="s">
        <v>78</v>
      </c>
      <c r="AT94" s="126" t="s">
        <v>72</v>
      </c>
      <c r="AU94" s="126" t="s">
        <v>78</v>
      </c>
      <c r="AY94" s="119" t="s">
        <v>181</v>
      </c>
      <c r="BK94" s="127">
        <f>SUM(BK95:BK112)</f>
        <v>0</v>
      </c>
    </row>
    <row r="95" spans="2:65" s="1" customFormat="1" ht="44.25" customHeight="1" x14ac:dyDescent="0.2">
      <c r="B95" s="128"/>
      <c r="C95" s="129" t="s">
        <v>78</v>
      </c>
      <c r="D95" s="129" t="s">
        <v>182</v>
      </c>
      <c r="E95" s="130" t="s">
        <v>5187</v>
      </c>
      <c r="F95" s="131" t="s">
        <v>5188</v>
      </c>
      <c r="G95" s="132" t="s">
        <v>1059</v>
      </c>
      <c r="H95" s="133">
        <v>4.32</v>
      </c>
      <c r="I95" s="134"/>
      <c r="J95" s="135">
        <f>ROUND(I95*H95,2)</f>
        <v>0</v>
      </c>
      <c r="K95" s="131" t="s">
        <v>1205</v>
      </c>
      <c r="L95" s="31"/>
      <c r="M95" s="136" t="s">
        <v>3</v>
      </c>
      <c r="N95" s="137" t="s">
        <v>44</v>
      </c>
      <c r="P95" s="138">
        <f>O95*H95</f>
        <v>0</v>
      </c>
      <c r="Q95" s="138">
        <v>0</v>
      </c>
      <c r="R95" s="138">
        <f>Q95*H95</f>
        <v>0</v>
      </c>
      <c r="S95" s="138">
        <v>0</v>
      </c>
      <c r="T95" s="139">
        <f>S95*H95</f>
        <v>0</v>
      </c>
      <c r="AR95" s="140" t="s">
        <v>186</v>
      </c>
      <c r="AT95" s="140" t="s">
        <v>182</v>
      </c>
      <c r="AU95" s="140" t="s">
        <v>80</v>
      </c>
      <c r="AY95" s="16" t="s">
        <v>181</v>
      </c>
      <c r="BE95" s="141">
        <f>IF(N95="základní",J95,0)</f>
        <v>0</v>
      </c>
      <c r="BF95" s="141">
        <f>IF(N95="snížená",J95,0)</f>
        <v>0</v>
      </c>
      <c r="BG95" s="141">
        <f>IF(N95="zákl. přenesená",J95,0)</f>
        <v>0</v>
      </c>
      <c r="BH95" s="141">
        <f>IF(N95="sníž. přenesená",J95,0)</f>
        <v>0</v>
      </c>
      <c r="BI95" s="141">
        <f>IF(N95="nulová",J95,0)</f>
        <v>0</v>
      </c>
      <c r="BJ95" s="16" t="s">
        <v>78</v>
      </c>
      <c r="BK95" s="141">
        <f>ROUND(I95*H95,2)</f>
        <v>0</v>
      </c>
      <c r="BL95" s="16" t="s">
        <v>186</v>
      </c>
      <c r="BM95" s="140" t="s">
        <v>5795</v>
      </c>
    </row>
    <row r="96" spans="2:65" s="1" customFormat="1" x14ac:dyDescent="0.2">
      <c r="B96" s="31"/>
      <c r="D96" s="148" t="s">
        <v>1052</v>
      </c>
      <c r="F96" s="149" t="s">
        <v>5190</v>
      </c>
      <c r="I96" s="144"/>
      <c r="L96" s="31"/>
      <c r="M96" s="145"/>
      <c r="T96" s="52"/>
      <c r="AT96" s="16" t="s">
        <v>1052</v>
      </c>
      <c r="AU96" s="16" t="s">
        <v>80</v>
      </c>
    </row>
    <row r="97" spans="2:65" s="12" customFormat="1" x14ac:dyDescent="0.2">
      <c r="B97" s="150"/>
      <c r="D97" s="142" t="s">
        <v>1054</v>
      </c>
      <c r="E97" s="151" t="s">
        <v>3</v>
      </c>
      <c r="F97" s="152" t="s">
        <v>5796</v>
      </c>
      <c r="H97" s="153">
        <v>4.32</v>
      </c>
      <c r="I97" s="154"/>
      <c r="L97" s="150"/>
      <c r="M97" s="155"/>
      <c r="T97" s="156"/>
      <c r="AT97" s="151" t="s">
        <v>1054</v>
      </c>
      <c r="AU97" s="151" t="s">
        <v>80</v>
      </c>
      <c r="AV97" s="12" t="s">
        <v>80</v>
      </c>
      <c r="AW97" s="12" t="s">
        <v>35</v>
      </c>
      <c r="AX97" s="12" t="s">
        <v>78</v>
      </c>
      <c r="AY97" s="151" t="s">
        <v>181</v>
      </c>
    </row>
    <row r="98" spans="2:65" s="1" customFormat="1" ht="55.5" customHeight="1" x14ac:dyDescent="0.2">
      <c r="B98" s="128"/>
      <c r="C98" s="129" t="s">
        <v>80</v>
      </c>
      <c r="D98" s="129" t="s">
        <v>182</v>
      </c>
      <c r="E98" s="130" t="s">
        <v>1084</v>
      </c>
      <c r="F98" s="131" t="s">
        <v>1085</v>
      </c>
      <c r="G98" s="132" t="s">
        <v>1059</v>
      </c>
      <c r="H98" s="133">
        <v>2.16</v>
      </c>
      <c r="I98" s="134"/>
      <c r="J98" s="135">
        <f>ROUND(I98*H98,2)</f>
        <v>0</v>
      </c>
      <c r="K98" s="131" t="s">
        <v>1050</v>
      </c>
      <c r="L98" s="31"/>
      <c r="M98" s="136" t="s">
        <v>3</v>
      </c>
      <c r="N98" s="137" t="s">
        <v>44</v>
      </c>
      <c r="P98" s="138">
        <f>O98*H98</f>
        <v>0</v>
      </c>
      <c r="Q98" s="138">
        <v>0</v>
      </c>
      <c r="R98" s="138">
        <f>Q98*H98</f>
        <v>0</v>
      </c>
      <c r="S98" s="138">
        <v>0</v>
      </c>
      <c r="T98" s="139">
        <f>S98*H98</f>
        <v>0</v>
      </c>
      <c r="AR98" s="140" t="s">
        <v>186</v>
      </c>
      <c r="AT98" s="140" t="s">
        <v>182</v>
      </c>
      <c r="AU98" s="140" t="s">
        <v>80</v>
      </c>
      <c r="AY98" s="16" t="s">
        <v>181</v>
      </c>
      <c r="BE98" s="141">
        <f>IF(N98="základní",J98,0)</f>
        <v>0</v>
      </c>
      <c r="BF98" s="141">
        <f>IF(N98="snížená",J98,0)</f>
        <v>0</v>
      </c>
      <c r="BG98" s="141">
        <f>IF(N98="zákl. přenesená",J98,0)</f>
        <v>0</v>
      </c>
      <c r="BH98" s="141">
        <f>IF(N98="sníž. přenesená",J98,0)</f>
        <v>0</v>
      </c>
      <c r="BI98" s="141">
        <f>IF(N98="nulová",J98,0)</f>
        <v>0</v>
      </c>
      <c r="BJ98" s="16" t="s">
        <v>78</v>
      </c>
      <c r="BK98" s="141">
        <f>ROUND(I98*H98,2)</f>
        <v>0</v>
      </c>
      <c r="BL98" s="16" t="s">
        <v>186</v>
      </c>
      <c r="BM98" s="140" t="s">
        <v>5797</v>
      </c>
    </row>
    <row r="99" spans="2:65" s="1" customFormat="1" x14ac:dyDescent="0.2">
      <c r="B99" s="31"/>
      <c r="D99" s="148" t="s">
        <v>1052</v>
      </c>
      <c r="F99" s="149" t="s">
        <v>1087</v>
      </c>
      <c r="I99" s="144"/>
      <c r="L99" s="31"/>
      <c r="M99" s="145"/>
      <c r="T99" s="52"/>
      <c r="AT99" s="16" t="s">
        <v>1052</v>
      </c>
      <c r="AU99" s="16" t="s">
        <v>80</v>
      </c>
    </row>
    <row r="100" spans="2:65" s="12" customFormat="1" x14ac:dyDescent="0.2">
      <c r="B100" s="150"/>
      <c r="D100" s="142" t="s">
        <v>1054</v>
      </c>
      <c r="E100" s="151" t="s">
        <v>3</v>
      </c>
      <c r="F100" s="152" t="s">
        <v>5798</v>
      </c>
      <c r="H100" s="153">
        <v>2.16</v>
      </c>
      <c r="I100" s="154"/>
      <c r="L100" s="150"/>
      <c r="M100" s="155"/>
      <c r="T100" s="156"/>
      <c r="AT100" s="151" t="s">
        <v>1054</v>
      </c>
      <c r="AU100" s="151" t="s">
        <v>80</v>
      </c>
      <c r="AV100" s="12" t="s">
        <v>80</v>
      </c>
      <c r="AW100" s="12" t="s">
        <v>35</v>
      </c>
      <c r="AX100" s="12" t="s">
        <v>78</v>
      </c>
      <c r="AY100" s="151" t="s">
        <v>181</v>
      </c>
    </row>
    <row r="101" spans="2:65" s="1" customFormat="1" ht="66.75" customHeight="1" x14ac:dyDescent="0.2">
      <c r="B101" s="128"/>
      <c r="C101" s="129" t="s">
        <v>191</v>
      </c>
      <c r="D101" s="129" t="s">
        <v>182</v>
      </c>
      <c r="E101" s="130" t="s">
        <v>1101</v>
      </c>
      <c r="F101" s="131" t="s">
        <v>1102</v>
      </c>
      <c r="G101" s="132" t="s">
        <v>1059</v>
      </c>
      <c r="H101" s="133">
        <v>21.6</v>
      </c>
      <c r="I101" s="134"/>
      <c r="J101" s="135">
        <f>ROUND(I101*H101,2)</f>
        <v>0</v>
      </c>
      <c r="K101" s="131" t="s">
        <v>1050</v>
      </c>
      <c r="L101" s="31"/>
      <c r="M101" s="136" t="s">
        <v>3</v>
      </c>
      <c r="N101" s="137" t="s">
        <v>44</v>
      </c>
      <c r="P101" s="138">
        <f>O101*H101</f>
        <v>0</v>
      </c>
      <c r="Q101" s="138">
        <v>0</v>
      </c>
      <c r="R101" s="138">
        <f>Q101*H101</f>
        <v>0</v>
      </c>
      <c r="S101" s="138">
        <v>0</v>
      </c>
      <c r="T101" s="139">
        <f>S101*H101</f>
        <v>0</v>
      </c>
      <c r="AR101" s="140" t="s">
        <v>186</v>
      </c>
      <c r="AT101" s="140" t="s">
        <v>182</v>
      </c>
      <c r="AU101" s="140" t="s">
        <v>80</v>
      </c>
      <c r="AY101" s="16" t="s">
        <v>181</v>
      </c>
      <c r="BE101" s="141">
        <f>IF(N101="základní",J101,0)</f>
        <v>0</v>
      </c>
      <c r="BF101" s="141">
        <f>IF(N101="snížená",J101,0)</f>
        <v>0</v>
      </c>
      <c r="BG101" s="141">
        <f>IF(N101="zákl. přenesená",J101,0)</f>
        <v>0</v>
      </c>
      <c r="BH101" s="141">
        <f>IF(N101="sníž. přenesená",J101,0)</f>
        <v>0</v>
      </c>
      <c r="BI101" s="141">
        <f>IF(N101="nulová",J101,0)</f>
        <v>0</v>
      </c>
      <c r="BJ101" s="16" t="s">
        <v>78</v>
      </c>
      <c r="BK101" s="141">
        <f>ROUND(I101*H101,2)</f>
        <v>0</v>
      </c>
      <c r="BL101" s="16" t="s">
        <v>186</v>
      </c>
      <c r="BM101" s="140" t="s">
        <v>5799</v>
      </c>
    </row>
    <row r="102" spans="2:65" s="1" customFormat="1" x14ac:dyDescent="0.2">
      <c r="B102" s="31"/>
      <c r="D102" s="148" t="s">
        <v>1052</v>
      </c>
      <c r="F102" s="149" t="s">
        <v>1104</v>
      </c>
      <c r="I102" s="144"/>
      <c r="L102" s="31"/>
      <c r="M102" s="145"/>
      <c r="T102" s="52"/>
      <c r="AT102" s="16" t="s">
        <v>1052</v>
      </c>
      <c r="AU102" s="16" t="s">
        <v>80</v>
      </c>
    </row>
    <row r="103" spans="2:65" s="12" customFormat="1" x14ac:dyDescent="0.2">
      <c r="B103" s="150"/>
      <c r="D103" s="142" t="s">
        <v>1054</v>
      </c>
      <c r="E103" s="151" t="s">
        <v>3</v>
      </c>
      <c r="F103" s="152" t="s">
        <v>5800</v>
      </c>
      <c r="H103" s="153">
        <v>21.6</v>
      </c>
      <c r="I103" s="154"/>
      <c r="L103" s="150"/>
      <c r="M103" s="155"/>
      <c r="T103" s="156"/>
      <c r="AT103" s="151" t="s">
        <v>1054</v>
      </c>
      <c r="AU103" s="151" t="s">
        <v>80</v>
      </c>
      <c r="AV103" s="12" t="s">
        <v>80</v>
      </c>
      <c r="AW103" s="12" t="s">
        <v>35</v>
      </c>
      <c r="AX103" s="12" t="s">
        <v>78</v>
      </c>
      <c r="AY103" s="151" t="s">
        <v>181</v>
      </c>
    </row>
    <row r="104" spans="2:65" s="1" customFormat="1" ht="44.25" customHeight="1" x14ac:dyDescent="0.2">
      <c r="B104" s="128"/>
      <c r="C104" s="129" t="s">
        <v>186</v>
      </c>
      <c r="D104" s="129" t="s">
        <v>182</v>
      </c>
      <c r="E104" s="130" t="s">
        <v>5200</v>
      </c>
      <c r="F104" s="131" t="s">
        <v>5201</v>
      </c>
      <c r="G104" s="132" t="s">
        <v>1059</v>
      </c>
      <c r="H104" s="133">
        <v>2.16</v>
      </c>
      <c r="I104" s="134"/>
      <c r="J104" s="135">
        <f>ROUND(I104*H104,2)</f>
        <v>0</v>
      </c>
      <c r="K104" s="131" t="s">
        <v>1205</v>
      </c>
      <c r="L104" s="31"/>
      <c r="M104" s="136" t="s">
        <v>3</v>
      </c>
      <c r="N104" s="137" t="s">
        <v>44</v>
      </c>
      <c r="P104" s="138">
        <f>O104*H104</f>
        <v>0</v>
      </c>
      <c r="Q104" s="138">
        <v>0</v>
      </c>
      <c r="R104" s="138">
        <f>Q104*H104</f>
        <v>0</v>
      </c>
      <c r="S104" s="138">
        <v>0</v>
      </c>
      <c r="T104" s="139">
        <f>S104*H104</f>
        <v>0</v>
      </c>
      <c r="AR104" s="140" t="s">
        <v>186</v>
      </c>
      <c r="AT104" s="140" t="s">
        <v>182</v>
      </c>
      <c r="AU104" s="140" t="s">
        <v>80</v>
      </c>
      <c r="AY104" s="16" t="s">
        <v>181</v>
      </c>
      <c r="BE104" s="141">
        <f>IF(N104="základní",J104,0)</f>
        <v>0</v>
      </c>
      <c r="BF104" s="141">
        <f>IF(N104="snížená",J104,0)</f>
        <v>0</v>
      </c>
      <c r="BG104" s="141">
        <f>IF(N104="zákl. přenesená",J104,0)</f>
        <v>0</v>
      </c>
      <c r="BH104" s="141">
        <f>IF(N104="sníž. přenesená",J104,0)</f>
        <v>0</v>
      </c>
      <c r="BI104" s="141">
        <f>IF(N104="nulová",J104,0)</f>
        <v>0</v>
      </c>
      <c r="BJ104" s="16" t="s">
        <v>78</v>
      </c>
      <c r="BK104" s="141">
        <f>ROUND(I104*H104,2)</f>
        <v>0</v>
      </c>
      <c r="BL104" s="16" t="s">
        <v>186</v>
      </c>
      <c r="BM104" s="140" t="s">
        <v>5801</v>
      </c>
    </row>
    <row r="105" spans="2:65" s="1" customFormat="1" x14ac:dyDescent="0.2">
      <c r="B105" s="31"/>
      <c r="D105" s="148" t="s">
        <v>1052</v>
      </c>
      <c r="F105" s="149" t="s">
        <v>5203</v>
      </c>
      <c r="I105" s="144"/>
      <c r="L105" s="31"/>
      <c r="M105" s="145"/>
      <c r="T105" s="52"/>
      <c r="AT105" s="16" t="s">
        <v>1052</v>
      </c>
      <c r="AU105" s="16" t="s">
        <v>80</v>
      </c>
    </row>
    <row r="106" spans="2:65" s="1" customFormat="1" ht="44.25" customHeight="1" x14ac:dyDescent="0.2">
      <c r="B106" s="128"/>
      <c r="C106" s="129" t="s">
        <v>198</v>
      </c>
      <c r="D106" s="129" t="s">
        <v>182</v>
      </c>
      <c r="E106" s="130" t="s">
        <v>1112</v>
      </c>
      <c r="F106" s="131" t="s">
        <v>1113</v>
      </c>
      <c r="G106" s="132" t="s">
        <v>1114</v>
      </c>
      <c r="H106" s="133">
        <v>3.24</v>
      </c>
      <c r="I106" s="134"/>
      <c r="J106" s="135">
        <f>ROUND(I106*H106,2)</f>
        <v>0</v>
      </c>
      <c r="K106" s="131" t="s">
        <v>1050</v>
      </c>
      <c r="L106" s="31"/>
      <c r="M106" s="136" t="s">
        <v>3</v>
      </c>
      <c r="N106" s="137" t="s">
        <v>44</v>
      </c>
      <c r="P106" s="138">
        <f>O106*H106</f>
        <v>0</v>
      </c>
      <c r="Q106" s="138">
        <v>0</v>
      </c>
      <c r="R106" s="138">
        <f>Q106*H106</f>
        <v>0</v>
      </c>
      <c r="S106" s="138">
        <v>0</v>
      </c>
      <c r="T106" s="139">
        <f>S106*H106</f>
        <v>0</v>
      </c>
      <c r="AR106" s="140" t="s">
        <v>186</v>
      </c>
      <c r="AT106" s="140" t="s">
        <v>182</v>
      </c>
      <c r="AU106" s="140" t="s">
        <v>80</v>
      </c>
      <c r="AY106" s="16" t="s">
        <v>181</v>
      </c>
      <c r="BE106" s="141">
        <f>IF(N106="základní",J106,0)</f>
        <v>0</v>
      </c>
      <c r="BF106" s="141">
        <f>IF(N106="snížená",J106,0)</f>
        <v>0</v>
      </c>
      <c r="BG106" s="141">
        <f>IF(N106="zákl. přenesená",J106,0)</f>
        <v>0</v>
      </c>
      <c r="BH106" s="141">
        <f>IF(N106="sníž. přenesená",J106,0)</f>
        <v>0</v>
      </c>
      <c r="BI106" s="141">
        <f>IF(N106="nulová",J106,0)</f>
        <v>0</v>
      </c>
      <c r="BJ106" s="16" t="s">
        <v>78</v>
      </c>
      <c r="BK106" s="141">
        <f>ROUND(I106*H106,2)</f>
        <v>0</v>
      </c>
      <c r="BL106" s="16" t="s">
        <v>186</v>
      </c>
      <c r="BM106" s="140" t="s">
        <v>5802</v>
      </c>
    </row>
    <row r="107" spans="2:65" s="1" customFormat="1" x14ac:dyDescent="0.2">
      <c r="B107" s="31"/>
      <c r="D107" s="148" t="s">
        <v>1052</v>
      </c>
      <c r="F107" s="149" t="s">
        <v>1116</v>
      </c>
      <c r="I107" s="144"/>
      <c r="L107" s="31"/>
      <c r="M107" s="145"/>
      <c r="T107" s="52"/>
      <c r="AT107" s="16" t="s">
        <v>1052</v>
      </c>
      <c r="AU107" s="16" t="s">
        <v>80</v>
      </c>
    </row>
    <row r="108" spans="2:65" s="12" customFormat="1" x14ac:dyDescent="0.2">
      <c r="B108" s="150"/>
      <c r="D108" s="142" t="s">
        <v>1054</v>
      </c>
      <c r="E108" s="151" t="s">
        <v>3</v>
      </c>
      <c r="F108" s="152" t="s">
        <v>5803</v>
      </c>
      <c r="H108" s="153">
        <v>3.24</v>
      </c>
      <c r="I108" s="154"/>
      <c r="L108" s="150"/>
      <c r="M108" s="155"/>
      <c r="T108" s="156"/>
      <c r="AT108" s="151" t="s">
        <v>1054</v>
      </c>
      <c r="AU108" s="151" t="s">
        <v>80</v>
      </c>
      <c r="AV108" s="12" t="s">
        <v>80</v>
      </c>
      <c r="AW108" s="12" t="s">
        <v>35</v>
      </c>
      <c r="AX108" s="12" t="s">
        <v>78</v>
      </c>
      <c r="AY108" s="151" t="s">
        <v>181</v>
      </c>
    </row>
    <row r="109" spans="2:65" s="1" customFormat="1" ht="44.25" customHeight="1" x14ac:dyDescent="0.2">
      <c r="B109" s="128"/>
      <c r="C109" s="129" t="s">
        <v>201</v>
      </c>
      <c r="D109" s="129" t="s">
        <v>182</v>
      </c>
      <c r="E109" s="130" t="s">
        <v>1119</v>
      </c>
      <c r="F109" s="131" t="s">
        <v>1120</v>
      </c>
      <c r="G109" s="132" t="s">
        <v>1059</v>
      </c>
      <c r="H109" s="133">
        <v>2.16</v>
      </c>
      <c r="I109" s="134"/>
      <c r="J109" s="135">
        <f>ROUND(I109*H109,2)</f>
        <v>0</v>
      </c>
      <c r="K109" s="131" t="s">
        <v>1205</v>
      </c>
      <c r="L109" s="31"/>
      <c r="M109" s="136" t="s">
        <v>3</v>
      </c>
      <c r="N109" s="137" t="s">
        <v>44</v>
      </c>
      <c r="P109" s="138">
        <f>O109*H109</f>
        <v>0</v>
      </c>
      <c r="Q109" s="138">
        <v>0</v>
      </c>
      <c r="R109" s="138">
        <f>Q109*H109</f>
        <v>0</v>
      </c>
      <c r="S109" s="138">
        <v>0</v>
      </c>
      <c r="T109" s="139">
        <f>S109*H109</f>
        <v>0</v>
      </c>
      <c r="AR109" s="140" t="s">
        <v>186</v>
      </c>
      <c r="AT109" s="140" t="s">
        <v>182</v>
      </c>
      <c r="AU109" s="140" t="s">
        <v>80</v>
      </c>
      <c r="AY109" s="16" t="s">
        <v>181</v>
      </c>
      <c r="BE109" s="141">
        <f>IF(N109="základní",J109,0)</f>
        <v>0</v>
      </c>
      <c r="BF109" s="141">
        <f>IF(N109="snížená",J109,0)</f>
        <v>0</v>
      </c>
      <c r="BG109" s="141">
        <f>IF(N109="zákl. přenesená",J109,0)</f>
        <v>0</v>
      </c>
      <c r="BH109" s="141">
        <f>IF(N109="sníž. přenesená",J109,0)</f>
        <v>0</v>
      </c>
      <c r="BI109" s="141">
        <f>IF(N109="nulová",J109,0)</f>
        <v>0</v>
      </c>
      <c r="BJ109" s="16" t="s">
        <v>78</v>
      </c>
      <c r="BK109" s="141">
        <f>ROUND(I109*H109,2)</f>
        <v>0</v>
      </c>
      <c r="BL109" s="16" t="s">
        <v>186</v>
      </c>
      <c r="BM109" s="140" t="s">
        <v>5804</v>
      </c>
    </row>
    <row r="110" spans="2:65" s="1" customFormat="1" x14ac:dyDescent="0.2">
      <c r="B110" s="31"/>
      <c r="D110" s="148" t="s">
        <v>1052</v>
      </c>
      <c r="F110" s="149" t="s">
        <v>5106</v>
      </c>
      <c r="I110" s="144"/>
      <c r="L110" s="31"/>
      <c r="M110" s="145"/>
      <c r="T110" s="52"/>
      <c r="AT110" s="16" t="s">
        <v>1052</v>
      </c>
      <c r="AU110" s="16" t="s">
        <v>80</v>
      </c>
    </row>
    <row r="111" spans="2:65" s="12" customFormat="1" x14ac:dyDescent="0.2">
      <c r="B111" s="150"/>
      <c r="D111" s="142" t="s">
        <v>1054</v>
      </c>
      <c r="E111" s="151" t="s">
        <v>3</v>
      </c>
      <c r="F111" s="152" t="s">
        <v>5805</v>
      </c>
      <c r="H111" s="153">
        <v>2.16</v>
      </c>
      <c r="I111" s="154"/>
      <c r="L111" s="150"/>
      <c r="M111" s="155"/>
      <c r="T111" s="156"/>
      <c r="AT111" s="151" t="s">
        <v>1054</v>
      </c>
      <c r="AU111" s="151" t="s">
        <v>80</v>
      </c>
      <c r="AV111" s="12" t="s">
        <v>80</v>
      </c>
      <c r="AW111" s="12" t="s">
        <v>35</v>
      </c>
      <c r="AX111" s="12" t="s">
        <v>78</v>
      </c>
      <c r="AY111" s="151" t="s">
        <v>181</v>
      </c>
    </row>
    <row r="112" spans="2:65" s="1" customFormat="1" ht="16.5" customHeight="1" x14ac:dyDescent="0.2">
      <c r="B112" s="128"/>
      <c r="C112" s="164" t="s">
        <v>205</v>
      </c>
      <c r="D112" s="164" t="s">
        <v>1134</v>
      </c>
      <c r="E112" s="165" t="s">
        <v>5806</v>
      </c>
      <c r="F112" s="166" t="s">
        <v>5807</v>
      </c>
      <c r="G112" s="167" t="s">
        <v>1114</v>
      </c>
      <c r="H112" s="168">
        <v>1.4810000000000001</v>
      </c>
      <c r="I112" s="169"/>
      <c r="J112" s="170">
        <f>ROUND(I112*H112,2)</f>
        <v>0</v>
      </c>
      <c r="K112" s="166" t="s">
        <v>1050</v>
      </c>
      <c r="L112" s="171"/>
      <c r="M112" s="172" t="s">
        <v>3</v>
      </c>
      <c r="N112" s="173" t="s">
        <v>44</v>
      </c>
      <c r="P112" s="138">
        <f>O112*H112</f>
        <v>0</v>
      </c>
      <c r="Q112" s="138">
        <v>1</v>
      </c>
      <c r="R112" s="138">
        <f>Q112*H112</f>
        <v>1.4810000000000001</v>
      </c>
      <c r="S112" s="138">
        <v>0</v>
      </c>
      <c r="T112" s="139">
        <f>S112*H112</f>
        <v>0</v>
      </c>
      <c r="AR112" s="140" t="s">
        <v>209</v>
      </c>
      <c r="AT112" s="140" t="s">
        <v>1134</v>
      </c>
      <c r="AU112" s="140" t="s">
        <v>80</v>
      </c>
      <c r="AY112" s="16" t="s">
        <v>181</v>
      </c>
      <c r="BE112" s="141">
        <f>IF(N112="základní",J112,0)</f>
        <v>0</v>
      </c>
      <c r="BF112" s="141">
        <f>IF(N112="snížená",J112,0)</f>
        <v>0</v>
      </c>
      <c r="BG112" s="141">
        <f>IF(N112="zákl. přenesená",J112,0)</f>
        <v>0</v>
      </c>
      <c r="BH112" s="141">
        <f>IF(N112="sníž. přenesená",J112,0)</f>
        <v>0</v>
      </c>
      <c r="BI112" s="141">
        <f>IF(N112="nulová",J112,0)</f>
        <v>0</v>
      </c>
      <c r="BJ112" s="16" t="s">
        <v>78</v>
      </c>
      <c r="BK112" s="141">
        <f>ROUND(I112*H112,2)</f>
        <v>0</v>
      </c>
      <c r="BL112" s="16" t="s">
        <v>186</v>
      </c>
      <c r="BM112" s="140" t="s">
        <v>5808</v>
      </c>
    </row>
    <row r="113" spans="2:65" s="11" customFormat="1" ht="25.9" customHeight="1" x14ac:dyDescent="0.2">
      <c r="B113" s="118"/>
      <c r="D113" s="119" t="s">
        <v>72</v>
      </c>
      <c r="E113" s="120" t="s">
        <v>2257</v>
      </c>
      <c r="F113" s="120" t="s">
        <v>2258</v>
      </c>
      <c r="I113" s="121"/>
      <c r="J113" s="122">
        <f>BK113</f>
        <v>0</v>
      </c>
      <c r="L113" s="118"/>
      <c r="M113" s="123"/>
      <c r="P113" s="124">
        <f>P114</f>
        <v>0</v>
      </c>
      <c r="R113" s="124">
        <f>R114</f>
        <v>0</v>
      </c>
      <c r="T113" s="125">
        <f>T114</f>
        <v>0</v>
      </c>
      <c r="AR113" s="119" t="s">
        <v>80</v>
      </c>
      <c r="AT113" s="126" t="s">
        <v>72</v>
      </c>
      <c r="AU113" s="126" t="s">
        <v>73</v>
      </c>
      <c r="AY113" s="119" t="s">
        <v>181</v>
      </c>
      <c r="BK113" s="127">
        <f>BK114</f>
        <v>0</v>
      </c>
    </row>
    <row r="114" spans="2:65" s="11" customFormat="1" ht="22.9" customHeight="1" x14ac:dyDescent="0.2">
      <c r="B114" s="118"/>
      <c r="D114" s="119" t="s">
        <v>72</v>
      </c>
      <c r="E114" s="146" t="s">
        <v>3254</v>
      </c>
      <c r="F114" s="146" t="s">
        <v>3255</v>
      </c>
      <c r="I114" s="121"/>
      <c r="J114" s="147">
        <f>BK114</f>
        <v>0</v>
      </c>
      <c r="L114" s="118"/>
      <c r="M114" s="123"/>
      <c r="P114" s="124">
        <f>P115</f>
        <v>0</v>
      </c>
      <c r="R114" s="124">
        <f>R115</f>
        <v>0</v>
      </c>
      <c r="T114" s="125">
        <f>T115</f>
        <v>0</v>
      </c>
      <c r="AR114" s="119" t="s">
        <v>80</v>
      </c>
      <c r="AT114" s="126" t="s">
        <v>72</v>
      </c>
      <c r="AU114" s="126" t="s">
        <v>78</v>
      </c>
      <c r="AY114" s="119" t="s">
        <v>181</v>
      </c>
      <c r="BK114" s="127">
        <f>BK115</f>
        <v>0</v>
      </c>
    </row>
    <row r="115" spans="2:65" s="1" customFormat="1" ht="16.5" customHeight="1" x14ac:dyDescent="0.2">
      <c r="B115" s="128"/>
      <c r="C115" s="129" t="s">
        <v>209</v>
      </c>
      <c r="D115" s="129" t="s">
        <v>182</v>
      </c>
      <c r="E115" s="130" t="s">
        <v>5809</v>
      </c>
      <c r="F115" s="131" t="s">
        <v>5810</v>
      </c>
      <c r="G115" s="132" t="s">
        <v>499</v>
      </c>
      <c r="H115" s="133">
        <v>24</v>
      </c>
      <c r="I115" s="134"/>
      <c r="J115" s="135">
        <f>ROUND(I115*H115,2)</f>
        <v>0</v>
      </c>
      <c r="K115" s="131" t="s">
        <v>3</v>
      </c>
      <c r="L115" s="31"/>
      <c r="M115" s="136" t="s">
        <v>3</v>
      </c>
      <c r="N115" s="137" t="s">
        <v>44</v>
      </c>
      <c r="P115" s="138">
        <f>O115*H115</f>
        <v>0</v>
      </c>
      <c r="Q115" s="138">
        <v>0</v>
      </c>
      <c r="R115" s="138">
        <f>Q115*H115</f>
        <v>0</v>
      </c>
      <c r="S115" s="138">
        <v>0</v>
      </c>
      <c r="T115" s="139">
        <f>S115*H115</f>
        <v>0</v>
      </c>
      <c r="AR115" s="140" t="s">
        <v>237</v>
      </c>
      <c r="AT115" s="140" t="s">
        <v>182</v>
      </c>
      <c r="AU115" s="140" t="s">
        <v>80</v>
      </c>
      <c r="AY115" s="16" t="s">
        <v>181</v>
      </c>
      <c r="BE115" s="141">
        <f>IF(N115="základní",J115,0)</f>
        <v>0</v>
      </c>
      <c r="BF115" s="141">
        <f>IF(N115="snížená",J115,0)</f>
        <v>0</v>
      </c>
      <c r="BG115" s="141">
        <f>IF(N115="zákl. přenesená",J115,0)</f>
        <v>0</v>
      </c>
      <c r="BH115" s="141">
        <f>IF(N115="sníž. přenesená",J115,0)</f>
        <v>0</v>
      </c>
      <c r="BI115" s="141">
        <f>IF(N115="nulová",J115,0)</f>
        <v>0</v>
      </c>
      <c r="BJ115" s="16" t="s">
        <v>78</v>
      </c>
      <c r="BK115" s="141">
        <f>ROUND(I115*H115,2)</f>
        <v>0</v>
      </c>
      <c r="BL115" s="16" t="s">
        <v>237</v>
      </c>
      <c r="BM115" s="140" t="s">
        <v>5811</v>
      </c>
    </row>
    <row r="116" spans="2:65" s="11" customFormat="1" ht="25.9" customHeight="1" x14ac:dyDescent="0.2">
      <c r="B116" s="118"/>
      <c r="D116" s="119" t="s">
        <v>72</v>
      </c>
      <c r="E116" s="120" t="s">
        <v>4869</v>
      </c>
      <c r="F116" s="120" t="s">
        <v>4870</v>
      </c>
      <c r="I116" s="121"/>
      <c r="J116" s="122">
        <f>BK116</f>
        <v>0</v>
      </c>
      <c r="L116" s="118"/>
      <c r="M116" s="123"/>
      <c r="P116" s="124">
        <f>P117+P122</f>
        <v>0</v>
      </c>
      <c r="R116" s="124">
        <f>R117+R122</f>
        <v>0</v>
      </c>
      <c r="T116" s="125">
        <f>T117+T122</f>
        <v>0</v>
      </c>
      <c r="AR116" s="119" t="s">
        <v>198</v>
      </c>
      <c r="AT116" s="126" t="s">
        <v>72</v>
      </c>
      <c r="AU116" s="126" t="s">
        <v>73</v>
      </c>
      <c r="AY116" s="119" t="s">
        <v>181</v>
      </c>
      <c r="BK116" s="127">
        <f>BK117+BK122</f>
        <v>0</v>
      </c>
    </row>
    <row r="117" spans="2:65" s="11" customFormat="1" ht="22.9" customHeight="1" x14ac:dyDescent="0.2">
      <c r="B117" s="118"/>
      <c r="D117" s="119" t="s">
        <v>72</v>
      </c>
      <c r="E117" s="146" t="s">
        <v>4871</v>
      </c>
      <c r="F117" s="146" t="s">
        <v>4872</v>
      </c>
      <c r="I117" s="121"/>
      <c r="J117" s="147">
        <f>BK117</f>
        <v>0</v>
      </c>
      <c r="L117" s="118"/>
      <c r="M117" s="123"/>
      <c r="P117" s="124">
        <f>SUM(P118:P121)</f>
        <v>0</v>
      </c>
      <c r="R117" s="124">
        <f>SUM(R118:R121)</f>
        <v>0</v>
      </c>
      <c r="T117" s="125">
        <f>SUM(T118:T121)</f>
        <v>0</v>
      </c>
      <c r="AR117" s="119" t="s">
        <v>198</v>
      </c>
      <c r="AT117" s="126" t="s">
        <v>72</v>
      </c>
      <c r="AU117" s="126" t="s">
        <v>78</v>
      </c>
      <c r="AY117" s="119" t="s">
        <v>181</v>
      </c>
      <c r="BK117" s="127">
        <f>SUM(BK118:BK121)</f>
        <v>0</v>
      </c>
    </row>
    <row r="118" spans="2:65" s="1" customFormat="1" ht="16.5" customHeight="1" x14ac:dyDescent="0.2">
      <c r="B118" s="128"/>
      <c r="C118" s="129" t="s">
        <v>212</v>
      </c>
      <c r="D118" s="129" t="s">
        <v>182</v>
      </c>
      <c r="E118" s="130" t="s">
        <v>4874</v>
      </c>
      <c r="F118" s="131" t="s">
        <v>4872</v>
      </c>
      <c r="G118" s="132" t="s">
        <v>3089</v>
      </c>
      <c r="H118" s="174"/>
      <c r="I118" s="134"/>
      <c r="J118" s="135">
        <f>ROUND(I118*H118,2)</f>
        <v>0</v>
      </c>
      <c r="K118" s="131" t="s">
        <v>1050</v>
      </c>
      <c r="L118" s="31"/>
      <c r="M118" s="136" t="s">
        <v>3</v>
      </c>
      <c r="N118" s="137" t="s">
        <v>44</v>
      </c>
      <c r="P118" s="138">
        <f>O118*H118</f>
        <v>0</v>
      </c>
      <c r="Q118" s="138">
        <v>0</v>
      </c>
      <c r="R118" s="138">
        <f>Q118*H118</f>
        <v>0</v>
      </c>
      <c r="S118" s="138">
        <v>0</v>
      </c>
      <c r="T118" s="139">
        <f>S118*H118</f>
        <v>0</v>
      </c>
      <c r="AR118" s="140" t="s">
        <v>4875</v>
      </c>
      <c r="AT118" s="140" t="s">
        <v>182</v>
      </c>
      <c r="AU118" s="140" t="s">
        <v>80</v>
      </c>
      <c r="AY118" s="16" t="s">
        <v>181</v>
      </c>
      <c r="BE118" s="141">
        <f>IF(N118="základní",J118,0)</f>
        <v>0</v>
      </c>
      <c r="BF118" s="141">
        <f>IF(N118="snížená",J118,0)</f>
        <v>0</v>
      </c>
      <c r="BG118" s="141">
        <f>IF(N118="zákl. přenesená",J118,0)</f>
        <v>0</v>
      </c>
      <c r="BH118" s="141">
        <f>IF(N118="sníž. přenesená",J118,0)</f>
        <v>0</v>
      </c>
      <c r="BI118" s="141">
        <f>IF(N118="nulová",J118,0)</f>
        <v>0</v>
      </c>
      <c r="BJ118" s="16" t="s">
        <v>78</v>
      </c>
      <c r="BK118" s="141">
        <f>ROUND(I118*H118,2)</f>
        <v>0</v>
      </c>
      <c r="BL118" s="16" t="s">
        <v>4875</v>
      </c>
      <c r="BM118" s="140" t="s">
        <v>5812</v>
      </c>
    </row>
    <row r="119" spans="2:65" s="1" customFormat="1" x14ac:dyDescent="0.2">
      <c r="B119" s="31"/>
      <c r="D119" s="148" t="s">
        <v>1052</v>
      </c>
      <c r="F119" s="149" t="s">
        <v>4877</v>
      </c>
      <c r="I119" s="144"/>
      <c r="L119" s="31"/>
      <c r="M119" s="145"/>
      <c r="T119" s="52"/>
      <c r="AT119" s="16" t="s">
        <v>1052</v>
      </c>
      <c r="AU119" s="16" t="s">
        <v>80</v>
      </c>
    </row>
    <row r="120" spans="2:65" s="1" customFormat="1" ht="16.5" customHeight="1" x14ac:dyDescent="0.2">
      <c r="B120" s="128"/>
      <c r="C120" s="129" t="s">
        <v>216</v>
      </c>
      <c r="D120" s="129" t="s">
        <v>182</v>
      </c>
      <c r="E120" s="130" t="s">
        <v>4879</v>
      </c>
      <c r="F120" s="131" t="s">
        <v>4880</v>
      </c>
      <c r="G120" s="132" t="s">
        <v>1569</v>
      </c>
      <c r="H120" s="133">
        <v>1</v>
      </c>
      <c r="I120" s="134"/>
      <c r="J120" s="135">
        <f>ROUND(I120*H120,2)</f>
        <v>0</v>
      </c>
      <c r="K120" s="131" t="s">
        <v>1050</v>
      </c>
      <c r="L120" s="31"/>
      <c r="M120" s="136" t="s">
        <v>3</v>
      </c>
      <c r="N120" s="137" t="s">
        <v>44</v>
      </c>
      <c r="P120" s="138">
        <f>O120*H120</f>
        <v>0</v>
      </c>
      <c r="Q120" s="138">
        <v>0</v>
      </c>
      <c r="R120" s="138">
        <f>Q120*H120</f>
        <v>0</v>
      </c>
      <c r="S120" s="138">
        <v>0</v>
      </c>
      <c r="T120" s="139">
        <f>S120*H120</f>
        <v>0</v>
      </c>
      <c r="AR120" s="140" t="s">
        <v>4875</v>
      </c>
      <c r="AT120" s="140" t="s">
        <v>182</v>
      </c>
      <c r="AU120" s="140" t="s">
        <v>80</v>
      </c>
      <c r="AY120" s="16" t="s">
        <v>181</v>
      </c>
      <c r="BE120" s="141">
        <f>IF(N120="základní",J120,0)</f>
        <v>0</v>
      </c>
      <c r="BF120" s="141">
        <f>IF(N120="snížená",J120,0)</f>
        <v>0</v>
      </c>
      <c r="BG120" s="141">
        <f>IF(N120="zákl. přenesená",J120,0)</f>
        <v>0</v>
      </c>
      <c r="BH120" s="141">
        <f>IF(N120="sníž. přenesená",J120,0)</f>
        <v>0</v>
      </c>
      <c r="BI120" s="141">
        <f>IF(N120="nulová",J120,0)</f>
        <v>0</v>
      </c>
      <c r="BJ120" s="16" t="s">
        <v>78</v>
      </c>
      <c r="BK120" s="141">
        <f>ROUND(I120*H120,2)</f>
        <v>0</v>
      </c>
      <c r="BL120" s="16" t="s">
        <v>4875</v>
      </c>
      <c r="BM120" s="140" t="s">
        <v>5813</v>
      </c>
    </row>
    <row r="121" spans="2:65" s="1" customFormat="1" x14ac:dyDescent="0.2">
      <c r="B121" s="31"/>
      <c r="D121" s="148" t="s">
        <v>1052</v>
      </c>
      <c r="F121" s="149" t="s">
        <v>4882</v>
      </c>
      <c r="I121" s="144"/>
      <c r="L121" s="31"/>
      <c r="M121" s="145"/>
      <c r="T121" s="52"/>
      <c r="AT121" s="16" t="s">
        <v>1052</v>
      </c>
      <c r="AU121" s="16" t="s">
        <v>80</v>
      </c>
    </row>
    <row r="122" spans="2:65" s="11" customFormat="1" ht="22.9" customHeight="1" x14ac:dyDescent="0.2">
      <c r="B122" s="118"/>
      <c r="D122" s="119" t="s">
        <v>72</v>
      </c>
      <c r="E122" s="146" t="s">
        <v>4883</v>
      </c>
      <c r="F122" s="146" t="s">
        <v>4884</v>
      </c>
      <c r="I122" s="121"/>
      <c r="J122" s="147">
        <f>BK122</f>
        <v>0</v>
      </c>
      <c r="L122" s="118"/>
      <c r="M122" s="123"/>
      <c r="P122" s="124">
        <f>SUM(P123:P126)</f>
        <v>0</v>
      </c>
      <c r="R122" s="124">
        <f>SUM(R123:R126)</f>
        <v>0</v>
      </c>
      <c r="T122" s="125">
        <f>SUM(T123:T126)</f>
        <v>0</v>
      </c>
      <c r="AR122" s="119" t="s">
        <v>198</v>
      </c>
      <c r="AT122" s="126" t="s">
        <v>72</v>
      </c>
      <c r="AU122" s="126" t="s">
        <v>78</v>
      </c>
      <c r="AY122" s="119" t="s">
        <v>181</v>
      </c>
      <c r="BK122" s="127">
        <f>SUM(BK123:BK126)</f>
        <v>0</v>
      </c>
    </row>
    <row r="123" spans="2:65" s="1" customFormat="1" ht="16.5" customHeight="1" x14ac:dyDescent="0.2">
      <c r="B123" s="128"/>
      <c r="C123" s="129" t="s">
        <v>220</v>
      </c>
      <c r="D123" s="129" t="s">
        <v>182</v>
      </c>
      <c r="E123" s="130" t="s">
        <v>4894</v>
      </c>
      <c r="F123" s="131" t="s">
        <v>4895</v>
      </c>
      <c r="G123" s="132" t="s">
        <v>3089</v>
      </c>
      <c r="H123" s="174"/>
      <c r="I123" s="134"/>
      <c r="J123" s="135">
        <f>ROUND(I123*H123,2)</f>
        <v>0</v>
      </c>
      <c r="K123" s="131" t="s">
        <v>1050</v>
      </c>
      <c r="L123" s="31"/>
      <c r="M123" s="136" t="s">
        <v>3</v>
      </c>
      <c r="N123" s="137" t="s">
        <v>44</v>
      </c>
      <c r="P123" s="138">
        <f>O123*H123</f>
        <v>0</v>
      </c>
      <c r="Q123" s="138">
        <v>0</v>
      </c>
      <c r="R123" s="138">
        <f>Q123*H123</f>
        <v>0</v>
      </c>
      <c r="S123" s="138">
        <v>0</v>
      </c>
      <c r="T123" s="139">
        <f>S123*H123</f>
        <v>0</v>
      </c>
      <c r="AR123" s="140" t="s">
        <v>4875</v>
      </c>
      <c r="AT123" s="140" t="s">
        <v>182</v>
      </c>
      <c r="AU123" s="140" t="s">
        <v>80</v>
      </c>
      <c r="AY123" s="16" t="s">
        <v>181</v>
      </c>
      <c r="BE123" s="141">
        <f>IF(N123="základní",J123,0)</f>
        <v>0</v>
      </c>
      <c r="BF123" s="141">
        <f>IF(N123="snížená",J123,0)</f>
        <v>0</v>
      </c>
      <c r="BG123" s="141">
        <f>IF(N123="zákl. přenesená",J123,0)</f>
        <v>0</v>
      </c>
      <c r="BH123" s="141">
        <f>IF(N123="sníž. přenesená",J123,0)</f>
        <v>0</v>
      </c>
      <c r="BI123" s="141">
        <f>IF(N123="nulová",J123,0)</f>
        <v>0</v>
      </c>
      <c r="BJ123" s="16" t="s">
        <v>78</v>
      </c>
      <c r="BK123" s="141">
        <f>ROUND(I123*H123,2)</f>
        <v>0</v>
      </c>
      <c r="BL123" s="16" t="s">
        <v>4875</v>
      </c>
      <c r="BM123" s="140" t="s">
        <v>5814</v>
      </c>
    </row>
    <row r="124" spans="2:65" s="1" customFormat="1" x14ac:dyDescent="0.2">
      <c r="B124" s="31"/>
      <c r="D124" s="148" t="s">
        <v>1052</v>
      </c>
      <c r="F124" s="149" t="s">
        <v>4897</v>
      </c>
      <c r="I124" s="144"/>
      <c r="L124" s="31"/>
      <c r="M124" s="145"/>
      <c r="T124" s="52"/>
      <c r="AT124" s="16" t="s">
        <v>1052</v>
      </c>
      <c r="AU124" s="16" t="s">
        <v>80</v>
      </c>
    </row>
    <row r="125" spans="2:65" s="1" customFormat="1" ht="16.5" customHeight="1" x14ac:dyDescent="0.2">
      <c r="B125" s="128"/>
      <c r="C125" s="129" t="s">
        <v>9</v>
      </c>
      <c r="D125" s="129" t="s">
        <v>182</v>
      </c>
      <c r="E125" s="130" t="s">
        <v>4899</v>
      </c>
      <c r="F125" s="131" t="s">
        <v>4900</v>
      </c>
      <c r="G125" s="132" t="s">
        <v>3089</v>
      </c>
      <c r="H125" s="174"/>
      <c r="I125" s="134"/>
      <c r="J125" s="135">
        <f>ROUND(I125*H125,2)</f>
        <v>0</v>
      </c>
      <c r="K125" s="131" t="s">
        <v>1050</v>
      </c>
      <c r="L125" s="31"/>
      <c r="M125" s="136" t="s">
        <v>3</v>
      </c>
      <c r="N125" s="137" t="s">
        <v>44</v>
      </c>
      <c r="P125" s="138">
        <f>O125*H125</f>
        <v>0</v>
      </c>
      <c r="Q125" s="138">
        <v>0</v>
      </c>
      <c r="R125" s="138">
        <f>Q125*H125</f>
        <v>0</v>
      </c>
      <c r="S125" s="138">
        <v>0</v>
      </c>
      <c r="T125" s="139">
        <f>S125*H125</f>
        <v>0</v>
      </c>
      <c r="AR125" s="140" t="s">
        <v>4875</v>
      </c>
      <c r="AT125" s="140" t="s">
        <v>182</v>
      </c>
      <c r="AU125" s="140" t="s">
        <v>80</v>
      </c>
      <c r="AY125" s="16" t="s">
        <v>181</v>
      </c>
      <c r="BE125" s="141">
        <f>IF(N125="základní",J125,0)</f>
        <v>0</v>
      </c>
      <c r="BF125" s="141">
        <f>IF(N125="snížená",J125,0)</f>
        <v>0</v>
      </c>
      <c r="BG125" s="141">
        <f>IF(N125="zákl. přenesená",J125,0)</f>
        <v>0</v>
      </c>
      <c r="BH125" s="141">
        <f>IF(N125="sníž. přenesená",J125,0)</f>
        <v>0</v>
      </c>
      <c r="BI125" s="141">
        <f>IF(N125="nulová",J125,0)</f>
        <v>0</v>
      </c>
      <c r="BJ125" s="16" t="s">
        <v>78</v>
      </c>
      <c r="BK125" s="141">
        <f>ROUND(I125*H125,2)</f>
        <v>0</v>
      </c>
      <c r="BL125" s="16" t="s">
        <v>4875</v>
      </c>
      <c r="BM125" s="140" t="s">
        <v>5815</v>
      </c>
    </row>
    <row r="126" spans="2:65" s="1" customFormat="1" x14ac:dyDescent="0.2">
      <c r="B126" s="31"/>
      <c r="D126" s="148" t="s">
        <v>1052</v>
      </c>
      <c r="F126" s="149" t="s">
        <v>4902</v>
      </c>
      <c r="I126" s="144"/>
      <c r="L126" s="31"/>
      <c r="M126" s="175"/>
      <c r="N126" s="176"/>
      <c r="O126" s="176"/>
      <c r="P126" s="176"/>
      <c r="Q126" s="176"/>
      <c r="R126" s="176"/>
      <c r="S126" s="176"/>
      <c r="T126" s="177"/>
      <c r="AT126" s="16" t="s">
        <v>1052</v>
      </c>
      <c r="AU126" s="16" t="s">
        <v>80</v>
      </c>
    </row>
    <row r="127" spans="2:65" s="1" customFormat="1" ht="6.95" customHeight="1" x14ac:dyDescent="0.2">
      <c r="B127" s="40"/>
      <c r="C127" s="41"/>
      <c r="D127" s="41"/>
      <c r="E127" s="41"/>
      <c r="F127" s="41"/>
      <c r="G127" s="41"/>
      <c r="H127" s="41"/>
      <c r="I127" s="41"/>
      <c r="J127" s="41"/>
      <c r="K127" s="41"/>
      <c r="L127" s="31"/>
    </row>
  </sheetData>
  <autoFilter ref="C91:K126" xr:uid="{00000000-0009-0000-0000-00000A000000}"/>
  <mergeCells count="12">
    <mergeCell ref="E84:H84"/>
    <mergeCell ref="L2:V2"/>
    <mergeCell ref="E50:H50"/>
    <mergeCell ref="E52:H52"/>
    <mergeCell ref="E54:H54"/>
    <mergeCell ref="E80:H80"/>
    <mergeCell ref="E82:H82"/>
    <mergeCell ref="E7:H7"/>
    <mergeCell ref="E9:H9"/>
    <mergeCell ref="E11:H11"/>
    <mergeCell ref="E20:H20"/>
    <mergeCell ref="E29:H29"/>
  </mergeCells>
  <hyperlinks>
    <hyperlink ref="F96" r:id="rId1" xr:uid="{00000000-0004-0000-0A00-000000000000}"/>
    <hyperlink ref="F99" r:id="rId2" xr:uid="{00000000-0004-0000-0A00-000001000000}"/>
    <hyperlink ref="F102" r:id="rId3" xr:uid="{00000000-0004-0000-0A00-000002000000}"/>
    <hyperlink ref="F105" r:id="rId4" xr:uid="{00000000-0004-0000-0A00-000003000000}"/>
    <hyperlink ref="F107" r:id="rId5" xr:uid="{00000000-0004-0000-0A00-000004000000}"/>
    <hyperlink ref="F110" r:id="rId6" xr:uid="{00000000-0004-0000-0A00-000005000000}"/>
    <hyperlink ref="F119" r:id="rId7" xr:uid="{00000000-0004-0000-0A00-000006000000}"/>
    <hyperlink ref="F121" r:id="rId8" xr:uid="{00000000-0004-0000-0A00-000007000000}"/>
    <hyperlink ref="F124" r:id="rId9" xr:uid="{00000000-0004-0000-0A00-000008000000}"/>
    <hyperlink ref="F126" r:id="rId10" xr:uid="{00000000-0004-0000-0A00-000009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219"/>
  <sheetViews>
    <sheetView showGridLines="0" topLeftCell="A43" zoomScale="110" zoomScaleNormal="110" workbookViewId="0"/>
  </sheetViews>
  <sheetFormatPr defaultRowHeight="11.25" x14ac:dyDescent="0.2"/>
  <cols>
    <col min="1" max="1" width="8.33203125" style="178" customWidth="1"/>
    <col min="2" max="2" width="1.6640625" style="178" customWidth="1"/>
    <col min="3" max="4" width="5" style="178" customWidth="1"/>
    <col min="5" max="5" width="11.6640625" style="178" customWidth="1"/>
    <col min="6" max="6" width="9.1640625" style="178" customWidth="1"/>
    <col min="7" max="7" width="5" style="178" customWidth="1"/>
    <col min="8" max="8" width="77.83203125" style="178" customWidth="1"/>
    <col min="9" max="10" width="20" style="178" customWidth="1"/>
    <col min="11" max="11" width="1.6640625" style="178" customWidth="1"/>
  </cols>
  <sheetData>
    <row r="1" spans="2:11" customFormat="1" ht="37.5" customHeight="1" x14ac:dyDescent="0.2"/>
    <row r="2" spans="2:11" customFormat="1" ht="7.5" customHeight="1" x14ac:dyDescent="0.2">
      <c r="B2" s="179"/>
      <c r="C2" s="180"/>
      <c r="D2" s="180"/>
      <c r="E2" s="180"/>
      <c r="F2" s="180"/>
      <c r="G2" s="180"/>
      <c r="H2" s="180"/>
      <c r="I2" s="180"/>
      <c r="J2" s="180"/>
      <c r="K2" s="181"/>
    </row>
    <row r="3" spans="2:11" s="14" customFormat="1" ht="45" customHeight="1" x14ac:dyDescent="0.2">
      <c r="B3" s="182"/>
      <c r="C3" s="311" t="s">
        <v>5816</v>
      </c>
      <c r="D3" s="311"/>
      <c r="E3" s="311"/>
      <c r="F3" s="311"/>
      <c r="G3" s="311"/>
      <c r="H3" s="311"/>
      <c r="I3" s="311"/>
      <c r="J3" s="311"/>
      <c r="K3" s="183"/>
    </row>
    <row r="4" spans="2:11" customFormat="1" ht="25.5" customHeight="1" x14ac:dyDescent="0.3">
      <c r="B4" s="184"/>
      <c r="C4" s="310" t="s">
        <v>5817</v>
      </c>
      <c r="D4" s="310"/>
      <c r="E4" s="310"/>
      <c r="F4" s="310"/>
      <c r="G4" s="310"/>
      <c r="H4" s="310"/>
      <c r="I4" s="310"/>
      <c r="J4" s="310"/>
      <c r="K4" s="185"/>
    </row>
    <row r="5" spans="2:11" customFormat="1" ht="5.25" customHeight="1" x14ac:dyDescent="0.2">
      <c r="B5" s="184"/>
      <c r="C5" s="186"/>
      <c r="D5" s="186"/>
      <c r="E5" s="186"/>
      <c r="F5" s="186"/>
      <c r="G5" s="186"/>
      <c r="H5" s="186"/>
      <c r="I5" s="186"/>
      <c r="J5" s="186"/>
      <c r="K5" s="185"/>
    </row>
    <row r="6" spans="2:11" customFormat="1" ht="15" customHeight="1" x14ac:dyDescent="0.2">
      <c r="B6" s="184"/>
      <c r="C6" s="309" t="s">
        <v>5818</v>
      </c>
      <c r="D6" s="309"/>
      <c r="E6" s="309"/>
      <c r="F6" s="309"/>
      <c r="G6" s="309"/>
      <c r="H6" s="309"/>
      <c r="I6" s="309"/>
      <c r="J6" s="309"/>
      <c r="K6" s="185"/>
    </row>
    <row r="7" spans="2:11" customFormat="1" ht="15" customHeight="1" x14ac:dyDescent="0.2">
      <c r="B7" s="188"/>
      <c r="C7" s="309" t="s">
        <v>5819</v>
      </c>
      <c r="D7" s="309"/>
      <c r="E7" s="309"/>
      <c r="F7" s="309"/>
      <c r="G7" s="309"/>
      <c r="H7" s="309"/>
      <c r="I7" s="309"/>
      <c r="J7" s="309"/>
      <c r="K7" s="185"/>
    </row>
    <row r="8" spans="2:11" customFormat="1" ht="12.75" customHeight="1" x14ac:dyDescent="0.2">
      <c r="B8" s="188"/>
      <c r="C8" s="187"/>
      <c r="D8" s="187"/>
      <c r="E8" s="187"/>
      <c r="F8" s="187"/>
      <c r="G8" s="187"/>
      <c r="H8" s="187"/>
      <c r="I8" s="187"/>
      <c r="J8" s="187"/>
      <c r="K8" s="185"/>
    </row>
    <row r="9" spans="2:11" customFormat="1" ht="15" customHeight="1" x14ac:dyDescent="0.2">
      <c r="B9" s="188"/>
      <c r="C9" s="309" t="s">
        <v>5820</v>
      </c>
      <c r="D9" s="309"/>
      <c r="E9" s="309"/>
      <c r="F9" s="309"/>
      <c r="G9" s="309"/>
      <c r="H9" s="309"/>
      <c r="I9" s="309"/>
      <c r="J9" s="309"/>
      <c r="K9" s="185"/>
    </row>
    <row r="10" spans="2:11" customFormat="1" ht="15" customHeight="1" x14ac:dyDescent="0.2">
      <c r="B10" s="188"/>
      <c r="C10" s="187"/>
      <c r="D10" s="309" t="s">
        <v>5821</v>
      </c>
      <c r="E10" s="309"/>
      <c r="F10" s="309"/>
      <c r="G10" s="309"/>
      <c r="H10" s="309"/>
      <c r="I10" s="309"/>
      <c r="J10" s="309"/>
      <c r="K10" s="185"/>
    </row>
    <row r="11" spans="2:11" customFormat="1" ht="15" customHeight="1" x14ac:dyDescent="0.2">
      <c r="B11" s="188"/>
      <c r="C11" s="189"/>
      <c r="D11" s="309" t="s">
        <v>5822</v>
      </c>
      <c r="E11" s="309"/>
      <c r="F11" s="309"/>
      <c r="G11" s="309"/>
      <c r="H11" s="309"/>
      <c r="I11" s="309"/>
      <c r="J11" s="309"/>
      <c r="K11" s="185"/>
    </row>
    <row r="12" spans="2:11" customFormat="1" ht="15" customHeight="1" x14ac:dyDescent="0.2">
      <c r="B12" s="188"/>
      <c r="C12" s="189"/>
      <c r="D12" s="187"/>
      <c r="E12" s="187"/>
      <c r="F12" s="187"/>
      <c r="G12" s="187"/>
      <c r="H12" s="187"/>
      <c r="I12" s="187"/>
      <c r="J12" s="187"/>
      <c r="K12" s="185"/>
    </row>
    <row r="13" spans="2:11" customFormat="1" ht="15" customHeight="1" x14ac:dyDescent="0.2">
      <c r="B13" s="188"/>
      <c r="C13" s="189"/>
      <c r="D13" s="190" t="s">
        <v>5823</v>
      </c>
      <c r="E13" s="187"/>
      <c r="F13" s="187"/>
      <c r="G13" s="187"/>
      <c r="H13" s="187"/>
      <c r="I13" s="187"/>
      <c r="J13" s="187"/>
      <c r="K13" s="185"/>
    </row>
    <row r="14" spans="2:11" customFormat="1" ht="12.75" customHeight="1" x14ac:dyDescent="0.2">
      <c r="B14" s="188"/>
      <c r="C14" s="189"/>
      <c r="D14" s="189"/>
      <c r="E14" s="189"/>
      <c r="F14" s="189"/>
      <c r="G14" s="189"/>
      <c r="H14" s="189"/>
      <c r="I14" s="189"/>
      <c r="J14" s="189"/>
      <c r="K14" s="185"/>
    </row>
    <row r="15" spans="2:11" customFormat="1" ht="15" customHeight="1" x14ac:dyDescent="0.2">
      <c r="B15" s="188"/>
      <c r="C15" s="189"/>
      <c r="D15" s="309" t="s">
        <v>5824</v>
      </c>
      <c r="E15" s="309"/>
      <c r="F15" s="309"/>
      <c r="G15" s="309"/>
      <c r="H15" s="309"/>
      <c r="I15" s="309"/>
      <c r="J15" s="309"/>
      <c r="K15" s="185"/>
    </row>
    <row r="16" spans="2:11" customFormat="1" ht="15" customHeight="1" x14ac:dyDescent="0.2">
      <c r="B16" s="188"/>
      <c r="C16" s="189"/>
      <c r="D16" s="309" t="s">
        <v>5825</v>
      </c>
      <c r="E16" s="309"/>
      <c r="F16" s="309"/>
      <c r="G16" s="309"/>
      <c r="H16" s="309"/>
      <c r="I16" s="309"/>
      <c r="J16" s="309"/>
      <c r="K16" s="185"/>
    </row>
    <row r="17" spans="2:11" customFormat="1" ht="15" customHeight="1" x14ac:dyDescent="0.2">
      <c r="B17" s="188"/>
      <c r="C17" s="189"/>
      <c r="D17" s="309" t="s">
        <v>5826</v>
      </c>
      <c r="E17" s="309"/>
      <c r="F17" s="309"/>
      <c r="G17" s="309"/>
      <c r="H17" s="309"/>
      <c r="I17" s="309"/>
      <c r="J17" s="309"/>
      <c r="K17" s="185"/>
    </row>
    <row r="18" spans="2:11" customFormat="1" ht="15" customHeight="1" x14ac:dyDescent="0.2">
      <c r="B18" s="188"/>
      <c r="C18" s="189"/>
      <c r="D18" s="189"/>
      <c r="E18" s="191" t="s">
        <v>77</v>
      </c>
      <c r="F18" s="309" t="s">
        <v>5827</v>
      </c>
      <c r="G18" s="309"/>
      <c r="H18" s="309"/>
      <c r="I18" s="309"/>
      <c r="J18" s="309"/>
      <c r="K18" s="185"/>
    </row>
    <row r="19" spans="2:11" customFormat="1" ht="15" customHeight="1" x14ac:dyDescent="0.2">
      <c r="B19" s="188"/>
      <c r="C19" s="189"/>
      <c r="D19" s="189"/>
      <c r="E19" s="191" t="s">
        <v>5828</v>
      </c>
      <c r="F19" s="309" t="s">
        <v>5829</v>
      </c>
      <c r="G19" s="309"/>
      <c r="H19" s="309"/>
      <c r="I19" s="309"/>
      <c r="J19" s="309"/>
      <c r="K19" s="185"/>
    </row>
    <row r="20" spans="2:11" customFormat="1" ht="15" customHeight="1" x14ac:dyDescent="0.2">
      <c r="B20" s="188"/>
      <c r="C20" s="189"/>
      <c r="D20" s="189"/>
      <c r="E20" s="191" t="s">
        <v>5830</v>
      </c>
      <c r="F20" s="309" t="s">
        <v>5831</v>
      </c>
      <c r="G20" s="309"/>
      <c r="H20" s="309"/>
      <c r="I20" s="309"/>
      <c r="J20" s="309"/>
      <c r="K20" s="185"/>
    </row>
    <row r="21" spans="2:11" customFormat="1" ht="15" customHeight="1" x14ac:dyDescent="0.2">
      <c r="B21" s="188"/>
      <c r="C21" s="189"/>
      <c r="D21" s="189"/>
      <c r="E21" s="191" t="s">
        <v>5832</v>
      </c>
      <c r="F21" s="309" t="s">
        <v>5833</v>
      </c>
      <c r="G21" s="309"/>
      <c r="H21" s="309"/>
      <c r="I21" s="309"/>
      <c r="J21" s="309"/>
      <c r="K21" s="185"/>
    </row>
    <row r="22" spans="2:11" customFormat="1" ht="15" customHeight="1" x14ac:dyDescent="0.2">
      <c r="B22" s="188"/>
      <c r="C22" s="189"/>
      <c r="D22" s="189"/>
      <c r="E22" s="191" t="s">
        <v>5834</v>
      </c>
      <c r="F22" s="309" t="s">
        <v>5835</v>
      </c>
      <c r="G22" s="309"/>
      <c r="H22" s="309"/>
      <c r="I22" s="309"/>
      <c r="J22" s="309"/>
      <c r="K22" s="185"/>
    </row>
    <row r="23" spans="2:11" customFormat="1" ht="15" customHeight="1" x14ac:dyDescent="0.2">
      <c r="B23" s="188"/>
      <c r="C23" s="189"/>
      <c r="D23" s="189"/>
      <c r="E23" s="191" t="s">
        <v>84</v>
      </c>
      <c r="F23" s="309" t="s">
        <v>5836</v>
      </c>
      <c r="G23" s="309"/>
      <c r="H23" s="309"/>
      <c r="I23" s="309"/>
      <c r="J23" s="309"/>
      <c r="K23" s="185"/>
    </row>
    <row r="24" spans="2:11" customFormat="1" ht="12.75" customHeight="1" x14ac:dyDescent="0.2">
      <c r="B24" s="188"/>
      <c r="C24" s="189"/>
      <c r="D24" s="189"/>
      <c r="E24" s="189"/>
      <c r="F24" s="189"/>
      <c r="G24" s="189"/>
      <c r="H24" s="189"/>
      <c r="I24" s="189"/>
      <c r="J24" s="189"/>
      <c r="K24" s="185"/>
    </row>
    <row r="25" spans="2:11" customFormat="1" ht="15" customHeight="1" x14ac:dyDescent="0.2">
      <c r="B25" s="188"/>
      <c r="C25" s="309" t="s">
        <v>5837</v>
      </c>
      <c r="D25" s="309"/>
      <c r="E25" s="309"/>
      <c r="F25" s="309"/>
      <c r="G25" s="309"/>
      <c r="H25" s="309"/>
      <c r="I25" s="309"/>
      <c r="J25" s="309"/>
      <c r="K25" s="185"/>
    </row>
    <row r="26" spans="2:11" customFormat="1" ht="15" customHeight="1" x14ac:dyDescent="0.2">
      <c r="B26" s="188"/>
      <c r="C26" s="309" t="s">
        <v>5838</v>
      </c>
      <c r="D26" s="309"/>
      <c r="E26" s="309"/>
      <c r="F26" s="309"/>
      <c r="G26" s="309"/>
      <c r="H26" s="309"/>
      <c r="I26" s="309"/>
      <c r="J26" s="309"/>
      <c r="K26" s="185"/>
    </row>
    <row r="27" spans="2:11" customFormat="1" ht="15" customHeight="1" x14ac:dyDescent="0.2">
      <c r="B27" s="188"/>
      <c r="C27" s="187"/>
      <c r="D27" s="309" t="s">
        <v>5839</v>
      </c>
      <c r="E27" s="309"/>
      <c r="F27" s="309"/>
      <c r="G27" s="309"/>
      <c r="H27" s="309"/>
      <c r="I27" s="309"/>
      <c r="J27" s="309"/>
      <c r="K27" s="185"/>
    </row>
    <row r="28" spans="2:11" customFormat="1" ht="15" customHeight="1" x14ac:dyDescent="0.2">
      <c r="B28" s="188"/>
      <c r="C28" s="189"/>
      <c r="D28" s="309" t="s">
        <v>5840</v>
      </c>
      <c r="E28" s="309"/>
      <c r="F28" s="309"/>
      <c r="G28" s="309"/>
      <c r="H28" s="309"/>
      <c r="I28" s="309"/>
      <c r="J28" s="309"/>
      <c r="K28" s="185"/>
    </row>
    <row r="29" spans="2:11" customFormat="1" ht="12.75" customHeight="1" x14ac:dyDescent="0.2">
      <c r="B29" s="188"/>
      <c r="C29" s="189"/>
      <c r="D29" s="189"/>
      <c r="E29" s="189"/>
      <c r="F29" s="189"/>
      <c r="G29" s="189"/>
      <c r="H29" s="189"/>
      <c r="I29" s="189"/>
      <c r="J29" s="189"/>
      <c r="K29" s="185"/>
    </row>
    <row r="30" spans="2:11" customFormat="1" ht="15" customHeight="1" x14ac:dyDescent="0.2">
      <c r="B30" s="188"/>
      <c r="C30" s="189"/>
      <c r="D30" s="309" t="s">
        <v>5841</v>
      </c>
      <c r="E30" s="309"/>
      <c r="F30" s="309"/>
      <c r="G30" s="309"/>
      <c r="H30" s="309"/>
      <c r="I30" s="309"/>
      <c r="J30" s="309"/>
      <c r="K30" s="185"/>
    </row>
    <row r="31" spans="2:11" customFormat="1" ht="15" customHeight="1" x14ac:dyDescent="0.2">
      <c r="B31" s="188"/>
      <c r="C31" s="189"/>
      <c r="D31" s="309" t="s">
        <v>5842</v>
      </c>
      <c r="E31" s="309"/>
      <c r="F31" s="309"/>
      <c r="G31" s="309"/>
      <c r="H31" s="309"/>
      <c r="I31" s="309"/>
      <c r="J31" s="309"/>
      <c r="K31" s="185"/>
    </row>
    <row r="32" spans="2:11" customFormat="1" ht="12.75" customHeight="1" x14ac:dyDescent="0.2">
      <c r="B32" s="188"/>
      <c r="C32" s="189"/>
      <c r="D32" s="189"/>
      <c r="E32" s="189"/>
      <c r="F32" s="189"/>
      <c r="G32" s="189"/>
      <c r="H32" s="189"/>
      <c r="I32" s="189"/>
      <c r="J32" s="189"/>
      <c r="K32" s="185"/>
    </row>
    <row r="33" spans="2:11" customFormat="1" ht="15" customHeight="1" x14ac:dyDescent="0.2">
      <c r="B33" s="188"/>
      <c r="C33" s="189"/>
      <c r="D33" s="309" t="s">
        <v>5843</v>
      </c>
      <c r="E33" s="309"/>
      <c r="F33" s="309"/>
      <c r="G33" s="309"/>
      <c r="H33" s="309"/>
      <c r="I33" s="309"/>
      <c r="J33" s="309"/>
      <c r="K33" s="185"/>
    </row>
    <row r="34" spans="2:11" customFormat="1" ht="15" customHeight="1" x14ac:dyDescent="0.2">
      <c r="B34" s="188"/>
      <c r="C34" s="189"/>
      <c r="D34" s="309" t="s">
        <v>5844</v>
      </c>
      <c r="E34" s="309"/>
      <c r="F34" s="309"/>
      <c r="G34" s="309"/>
      <c r="H34" s="309"/>
      <c r="I34" s="309"/>
      <c r="J34" s="309"/>
      <c r="K34" s="185"/>
    </row>
    <row r="35" spans="2:11" customFormat="1" ht="15" customHeight="1" x14ac:dyDescent="0.2">
      <c r="B35" s="188"/>
      <c r="C35" s="189"/>
      <c r="D35" s="309" t="s">
        <v>5845</v>
      </c>
      <c r="E35" s="309"/>
      <c r="F35" s="309"/>
      <c r="G35" s="309"/>
      <c r="H35" s="309"/>
      <c r="I35" s="309"/>
      <c r="J35" s="309"/>
      <c r="K35" s="185"/>
    </row>
    <row r="36" spans="2:11" customFormat="1" ht="15" customHeight="1" x14ac:dyDescent="0.2">
      <c r="B36" s="188"/>
      <c r="C36" s="189"/>
      <c r="D36" s="187"/>
      <c r="E36" s="190" t="s">
        <v>167</v>
      </c>
      <c r="F36" s="187"/>
      <c r="G36" s="309" t="s">
        <v>5846</v>
      </c>
      <c r="H36" s="309"/>
      <c r="I36" s="309"/>
      <c r="J36" s="309"/>
      <c r="K36" s="185"/>
    </row>
    <row r="37" spans="2:11" customFormat="1" ht="30.75" customHeight="1" x14ac:dyDescent="0.2">
      <c r="B37" s="188"/>
      <c r="C37" s="189"/>
      <c r="D37" s="187"/>
      <c r="E37" s="190" t="s">
        <v>5847</v>
      </c>
      <c r="F37" s="187"/>
      <c r="G37" s="309" t="s">
        <v>5848</v>
      </c>
      <c r="H37" s="309"/>
      <c r="I37" s="309"/>
      <c r="J37" s="309"/>
      <c r="K37" s="185"/>
    </row>
    <row r="38" spans="2:11" customFormat="1" ht="15" customHeight="1" x14ac:dyDescent="0.2">
      <c r="B38" s="188"/>
      <c r="C38" s="189"/>
      <c r="D38" s="187"/>
      <c r="E38" s="190" t="s">
        <v>54</v>
      </c>
      <c r="F38" s="187"/>
      <c r="G38" s="309" t="s">
        <v>5849</v>
      </c>
      <c r="H38" s="309"/>
      <c r="I38" s="309"/>
      <c r="J38" s="309"/>
      <c r="K38" s="185"/>
    </row>
    <row r="39" spans="2:11" customFormat="1" ht="15" customHeight="1" x14ac:dyDescent="0.2">
      <c r="B39" s="188"/>
      <c r="C39" s="189"/>
      <c r="D39" s="187"/>
      <c r="E39" s="190" t="s">
        <v>55</v>
      </c>
      <c r="F39" s="187"/>
      <c r="G39" s="309" t="s">
        <v>5850</v>
      </c>
      <c r="H39" s="309"/>
      <c r="I39" s="309"/>
      <c r="J39" s="309"/>
      <c r="K39" s="185"/>
    </row>
    <row r="40" spans="2:11" customFormat="1" ht="15" customHeight="1" x14ac:dyDescent="0.2">
      <c r="B40" s="188"/>
      <c r="C40" s="189"/>
      <c r="D40" s="187"/>
      <c r="E40" s="190" t="s">
        <v>168</v>
      </c>
      <c r="F40" s="187"/>
      <c r="G40" s="309" t="s">
        <v>5851</v>
      </c>
      <c r="H40" s="309"/>
      <c r="I40" s="309"/>
      <c r="J40" s="309"/>
      <c r="K40" s="185"/>
    </row>
    <row r="41" spans="2:11" customFormat="1" ht="15" customHeight="1" x14ac:dyDescent="0.2">
      <c r="B41" s="188"/>
      <c r="C41" s="189"/>
      <c r="D41" s="187"/>
      <c r="E41" s="190" t="s">
        <v>169</v>
      </c>
      <c r="F41" s="187"/>
      <c r="G41" s="309" t="s">
        <v>5852</v>
      </c>
      <c r="H41" s="309"/>
      <c r="I41" s="309"/>
      <c r="J41" s="309"/>
      <c r="K41" s="185"/>
    </row>
    <row r="42" spans="2:11" customFormat="1" ht="15" customHeight="1" x14ac:dyDescent="0.2">
      <c r="B42" s="188"/>
      <c r="C42" s="189"/>
      <c r="D42" s="187"/>
      <c r="E42" s="190" t="s">
        <v>5853</v>
      </c>
      <c r="F42" s="187"/>
      <c r="G42" s="309" t="s">
        <v>5854</v>
      </c>
      <c r="H42" s="309"/>
      <c r="I42" s="309"/>
      <c r="J42" s="309"/>
      <c r="K42" s="185"/>
    </row>
    <row r="43" spans="2:11" customFormat="1" ht="15" customHeight="1" x14ac:dyDescent="0.2">
      <c r="B43" s="188"/>
      <c r="C43" s="189"/>
      <c r="D43" s="187"/>
      <c r="E43" s="190"/>
      <c r="F43" s="187"/>
      <c r="G43" s="309" t="s">
        <v>5855</v>
      </c>
      <c r="H43" s="309"/>
      <c r="I43" s="309"/>
      <c r="J43" s="309"/>
      <c r="K43" s="185"/>
    </row>
    <row r="44" spans="2:11" customFormat="1" ht="15" customHeight="1" x14ac:dyDescent="0.2">
      <c r="B44" s="188"/>
      <c r="C44" s="189"/>
      <c r="D44" s="187"/>
      <c r="E44" s="190" t="s">
        <v>5856</v>
      </c>
      <c r="F44" s="187"/>
      <c r="G44" s="309" t="s">
        <v>5857</v>
      </c>
      <c r="H44" s="309"/>
      <c r="I44" s="309"/>
      <c r="J44" s="309"/>
      <c r="K44" s="185"/>
    </row>
    <row r="45" spans="2:11" customFormat="1" ht="15" customHeight="1" x14ac:dyDescent="0.2">
      <c r="B45" s="188"/>
      <c r="C45" s="189"/>
      <c r="D45" s="187"/>
      <c r="E45" s="190" t="s">
        <v>171</v>
      </c>
      <c r="F45" s="187"/>
      <c r="G45" s="309" t="s">
        <v>5858</v>
      </c>
      <c r="H45" s="309"/>
      <c r="I45" s="309"/>
      <c r="J45" s="309"/>
      <c r="K45" s="185"/>
    </row>
    <row r="46" spans="2:11" customFormat="1" ht="12.75" customHeight="1" x14ac:dyDescent="0.2">
      <c r="B46" s="188"/>
      <c r="C46" s="189"/>
      <c r="D46" s="187"/>
      <c r="E46" s="187"/>
      <c r="F46" s="187"/>
      <c r="G46" s="187"/>
      <c r="H46" s="187"/>
      <c r="I46" s="187"/>
      <c r="J46" s="187"/>
      <c r="K46" s="185"/>
    </row>
    <row r="47" spans="2:11" customFormat="1" ht="15" customHeight="1" x14ac:dyDescent="0.2">
      <c r="B47" s="188"/>
      <c r="C47" s="189"/>
      <c r="D47" s="309" t="s">
        <v>5859</v>
      </c>
      <c r="E47" s="309"/>
      <c r="F47" s="309"/>
      <c r="G47" s="309"/>
      <c r="H47" s="309"/>
      <c r="I47" s="309"/>
      <c r="J47" s="309"/>
      <c r="K47" s="185"/>
    </row>
    <row r="48" spans="2:11" customFormat="1" ht="15" customHeight="1" x14ac:dyDescent="0.2">
      <c r="B48" s="188"/>
      <c r="C48" s="189"/>
      <c r="D48" s="189"/>
      <c r="E48" s="309" t="s">
        <v>5860</v>
      </c>
      <c r="F48" s="309"/>
      <c r="G48" s="309"/>
      <c r="H48" s="309"/>
      <c r="I48" s="309"/>
      <c r="J48" s="309"/>
      <c r="K48" s="185"/>
    </row>
    <row r="49" spans="2:11" customFormat="1" ht="15" customHeight="1" x14ac:dyDescent="0.2">
      <c r="B49" s="188"/>
      <c r="C49" s="189"/>
      <c r="D49" s="189"/>
      <c r="E49" s="309" t="s">
        <v>5861</v>
      </c>
      <c r="F49" s="309"/>
      <c r="G49" s="309"/>
      <c r="H49" s="309"/>
      <c r="I49" s="309"/>
      <c r="J49" s="309"/>
      <c r="K49" s="185"/>
    </row>
    <row r="50" spans="2:11" customFormat="1" ht="15" customHeight="1" x14ac:dyDescent="0.2">
      <c r="B50" s="188"/>
      <c r="C50" s="189"/>
      <c r="D50" s="189"/>
      <c r="E50" s="309" t="s">
        <v>5862</v>
      </c>
      <c r="F50" s="309"/>
      <c r="G50" s="309"/>
      <c r="H50" s="309"/>
      <c r="I50" s="309"/>
      <c r="J50" s="309"/>
      <c r="K50" s="185"/>
    </row>
    <row r="51" spans="2:11" customFormat="1" ht="15" customHeight="1" x14ac:dyDescent="0.2">
      <c r="B51" s="188"/>
      <c r="C51" s="189"/>
      <c r="D51" s="309" t="s">
        <v>5863</v>
      </c>
      <c r="E51" s="309"/>
      <c r="F51" s="309"/>
      <c r="G51" s="309"/>
      <c r="H51" s="309"/>
      <c r="I51" s="309"/>
      <c r="J51" s="309"/>
      <c r="K51" s="185"/>
    </row>
    <row r="52" spans="2:11" customFormat="1" ht="25.5" customHeight="1" x14ac:dyDescent="0.3">
      <c r="B52" s="184"/>
      <c r="C52" s="310" t="s">
        <v>5864</v>
      </c>
      <c r="D52" s="310"/>
      <c r="E52" s="310"/>
      <c r="F52" s="310"/>
      <c r="G52" s="310"/>
      <c r="H52" s="310"/>
      <c r="I52" s="310"/>
      <c r="J52" s="310"/>
      <c r="K52" s="185"/>
    </row>
    <row r="53" spans="2:11" customFormat="1" ht="5.25" customHeight="1" x14ac:dyDescent="0.2">
      <c r="B53" s="184"/>
      <c r="C53" s="186"/>
      <c r="D53" s="186"/>
      <c r="E53" s="186"/>
      <c r="F53" s="186"/>
      <c r="G53" s="186"/>
      <c r="H53" s="186"/>
      <c r="I53" s="186"/>
      <c r="J53" s="186"/>
      <c r="K53" s="185"/>
    </row>
    <row r="54" spans="2:11" customFormat="1" ht="15" customHeight="1" x14ac:dyDescent="0.2">
      <c r="B54" s="184"/>
      <c r="C54" s="309" t="s">
        <v>5865</v>
      </c>
      <c r="D54" s="309"/>
      <c r="E54" s="309"/>
      <c r="F54" s="309"/>
      <c r="G54" s="309"/>
      <c r="H54" s="309"/>
      <c r="I54" s="309"/>
      <c r="J54" s="309"/>
      <c r="K54" s="185"/>
    </row>
    <row r="55" spans="2:11" customFormat="1" ht="15" customHeight="1" x14ac:dyDescent="0.2">
      <c r="B55" s="184"/>
      <c r="C55" s="309" t="s">
        <v>5866</v>
      </c>
      <c r="D55" s="309"/>
      <c r="E55" s="309"/>
      <c r="F55" s="309"/>
      <c r="G55" s="309"/>
      <c r="H55" s="309"/>
      <c r="I55" s="309"/>
      <c r="J55" s="309"/>
      <c r="K55" s="185"/>
    </row>
    <row r="56" spans="2:11" customFormat="1" ht="12.75" customHeight="1" x14ac:dyDescent="0.2">
      <c r="B56" s="184"/>
      <c r="C56" s="187"/>
      <c r="D56" s="187"/>
      <c r="E56" s="187"/>
      <c r="F56" s="187"/>
      <c r="G56" s="187"/>
      <c r="H56" s="187"/>
      <c r="I56" s="187"/>
      <c r="J56" s="187"/>
      <c r="K56" s="185"/>
    </row>
    <row r="57" spans="2:11" customFormat="1" ht="15" customHeight="1" x14ac:dyDescent="0.2">
      <c r="B57" s="184"/>
      <c r="C57" s="309" t="s">
        <v>5867</v>
      </c>
      <c r="D57" s="309"/>
      <c r="E57" s="309"/>
      <c r="F57" s="309"/>
      <c r="G57" s="309"/>
      <c r="H57" s="309"/>
      <c r="I57" s="309"/>
      <c r="J57" s="309"/>
      <c r="K57" s="185"/>
    </row>
    <row r="58" spans="2:11" customFormat="1" ht="15" customHeight="1" x14ac:dyDescent="0.2">
      <c r="B58" s="184"/>
      <c r="C58" s="189"/>
      <c r="D58" s="309" t="s">
        <v>5868</v>
      </c>
      <c r="E58" s="309"/>
      <c r="F58" s="309"/>
      <c r="G58" s="309"/>
      <c r="H58" s="309"/>
      <c r="I58" s="309"/>
      <c r="J58" s="309"/>
      <c r="K58" s="185"/>
    </row>
    <row r="59" spans="2:11" customFormat="1" ht="15" customHeight="1" x14ac:dyDescent="0.2">
      <c r="B59" s="184"/>
      <c r="C59" s="189"/>
      <c r="D59" s="309" t="s">
        <v>5869</v>
      </c>
      <c r="E59" s="309"/>
      <c r="F59" s="309"/>
      <c r="G59" s="309"/>
      <c r="H59" s="309"/>
      <c r="I59" s="309"/>
      <c r="J59" s="309"/>
      <c r="K59" s="185"/>
    </row>
    <row r="60" spans="2:11" customFormat="1" ht="15" customHeight="1" x14ac:dyDescent="0.2">
      <c r="B60" s="184"/>
      <c r="C60" s="189"/>
      <c r="D60" s="309" t="s">
        <v>5870</v>
      </c>
      <c r="E60" s="309"/>
      <c r="F60" s="309"/>
      <c r="G60" s="309"/>
      <c r="H60" s="309"/>
      <c r="I60" s="309"/>
      <c r="J60" s="309"/>
      <c r="K60" s="185"/>
    </row>
    <row r="61" spans="2:11" customFormat="1" ht="15" customHeight="1" x14ac:dyDescent="0.2">
      <c r="B61" s="184"/>
      <c r="C61" s="189"/>
      <c r="D61" s="309" t="s">
        <v>5871</v>
      </c>
      <c r="E61" s="309"/>
      <c r="F61" s="309"/>
      <c r="G61" s="309"/>
      <c r="H61" s="309"/>
      <c r="I61" s="309"/>
      <c r="J61" s="309"/>
      <c r="K61" s="185"/>
    </row>
    <row r="62" spans="2:11" customFormat="1" ht="15" customHeight="1" x14ac:dyDescent="0.2">
      <c r="B62" s="184"/>
      <c r="C62" s="189"/>
      <c r="D62" s="312" t="s">
        <v>5872</v>
      </c>
      <c r="E62" s="312"/>
      <c r="F62" s="312"/>
      <c r="G62" s="312"/>
      <c r="H62" s="312"/>
      <c r="I62" s="312"/>
      <c r="J62" s="312"/>
      <c r="K62" s="185"/>
    </row>
    <row r="63" spans="2:11" customFormat="1" ht="15" customHeight="1" x14ac:dyDescent="0.2">
      <c r="B63" s="184"/>
      <c r="C63" s="189"/>
      <c r="D63" s="309" t="s">
        <v>5873</v>
      </c>
      <c r="E63" s="309"/>
      <c r="F63" s="309"/>
      <c r="G63" s="309"/>
      <c r="H63" s="309"/>
      <c r="I63" s="309"/>
      <c r="J63" s="309"/>
      <c r="K63" s="185"/>
    </row>
    <row r="64" spans="2:11" customFormat="1" ht="12.75" customHeight="1" x14ac:dyDescent="0.2">
      <c r="B64" s="184"/>
      <c r="C64" s="189"/>
      <c r="D64" s="189"/>
      <c r="E64" s="192"/>
      <c r="F64" s="189"/>
      <c r="G64" s="189"/>
      <c r="H64" s="189"/>
      <c r="I64" s="189"/>
      <c r="J64" s="189"/>
      <c r="K64" s="185"/>
    </row>
    <row r="65" spans="2:11" customFormat="1" ht="15" customHeight="1" x14ac:dyDescent="0.2">
      <c r="B65" s="184"/>
      <c r="C65" s="189"/>
      <c r="D65" s="309" t="s">
        <v>5874</v>
      </c>
      <c r="E65" s="309"/>
      <c r="F65" s="309"/>
      <c r="G65" s="309"/>
      <c r="H65" s="309"/>
      <c r="I65" s="309"/>
      <c r="J65" s="309"/>
      <c r="K65" s="185"/>
    </row>
    <row r="66" spans="2:11" customFormat="1" ht="15" customHeight="1" x14ac:dyDescent="0.2">
      <c r="B66" s="184"/>
      <c r="C66" s="189"/>
      <c r="D66" s="312" t="s">
        <v>5875</v>
      </c>
      <c r="E66" s="312"/>
      <c r="F66" s="312"/>
      <c r="G66" s="312"/>
      <c r="H66" s="312"/>
      <c r="I66" s="312"/>
      <c r="J66" s="312"/>
      <c r="K66" s="185"/>
    </row>
    <row r="67" spans="2:11" customFormat="1" ht="15" customHeight="1" x14ac:dyDescent="0.2">
      <c r="B67" s="184"/>
      <c r="C67" s="189"/>
      <c r="D67" s="309" t="s">
        <v>5876</v>
      </c>
      <c r="E67" s="309"/>
      <c r="F67" s="309"/>
      <c r="G67" s="309"/>
      <c r="H67" s="309"/>
      <c r="I67" s="309"/>
      <c r="J67" s="309"/>
      <c r="K67" s="185"/>
    </row>
    <row r="68" spans="2:11" customFormat="1" ht="15" customHeight="1" x14ac:dyDescent="0.2">
      <c r="B68" s="184"/>
      <c r="C68" s="189"/>
      <c r="D68" s="309" t="s">
        <v>5877</v>
      </c>
      <c r="E68" s="309"/>
      <c r="F68" s="309"/>
      <c r="G68" s="309"/>
      <c r="H68" s="309"/>
      <c r="I68" s="309"/>
      <c r="J68" s="309"/>
      <c r="K68" s="185"/>
    </row>
    <row r="69" spans="2:11" customFormat="1" ht="15" customHeight="1" x14ac:dyDescent="0.2">
      <c r="B69" s="184"/>
      <c r="C69" s="189"/>
      <c r="D69" s="309" t="s">
        <v>5878</v>
      </c>
      <c r="E69" s="309"/>
      <c r="F69" s="309"/>
      <c r="G69" s="309"/>
      <c r="H69" s="309"/>
      <c r="I69" s="309"/>
      <c r="J69" s="309"/>
      <c r="K69" s="185"/>
    </row>
    <row r="70" spans="2:11" customFormat="1" ht="15" customHeight="1" x14ac:dyDescent="0.2">
      <c r="B70" s="184"/>
      <c r="C70" s="189"/>
      <c r="D70" s="309" t="s">
        <v>5879</v>
      </c>
      <c r="E70" s="309"/>
      <c r="F70" s="309"/>
      <c r="G70" s="309"/>
      <c r="H70" s="309"/>
      <c r="I70" s="309"/>
      <c r="J70" s="309"/>
      <c r="K70" s="185"/>
    </row>
    <row r="71" spans="2:11" customFormat="1" ht="12.75" customHeight="1" x14ac:dyDescent="0.2">
      <c r="B71" s="193"/>
      <c r="C71" s="194"/>
      <c r="D71" s="194"/>
      <c r="E71" s="194"/>
      <c r="F71" s="194"/>
      <c r="G71" s="194"/>
      <c r="H71" s="194"/>
      <c r="I71" s="194"/>
      <c r="J71" s="194"/>
      <c r="K71" s="195"/>
    </row>
    <row r="72" spans="2:11" customFormat="1" ht="18.75" customHeight="1" x14ac:dyDescent="0.2">
      <c r="B72" s="196"/>
      <c r="C72" s="196"/>
      <c r="D72" s="196"/>
      <c r="E72" s="196"/>
      <c r="F72" s="196"/>
      <c r="G72" s="196"/>
      <c r="H72" s="196"/>
      <c r="I72" s="196"/>
      <c r="J72" s="196"/>
      <c r="K72" s="197"/>
    </row>
    <row r="73" spans="2:11" customFormat="1" ht="18.75" customHeight="1" x14ac:dyDescent="0.2">
      <c r="B73" s="197"/>
      <c r="C73" s="197"/>
      <c r="D73" s="197"/>
      <c r="E73" s="197"/>
      <c r="F73" s="197"/>
      <c r="G73" s="197"/>
      <c r="H73" s="197"/>
      <c r="I73" s="197"/>
      <c r="J73" s="197"/>
      <c r="K73" s="197"/>
    </row>
    <row r="74" spans="2:11" customFormat="1" ht="7.5" customHeight="1" x14ac:dyDescent="0.2">
      <c r="B74" s="198"/>
      <c r="C74" s="199"/>
      <c r="D74" s="199"/>
      <c r="E74" s="199"/>
      <c r="F74" s="199"/>
      <c r="G74" s="199"/>
      <c r="H74" s="199"/>
      <c r="I74" s="199"/>
      <c r="J74" s="199"/>
      <c r="K74" s="200"/>
    </row>
    <row r="75" spans="2:11" customFormat="1" ht="45" customHeight="1" x14ac:dyDescent="0.2">
      <c r="B75" s="201"/>
      <c r="C75" s="313" t="s">
        <v>5880</v>
      </c>
      <c r="D75" s="313"/>
      <c r="E75" s="313"/>
      <c r="F75" s="313"/>
      <c r="G75" s="313"/>
      <c r="H75" s="313"/>
      <c r="I75" s="313"/>
      <c r="J75" s="313"/>
      <c r="K75" s="202"/>
    </row>
    <row r="76" spans="2:11" customFormat="1" ht="17.25" customHeight="1" x14ac:dyDescent="0.2">
      <c r="B76" s="201"/>
      <c r="C76" s="203" t="s">
        <v>5881</v>
      </c>
      <c r="D76" s="203"/>
      <c r="E76" s="203"/>
      <c r="F76" s="203" t="s">
        <v>5882</v>
      </c>
      <c r="G76" s="204"/>
      <c r="H76" s="203" t="s">
        <v>55</v>
      </c>
      <c r="I76" s="203" t="s">
        <v>58</v>
      </c>
      <c r="J76" s="203" t="s">
        <v>5883</v>
      </c>
      <c r="K76" s="202"/>
    </row>
    <row r="77" spans="2:11" customFormat="1" ht="17.25" customHeight="1" x14ac:dyDescent="0.2">
      <c r="B77" s="201"/>
      <c r="C77" s="205" t="s">
        <v>5884</v>
      </c>
      <c r="D77" s="205"/>
      <c r="E77" s="205"/>
      <c r="F77" s="206" t="s">
        <v>5885</v>
      </c>
      <c r="G77" s="207"/>
      <c r="H77" s="205"/>
      <c r="I77" s="205"/>
      <c r="J77" s="205" t="s">
        <v>5886</v>
      </c>
      <c r="K77" s="202"/>
    </row>
    <row r="78" spans="2:11" customFormat="1" ht="5.25" customHeight="1" x14ac:dyDescent="0.2">
      <c r="B78" s="201"/>
      <c r="C78" s="208"/>
      <c r="D78" s="208"/>
      <c r="E78" s="208"/>
      <c r="F78" s="208"/>
      <c r="G78" s="209"/>
      <c r="H78" s="208"/>
      <c r="I78" s="208"/>
      <c r="J78" s="208"/>
      <c r="K78" s="202"/>
    </row>
    <row r="79" spans="2:11" customFormat="1" ht="15" customHeight="1" x14ac:dyDescent="0.2">
      <c r="B79" s="201"/>
      <c r="C79" s="190" t="s">
        <v>54</v>
      </c>
      <c r="D79" s="210"/>
      <c r="E79" s="210"/>
      <c r="F79" s="211" t="s">
        <v>5887</v>
      </c>
      <c r="G79" s="212"/>
      <c r="H79" s="190" t="s">
        <v>5888</v>
      </c>
      <c r="I79" s="190" t="s">
        <v>5889</v>
      </c>
      <c r="J79" s="190">
        <v>20</v>
      </c>
      <c r="K79" s="202"/>
    </row>
    <row r="80" spans="2:11" customFormat="1" ht="15" customHeight="1" x14ac:dyDescent="0.2">
      <c r="B80" s="201"/>
      <c r="C80" s="190" t="s">
        <v>5890</v>
      </c>
      <c r="D80" s="190"/>
      <c r="E80" s="190"/>
      <c r="F80" s="211" t="s">
        <v>5887</v>
      </c>
      <c r="G80" s="212"/>
      <c r="H80" s="190" t="s">
        <v>5891</v>
      </c>
      <c r="I80" s="190" t="s">
        <v>5889</v>
      </c>
      <c r="J80" s="190">
        <v>120</v>
      </c>
      <c r="K80" s="202"/>
    </row>
    <row r="81" spans="2:11" customFormat="1" ht="15" customHeight="1" x14ac:dyDescent="0.2">
      <c r="B81" s="213"/>
      <c r="C81" s="190" t="s">
        <v>5892</v>
      </c>
      <c r="D81" s="190"/>
      <c r="E81" s="190"/>
      <c r="F81" s="211" t="s">
        <v>5893</v>
      </c>
      <c r="G81" s="212"/>
      <c r="H81" s="190" t="s">
        <v>5894</v>
      </c>
      <c r="I81" s="190" t="s">
        <v>5889</v>
      </c>
      <c r="J81" s="190">
        <v>50</v>
      </c>
      <c r="K81" s="202"/>
    </row>
    <row r="82" spans="2:11" customFormat="1" ht="15" customHeight="1" x14ac:dyDescent="0.2">
      <c r="B82" s="213"/>
      <c r="C82" s="190" t="s">
        <v>5895</v>
      </c>
      <c r="D82" s="190"/>
      <c r="E82" s="190"/>
      <c r="F82" s="211" t="s">
        <v>5887</v>
      </c>
      <c r="G82" s="212"/>
      <c r="H82" s="190" t="s">
        <v>5896</v>
      </c>
      <c r="I82" s="190" t="s">
        <v>5897</v>
      </c>
      <c r="J82" s="190"/>
      <c r="K82" s="202"/>
    </row>
    <row r="83" spans="2:11" customFormat="1" ht="15" customHeight="1" x14ac:dyDescent="0.2">
      <c r="B83" s="213"/>
      <c r="C83" s="190" t="s">
        <v>5898</v>
      </c>
      <c r="D83" s="190"/>
      <c r="E83" s="190"/>
      <c r="F83" s="211" t="s">
        <v>5893</v>
      </c>
      <c r="G83" s="190"/>
      <c r="H83" s="190" t="s">
        <v>5899</v>
      </c>
      <c r="I83" s="190" t="s">
        <v>5889</v>
      </c>
      <c r="J83" s="190">
        <v>15</v>
      </c>
      <c r="K83" s="202"/>
    </row>
    <row r="84" spans="2:11" customFormat="1" ht="15" customHeight="1" x14ac:dyDescent="0.2">
      <c r="B84" s="213"/>
      <c r="C84" s="190" t="s">
        <v>5900</v>
      </c>
      <c r="D84" s="190"/>
      <c r="E84" s="190"/>
      <c r="F84" s="211" t="s">
        <v>5893</v>
      </c>
      <c r="G84" s="190"/>
      <c r="H84" s="190" t="s">
        <v>5901</v>
      </c>
      <c r="I84" s="190" t="s">
        <v>5889</v>
      </c>
      <c r="J84" s="190">
        <v>15</v>
      </c>
      <c r="K84" s="202"/>
    </row>
    <row r="85" spans="2:11" customFormat="1" ht="15" customHeight="1" x14ac:dyDescent="0.2">
      <c r="B85" s="213"/>
      <c r="C85" s="190" t="s">
        <v>5902</v>
      </c>
      <c r="D85" s="190"/>
      <c r="E85" s="190"/>
      <c r="F85" s="211" t="s">
        <v>5893</v>
      </c>
      <c r="G85" s="190"/>
      <c r="H85" s="190" t="s">
        <v>5903</v>
      </c>
      <c r="I85" s="190" t="s">
        <v>5889</v>
      </c>
      <c r="J85" s="190">
        <v>20</v>
      </c>
      <c r="K85" s="202"/>
    </row>
    <row r="86" spans="2:11" customFormat="1" ht="15" customHeight="1" x14ac:dyDescent="0.2">
      <c r="B86" s="213"/>
      <c r="C86" s="190" t="s">
        <v>5904</v>
      </c>
      <c r="D86" s="190"/>
      <c r="E86" s="190"/>
      <c r="F86" s="211" t="s">
        <v>5893</v>
      </c>
      <c r="G86" s="190"/>
      <c r="H86" s="190" t="s">
        <v>5905</v>
      </c>
      <c r="I86" s="190" t="s">
        <v>5889</v>
      </c>
      <c r="J86" s="190">
        <v>20</v>
      </c>
      <c r="K86" s="202"/>
    </row>
    <row r="87" spans="2:11" customFormat="1" ht="15" customHeight="1" x14ac:dyDescent="0.2">
      <c r="B87" s="213"/>
      <c r="C87" s="190" t="s">
        <v>5906</v>
      </c>
      <c r="D87" s="190"/>
      <c r="E87" s="190"/>
      <c r="F87" s="211" t="s">
        <v>5893</v>
      </c>
      <c r="G87" s="212"/>
      <c r="H87" s="190" t="s">
        <v>5907</v>
      </c>
      <c r="I87" s="190" t="s">
        <v>5889</v>
      </c>
      <c r="J87" s="190">
        <v>50</v>
      </c>
      <c r="K87" s="202"/>
    </row>
    <row r="88" spans="2:11" customFormat="1" ht="15" customHeight="1" x14ac:dyDescent="0.2">
      <c r="B88" s="213"/>
      <c r="C88" s="190" t="s">
        <v>5908</v>
      </c>
      <c r="D88" s="190"/>
      <c r="E88" s="190"/>
      <c r="F88" s="211" t="s">
        <v>5893</v>
      </c>
      <c r="G88" s="212"/>
      <c r="H88" s="190" t="s">
        <v>5909</v>
      </c>
      <c r="I88" s="190" t="s">
        <v>5889</v>
      </c>
      <c r="J88" s="190">
        <v>20</v>
      </c>
      <c r="K88" s="202"/>
    </row>
    <row r="89" spans="2:11" customFormat="1" ht="15" customHeight="1" x14ac:dyDescent="0.2">
      <c r="B89" s="213"/>
      <c r="C89" s="190" t="s">
        <v>5910</v>
      </c>
      <c r="D89" s="190"/>
      <c r="E89" s="190"/>
      <c r="F89" s="211" t="s">
        <v>5893</v>
      </c>
      <c r="G89" s="212"/>
      <c r="H89" s="190" t="s">
        <v>5911</v>
      </c>
      <c r="I89" s="190" t="s">
        <v>5889</v>
      </c>
      <c r="J89" s="190">
        <v>20</v>
      </c>
      <c r="K89" s="202"/>
    </row>
    <row r="90" spans="2:11" customFormat="1" ht="15" customHeight="1" x14ac:dyDescent="0.2">
      <c r="B90" s="213"/>
      <c r="C90" s="190" t="s">
        <v>5912</v>
      </c>
      <c r="D90" s="190"/>
      <c r="E90" s="190"/>
      <c r="F90" s="211" t="s">
        <v>5893</v>
      </c>
      <c r="G90" s="212"/>
      <c r="H90" s="190" t="s">
        <v>5913</v>
      </c>
      <c r="I90" s="190" t="s">
        <v>5889</v>
      </c>
      <c r="J90" s="190">
        <v>50</v>
      </c>
      <c r="K90" s="202"/>
    </row>
    <row r="91" spans="2:11" customFormat="1" ht="15" customHeight="1" x14ac:dyDescent="0.2">
      <c r="B91" s="213"/>
      <c r="C91" s="190" t="s">
        <v>5914</v>
      </c>
      <c r="D91" s="190"/>
      <c r="E91" s="190"/>
      <c r="F91" s="211" t="s">
        <v>5893</v>
      </c>
      <c r="G91" s="212"/>
      <c r="H91" s="190" t="s">
        <v>5914</v>
      </c>
      <c r="I91" s="190" t="s">
        <v>5889</v>
      </c>
      <c r="J91" s="190">
        <v>50</v>
      </c>
      <c r="K91" s="202"/>
    </row>
    <row r="92" spans="2:11" customFormat="1" ht="15" customHeight="1" x14ac:dyDescent="0.2">
      <c r="B92" s="213"/>
      <c r="C92" s="190" t="s">
        <v>5915</v>
      </c>
      <c r="D92" s="190"/>
      <c r="E92" s="190"/>
      <c r="F92" s="211" t="s">
        <v>5893</v>
      </c>
      <c r="G92" s="212"/>
      <c r="H92" s="190" t="s">
        <v>5916</v>
      </c>
      <c r="I92" s="190" t="s">
        <v>5889</v>
      </c>
      <c r="J92" s="190">
        <v>255</v>
      </c>
      <c r="K92" s="202"/>
    </row>
    <row r="93" spans="2:11" customFormat="1" ht="15" customHeight="1" x14ac:dyDescent="0.2">
      <c r="B93" s="213"/>
      <c r="C93" s="190" t="s">
        <v>5917</v>
      </c>
      <c r="D93" s="190"/>
      <c r="E93" s="190"/>
      <c r="F93" s="211" t="s">
        <v>5887</v>
      </c>
      <c r="G93" s="212"/>
      <c r="H93" s="190" t="s">
        <v>5918</v>
      </c>
      <c r="I93" s="190" t="s">
        <v>5919</v>
      </c>
      <c r="J93" s="190"/>
      <c r="K93" s="202"/>
    </row>
    <row r="94" spans="2:11" customFormat="1" ht="15" customHeight="1" x14ac:dyDescent="0.2">
      <c r="B94" s="213"/>
      <c r="C94" s="190" t="s">
        <v>5920</v>
      </c>
      <c r="D94" s="190"/>
      <c r="E94" s="190"/>
      <c r="F94" s="211" t="s">
        <v>5887</v>
      </c>
      <c r="G94" s="212"/>
      <c r="H94" s="190" t="s">
        <v>5921</v>
      </c>
      <c r="I94" s="190" t="s">
        <v>5922</v>
      </c>
      <c r="J94" s="190"/>
      <c r="K94" s="202"/>
    </row>
    <row r="95" spans="2:11" customFormat="1" ht="15" customHeight="1" x14ac:dyDescent="0.2">
      <c r="B95" s="213"/>
      <c r="C95" s="190" t="s">
        <v>5923</v>
      </c>
      <c r="D95" s="190"/>
      <c r="E95" s="190"/>
      <c r="F95" s="211" t="s">
        <v>5887</v>
      </c>
      <c r="G95" s="212"/>
      <c r="H95" s="190" t="s">
        <v>5923</v>
      </c>
      <c r="I95" s="190" t="s">
        <v>5922</v>
      </c>
      <c r="J95" s="190"/>
      <c r="K95" s="202"/>
    </row>
    <row r="96" spans="2:11" customFormat="1" ht="15" customHeight="1" x14ac:dyDescent="0.2">
      <c r="B96" s="213"/>
      <c r="C96" s="190" t="s">
        <v>39</v>
      </c>
      <c r="D96" s="190"/>
      <c r="E96" s="190"/>
      <c r="F96" s="211" t="s">
        <v>5887</v>
      </c>
      <c r="G96" s="212"/>
      <c r="H96" s="190" t="s">
        <v>5924</v>
      </c>
      <c r="I96" s="190" t="s">
        <v>5922</v>
      </c>
      <c r="J96" s="190"/>
      <c r="K96" s="202"/>
    </row>
    <row r="97" spans="2:11" customFormat="1" ht="15" customHeight="1" x14ac:dyDescent="0.2">
      <c r="B97" s="213"/>
      <c r="C97" s="190" t="s">
        <v>49</v>
      </c>
      <c r="D97" s="190"/>
      <c r="E97" s="190"/>
      <c r="F97" s="211" t="s">
        <v>5887</v>
      </c>
      <c r="G97" s="212"/>
      <c r="H97" s="190" t="s">
        <v>5925</v>
      </c>
      <c r="I97" s="190" t="s">
        <v>5922</v>
      </c>
      <c r="J97" s="190"/>
      <c r="K97" s="202"/>
    </row>
    <row r="98" spans="2:11" customFormat="1" ht="15" customHeight="1" x14ac:dyDescent="0.2">
      <c r="B98" s="214"/>
      <c r="C98" s="215"/>
      <c r="D98" s="215"/>
      <c r="E98" s="215"/>
      <c r="F98" s="215"/>
      <c r="G98" s="215"/>
      <c r="H98" s="215"/>
      <c r="I98" s="215"/>
      <c r="J98" s="215"/>
      <c r="K98" s="216"/>
    </row>
    <row r="99" spans="2:11" customFormat="1" ht="18.75" customHeight="1" x14ac:dyDescent="0.2">
      <c r="B99" s="217"/>
      <c r="C99" s="218"/>
      <c r="D99" s="218"/>
      <c r="E99" s="218"/>
      <c r="F99" s="218"/>
      <c r="G99" s="218"/>
      <c r="H99" s="218"/>
      <c r="I99" s="218"/>
      <c r="J99" s="218"/>
      <c r="K99" s="217"/>
    </row>
    <row r="100" spans="2:11" customFormat="1" ht="18.75" customHeight="1" x14ac:dyDescent="0.2">
      <c r="B100" s="197"/>
      <c r="C100" s="197"/>
      <c r="D100" s="197"/>
      <c r="E100" s="197"/>
      <c r="F100" s="197"/>
      <c r="G100" s="197"/>
      <c r="H100" s="197"/>
      <c r="I100" s="197"/>
      <c r="J100" s="197"/>
      <c r="K100" s="197"/>
    </row>
    <row r="101" spans="2:11" customFormat="1" ht="7.5" customHeight="1" x14ac:dyDescent="0.2">
      <c r="B101" s="198"/>
      <c r="C101" s="199"/>
      <c r="D101" s="199"/>
      <c r="E101" s="199"/>
      <c r="F101" s="199"/>
      <c r="G101" s="199"/>
      <c r="H101" s="199"/>
      <c r="I101" s="199"/>
      <c r="J101" s="199"/>
      <c r="K101" s="200"/>
    </row>
    <row r="102" spans="2:11" customFormat="1" ht="45" customHeight="1" x14ac:dyDescent="0.2">
      <c r="B102" s="201"/>
      <c r="C102" s="313" t="s">
        <v>5926</v>
      </c>
      <c r="D102" s="313"/>
      <c r="E102" s="313"/>
      <c r="F102" s="313"/>
      <c r="G102" s="313"/>
      <c r="H102" s="313"/>
      <c r="I102" s="313"/>
      <c r="J102" s="313"/>
      <c r="K102" s="202"/>
    </row>
    <row r="103" spans="2:11" customFormat="1" ht="17.25" customHeight="1" x14ac:dyDescent="0.2">
      <c r="B103" s="201"/>
      <c r="C103" s="203" t="s">
        <v>5881</v>
      </c>
      <c r="D103" s="203"/>
      <c r="E103" s="203"/>
      <c r="F103" s="203" t="s">
        <v>5882</v>
      </c>
      <c r="G103" s="204"/>
      <c r="H103" s="203" t="s">
        <v>55</v>
      </c>
      <c r="I103" s="203" t="s">
        <v>58</v>
      </c>
      <c r="J103" s="203" t="s">
        <v>5883</v>
      </c>
      <c r="K103" s="202"/>
    </row>
    <row r="104" spans="2:11" customFormat="1" ht="17.25" customHeight="1" x14ac:dyDescent="0.2">
      <c r="B104" s="201"/>
      <c r="C104" s="205" t="s">
        <v>5884</v>
      </c>
      <c r="D104" s="205"/>
      <c r="E104" s="205"/>
      <c r="F104" s="206" t="s">
        <v>5885</v>
      </c>
      <c r="G104" s="207"/>
      <c r="H104" s="205"/>
      <c r="I104" s="205"/>
      <c r="J104" s="205" t="s">
        <v>5886</v>
      </c>
      <c r="K104" s="202"/>
    </row>
    <row r="105" spans="2:11" customFormat="1" ht="5.25" customHeight="1" x14ac:dyDescent="0.2">
      <c r="B105" s="201"/>
      <c r="C105" s="203"/>
      <c r="D105" s="203"/>
      <c r="E105" s="203"/>
      <c r="F105" s="203"/>
      <c r="G105" s="219"/>
      <c r="H105" s="203"/>
      <c r="I105" s="203"/>
      <c r="J105" s="203"/>
      <c r="K105" s="202"/>
    </row>
    <row r="106" spans="2:11" customFormat="1" ht="15" customHeight="1" x14ac:dyDescent="0.2">
      <c r="B106" s="201"/>
      <c r="C106" s="190" t="s">
        <v>54</v>
      </c>
      <c r="D106" s="210"/>
      <c r="E106" s="210"/>
      <c r="F106" s="211" t="s">
        <v>5887</v>
      </c>
      <c r="G106" s="190"/>
      <c r="H106" s="190" t="s">
        <v>5927</v>
      </c>
      <c r="I106" s="190" t="s">
        <v>5889</v>
      </c>
      <c r="J106" s="190">
        <v>20</v>
      </c>
      <c r="K106" s="202"/>
    </row>
    <row r="107" spans="2:11" customFormat="1" ht="15" customHeight="1" x14ac:dyDescent="0.2">
      <c r="B107" s="201"/>
      <c r="C107" s="190" t="s">
        <v>5890</v>
      </c>
      <c r="D107" s="190"/>
      <c r="E107" s="190"/>
      <c r="F107" s="211" t="s">
        <v>5887</v>
      </c>
      <c r="G107" s="190"/>
      <c r="H107" s="190" t="s">
        <v>5927</v>
      </c>
      <c r="I107" s="190" t="s">
        <v>5889</v>
      </c>
      <c r="J107" s="190">
        <v>120</v>
      </c>
      <c r="K107" s="202"/>
    </row>
    <row r="108" spans="2:11" customFormat="1" ht="15" customHeight="1" x14ac:dyDescent="0.2">
      <c r="B108" s="213"/>
      <c r="C108" s="190" t="s">
        <v>5892</v>
      </c>
      <c r="D108" s="190"/>
      <c r="E108" s="190"/>
      <c r="F108" s="211" t="s">
        <v>5893</v>
      </c>
      <c r="G108" s="190"/>
      <c r="H108" s="190" t="s">
        <v>5927</v>
      </c>
      <c r="I108" s="190" t="s">
        <v>5889</v>
      </c>
      <c r="J108" s="190">
        <v>50</v>
      </c>
      <c r="K108" s="202"/>
    </row>
    <row r="109" spans="2:11" customFormat="1" ht="15" customHeight="1" x14ac:dyDescent="0.2">
      <c r="B109" s="213"/>
      <c r="C109" s="190" t="s">
        <v>5895</v>
      </c>
      <c r="D109" s="190"/>
      <c r="E109" s="190"/>
      <c r="F109" s="211" t="s">
        <v>5887</v>
      </c>
      <c r="G109" s="190"/>
      <c r="H109" s="190" t="s">
        <v>5927</v>
      </c>
      <c r="I109" s="190" t="s">
        <v>5897</v>
      </c>
      <c r="J109" s="190"/>
      <c r="K109" s="202"/>
    </row>
    <row r="110" spans="2:11" customFormat="1" ht="15" customHeight="1" x14ac:dyDescent="0.2">
      <c r="B110" s="213"/>
      <c r="C110" s="190" t="s">
        <v>5906</v>
      </c>
      <c r="D110" s="190"/>
      <c r="E110" s="190"/>
      <c r="F110" s="211" t="s">
        <v>5893</v>
      </c>
      <c r="G110" s="190"/>
      <c r="H110" s="190" t="s">
        <v>5927</v>
      </c>
      <c r="I110" s="190" t="s">
        <v>5889</v>
      </c>
      <c r="J110" s="190">
        <v>50</v>
      </c>
      <c r="K110" s="202"/>
    </row>
    <row r="111" spans="2:11" customFormat="1" ht="15" customHeight="1" x14ac:dyDescent="0.2">
      <c r="B111" s="213"/>
      <c r="C111" s="190" t="s">
        <v>5914</v>
      </c>
      <c r="D111" s="190"/>
      <c r="E111" s="190"/>
      <c r="F111" s="211" t="s">
        <v>5893</v>
      </c>
      <c r="G111" s="190"/>
      <c r="H111" s="190" t="s">
        <v>5927</v>
      </c>
      <c r="I111" s="190" t="s">
        <v>5889</v>
      </c>
      <c r="J111" s="190">
        <v>50</v>
      </c>
      <c r="K111" s="202"/>
    </row>
    <row r="112" spans="2:11" customFormat="1" ht="15" customHeight="1" x14ac:dyDescent="0.2">
      <c r="B112" s="213"/>
      <c r="C112" s="190" t="s">
        <v>5912</v>
      </c>
      <c r="D112" s="190"/>
      <c r="E112" s="190"/>
      <c r="F112" s="211" t="s">
        <v>5893</v>
      </c>
      <c r="G112" s="190"/>
      <c r="H112" s="190" t="s">
        <v>5927</v>
      </c>
      <c r="I112" s="190" t="s">
        <v>5889</v>
      </c>
      <c r="J112" s="190">
        <v>50</v>
      </c>
      <c r="K112" s="202"/>
    </row>
    <row r="113" spans="2:11" customFormat="1" ht="15" customHeight="1" x14ac:dyDescent="0.2">
      <c r="B113" s="213"/>
      <c r="C113" s="190" t="s">
        <v>54</v>
      </c>
      <c r="D113" s="190"/>
      <c r="E113" s="190"/>
      <c r="F113" s="211" t="s">
        <v>5887</v>
      </c>
      <c r="G113" s="190"/>
      <c r="H113" s="190" t="s">
        <v>5928</v>
      </c>
      <c r="I113" s="190" t="s">
        <v>5889</v>
      </c>
      <c r="J113" s="190">
        <v>20</v>
      </c>
      <c r="K113" s="202"/>
    </row>
    <row r="114" spans="2:11" customFormat="1" ht="15" customHeight="1" x14ac:dyDescent="0.2">
      <c r="B114" s="213"/>
      <c r="C114" s="190" t="s">
        <v>5929</v>
      </c>
      <c r="D114" s="190"/>
      <c r="E114" s="190"/>
      <c r="F114" s="211" t="s">
        <v>5887</v>
      </c>
      <c r="G114" s="190"/>
      <c r="H114" s="190" t="s">
        <v>5930</v>
      </c>
      <c r="I114" s="190" t="s">
        <v>5889</v>
      </c>
      <c r="J114" s="190">
        <v>120</v>
      </c>
      <c r="K114" s="202"/>
    </row>
    <row r="115" spans="2:11" customFormat="1" ht="15" customHeight="1" x14ac:dyDescent="0.2">
      <c r="B115" s="213"/>
      <c r="C115" s="190" t="s">
        <v>39</v>
      </c>
      <c r="D115" s="190"/>
      <c r="E115" s="190"/>
      <c r="F115" s="211" t="s">
        <v>5887</v>
      </c>
      <c r="G115" s="190"/>
      <c r="H115" s="190" t="s">
        <v>5931</v>
      </c>
      <c r="I115" s="190" t="s">
        <v>5922</v>
      </c>
      <c r="J115" s="190"/>
      <c r="K115" s="202"/>
    </row>
    <row r="116" spans="2:11" customFormat="1" ht="15" customHeight="1" x14ac:dyDescent="0.2">
      <c r="B116" s="213"/>
      <c r="C116" s="190" t="s">
        <v>49</v>
      </c>
      <c r="D116" s="190"/>
      <c r="E116" s="190"/>
      <c r="F116" s="211" t="s">
        <v>5887</v>
      </c>
      <c r="G116" s="190"/>
      <c r="H116" s="190" t="s">
        <v>5932</v>
      </c>
      <c r="I116" s="190" t="s">
        <v>5922</v>
      </c>
      <c r="J116" s="190"/>
      <c r="K116" s="202"/>
    </row>
    <row r="117" spans="2:11" customFormat="1" ht="15" customHeight="1" x14ac:dyDescent="0.2">
      <c r="B117" s="213"/>
      <c r="C117" s="190" t="s">
        <v>58</v>
      </c>
      <c r="D117" s="190"/>
      <c r="E117" s="190"/>
      <c r="F117" s="211" t="s">
        <v>5887</v>
      </c>
      <c r="G117" s="190"/>
      <c r="H117" s="190" t="s">
        <v>5933</v>
      </c>
      <c r="I117" s="190" t="s">
        <v>5934</v>
      </c>
      <c r="J117" s="190"/>
      <c r="K117" s="202"/>
    </row>
    <row r="118" spans="2:11" customFormat="1" ht="15" customHeight="1" x14ac:dyDescent="0.2">
      <c r="B118" s="214"/>
      <c r="C118" s="220"/>
      <c r="D118" s="220"/>
      <c r="E118" s="220"/>
      <c r="F118" s="220"/>
      <c r="G118" s="220"/>
      <c r="H118" s="220"/>
      <c r="I118" s="220"/>
      <c r="J118" s="220"/>
      <c r="K118" s="216"/>
    </row>
    <row r="119" spans="2:11" customFormat="1" ht="18.75" customHeight="1" x14ac:dyDescent="0.2">
      <c r="B119" s="221"/>
      <c r="C119" s="222"/>
      <c r="D119" s="222"/>
      <c r="E119" s="222"/>
      <c r="F119" s="223"/>
      <c r="G119" s="222"/>
      <c r="H119" s="222"/>
      <c r="I119" s="222"/>
      <c r="J119" s="222"/>
      <c r="K119" s="221"/>
    </row>
    <row r="120" spans="2:11" customFormat="1" ht="18.75" customHeight="1" x14ac:dyDescent="0.2">
      <c r="B120" s="197"/>
      <c r="C120" s="197"/>
      <c r="D120" s="197"/>
      <c r="E120" s="197"/>
      <c r="F120" s="197"/>
      <c r="G120" s="197"/>
      <c r="H120" s="197"/>
      <c r="I120" s="197"/>
      <c r="J120" s="197"/>
      <c r="K120" s="197"/>
    </row>
    <row r="121" spans="2:11" customFormat="1" ht="7.5" customHeight="1" x14ac:dyDescent="0.2">
      <c r="B121" s="224"/>
      <c r="C121" s="225"/>
      <c r="D121" s="225"/>
      <c r="E121" s="225"/>
      <c r="F121" s="225"/>
      <c r="G121" s="225"/>
      <c r="H121" s="225"/>
      <c r="I121" s="225"/>
      <c r="J121" s="225"/>
      <c r="K121" s="226"/>
    </row>
    <row r="122" spans="2:11" customFormat="1" ht="45" customHeight="1" x14ac:dyDescent="0.2">
      <c r="B122" s="227"/>
      <c r="C122" s="311" t="s">
        <v>5935</v>
      </c>
      <c r="D122" s="311"/>
      <c r="E122" s="311"/>
      <c r="F122" s="311"/>
      <c r="G122" s="311"/>
      <c r="H122" s="311"/>
      <c r="I122" s="311"/>
      <c r="J122" s="311"/>
      <c r="K122" s="228"/>
    </row>
    <row r="123" spans="2:11" customFormat="1" ht="17.25" customHeight="1" x14ac:dyDescent="0.2">
      <c r="B123" s="229"/>
      <c r="C123" s="203" t="s">
        <v>5881</v>
      </c>
      <c r="D123" s="203"/>
      <c r="E123" s="203"/>
      <c r="F123" s="203" t="s">
        <v>5882</v>
      </c>
      <c r="G123" s="204"/>
      <c r="H123" s="203" t="s">
        <v>55</v>
      </c>
      <c r="I123" s="203" t="s">
        <v>58</v>
      </c>
      <c r="J123" s="203" t="s">
        <v>5883</v>
      </c>
      <c r="K123" s="230"/>
    </row>
    <row r="124" spans="2:11" customFormat="1" ht="17.25" customHeight="1" x14ac:dyDescent="0.2">
      <c r="B124" s="229"/>
      <c r="C124" s="205" t="s">
        <v>5884</v>
      </c>
      <c r="D124" s="205"/>
      <c r="E124" s="205"/>
      <c r="F124" s="206" t="s">
        <v>5885</v>
      </c>
      <c r="G124" s="207"/>
      <c r="H124" s="205"/>
      <c r="I124" s="205"/>
      <c r="J124" s="205" t="s">
        <v>5886</v>
      </c>
      <c r="K124" s="230"/>
    </row>
    <row r="125" spans="2:11" customFormat="1" ht="5.25" customHeight="1" x14ac:dyDescent="0.2">
      <c r="B125" s="231"/>
      <c r="C125" s="208"/>
      <c r="D125" s="208"/>
      <c r="E125" s="208"/>
      <c r="F125" s="208"/>
      <c r="G125" s="232"/>
      <c r="H125" s="208"/>
      <c r="I125" s="208"/>
      <c r="J125" s="208"/>
      <c r="K125" s="233"/>
    </row>
    <row r="126" spans="2:11" customFormat="1" ht="15" customHeight="1" x14ac:dyDescent="0.2">
      <c r="B126" s="231"/>
      <c r="C126" s="190" t="s">
        <v>5890</v>
      </c>
      <c r="D126" s="210"/>
      <c r="E126" s="210"/>
      <c r="F126" s="211" t="s">
        <v>5887</v>
      </c>
      <c r="G126" s="190"/>
      <c r="H126" s="190" t="s">
        <v>5927</v>
      </c>
      <c r="I126" s="190" t="s">
        <v>5889</v>
      </c>
      <c r="J126" s="190">
        <v>120</v>
      </c>
      <c r="K126" s="234"/>
    </row>
    <row r="127" spans="2:11" customFormat="1" ht="15" customHeight="1" x14ac:dyDescent="0.2">
      <c r="B127" s="231"/>
      <c r="C127" s="190" t="s">
        <v>5936</v>
      </c>
      <c r="D127" s="190"/>
      <c r="E127" s="190"/>
      <c r="F127" s="211" t="s">
        <v>5887</v>
      </c>
      <c r="G127" s="190"/>
      <c r="H127" s="190" t="s">
        <v>5937</v>
      </c>
      <c r="I127" s="190" t="s">
        <v>5889</v>
      </c>
      <c r="J127" s="190" t="s">
        <v>5938</v>
      </c>
      <c r="K127" s="234"/>
    </row>
    <row r="128" spans="2:11" customFormat="1" ht="15" customHeight="1" x14ac:dyDescent="0.2">
      <c r="B128" s="231"/>
      <c r="C128" s="190" t="s">
        <v>84</v>
      </c>
      <c r="D128" s="190"/>
      <c r="E128" s="190"/>
      <c r="F128" s="211" t="s">
        <v>5887</v>
      </c>
      <c r="G128" s="190"/>
      <c r="H128" s="190" t="s">
        <v>5939</v>
      </c>
      <c r="I128" s="190" t="s">
        <v>5889</v>
      </c>
      <c r="J128" s="190" t="s">
        <v>5938</v>
      </c>
      <c r="K128" s="234"/>
    </row>
    <row r="129" spans="2:11" customFormat="1" ht="15" customHeight="1" x14ac:dyDescent="0.2">
      <c r="B129" s="231"/>
      <c r="C129" s="190" t="s">
        <v>5898</v>
      </c>
      <c r="D129" s="190"/>
      <c r="E129" s="190"/>
      <c r="F129" s="211" t="s">
        <v>5893</v>
      </c>
      <c r="G129" s="190"/>
      <c r="H129" s="190" t="s">
        <v>5899</v>
      </c>
      <c r="I129" s="190" t="s">
        <v>5889</v>
      </c>
      <c r="J129" s="190">
        <v>15</v>
      </c>
      <c r="K129" s="234"/>
    </row>
    <row r="130" spans="2:11" customFormat="1" ht="15" customHeight="1" x14ac:dyDescent="0.2">
      <c r="B130" s="231"/>
      <c r="C130" s="190" t="s">
        <v>5900</v>
      </c>
      <c r="D130" s="190"/>
      <c r="E130" s="190"/>
      <c r="F130" s="211" t="s">
        <v>5893</v>
      </c>
      <c r="G130" s="190"/>
      <c r="H130" s="190" t="s">
        <v>5901</v>
      </c>
      <c r="I130" s="190" t="s">
        <v>5889</v>
      </c>
      <c r="J130" s="190">
        <v>15</v>
      </c>
      <c r="K130" s="234"/>
    </row>
    <row r="131" spans="2:11" customFormat="1" ht="15" customHeight="1" x14ac:dyDescent="0.2">
      <c r="B131" s="231"/>
      <c r="C131" s="190" t="s">
        <v>5902</v>
      </c>
      <c r="D131" s="190"/>
      <c r="E131" s="190"/>
      <c r="F131" s="211" t="s">
        <v>5893</v>
      </c>
      <c r="G131" s="190"/>
      <c r="H131" s="190" t="s">
        <v>5903</v>
      </c>
      <c r="I131" s="190" t="s">
        <v>5889</v>
      </c>
      <c r="J131" s="190">
        <v>20</v>
      </c>
      <c r="K131" s="234"/>
    </row>
    <row r="132" spans="2:11" customFormat="1" ht="15" customHeight="1" x14ac:dyDescent="0.2">
      <c r="B132" s="231"/>
      <c r="C132" s="190" t="s">
        <v>5904</v>
      </c>
      <c r="D132" s="190"/>
      <c r="E132" s="190"/>
      <c r="F132" s="211" t="s">
        <v>5893</v>
      </c>
      <c r="G132" s="190"/>
      <c r="H132" s="190" t="s">
        <v>5905</v>
      </c>
      <c r="I132" s="190" t="s">
        <v>5889</v>
      </c>
      <c r="J132" s="190">
        <v>20</v>
      </c>
      <c r="K132" s="234"/>
    </row>
    <row r="133" spans="2:11" customFormat="1" ht="15" customHeight="1" x14ac:dyDescent="0.2">
      <c r="B133" s="231"/>
      <c r="C133" s="190" t="s">
        <v>5892</v>
      </c>
      <c r="D133" s="190"/>
      <c r="E133" s="190"/>
      <c r="F133" s="211" t="s">
        <v>5893</v>
      </c>
      <c r="G133" s="190"/>
      <c r="H133" s="190" t="s">
        <v>5927</v>
      </c>
      <c r="I133" s="190" t="s">
        <v>5889</v>
      </c>
      <c r="J133" s="190">
        <v>50</v>
      </c>
      <c r="K133" s="234"/>
    </row>
    <row r="134" spans="2:11" customFormat="1" ht="15" customHeight="1" x14ac:dyDescent="0.2">
      <c r="B134" s="231"/>
      <c r="C134" s="190" t="s">
        <v>5906</v>
      </c>
      <c r="D134" s="190"/>
      <c r="E134" s="190"/>
      <c r="F134" s="211" t="s">
        <v>5893</v>
      </c>
      <c r="G134" s="190"/>
      <c r="H134" s="190" t="s">
        <v>5927</v>
      </c>
      <c r="I134" s="190" t="s">
        <v>5889</v>
      </c>
      <c r="J134" s="190">
        <v>50</v>
      </c>
      <c r="K134" s="234"/>
    </row>
    <row r="135" spans="2:11" customFormat="1" ht="15" customHeight="1" x14ac:dyDescent="0.2">
      <c r="B135" s="231"/>
      <c r="C135" s="190" t="s">
        <v>5912</v>
      </c>
      <c r="D135" s="190"/>
      <c r="E135" s="190"/>
      <c r="F135" s="211" t="s">
        <v>5893</v>
      </c>
      <c r="G135" s="190"/>
      <c r="H135" s="190" t="s">
        <v>5927</v>
      </c>
      <c r="I135" s="190" t="s">
        <v>5889</v>
      </c>
      <c r="J135" s="190">
        <v>50</v>
      </c>
      <c r="K135" s="234"/>
    </row>
    <row r="136" spans="2:11" customFormat="1" ht="15" customHeight="1" x14ac:dyDescent="0.2">
      <c r="B136" s="231"/>
      <c r="C136" s="190" t="s">
        <v>5914</v>
      </c>
      <c r="D136" s="190"/>
      <c r="E136" s="190"/>
      <c r="F136" s="211" t="s">
        <v>5893</v>
      </c>
      <c r="G136" s="190"/>
      <c r="H136" s="190" t="s">
        <v>5927</v>
      </c>
      <c r="I136" s="190" t="s">
        <v>5889</v>
      </c>
      <c r="J136" s="190">
        <v>50</v>
      </c>
      <c r="K136" s="234"/>
    </row>
    <row r="137" spans="2:11" customFormat="1" ht="15" customHeight="1" x14ac:dyDescent="0.2">
      <c r="B137" s="231"/>
      <c r="C137" s="190" t="s">
        <v>5915</v>
      </c>
      <c r="D137" s="190"/>
      <c r="E137" s="190"/>
      <c r="F137" s="211" t="s">
        <v>5893</v>
      </c>
      <c r="G137" s="190"/>
      <c r="H137" s="190" t="s">
        <v>5940</v>
      </c>
      <c r="I137" s="190" t="s">
        <v>5889</v>
      </c>
      <c r="J137" s="190">
        <v>255</v>
      </c>
      <c r="K137" s="234"/>
    </row>
    <row r="138" spans="2:11" customFormat="1" ht="15" customHeight="1" x14ac:dyDescent="0.2">
      <c r="B138" s="231"/>
      <c r="C138" s="190" t="s">
        <v>5917</v>
      </c>
      <c r="D138" s="190"/>
      <c r="E138" s="190"/>
      <c r="F138" s="211" t="s">
        <v>5887</v>
      </c>
      <c r="G138" s="190"/>
      <c r="H138" s="190" t="s">
        <v>5941</v>
      </c>
      <c r="I138" s="190" t="s">
        <v>5919</v>
      </c>
      <c r="J138" s="190"/>
      <c r="K138" s="234"/>
    </row>
    <row r="139" spans="2:11" customFormat="1" ht="15" customHeight="1" x14ac:dyDescent="0.2">
      <c r="B139" s="231"/>
      <c r="C139" s="190" t="s">
        <v>5920</v>
      </c>
      <c r="D139" s="190"/>
      <c r="E139" s="190"/>
      <c r="F139" s="211" t="s">
        <v>5887</v>
      </c>
      <c r="G139" s="190"/>
      <c r="H139" s="190" t="s">
        <v>5942</v>
      </c>
      <c r="I139" s="190" t="s">
        <v>5922</v>
      </c>
      <c r="J139" s="190"/>
      <c r="K139" s="234"/>
    </row>
    <row r="140" spans="2:11" customFormat="1" ht="15" customHeight="1" x14ac:dyDescent="0.2">
      <c r="B140" s="231"/>
      <c r="C140" s="190" t="s">
        <v>5923</v>
      </c>
      <c r="D140" s="190"/>
      <c r="E140" s="190"/>
      <c r="F140" s="211" t="s">
        <v>5887</v>
      </c>
      <c r="G140" s="190"/>
      <c r="H140" s="190" t="s">
        <v>5923</v>
      </c>
      <c r="I140" s="190" t="s">
        <v>5922</v>
      </c>
      <c r="J140" s="190"/>
      <c r="K140" s="234"/>
    </row>
    <row r="141" spans="2:11" customFormat="1" ht="15" customHeight="1" x14ac:dyDescent="0.2">
      <c r="B141" s="231"/>
      <c r="C141" s="190" t="s">
        <v>39</v>
      </c>
      <c r="D141" s="190"/>
      <c r="E141" s="190"/>
      <c r="F141" s="211" t="s">
        <v>5887</v>
      </c>
      <c r="G141" s="190"/>
      <c r="H141" s="190" t="s">
        <v>5943</v>
      </c>
      <c r="I141" s="190" t="s">
        <v>5922</v>
      </c>
      <c r="J141" s="190"/>
      <c r="K141" s="234"/>
    </row>
    <row r="142" spans="2:11" customFormat="1" ht="15" customHeight="1" x14ac:dyDescent="0.2">
      <c r="B142" s="231"/>
      <c r="C142" s="190" t="s">
        <v>5944</v>
      </c>
      <c r="D142" s="190"/>
      <c r="E142" s="190"/>
      <c r="F142" s="211" t="s">
        <v>5887</v>
      </c>
      <c r="G142" s="190"/>
      <c r="H142" s="190" t="s">
        <v>5945</v>
      </c>
      <c r="I142" s="190" t="s">
        <v>5922</v>
      </c>
      <c r="J142" s="190"/>
      <c r="K142" s="234"/>
    </row>
    <row r="143" spans="2:11" customFormat="1" ht="15" customHeight="1" x14ac:dyDescent="0.2">
      <c r="B143" s="235"/>
      <c r="C143" s="236"/>
      <c r="D143" s="236"/>
      <c r="E143" s="236"/>
      <c r="F143" s="236"/>
      <c r="G143" s="236"/>
      <c r="H143" s="236"/>
      <c r="I143" s="236"/>
      <c r="J143" s="236"/>
      <c r="K143" s="237"/>
    </row>
    <row r="144" spans="2:11" customFormat="1" ht="18.75" customHeight="1" x14ac:dyDescent="0.2">
      <c r="B144" s="222"/>
      <c r="C144" s="222"/>
      <c r="D144" s="222"/>
      <c r="E144" s="222"/>
      <c r="F144" s="223"/>
      <c r="G144" s="222"/>
      <c r="H144" s="222"/>
      <c r="I144" s="222"/>
      <c r="J144" s="222"/>
      <c r="K144" s="222"/>
    </row>
    <row r="145" spans="2:11" customFormat="1" ht="18.75" customHeight="1" x14ac:dyDescent="0.2">
      <c r="B145" s="197"/>
      <c r="C145" s="197"/>
      <c r="D145" s="197"/>
      <c r="E145" s="197"/>
      <c r="F145" s="197"/>
      <c r="G145" s="197"/>
      <c r="H145" s="197"/>
      <c r="I145" s="197"/>
      <c r="J145" s="197"/>
      <c r="K145" s="197"/>
    </row>
    <row r="146" spans="2:11" customFormat="1" ht="7.5" customHeight="1" x14ac:dyDescent="0.2">
      <c r="B146" s="198"/>
      <c r="C146" s="199"/>
      <c r="D146" s="199"/>
      <c r="E146" s="199"/>
      <c r="F146" s="199"/>
      <c r="G146" s="199"/>
      <c r="H146" s="199"/>
      <c r="I146" s="199"/>
      <c r="J146" s="199"/>
      <c r="K146" s="200"/>
    </row>
    <row r="147" spans="2:11" customFormat="1" ht="45" customHeight="1" x14ac:dyDescent="0.2">
      <c r="B147" s="201"/>
      <c r="C147" s="313" t="s">
        <v>5946</v>
      </c>
      <c r="D147" s="313"/>
      <c r="E147" s="313"/>
      <c r="F147" s="313"/>
      <c r="G147" s="313"/>
      <c r="H147" s="313"/>
      <c r="I147" s="313"/>
      <c r="J147" s="313"/>
      <c r="K147" s="202"/>
    </row>
    <row r="148" spans="2:11" customFormat="1" ht="17.25" customHeight="1" x14ac:dyDescent="0.2">
      <c r="B148" s="201"/>
      <c r="C148" s="203" t="s">
        <v>5881</v>
      </c>
      <c r="D148" s="203"/>
      <c r="E148" s="203"/>
      <c r="F148" s="203" t="s">
        <v>5882</v>
      </c>
      <c r="G148" s="204"/>
      <c r="H148" s="203" t="s">
        <v>55</v>
      </c>
      <c r="I148" s="203" t="s">
        <v>58</v>
      </c>
      <c r="J148" s="203" t="s">
        <v>5883</v>
      </c>
      <c r="K148" s="202"/>
    </row>
    <row r="149" spans="2:11" customFormat="1" ht="17.25" customHeight="1" x14ac:dyDescent="0.2">
      <c r="B149" s="201"/>
      <c r="C149" s="205" t="s">
        <v>5884</v>
      </c>
      <c r="D149" s="205"/>
      <c r="E149" s="205"/>
      <c r="F149" s="206" t="s">
        <v>5885</v>
      </c>
      <c r="G149" s="207"/>
      <c r="H149" s="205"/>
      <c r="I149" s="205"/>
      <c r="J149" s="205" t="s">
        <v>5886</v>
      </c>
      <c r="K149" s="202"/>
    </row>
    <row r="150" spans="2:11" customFormat="1" ht="5.25" customHeight="1" x14ac:dyDescent="0.2">
      <c r="B150" s="213"/>
      <c r="C150" s="208"/>
      <c r="D150" s="208"/>
      <c r="E150" s="208"/>
      <c r="F150" s="208"/>
      <c r="G150" s="209"/>
      <c r="H150" s="208"/>
      <c r="I150" s="208"/>
      <c r="J150" s="208"/>
      <c r="K150" s="234"/>
    </row>
    <row r="151" spans="2:11" customFormat="1" ht="15" customHeight="1" x14ac:dyDescent="0.2">
      <c r="B151" s="213"/>
      <c r="C151" s="238" t="s">
        <v>5890</v>
      </c>
      <c r="D151" s="190"/>
      <c r="E151" s="190"/>
      <c r="F151" s="239" t="s">
        <v>5887</v>
      </c>
      <c r="G151" s="190"/>
      <c r="H151" s="238" t="s">
        <v>5927</v>
      </c>
      <c r="I151" s="238" t="s">
        <v>5889</v>
      </c>
      <c r="J151" s="238">
        <v>120</v>
      </c>
      <c r="K151" s="234"/>
    </row>
    <row r="152" spans="2:11" customFormat="1" ht="15" customHeight="1" x14ac:dyDescent="0.2">
      <c r="B152" s="213"/>
      <c r="C152" s="238" t="s">
        <v>5936</v>
      </c>
      <c r="D152" s="190"/>
      <c r="E152" s="190"/>
      <c r="F152" s="239" t="s">
        <v>5887</v>
      </c>
      <c r="G152" s="190"/>
      <c r="H152" s="238" t="s">
        <v>5947</v>
      </c>
      <c r="I152" s="238" t="s">
        <v>5889</v>
      </c>
      <c r="J152" s="238" t="s">
        <v>5938</v>
      </c>
      <c r="K152" s="234"/>
    </row>
    <row r="153" spans="2:11" customFormat="1" ht="15" customHeight="1" x14ac:dyDescent="0.2">
      <c r="B153" s="213"/>
      <c r="C153" s="238" t="s">
        <v>84</v>
      </c>
      <c r="D153" s="190"/>
      <c r="E153" s="190"/>
      <c r="F153" s="239" t="s">
        <v>5887</v>
      </c>
      <c r="G153" s="190"/>
      <c r="H153" s="238" t="s">
        <v>5948</v>
      </c>
      <c r="I153" s="238" t="s">
        <v>5889</v>
      </c>
      <c r="J153" s="238" t="s">
        <v>5938</v>
      </c>
      <c r="K153" s="234"/>
    </row>
    <row r="154" spans="2:11" customFormat="1" ht="15" customHeight="1" x14ac:dyDescent="0.2">
      <c r="B154" s="213"/>
      <c r="C154" s="238" t="s">
        <v>5892</v>
      </c>
      <c r="D154" s="190"/>
      <c r="E154" s="190"/>
      <c r="F154" s="239" t="s">
        <v>5893</v>
      </c>
      <c r="G154" s="190"/>
      <c r="H154" s="238" t="s">
        <v>5927</v>
      </c>
      <c r="I154" s="238" t="s">
        <v>5889</v>
      </c>
      <c r="J154" s="238">
        <v>50</v>
      </c>
      <c r="K154" s="234"/>
    </row>
    <row r="155" spans="2:11" customFormat="1" ht="15" customHeight="1" x14ac:dyDescent="0.2">
      <c r="B155" s="213"/>
      <c r="C155" s="238" t="s">
        <v>5895</v>
      </c>
      <c r="D155" s="190"/>
      <c r="E155" s="190"/>
      <c r="F155" s="239" t="s">
        <v>5887</v>
      </c>
      <c r="G155" s="190"/>
      <c r="H155" s="238" t="s">
        <v>5927</v>
      </c>
      <c r="I155" s="238" t="s">
        <v>5897</v>
      </c>
      <c r="J155" s="238"/>
      <c r="K155" s="234"/>
    </row>
    <row r="156" spans="2:11" customFormat="1" ht="15" customHeight="1" x14ac:dyDescent="0.2">
      <c r="B156" s="213"/>
      <c r="C156" s="238" t="s">
        <v>5906</v>
      </c>
      <c r="D156" s="190"/>
      <c r="E156" s="190"/>
      <c r="F156" s="239" t="s">
        <v>5893</v>
      </c>
      <c r="G156" s="190"/>
      <c r="H156" s="238" t="s">
        <v>5927</v>
      </c>
      <c r="I156" s="238" t="s">
        <v>5889</v>
      </c>
      <c r="J156" s="238">
        <v>50</v>
      </c>
      <c r="K156" s="234"/>
    </row>
    <row r="157" spans="2:11" customFormat="1" ht="15" customHeight="1" x14ac:dyDescent="0.2">
      <c r="B157" s="213"/>
      <c r="C157" s="238" t="s">
        <v>5914</v>
      </c>
      <c r="D157" s="190"/>
      <c r="E157" s="190"/>
      <c r="F157" s="239" t="s">
        <v>5893</v>
      </c>
      <c r="G157" s="190"/>
      <c r="H157" s="238" t="s">
        <v>5927</v>
      </c>
      <c r="I157" s="238" t="s">
        <v>5889</v>
      </c>
      <c r="J157" s="238">
        <v>50</v>
      </c>
      <c r="K157" s="234"/>
    </row>
    <row r="158" spans="2:11" customFormat="1" ht="15" customHeight="1" x14ac:dyDescent="0.2">
      <c r="B158" s="213"/>
      <c r="C158" s="238" t="s">
        <v>5912</v>
      </c>
      <c r="D158" s="190"/>
      <c r="E158" s="190"/>
      <c r="F158" s="239" t="s">
        <v>5893</v>
      </c>
      <c r="G158" s="190"/>
      <c r="H158" s="238" t="s">
        <v>5927</v>
      </c>
      <c r="I158" s="238" t="s">
        <v>5889</v>
      </c>
      <c r="J158" s="238">
        <v>50</v>
      </c>
      <c r="K158" s="234"/>
    </row>
    <row r="159" spans="2:11" customFormat="1" ht="15" customHeight="1" x14ac:dyDescent="0.2">
      <c r="B159" s="213"/>
      <c r="C159" s="238" t="s">
        <v>119</v>
      </c>
      <c r="D159" s="190"/>
      <c r="E159" s="190"/>
      <c r="F159" s="239" t="s">
        <v>5887</v>
      </c>
      <c r="G159" s="190"/>
      <c r="H159" s="238" t="s">
        <v>5949</v>
      </c>
      <c r="I159" s="238" t="s">
        <v>5889</v>
      </c>
      <c r="J159" s="238" t="s">
        <v>5950</v>
      </c>
      <c r="K159" s="234"/>
    </row>
    <row r="160" spans="2:11" customFormat="1" ht="15" customHeight="1" x14ac:dyDescent="0.2">
      <c r="B160" s="213"/>
      <c r="C160" s="238" t="s">
        <v>5951</v>
      </c>
      <c r="D160" s="190"/>
      <c r="E160" s="190"/>
      <c r="F160" s="239" t="s">
        <v>5887</v>
      </c>
      <c r="G160" s="190"/>
      <c r="H160" s="238" t="s">
        <v>5952</v>
      </c>
      <c r="I160" s="238" t="s">
        <v>5922</v>
      </c>
      <c r="J160" s="238"/>
      <c r="K160" s="234"/>
    </row>
    <row r="161" spans="2:11" customFormat="1" ht="15" customHeight="1" x14ac:dyDescent="0.2">
      <c r="B161" s="240"/>
      <c r="C161" s="220"/>
      <c r="D161" s="220"/>
      <c r="E161" s="220"/>
      <c r="F161" s="220"/>
      <c r="G161" s="220"/>
      <c r="H161" s="220"/>
      <c r="I161" s="220"/>
      <c r="J161" s="220"/>
      <c r="K161" s="241"/>
    </row>
    <row r="162" spans="2:11" customFormat="1" ht="18.75" customHeight="1" x14ac:dyDescent="0.2">
      <c r="B162" s="222"/>
      <c r="C162" s="232"/>
      <c r="D162" s="232"/>
      <c r="E162" s="232"/>
      <c r="F162" s="242"/>
      <c r="G162" s="232"/>
      <c r="H162" s="232"/>
      <c r="I162" s="232"/>
      <c r="J162" s="232"/>
      <c r="K162" s="222"/>
    </row>
    <row r="163" spans="2:11" customFormat="1" ht="18.75" customHeight="1" x14ac:dyDescent="0.2">
      <c r="B163" s="197"/>
      <c r="C163" s="197"/>
      <c r="D163" s="197"/>
      <c r="E163" s="197"/>
      <c r="F163" s="197"/>
      <c r="G163" s="197"/>
      <c r="H163" s="197"/>
      <c r="I163" s="197"/>
      <c r="J163" s="197"/>
      <c r="K163" s="197"/>
    </row>
    <row r="164" spans="2:11" customFormat="1" ht="7.5" customHeight="1" x14ac:dyDescent="0.2">
      <c r="B164" s="179"/>
      <c r="C164" s="180"/>
      <c r="D164" s="180"/>
      <c r="E164" s="180"/>
      <c r="F164" s="180"/>
      <c r="G164" s="180"/>
      <c r="H164" s="180"/>
      <c r="I164" s="180"/>
      <c r="J164" s="180"/>
      <c r="K164" s="181"/>
    </row>
    <row r="165" spans="2:11" customFormat="1" ht="45" customHeight="1" x14ac:dyDescent="0.2">
      <c r="B165" s="182"/>
      <c r="C165" s="311" t="s">
        <v>5953</v>
      </c>
      <c r="D165" s="311"/>
      <c r="E165" s="311"/>
      <c r="F165" s="311"/>
      <c r="G165" s="311"/>
      <c r="H165" s="311"/>
      <c r="I165" s="311"/>
      <c r="J165" s="311"/>
      <c r="K165" s="183"/>
    </row>
    <row r="166" spans="2:11" customFormat="1" ht="17.25" customHeight="1" x14ac:dyDescent="0.2">
      <c r="B166" s="182"/>
      <c r="C166" s="203" t="s">
        <v>5881</v>
      </c>
      <c r="D166" s="203"/>
      <c r="E166" s="203"/>
      <c r="F166" s="203" t="s">
        <v>5882</v>
      </c>
      <c r="G166" s="243"/>
      <c r="H166" s="244" t="s">
        <v>55</v>
      </c>
      <c r="I166" s="244" t="s">
        <v>58</v>
      </c>
      <c r="J166" s="203" t="s">
        <v>5883</v>
      </c>
      <c r="K166" s="183"/>
    </row>
    <row r="167" spans="2:11" customFormat="1" ht="17.25" customHeight="1" x14ac:dyDescent="0.2">
      <c r="B167" s="184"/>
      <c r="C167" s="205" t="s">
        <v>5884</v>
      </c>
      <c r="D167" s="205"/>
      <c r="E167" s="205"/>
      <c r="F167" s="206" t="s">
        <v>5885</v>
      </c>
      <c r="G167" s="245"/>
      <c r="H167" s="246"/>
      <c r="I167" s="246"/>
      <c r="J167" s="205" t="s">
        <v>5886</v>
      </c>
      <c r="K167" s="185"/>
    </row>
    <row r="168" spans="2:11" customFormat="1" ht="5.25" customHeight="1" x14ac:dyDescent="0.2">
      <c r="B168" s="213"/>
      <c r="C168" s="208"/>
      <c r="D168" s="208"/>
      <c r="E168" s="208"/>
      <c r="F168" s="208"/>
      <c r="G168" s="209"/>
      <c r="H168" s="208"/>
      <c r="I168" s="208"/>
      <c r="J168" s="208"/>
      <c r="K168" s="234"/>
    </row>
    <row r="169" spans="2:11" customFormat="1" ht="15" customHeight="1" x14ac:dyDescent="0.2">
      <c r="B169" s="213"/>
      <c r="C169" s="190" t="s">
        <v>5890</v>
      </c>
      <c r="D169" s="190"/>
      <c r="E169" s="190"/>
      <c r="F169" s="211" t="s">
        <v>5887</v>
      </c>
      <c r="G169" s="190"/>
      <c r="H169" s="190" t="s">
        <v>5927</v>
      </c>
      <c r="I169" s="190" t="s">
        <v>5889</v>
      </c>
      <c r="J169" s="190">
        <v>120</v>
      </c>
      <c r="K169" s="234"/>
    </row>
    <row r="170" spans="2:11" customFormat="1" ht="15" customHeight="1" x14ac:dyDescent="0.2">
      <c r="B170" s="213"/>
      <c r="C170" s="190" t="s">
        <v>5936</v>
      </c>
      <c r="D170" s="190"/>
      <c r="E170" s="190"/>
      <c r="F170" s="211" t="s">
        <v>5887</v>
      </c>
      <c r="G170" s="190"/>
      <c r="H170" s="190" t="s">
        <v>5937</v>
      </c>
      <c r="I170" s="190" t="s">
        <v>5889</v>
      </c>
      <c r="J170" s="190" t="s">
        <v>5938</v>
      </c>
      <c r="K170" s="234"/>
    </row>
    <row r="171" spans="2:11" customFormat="1" ht="15" customHeight="1" x14ac:dyDescent="0.2">
      <c r="B171" s="213"/>
      <c r="C171" s="190" t="s">
        <v>84</v>
      </c>
      <c r="D171" s="190"/>
      <c r="E171" s="190"/>
      <c r="F171" s="211" t="s">
        <v>5887</v>
      </c>
      <c r="G171" s="190"/>
      <c r="H171" s="190" t="s">
        <v>5954</v>
      </c>
      <c r="I171" s="190" t="s">
        <v>5889</v>
      </c>
      <c r="J171" s="190" t="s">
        <v>5938</v>
      </c>
      <c r="K171" s="234"/>
    </row>
    <row r="172" spans="2:11" customFormat="1" ht="15" customHeight="1" x14ac:dyDescent="0.2">
      <c r="B172" s="213"/>
      <c r="C172" s="190" t="s">
        <v>5892</v>
      </c>
      <c r="D172" s="190"/>
      <c r="E172" s="190"/>
      <c r="F172" s="211" t="s">
        <v>5893</v>
      </c>
      <c r="G172" s="190"/>
      <c r="H172" s="190" t="s">
        <v>5954</v>
      </c>
      <c r="I172" s="190" t="s">
        <v>5889</v>
      </c>
      <c r="J172" s="190">
        <v>50</v>
      </c>
      <c r="K172" s="234"/>
    </row>
    <row r="173" spans="2:11" customFormat="1" ht="15" customHeight="1" x14ac:dyDescent="0.2">
      <c r="B173" s="213"/>
      <c r="C173" s="190" t="s">
        <v>5895</v>
      </c>
      <c r="D173" s="190"/>
      <c r="E173" s="190"/>
      <c r="F173" s="211" t="s">
        <v>5887</v>
      </c>
      <c r="G173" s="190"/>
      <c r="H173" s="190" t="s">
        <v>5954</v>
      </c>
      <c r="I173" s="190" t="s">
        <v>5897</v>
      </c>
      <c r="J173" s="190"/>
      <c r="K173" s="234"/>
    </row>
    <row r="174" spans="2:11" customFormat="1" ht="15" customHeight="1" x14ac:dyDescent="0.2">
      <c r="B174" s="213"/>
      <c r="C174" s="190" t="s">
        <v>5906</v>
      </c>
      <c r="D174" s="190"/>
      <c r="E174" s="190"/>
      <c r="F174" s="211" t="s">
        <v>5893</v>
      </c>
      <c r="G174" s="190"/>
      <c r="H174" s="190" t="s">
        <v>5954</v>
      </c>
      <c r="I174" s="190" t="s">
        <v>5889</v>
      </c>
      <c r="J174" s="190">
        <v>50</v>
      </c>
      <c r="K174" s="234"/>
    </row>
    <row r="175" spans="2:11" customFormat="1" ht="15" customHeight="1" x14ac:dyDescent="0.2">
      <c r="B175" s="213"/>
      <c r="C175" s="190" t="s">
        <v>5914</v>
      </c>
      <c r="D175" s="190"/>
      <c r="E175" s="190"/>
      <c r="F175" s="211" t="s">
        <v>5893</v>
      </c>
      <c r="G175" s="190"/>
      <c r="H175" s="190" t="s">
        <v>5954</v>
      </c>
      <c r="I175" s="190" t="s">
        <v>5889</v>
      </c>
      <c r="J175" s="190">
        <v>50</v>
      </c>
      <c r="K175" s="234"/>
    </row>
    <row r="176" spans="2:11" customFormat="1" ht="15" customHeight="1" x14ac:dyDescent="0.2">
      <c r="B176" s="213"/>
      <c r="C176" s="190" t="s">
        <v>5912</v>
      </c>
      <c r="D176" s="190"/>
      <c r="E176" s="190"/>
      <c r="F176" s="211" t="s">
        <v>5893</v>
      </c>
      <c r="G176" s="190"/>
      <c r="H176" s="190" t="s">
        <v>5954</v>
      </c>
      <c r="I176" s="190" t="s">
        <v>5889</v>
      </c>
      <c r="J176" s="190">
        <v>50</v>
      </c>
      <c r="K176" s="234"/>
    </row>
    <row r="177" spans="2:11" customFormat="1" ht="15" customHeight="1" x14ac:dyDescent="0.2">
      <c r="B177" s="213"/>
      <c r="C177" s="190" t="s">
        <v>167</v>
      </c>
      <c r="D177" s="190"/>
      <c r="E177" s="190"/>
      <c r="F177" s="211" t="s">
        <v>5887</v>
      </c>
      <c r="G177" s="190"/>
      <c r="H177" s="190" t="s">
        <v>5955</v>
      </c>
      <c r="I177" s="190" t="s">
        <v>5956</v>
      </c>
      <c r="J177" s="190"/>
      <c r="K177" s="234"/>
    </row>
    <row r="178" spans="2:11" customFormat="1" ht="15" customHeight="1" x14ac:dyDescent="0.2">
      <c r="B178" s="213"/>
      <c r="C178" s="190" t="s">
        <v>58</v>
      </c>
      <c r="D178" s="190"/>
      <c r="E178" s="190"/>
      <c r="F178" s="211" t="s">
        <v>5887</v>
      </c>
      <c r="G178" s="190"/>
      <c r="H178" s="190" t="s">
        <v>5957</v>
      </c>
      <c r="I178" s="190" t="s">
        <v>5958</v>
      </c>
      <c r="J178" s="190">
        <v>1</v>
      </c>
      <c r="K178" s="234"/>
    </row>
    <row r="179" spans="2:11" customFormat="1" ht="15" customHeight="1" x14ac:dyDescent="0.2">
      <c r="B179" s="213"/>
      <c r="C179" s="190" t="s">
        <v>54</v>
      </c>
      <c r="D179" s="190"/>
      <c r="E179" s="190"/>
      <c r="F179" s="211" t="s">
        <v>5887</v>
      </c>
      <c r="G179" s="190"/>
      <c r="H179" s="190" t="s">
        <v>5959</v>
      </c>
      <c r="I179" s="190" t="s">
        <v>5889</v>
      </c>
      <c r="J179" s="190">
        <v>20</v>
      </c>
      <c r="K179" s="234"/>
    </row>
    <row r="180" spans="2:11" customFormat="1" ht="15" customHeight="1" x14ac:dyDescent="0.2">
      <c r="B180" s="213"/>
      <c r="C180" s="190" t="s">
        <v>55</v>
      </c>
      <c r="D180" s="190"/>
      <c r="E180" s="190"/>
      <c r="F180" s="211" t="s">
        <v>5887</v>
      </c>
      <c r="G180" s="190"/>
      <c r="H180" s="190" t="s">
        <v>5960</v>
      </c>
      <c r="I180" s="190" t="s">
        <v>5889</v>
      </c>
      <c r="J180" s="190">
        <v>255</v>
      </c>
      <c r="K180" s="234"/>
    </row>
    <row r="181" spans="2:11" customFormat="1" ht="15" customHeight="1" x14ac:dyDescent="0.2">
      <c r="B181" s="213"/>
      <c r="C181" s="190" t="s">
        <v>168</v>
      </c>
      <c r="D181" s="190"/>
      <c r="E181" s="190"/>
      <c r="F181" s="211" t="s">
        <v>5887</v>
      </c>
      <c r="G181" s="190"/>
      <c r="H181" s="190" t="s">
        <v>5851</v>
      </c>
      <c r="I181" s="190" t="s">
        <v>5889</v>
      </c>
      <c r="J181" s="190">
        <v>10</v>
      </c>
      <c r="K181" s="234"/>
    </row>
    <row r="182" spans="2:11" customFormat="1" ht="15" customHeight="1" x14ac:dyDescent="0.2">
      <c r="B182" s="213"/>
      <c r="C182" s="190" t="s">
        <v>169</v>
      </c>
      <c r="D182" s="190"/>
      <c r="E182" s="190"/>
      <c r="F182" s="211" t="s">
        <v>5887</v>
      </c>
      <c r="G182" s="190"/>
      <c r="H182" s="190" t="s">
        <v>5961</v>
      </c>
      <c r="I182" s="190" t="s">
        <v>5922</v>
      </c>
      <c r="J182" s="190"/>
      <c r="K182" s="234"/>
    </row>
    <row r="183" spans="2:11" customFormat="1" ht="15" customHeight="1" x14ac:dyDescent="0.2">
      <c r="B183" s="213"/>
      <c r="C183" s="190" t="s">
        <v>5962</v>
      </c>
      <c r="D183" s="190"/>
      <c r="E183" s="190"/>
      <c r="F183" s="211" t="s">
        <v>5887</v>
      </c>
      <c r="G183" s="190"/>
      <c r="H183" s="190" t="s">
        <v>5963</v>
      </c>
      <c r="I183" s="190" t="s">
        <v>5922</v>
      </c>
      <c r="J183" s="190"/>
      <c r="K183" s="234"/>
    </row>
    <row r="184" spans="2:11" customFormat="1" ht="15" customHeight="1" x14ac:dyDescent="0.2">
      <c r="B184" s="213"/>
      <c r="C184" s="190" t="s">
        <v>5951</v>
      </c>
      <c r="D184" s="190"/>
      <c r="E184" s="190"/>
      <c r="F184" s="211" t="s">
        <v>5887</v>
      </c>
      <c r="G184" s="190"/>
      <c r="H184" s="190" t="s">
        <v>5964</v>
      </c>
      <c r="I184" s="190" t="s">
        <v>5922</v>
      </c>
      <c r="J184" s="190"/>
      <c r="K184" s="234"/>
    </row>
    <row r="185" spans="2:11" customFormat="1" ht="15" customHeight="1" x14ac:dyDescent="0.2">
      <c r="B185" s="213"/>
      <c r="C185" s="190" t="s">
        <v>171</v>
      </c>
      <c r="D185" s="190"/>
      <c r="E185" s="190"/>
      <c r="F185" s="211" t="s">
        <v>5893</v>
      </c>
      <c r="G185" s="190"/>
      <c r="H185" s="190" t="s">
        <v>5965</v>
      </c>
      <c r="I185" s="190" t="s">
        <v>5889</v>
      </c>
      <c r="J185" s="190">
        <v>50</v>
      </c>
      <c r="K185" s="234"/>
    </row>
    <row r="186" spans="2:11" customFormat="1" ht="15" customHeight="1" x14ac:dyDescent="0.2">
      <c r="B186" s="213"/>
      <c r="C186" s="190" t="s">
        <v>5966</v>
      </c>
      <c r="D186" s="190"/>
      <c r="E186" s="190"/>
      <c r="F186" s="211" t="s">
        <v>5893</v>
      </c>
      <c r="G186" s="190"/>
      <c r="H186" s="190" t="s">
        <v>5967</v>
      </c>
      <c r="I186" s="190" t="s">
        <v>5968</v>
      </c>
      <c r="J186" s="190"/>
      <c r="K186" s="234"/>
    </row>
    <row r="187" spans="2:11" customFormat="1" ht="15" customHeight="1" x14ac:dyDescent="0.2">
      <c r="B187" s="213"/>
      <c r="C187" s="190" t="s">
        <v>5969</v>
      </c>
      <c r="D187" s="190"/>
      <c r="E187" s="190"/>
      <c r="F187" s="211" t="s">
        <v>5893</v>
      </c>
      <c r="G187" s="190"/>
      <c r="H187" s="190" t="s">
        <v>5970</v>
      </c>
      <c r="I187" s="190" t="s">
        <v>5968</v>
      </c>
      <c r="J187" s="190"/>
      <c r="K187" s="234"/>
    </row>
    <row r="188" spans="2:11" customFormat="1" ht="15" customHeight="1" x14ac:dyDescent="0.2">
      <c r="B188" s="213"/>
      <c r="C188" s="190" t="s">
        <v>5971</v>
      </c>
      <c r="D188" s="190"/>
      <c r="E188" s="190"/>
      <c r="F188" s="211" t="s">
        <v>5893</v>
      </c>
      <c r="G188" s="190"/>
      <c r="H188" s="190" t="s">
        <v>5972</v>
      </c>
      <c r="I188" s="190" t="s">
        <v>5968</v>
      </c>
      <c r="J188" s="190"/>
      <c r="K188" s="234"/>
    </row>
    <row r="189" spans="2:11" customFormat="1" ht="15" customHeight="1" x14ac:dyDescent="0.2">
      <c r="B189" s="213"/>
      <c r="C189" s="247" t="s">
        <v>5973</v>
      </c>
      <c r="D189" s="190"/>
      <c r="E189" s="190"/>
      <c r="F189" s="211" t="s">
        <v>5893</v>
      </c>
      <c r="G189" s="190"/>
      <c r="H189" s="190" t="s">
        <v>5974</v>
      </c>
      <c r="I189" s="190" t="s">
        <v>5975</v>
      </c>
      <c r="J189" s="248" t="s">
        <v>5976</v>
      </c>
      <c r="K189" s="234"/>
    </row>
    <row r="190" spans="2:11" customFormat="1" ht="15" customHeight="1" x14ac:dyDescent="0.2">
      <c r="B190" s="249"/>
      <c r="C190" s="250" t="s">
        <v>5977</v>
      </c>
      <c r="D190" s="251"/>
      <c r="E190" s="251"/>
      <c r="F190" s="252" t="s">
        <v>5893</v>
      </c>
      <c r="G190" s="251"/>
      <c r="H190" s="251" t="s">
        <v>5978</v>
      </c>
      <c r="I190" s="251" t="s">
        <v>5975</v>
      </c>
      <c r="J190" s="253" t="s">
        <v>5976</v>
      </c>
      <c r="K190" s="254"/>
    </row>
    <row r="191" spans="2:11" customFormat="1" ht="15" customHeight="1" x14ac:dyDescent="0.2">
      <c r="B191" s="213"/>
      <c r="C191" s="247" t="s">
        <v>43</v>
      </c>
      <c r="D191" s="190"/>
      <c r="E191" s="190"/>
      <c r="F191" s="211" t="s">
        <v>5887</v>
      </c>
      <c r="G191" s="190"/>
      <c r="H191" s="187" t="s">
        <v>5979</v>
      </c>
      <c r="I191" s="190" t="s">
        <v>5980</v>
      </c>
      <c r="J191" s="190"/>
      <c r="K191" s="234"/>
    </row>
    <row r="192" spans="2:11" customFormat="1" ht="15" customHeight="1" x14ac:dyDescent="0.2">
      <c r="B192" s="213"/>
      <c r="C192" s="247" t="s">
        <v>5981</v>
      </c>
      <c r="D192" s="190"/>
      <c r="E192" s="190"/>
      <c r="F192" s="211" t="s">
        <v>5887</v>
      </c>
      <c r="G192" s="190"/>
      <c r="H192" s="190" t="s">
        <v>5982</v>
      </c>
      <c r="I192" s="190" t="s">
        <v>5922</v>
      </c>
      <c r="J192" s="190"/>
      <c r="K192" s="234"/>
    </row>
    <row r="193" spans="2:11" customFormat="1" ht="15" customHeight="1" x14ac:dyDescent="0.2">
      <c r="B193" s="213"/>
      <c r="C193" s="247" t="s">
        <v>5983</v>
      </c>
      <c r="D193" s="190"/>
      <c r="E193" s="190"/>
      <c r="F193" s="211" t="s">
        <v>5887</v>
      </c>
      <c r="G193" s="190"/>
      <c r="H193" s="190" t="s">
        <v>5984</v>
      </c>
      <c r="I193" s="190" t="s">
        <v>5922</v>
      </c>
      <c r="J193" s="190"/>
      <c r="K193" s="234"/>
    </row>
    <row r="194" spans="2:11" customFormat="1" ht="15" customHeight="1" x14ac:dyDescent="0.2">
      <c r="B194" s="213"/>
      <c r="C194" s="247" t="s">
        <v>5985</v>
      </c>
      <c r="D194" s="190"/>
      <c r="E194" s="190"/>
      <c r="F194" s="211" t="s">
        <v>5893</v>
      </c>
      <c r="G194" s="190"/>
      <c r="H194" s="190" t="s">
        <v>5986</v>
      </c>
      <c r="I194" s="190" t="s">
        <v>5922</v>
      </c>
      <c r="J194" s="190"/>
      <c r="K194" s="234"/>
    </row>
    <row r="195" spans="2:11" customFormat="1" ht="15" customHeight="1" x14ac:dyDescent="0.2">
      <c r="B195" s="240"/>
      <c r="C195" s="255"/>
      <c r="D195" s="220"/>
      <c r="E195" s="220"/>
      <c r="F195" s="220"/>
      <c r="G195" s="220"/>
      <c r="H195" s="220"/>
      <c r="I195" s="220"/>
      <c r="J195" s="220"/>
      <c r="K195" s="241"/>
    </row>
    <row r="196" spans="2:11" customFormat="1" ht="18.75" customHeight="1" x14ac:dyDescent="0.2">
      <c r="B196" s="222"/>
      <c r="C196" s="232"/>
      <c r="D196" s="232"/>
      <c r="E196" s="232"/>
      <c r="F196" s="242"/>
      <c r="G196" s="232"/>
      <c r="H196" s="232"/>
      <c r="I196" s="232"/>
      <c r="J196" s="232"/>
      <c r="K196" s="222"/>
    </row>
    <row r="197" spans="2:11" customFormat="1" ht="18.75" customHeight="1" x14ac:dyDescent="0.2">
      <c r="B197" s="222"/>
      <c r="C197" s="232"/>
      <c r="D197" s="232"/>
      <c r="E197" s="232"/>
      <c r="F197" s="242"/>
      <c r="G197" s="232"/>
      <c r="H197" s="232"/>
      <c r="I197" s="232"/>
      <c r="J197" s="232"/>
      <c r="K197" s="222"/>
    </row>
    <row r="198" spans="2:11" customFormat="1" ht="18.75" customHeight="1" x14ac:dyDescent="0.2">
      <c r="B198" s="197"/>
      <c r="C198" s="197"/>
      <c r="D198" s="197"/>
      <c r="E198" s="197"/>
      <c r="F198" s="197"/>
      <c r="G198" s="197"/>
      <c r="H198" s="197"/>
      <c r="I198" s="197"/>
      <c r="J198" s="197"/>
      <c r="K198" s="197"/>
    </row>
    <row r="199" spans="2:11" customFormat="1" ht="13.5" x14ac:dyDescent="0.2">
      <c r="B199" s="179"/>
      <c r="C199" s="180"/>
      <c r="D199" s="180"/>
      <c r="E199" s="180"/>
      <c r="F199" s="180"/>
      <c r="G199" s="180"/>
      <c r="H199" s="180"/>
      <c r="I199" s="180"/>
      <c r="J199" s="180"/>
      <c r="K199" s="181"/>
    </row>
    <row r="200" spans="2:11" customFormat="1" ht="21" x14ac:dyDescent="0.2">
      <c r="B200" s="182"/>
      <c r="C200" s="311" t="s">
        <v>5987</v>
      </c>
      <c r="D200" s="311"/>
      <c r="E200" s="311"/>
      <c r="F200" s="311"/>
      <c r="G200" s="311"/>
      <c r="H200" s="311"/>
      <c r="I200" s="311"/>
      <c r="J200" s="311"/>
      <c r="K200" s="183"/>
    </row>
    <row r="201" spans="2:11" customFormat="1" ht="25.5" customHeight="1" x14ac:dyDescent="0.3">
      <c r="B201" s="182"/>
      <c r="C201" s="256" t="s">
        <v>5988</v>
      </c>
      <c r="D201" s="256"/>
      <c r="E201" s="256"/>
      <c r="F201" s="256" t="s">
        <v>5989</v>
      </c>
      <c r="G201" s="257"/>
      <c r="H201" s="314" t="s">
        <v>5990</v>
      </c>
      <c r="I201" s="314"/>
      <c r="J201" s="314"/>
      <c r="K201" s="183"/>
    </row>
    <row r="202" spans="2:11" customFormat="1" ht="5.25" customHeight="1" x14ac:dyDescent="0.2">
      <c r="B202" s="213"/>
      <c r="C202" s="208"/>
      <c r="D202" s="208"/>
      <c r="E202" s="208"/>
      <c r="F202" s="208"/>
      <c r="G202" s="232"/>
      <c r="H202" s="208"/>
      <c r="I202" s="208"/>
      <c r="J202" s="208"/>
      <c r="K202" s="234"/>
    </row>
    <row r="203" spans="2:11" customFormat="1" ht="15" customHeight="1" x14ac:dyDescent="0.2">
      <c r="B203" s="213"/>
      <c r="C203" s="190" t="s">
        <v>5980</v>
      </c>
      <c r="D203" s="190"/>
      <c r="E203" s="190"/>
      <c r="F203" s="211" t="s">
        <v>44</v>
      </c>
      <c r="G203" s="190"/>
      <c r="H203" s="315" t="s">
        <v>5991</v>
      </c>
      <c r="I203" s="315"/>
      <c r="J203" s="315"/>
      <c r="K203" s="234"/>
    </row>
    <row r="204" spans="2:11" customFormat="1" ht="15" customHeight="1" x14ac:dyDescent="0.2">
      <c r="B204" s="213"/>
      <c r="C204" s="190"/>
      <c r="D204" s="190"/>
      <c r="E204" s="190"/>
      <c r="F204" s="211" t="s">
        <v>45</v>
      </c>
      <c r="G204" s="190"/>
      <c r="H204" s="315" t="s">
        <v>5992</v>
      </c>
      <c r="I204" s="315"/>
      <c r="J204" s="315"/>
      <c r="K204" s="234"/>
    </row>
    <row r="205" spans="2:11" customFormat="1" ht="15" customHeight="1" x14ac:dyDescent="0.2">
      <c r="B205" s="213"/>
      <c r="C205" s="190"/>
      <c r="D205" s="190"/>
      <c r="E205" s="190"/>
      <c r="F205" s="211" t="s">
        <v>48</v>
      </c>
      <c r="G205" s="190"/>
      <c r="H205" s="315" t="s">
        <v>5993</v>
      </c>
      <c r="I205" s="315"/>
      <c r="J205" s="315"/>
      <c r="K205" s="234"/>
    </row>
    <row r="206" spans="2:11" customFormat="1" ht="15" customHeight="1" x14ac:dyDescent="0.2">
      <c r="B206" s="213"/>
      <c r="C206" s="190"/>
      <c r="D206" s="190"/>
      <c r="E206" s="190"/>
      <c r="F206" s="211" t="s">
        <v>46</v>
      </c>
      <c r="G206" s="190"/>
      <c r="H206" s="315" t="s">
        <v>5994</v>
      </c>
      <c r="I206" s="315"/>
      <c r="J206" s="315"/>
      <c r="K206" s="234"/>
    </row>
    <row r="207" spans="2:11" customFormat="1" ht="15" customHeight="1" x14ac:dyDescent="0.2">
      <c r="B207" s="213"/>
      <c r="C207" s="190"/>
      <c r="D207" s="190"/>
      <c r="E207" s="190"/>
      <c r="F207" s="211" t="s">
        <v>47</v>
      </c>
      <c r="G207" s="190"/>
      <c r="H207" s="315" t="s">
        <v>5995</v>
      </c>
      <c r="I207" s="315"/>
      <c r="J207" s="315"/>
      <c r="K207" s="234"/>
    </row>
    <row r="208" spans="2:11" customFormat="1" ht="15" customHeight="1" x14ac:dyDescent="0.2">
      <c r="B208" s="213"/>
      <c r="C208" s="190"/>
      <c r="D208" s="190"/>
      <c r="E208" s="190"/>
      <c r="F208" s="211"/>
      <c r="G208" s="190"/>
      <c r="H208" s="190"/>
      <c r="I208" s="190"/>
      <c r="J208" s="190"/>
      <c r="K208" s="234"/>
    </row>
    <row r="209" spans="2:11" customFormat="1" ht="15" customHeight="1" x14ac:dyDescent="0.2">
      <c r="B209" s="213"/>
      <c r="C209" s="190" t="s">
        <v>5934</v>
      </c>
      <c r="D209" s="190"/>
      <c r="E209" s="190"/>
      <c r="F209" s="211" t="s">
        <v>77</v>
      </c>
      <c r="G209" s="190"/>
      <c r="H209" s="315" t="s">
        <v>5996</v>
      </c>
      <c r="I209" s="315"/>
      <c r="J209" s="315"/>
      <c r="K209" s="234"/>
    </row>
    <row r="210" spans="2:11" customFormat="1" ht="15" customHeight="1" x14ac:dyDescent="0.2">
      <c r="B210" s="213"/>
      <c r="C210" s="190"/>
      <c r="D210" s="190"/>
      <c r="E210" s="190"/>
      <c r="F210" s="211" t="s">
        <v>5830</v>
      </c>
      <c r="G210" s="190"/>
      <c r="H210" s="315" t="s">
        <v>5831</v>
      </c>
      <c r="I210" s="315"/>
      <c r="J210" s="315"/>
      <c r="K210" s="234"/>
    </row>
    <row r="211" spans="2:11" customFormat="1" ht="15" customHeight="1" x14ac:dyDescent="0.2">
      <c r="B211" s="213"/>
      <c r="C211" s="190"/>
      <c r="D211" s="190"/>
      <c r="E211" s="190"/>
      <c r="F211" s="211" t="s">
        <v>5828</v>
      </c>
      <c r="G211" s="190"/>
      <c r="H211" s="315" t="s">
        <v>5997</v>
      </c>
      <c r="I211" s="315"/>
      <c r="J211" s="315"/>
      <c r="K211" s="234"/>
    </row>
    <row r="212" spans="2:11" customFormat="1" ht="15" customHeight="1" x14ac:dyDescent="0.2">
      <c r="B212" s="258"/>
      <c r="C212" s="190"/>
      <c r="D212" s="190"/>
      <c r="E212" s="190"/>
      <c r="F212" s="211" t="s">
        <v>5832</v>
      </c>
      <c r="G212" s="247"/>
      <c r="H212" s="316" t="s">
        <v>5833</v>
      </c>
      <c r="I212" s="316"/>
      <c r="J212" s="316"/>
      <c r="K212" s="259"/>
    </row>
    <row r="213" spans="2:11" customFormat="1" ht="15" customHeight="1" x14ac:dyDescent="0.2">
      <c r="B213" s="258"/>
      <c r="C213" s="190"/>
      <c r="D213" s="190"/>
      <c r="E213" s="190"/>
      <c r="F213" s="211" t="s">
        <v>5834</v>
      </c>
      <c r="G213" s="247"/>
      <c r="H213" s="316" t="s">
        <v>5998</v>
      </c>
      <c r="I213" s="316"/>
      <c r="J213" s="316"/>
      <c r="K213" s="259"/>
    </row>
    <row r="214" spans="2:11" customFormat="1" ht="15" customHeight="1" x14ac:dyDescent="0.2">
      <c r="B214" s="258"/>
      <c r="C214" s="190"/>
      <c r="D214" s="190"/>
      <c r="E214" s="190"/>
      <c r="F214" s="211"/>
      <c r="G214" s="247"/>
      <c r="H214" s="238"/>
      <c r="I214" s="238"/>
      <c r="J214" s="238"/>
      <c r="K214" s="259"/>
    </row>
    <row r="215" spans="2:11" customFormat="1" ht="15" customHeight="1" x14ac:dyDescent="0.2">
      <c r="B215" s="258"/>
      <c r="C215" s="190" t="s">
        <v>5958</v>
      </c>
      <c r="D215" s="190"/>
      <c r="E215" s="190"/>
      <c r="F215" s="211">
        <v>1</v>
      </c>
      <c r="G215" s="247"/>
      <c r="H215" s="316" t="s">
        <v>5999</v>
      </c>
      <c r="I215" s="316"/>
      <c r="J215" s="316"/>
      <c r="K215" s="259"/>
    </row>
    <row r="216" spans="2:11" customFormat="1" ht="15" customHeight="1" x14ac:dyDescent="0.2">
      <c r="B216" s="258"/>
      <c r="C216" s="190"/>
      <c r="D216" s="190"/>
      <c r="E216" s="190"/>
      <c r="F216" s="211">
        <v>2</v>
      </c>
      <c r="G216" s="247"/>
      <c r="H216" s="316" t="s">
        <v>6000</v>
      </c>
      <c r="I216" s="316"/>
      <c r="J216" s="316"/>
      <c r="K216" s="259"/>
    </row>
    <row r="217" spans="2:11" customFormat="1" ht="15" customHeight="1" x14ac:dyDescent="0.2">
      <c r="B217" s="258"/>
      <c r="C217" s="190"/>
      <c r="D217" s="190"/>
      <c r="E217" s="190"/>
      <c r="F217" s="211">
        <v>3</v>
      </c>
      <c r="G217" s="247"/>
      <c r="H217" s="316" t="s">
        <v>6001</v>
      </c>
      <c r="I217" s="316"/>
      <c r="J217" s="316"/>
      <c r="K217" s="259"/>
    </row>
    <row r="218" spans="2:11" customFormat="1" ht="15" customHeight="1" x14ac:dyDescent="0.2">
      <c r="B218" s="258"/>
      <c r="C218" s="190"/>
      <c r="D218" s="190"/>
      <c r="E218" s="190"/>
      <c r="F218" s="211">
        <v>4</v>
      </c>
      <c r="G218" s="247"/>
      <c r="H218" s="316" t="s">
        <v>6002</v>
      </c>
      <c r="I218" s="316"/>
      <c r="J218" s="316"/>
      <c r="K218" s="259"/>
    </row>
    <row r="219" spans="2:11" customFormat="1" ht="12.75" customHeight="1" x14ac:dyDescent="0.2">
      <c r="B219" s="260"/>
      <c r="C219" s="261"/>
      <c r="D219" s="261"/>
      <c r="E219" s="261"/>
      <c r="F219" s="261"/>
      <c r="G219" s="261"/>
      <c r="H219" s="261"/>
      <c r="I219" s="261"/>
      <c r="J219" s="261"/>
      <c r="K219" s="262"/>
    </row>
  </sheetData>
  <sheetProtection formatCells="0" formatColumns="0" formatRows="0" insertColumns="0" insertRows="0" insertHyperlinks="0" deleteColumns="0" deleteRows="0" sort="0" autoFilter="0" pivotTables="0"/>
  <mergeCells count="77">
    <mergeCell ref="H217:J217"/>
    <mergeCell ref="H218:J218"/>
    <mergeCell ref="H216:J216"/>
    <mergeCell ref="H213:J213"/>
    <mergeCell ref="H212:J212"/>
    <mergeCell ref="H206:J206"/>
    <mergeCell ref="H207:J207"/>
    <mergeCell ref="H209:J209"/>
    <mergeCell ref="H211:J211"/>
    <mergeCell ref="H215:J215"/>
    <mergeCell ref="H210:J210"/>
    <mergeCell ref="C200:J200"/>
    <mergeCell ref="H201:J201"/>
    <mergeCell ref="H203:J203"/>
    <mergeCell ref="H204:J204"/>
    <mergeCell ref="H205:J205"/>
    <mergeCell ref="C75:J75"/>
    <mergeCell ref="C102:J102"/>
    <mergeCell ref="C122:J122"/>
    <mergeCell ref="C147:J147"/>
    <mergeCell ref="C165:J165"/>
    <mergeCell ref="D66:J66"/>
    <mergeCell ref="D67:J67"/>
    <mergeCell ref="D68:J68"/>
    <mergeCell ref="D69:J69"/>
    <mergeCell ref="D70:J70"/>
    <mergeCell ref="D60:J60"/>
    <mergeCell ref="D61:J61"/>
    <mergeCell ref="D62:J62"/>
    <mergeCell ref="D63:J63"/>
    <mergeCell ref="D65:J65"/>
    <mergeCell ref="C54:J54"/>
    <mergeCell ref="C55:J55"/>
    <mergeCell ref="C57:J57"/>
    <mergeCell ref="D58:J58"/>
    <mergeCell ref="D59:J59"/>
    <mergeCell ref="F23:J23"/>
    <mergeCell ref="C25:J25"/>
    <mergeCell ref="C26:J26"/>
    <mergeCell ref="D27:J27"/>
    <mergeCell ref="D28:J28"/>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D47:J47"/>
    <mergeCell ref="E48:J48"/>
    <mergeCell ref="E49:J49"/>
    <mergeCell ref="E50:J50"/>
    <mergeCell ref="D51:J51"/>
    <mergeCell ref="G41:J41"/>
    <mergeCell ref="G42:J42"/>
    <mergeCell ref="G43:J43"/>
    <mergeCell ref="G44:J44"/>
    <mergeCell ref="G45:J45"/>
    <mergeCell ref="G36:J36"/>
    <mergeCell ref="G37:J37"/>
    <mergeCell ref="G38:J38"/>
    <mergeCell ref="G39:J39"/>
    <mergeCell ref="G40:J40"/>
    <mergeCell ref="D30:J30"/>
    <mergeCell ref="D31:J31"/>
    <mergeCell ref="D33:J33"/>
    <mergeCell ref="D34:J34"/>
    <mergeCell ref="D35:J35"/>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12</vt:i4>
      </vt:variant>
      <vt:variant>
        <vt:lpstr>Pojmenované oblasti</vt:lpstr>
      </vt:variant>
      <vt:variant>
        <vt:i4>23</vt:i4>
      </vt:variant>
    </vt:vector>
  </HeadingPairs>
  <TitlesOfParts>
    <vt:vector size="35" baseType="lpstr">
      <vt:lpstr>Rekapitulace stavby</vt:lpstr>
      <vt:lpstr>24039a - SO - 01 Objekt č...</vt:lpstr>
      <vt:lpstr>24039b - SO - 02 Přístřeš...</vt:lpstr>
      <vt:lpstr>24039c - SO - 03 Protihlu...</vt:lpstr>
      <vt:lpstr>24039d - SO - 04 Akumulač...</vt:lpstr>
      <vt:lpstr>24039e - SO - 05 Oplocení...</vt:lpstr>
      <vt:lpstr>24039f - SO - 06 Zpevněné...</vt:lpstr>
      <vt:lpstr>24039g - SO - 07 Sadové ú...</vt:lpstr>
      <vt:lpstr>24039h - IO - 01 Areálová...</vt:lpstr>
      <vt:lpstr>24039i - IO - 02 Areálové...</vt:lpstr>
      <vt:lpstr>24039j - IO - 03 Areálové...</vt:lpstr>
      <vt:lpstr>Pokyny pro vyplnění</vt:lpstr>
      <vt:lpstr>'24039a - SO - 01 Objekt č...'!Názvy_tisku</vt:lpstr>
      <vt:lpstr>'24039b - SO - 02 Přístřeš...'!Názvy_tisku</vt:lpstr>
      <vt:lpstr>'24039c - SO - 03 Protihlu...'!Názvy_tisku</vt:lpstr>
      <vt:lpstr>'24039d - SO - 04 Akumulač...'!Názvy_tisku</vt:lpstr>
      <vt:lpstr>'24039e - SO - 05 Oplocení...'!Názvy_tisku</vt:lpstr>
      <vt:lpstr>'24039f - SO - 06 Zpevněné...'!Názvy_tisku</vt:lpstr>
      <vt:lpstr>'24039g - SO - 07 Sadové ú...'!Názvy_tisku</vt:lpstr>
      <vt:lpstr>'24039h - IO - 01 Areálová...'!Názvy_tisku</vt:lpstr>
      <vt:lpstr>'24039i - IO - 02 Areálové...'!Názvy_tisku</vt:lpstr>
      <vt:lpstr>'24039j - IO - 03 Areálové...'!Názvy_tisku</vt:lpstr>
      <vt:lpstr>'Rekapitulace stavby'!Názvy_tisku</vt:lpstr>
      <vt:lpstr>'24039a - SO - 01 Objekt č...'!Oblast_tisku</vt:lpstr>
      <vt:lpstr>'24039b - SO - 02 Přístřeš...'!Oblast_tisku</vt:lpstr>
      <vt:lpstr>'24039c - SO - 03 Protihlu...'!Oblast_tisku</vt:lpstr>
      <vt:lpstr>'24039d - SO - 04 Akumulač...'!Oblast_tisku</vt:lpstr>
      <vt:lpstr>'24039e - SO - 05 Oplocení...'!Oblast_tisku</vt:lpstr>
      <vt:lpstr>'24039f - SO - 06 Zpevněné...'!Oblast_tisku</vt:lpstr>
      <vt:lpstr>'24039g - SO - 07 Sadové ú...'!Oblast_tisku</vt:lpstr>
      <vt:lpstr>'24039h - IO - 01 Areálová...'!Oblast_tisku</vt:lpstr>
      <vt:lpstr>'24039i - IO - 02 Areálové...'!Oblast_tisku</vt:lpstr>
      <vt:lpstr>'24039j - IO - 03 Areálové...'!Oblast_tisku</vt:lpstr>
      <vt:lpstr>'Pokyny pro vyplnění'!Oblast_tisku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ALENA-PC\alena</dc:creator>
  <cp:lastModifiedBy>Jiří Kadleček</cp:lastModifiedBy>
  <dcterms:created xsi:type="dcterms:W3CDTF">2025-02-13T14:04:32Z</dcterms:created>
  <dcterms:modified xsi:type="dcterms:W3CDTF">2025-02-14T06:56:43Z</dcterms:modified>
</cp:coreProperties>
</file>