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home$\luthi1\Dokumenty\Stavby\Oprava vybraných ulic 2024\Projektantka Dvořáková\Zadavaci dokumentace IV. etapa\"/>
    </mc:Choice>
  </mc:AlternateContent>
  <bookViews>
    <workbookView xWindow="0" yWindow="0" windowWidth="28800" windowHeight="13500"/>
  </bookViews>
  <sheets>
    <sheet name="Rekapitulace stavby" sheetId="1" r:id="rId1"/>
    <sheet name="1153.4 - 2 - ulice Škodova" sheetId="2" r:id="rId2"/>
    <sheet name="1153.5 - 2 - ulice Na Pob..." sheetId="3" r:id="rId3"/>
    <sheet name="1153.13 - 2 - ulice Braun..." sheetId="4" r:id="rId4"/>
    <sheet name="1153.16 - 2 - ulice Karla..." sheetId="5" r:id="rId5"/>
    <sheet name="1153.0 - VRN" sheetId="6" r:id="rId6"/>
    <sheet name="Pokyny pro vyplnění" sheetId="7" r:id="rId7"/>
  </sheets>
  <definedNames>
    <definedName name="_xlnm._FilterDatabase" localSheetId="5" hidden="1">'1153.0 - VRN'!$C$80:$K$95</definedName>
    <definedName name="_xlnm._FilterDatabase" localSheetId="3" hidden="1">'1153.13 - 2 - ulice Braun...'!$C$85:$K$152</definedName>
    <definedName name="_xlnm._FilterDatabase" localSheetId="4" hidden="1">'1153.16 - 2 - ulice Karla...'!$C$85:$K$193</definedName>
    <definedName name="_xlnm._FilterDatabase" localSheetId="1" hidden="1">'1153.4 - 2 - ulice Škodova'!$C$85:$K$194</definedName>
    <definedName name="_xlnm._FilterDatabase" localSheetId="2" hidden="1">'1153.5 - 2 - ulice Na Pob...'!$C$85:$K$176</definedName>
    <definedName name="_xlnm.Print_Titles" localSheetId="5">'1153.0 - VRN'!$80:$80</definedName>
    <definedName name="_xlnm.Print_Titles" localSheetId="3">'1153.13 - 2 - ulice Braun...'!$85:$85</definedName>
    <definedName name="_xlnm.Print_Titles" localSheetId="4">'1153.16 - 2 - ulice Karla...'!$85:$85</definedName>
    <definedName name="_xlnm.Print_Titles" localSheetId="1">'1153.4 - 2 - ulice Škodova'!$85:$85</definedName>
    <definedName name="_xlnm.Print_Titles" localSheetId="2">'1153.5 - 2 - ulice Na Pob...'!$85:$85</definedName>
    <definedName name="_xlnm.Print_Titles" localSheetId="0">'Rekapitulace stavby'!$52:$52</definedName>
    <definedName name="_xlnm.Print_Area" localSheetId="5">'1153.0 - VRN'!$C$4:$J$39,'1153.0 - VRN'!$C$45:$J$62,'1153.0 - VRN'!$C$68:$J$95</definedName>
    <definedName name="_xlnm.Print_Area" localSheetId="3">'1153.13 - 2 - ulice Braun...'!$C$4:$J$39,'1153.13 - 2 - ulice Braun...'!$C$45:$J$67,'1153.13 - 2 - ulice Braun...'!$C$73:$J$152</definedName>
    <definedName name="_xlnm.Print_Area" localSheetId="4">'1153.16 - 2 - ulice Karla...'!$C$4:$J$39,'1153.16 - 2 - ulice Karla...'!$C$45:$J$67,'1153.16 - 2 - ulice Karla...'!$C$73:$J$193</definedName>
    <definedName name="_xlnm.Print_Area" localSheetId="1">'1153.4 - 2 - ulice Škodova'!$C$4:$J$39,'1153.4 - 2 - ulice Škodova'!$C$45:$J$67,'1153.4 - 2 - ulice Škodova'!$C$73:$J$194</definedName>
    <definedName name="_xlnm.Print_Area" localSheetId="2">'1153.5 - 2 - ulice Na Pob...'!$C$4:$J$39,'1153.5 - 2 - ulice Na Pob...'!$C$45:$J$67,'1153.5 - 2 - ulice Na Pob...'!$C$73:$J$176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 s="1"/>
  <c r="J17" i="6"/>
  <c r="J12" i="6"/>
  <c r="J75" i="6" s="1"/>
  <c r="E7" i="6"/>
  <c r="E71" i="6" s="1"/>
  <c r="J37" i="5"/>
  <c r="J36" i="5"/>
  <c r="AY58" i="1"/>
  <c r="J35" i="5"/>
  <c r="AX58" i="1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T167" i="5"/>
  <c r="R168" i="5"/>
  <c r="R167" i="5" s="1"/>
  <c r="P168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P144" i="5" s="1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T144" i="5" s="1"/>
  <c r="R145" i="5"/>
  <c r="P145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1" i="5"/>
  <c r="BH121" i="5"/>
  <c r="BG121" i="5"/>
  <c r="BF121" i="5"/>
  <c r="T121" i="5"/>
  <c r="R121" i="5"/>
  <c r="P121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89" i="5"/>
  <c r="BH89" i="5"/>
  <c r="BG89" i="5"/>
  <c r="BF89" i="5"/>
  <c r="T89" i="5"/>
  <c r="R89" i="5"/>
  <c r="P89" i="5"/>
  <c r="J83" i="5"/>
  <c r="J82" i="5"/>
  <c r="F82" i="5"/>
  <c r="F80" i="5"/>
  <c r="E78" i="5"/>
  <c r="J55" i="5"/>
  <c r="J54" i="5"/>
  <c r="F54" i="5"/>
  <c r="F52" i="5"/>
  <c r="E50" i="5"/>
  <c r="J18" i="5"/>
  <c r="E18" i="5"/>
  <c r="F83" i="5" s="1"/>
  <c r="J17" i="5"/>
  <c r="J12" i="5"/>
  <c r="J80" i="5" s="1"/>
  <c r="E7" i="5"/>
  <c r="E76" i="5" s="1"/>
  <c r="J37" i="4"/>
  <c r="J36" i="4"/>
  <c r="AY57" i="1"/>
  <c r="J35" i="4"/>
  <c r="AX57" i="1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T133" i="4"/>
  <c r="R134" i="4"/>
  <c r="R133" i="4"/>
  <c r="P134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T117" i="4"/>
  <c r="R118" i="4"/>
  <c r="R117" i="4" s="1"/>
  <c r="P118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83" i="4"/>
  <c r="J17" i="4"/>
  <c r="J12" i="4"/>
  <c r="J52" i="4" s="1"/>
  <c r="E7" i="4"/>
  <c r="E48" i="4" s="1"/>
  <c r="J37" i="3"/>
  <c r="J36" i="3"/>
  <c r="AY56" i="1"/>
  <c r="J35" i="3"/>
  <c r="AX56" i="1" s="1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T153" i="3" s="1"/>
  <c r="T125" i="3" s="1"/>
  <c r="R154" i="3"/>
  <c r="R153" i="3"/>
  <c r="P154" i="3"/>
  <c r="P153" i="3" s="1"/>
  <c r="P125" i="3" s="1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R125" i="3" s="1"/>
  <c r="P126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80" i="3"/>
  <c r="E7" i="3"/>
  <c r="E76" i="3" s="1"/>
  <c r="J37" i="2"/>
  <c r="J36" i="2"/>
  <c r="AY55" i="1" s="1"/>
  <c r="J35" i="2"/>
  <c r="AX55" i="1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T171" i="2"/>
  <c r="R172" i="2"/>
  <c r="R171" i="2" s="1"/>
  <c r="P172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T149" i="2" s="1"/>
  <c r="R156" i="2"/>
  <c r="P156" i="2"/>
  <c r="BI153" i="2"/>
  <c r="BH153" i="2"/>
  <c r="BG153" i="2"/>
  <c r="BF153" i="2"/>
  <c r="T153" i="2"/>
  <c r="R153" i="2"/>
  <c r="P153" i="2"/>
  <c r="P149" i="2" s="1"/>
  <c r="BI150" i="2"/>
  <c r="BH150" i="2"/>
  <c r="BG150" i="2"/>
  <c r="BF150" i="2"/>
  <c r="T150" i="2"/>
  <c r="R150" i="2"/>
  <c r="R149" i="2" s="1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BK89" i="2"/>
  <c r="BK150" i="3"/>
  <c r="J174" i="3"/>
  <c r="J89" i="4"/>
  <c r="J145" i="5"/>
  <c r="BK164" i="5"/>
  <c r="BK192" i="2"/>
  <c r="J153" i="2"/>
  <c r="AS54" i="1"/>
  <c r="BK168" i="5"/>
  <c r="J176" i="2"/>
  <c r="BK105" i="2"/>
  <c r="BK111" i="2"/>
  <c r="BK89" i="3"/>
  <c r="BK123" i="3"/>
  <c r="J148" i="4"/>
  <c r="BK137" i="5"/>
  <c r="J179" i="2"/>
  <c r="J142" i="2"/>
  <c r="BK92" i="3"/>
  <c r="BK127" i="4"/>
  <c r="J191" i="5"/>
  <c r="BK94" i="6"/>
  <c r="J108" i="2"/>
  <c r="J135" i="3"/>
  <c r="BK115" i="4"/>
  <c r="F37" i="5"/>
  <c r="BK120" i="2"/>
  <c r="BK145" i="2"/>
  <c r="BK116" i="3"/>
  <c r="BK98" i="3"/>
  <c r="J138" i="4"/>
  <c r="BK142" i="5"/>
  <c r="BK87" i="6"/>
  <c r="BK136" i="2"/>
  <c r="J136" i="2"/>
  <c r="J123" i="3"/>
  <c r="J109" i="4"/>
  <c r="J105" i="5"/>
  <c r="J165" i="2"/>
  <c r="J183" i="2"/>
  <c r="J158" i="3"/>
  <c r="J150" i="3"/>
  <c r="BK106" i="4"/>
  <c r="J89" i="5"/>
  <c r="BK84" i="6"/>
  <c r="J162" i="2"/>
  <c r="J93" i="2"/>
  <c r="J126" i="3"/>
  <c r="J99" i="4"/>
  <c r="J178" i="5"/>
  <c r="BK114" i="5"/>
  <c r="BK126" i="2"/>
  <c r="J123" i="2"/>
  <c r="J165" i="3"/>
  <c r="BK89" i="4"/>
  <c r="J148" i="5"/>
  <c r="BK89" i="6"/>
  <c r="BK162" i="2"/>
  <c r="BK118" i="3"/>
  <c r="J140" i="5"/>
  <c r="BK102" i="5"/>
  <c r="BK106" i="3"/>
  <c r="J92" i="4"/>
  <c r="BK93" i="5"/>
  <c r="J157" i="5"/>
  <c r="J87" i="6"/>
  <c r="J192" i="2"/>
  <c r="J126" i="2"/>
  <c r="BK174" i="3"/>
  <c r="J98" i="3"/>
  <c r="J113" i="4"/>
  <c r="J181" i="5"/>
  <c r="BK95" i="6"/>
  <c r="BK130" i="2"/>
  <c r="BK141" i="3"/>
  <c r="J127" i="4"/>
  <c r="J106" i="4"/>
  <c r="BK125" i="5"/>
  <c r="BK147" i="2"/>
  <c r="BK135" i="3"/>
  <c r="J116" i="3"/>
  <c r="J130" i="4"/>
  <c r="BK187" i="5"/>
  <c r="J99" i="5"/>
  <c r="BK168" i="2"/>
  <c r="J105" i="2"/>
  <c r="J171" i="3"/>
  <c r="J109" i="3"/>
  <c r="BK92" i="4"/>
  <c r="J151" i="5"/>
  <c r="J159" i="2"/>
  <c r="BK159" i="2"/>
  <c r="BK171" i="3"/>
  <c r="J118" i="4"/>
  <c r="BK178" i="5"/>
  <c r="J135" i="5"/>
  <c r="J189" i="2"/>
  <c r="BK138" i="3"/>
  <c r="J95" i="4"/>
  <c r="BK111" i="5"/>
  <c r="BK90" i="6"/>
  <c r="J102" i="3"/>
  <c r="BK148" i="5"/>
  <c r="J128" i="5"/>
  <c r="BK156" i="2"/>
  <c r="J99" i="2"/>
  <c r="J138" i="3"/>
  <c r="BK89" i="5"/>
  <c r="BK191" i="5"/>
  <c r="J86" i="6"/>
  <c r="J168" i="2"/>
  <c r="BK99" i="2"/>
  <c r="BK168" i="3"/>
  <c r="J141" i="4"/>
  <c r="BK145" i="5"/>
  <c r="BK150" i="2"/>
  <c r="BK117" i="2"/>
  <c r="BK158" i="3"/>
  <c r="BK147" i="3"/>
  <c r="BK103" i="4"/>
  <c r="J154" i="5"/>
  <c r="BK172" i="5"/>
  <c r="BK142" i="2"/>
  <c r="J89" i="2"/>
  <c r="J168" i="3"/>
  <c r="BK95" i="4"/>
  <c r="J111" i="5"/>
  <c r="J93" i="5"/>
  <c r="J117" i="2"/>
  <c r="BK96" i="2"/>
  <c r="BK95" i="3"/>
  <c r="J184" i="5"/>
  <c r="J125" i="5"/>
  <c r="BK86" i="6"/>
  <c r="J120" i="2"/>
  <c r="J95" i="3"/>
  <c r="J124" i="4"/>
  <c r="BK99" i="5"/>
  <c r="BK144" i="3"/>
  <c r="J162" i="3"/>
  <c r="BK144" i="4"/>
  <c r="J187" i="5"/>
  <c r="J84" i="6"/>
  <c r="BK179" i="2"/>
  <c r="BK102" i="3"/>
  <c r="BK121" i="4"/>
  <c r="BK128" i="5"/>
  <c r="BK108" i="2"/>
  <c r="J144" i="4"/>
  <c r="BK183" i="2"/>
  <c r="BK102" i="2"/>
  <c r="J89" i="3"/>
  <c r="BK181" i="5"/>
  <c r="BK151" i="5"/>
  <c r="J111" i="2"/>
  <c r="J92" i="3"/>
  <c r="BK135" i="5"/>
  <c r="J92" i="6"/>
  <c r="BK129" i="3"/>
  <c r="BK184" i="5"/>
  <c r="BK165" i="2"/>
  <c r="J106" i="3"/>
  <c r="J172" i="5"/>
  <c r="J134" i="4"/>
  <c r="J90" i="6"/>
  <c r="BK140" i="2"/>
  <c r="J130" i="2"/>
  <c r="BK162" i="3"/>
  <c r="BK118" i="4"/>
  <c r="J175" i="5"/>
  <c r="J121" i="5"/>
  <c r="BK153" i="2"/>
  <c r="J186" i="2"/>
  <c r="J112" i="3"/>
  <c r="BK99" i="4"/>
  <c r="J142" i="5"/>
  <c r="J102" i="5"/>
  <c r="BK123" i="2"/>
  <c r="J140" i="2"/>
  <c r="J118" i="3"/>
  <c r="BK132" i="3"/>
  <c r="BK113" i="4"/>
  <c r="BK121" i="5"/>
  <c r="J117" i="5"/>
  <c r="BK189" i="2"/>
  <c r="BK133" i="2"/>
  <c r="BK109" i="3"/>
  <c r="BK134" i="4"/>
  <c r="BK130" i="4"/>
  <c r="BK131" i="5"/>
  <c r="BK186" i="2"/>
  <c r="J156" i="2"/>
  <c r="J129" i="3"/>
  <c r="J147" i="3"/>
  <c r="J115" i="4"/>
  <c r="J95" i="6"/>
  <c r="BK93" i="2"/>
  <c r="BK154" i="3"/>
  <c r="BK141" i="4"/>
  <c r="J131" i="5"/>
  <c r="BK154" i="5"/>
  <c r="BK121" i="3"/>
  <c r="J121" i="4"/>
  <c r="BK105" i="5"/>
  <c r="J96" i="5"/>
  <c r="J172" i="2"/>
  <c r="J102" i="2"/>
  <c r="J154" i="3"/>
  <c r="J103" i="4"/>
  <c r="BK108" i="5"/>
  <c r="J114" i="5"/>
  <c r="BK176" i="2"/>
  <c r="J114" i="2"/>
  <c r="J132" i="3"/>
  <c r="BK138" i="4"/>
  <c r="BK117" i="5"/>
  <c r="BK96" i="5"/>
  <c r="J133" i="2"/>
  <c r="J96" i="2"/>
  <c r="J141" i="3"/>
  <c r="BK112" i="3"/>
  <c r="BK157" i="5"/>
  <c r="J161" i="5"/>
  <c r="BK92" i="6"/>
  <c r="J150" i="2"/>
  <c r="BK165" i="3"/>
  <c r="J121" i="3"/>
  <c r="J168" i="5"/>
  <c r="J137" i="5"/>
  <c r="BK172" i="2"/>
  <c r="J145" i="2"/>
  <c r="J144" i="3"/>
  <c r="BK148" i="4"/>
  <c r="J108" i="5"/>
  <c r="BK175" i="5"/>
  <c r="J147" i="2"/>
  <c r="BK114" i="2"/>
  <c r="BK109" i="4"/>
  <c r="BK161" i="5"/>
  <c r="J89" i="6"/>
  <c r="BK126" i="3"/>
  <c r="BK124" i="4"/>
  <c r="J164" i="5"/>
  <c r="BK140" i="5"/>
  <c r="J94" i="6"/>
  <c r="R144" i="5" l="1"/>
  <c r="T137" i="4"/>
  <c r="R137" i="4"/>
  <c r="P137" i="4"/>
  <c r="T88" i="2"/>
  <c r="R139" i="2"/>
  <c r="T175" i="2"/>
  <c r="T88" i="3"/>
  <c r="BK115" i="3"/>
  <c r="J115" i="3"/>
  <c r="J63" i="3"/>
  <c r="T88" i="4"/>
  <c r="R112" i="4"/>
  <c r="R120" i="5"/>
  <c r="T171" i="5"/>
  <c r="P125" i="2"/>
  <c r="P175" i="2"/>
  <c r="P88" i="3"/>
  <c r="BK157" i="3"/>
  <c r="J157" i="3"/>
  <c r="J66" i="3" s="1"/>
  <c r="P98" i="4"/>
  <c r="P88" i="5"/>
  <c r="R171" i="5"/>
  <c r="R88" i="2"/>
  <c r="BK139" i="2"/>
  <c r="J139" i="2"/>
  <c r="J63" i="2"/>
  <c r="R101" i="3"/>
  <c r="P88" i="4"/>
  <c r="P87" i="4"/>
  <c r="P86" i="4" s="1"/>
  <c r="AU57" i="1" s="1"/>
  <c r="P112" i="4"/>
  <c r="P120" i="5"/>
  <c r="T134" i="5"/>
  <c r="T125" i="2"/>
  <c r="BK101" i="3"/>
  <c r="J101" i="3"/>
  <c r="J62" i="3" s="1"/>
  <c r="P115" i="3"/>
  <c r="R157" i="3"/>
  <c r="R98" i="4"/>
  <c r="T88" i="5"/>
  <c r="R134" i="5"/>
  <c r="P83" i="6"/>
  <c r="P82" i="6"/>
  <c r="P81" i="6" s="1"/>
  <c r="AU59" i="1" s="1"/>
  <c r="BK125" i="2"/>
  <c r="J125" i="2"/>
  <c r="J62" i="2" s="1"/>
  <c r="T139" i="2"/>
  <c r="P101" i="3"/>
  <c r="R115" i="3"/>
  <c r="T157" i="3"/>
  <c r="R88" i="4"/>
  <c r="R87" i="4"/>
  <c r="R86" i="4" s="1"/>
  <c r="BK112" i="4"/>
  <c r="J112" i="4" s="1"/>
  <c r="J63" i="4" s="1"/>
  <c r="BK88" i="5"/>
  <c r="T120" i="5"/>
  <c r="BK171" i="5"/>
  <c r="J171" i="5"/>
  <c r="J66" i="5"/>
  <c r="BK83" i="6"/>
  <c r="J83" i="6" s="1"/>
  <c r="J61" i="6" s="1"/>
  <c r="P88" i="2"/>
  <c r="P87" i="2" s="1"/>
  <c r="P86" i="2" s="1"/>
  <c r="AU55" i="1" s="1"/>
  <c r="P139" i="2"/>
  <c r="R175" i="2"/>
  <c r="BK88" i="3"/>
  <c r="T101" i="3"/>
  <c r="P157" i="3"/>
  <c r="BK98" i="4"/>
  <c r="J98" i="4" s="1"/>
  <c r="J62" i="4" s="1"/>
  <c r="T112" i="4"/>
  <c r="BK120" i="5"/>
  <c r="J120" i="5" s="1"/>
  <c r="J62" i="5" s="1"/>
  <c r="P134" i="5"/>
  <c r="R83" i="6"/>
  <c r="R82" i="6" s="1"/>
  <c r="R81" i="6" s="1"/>
  <c r="BK88" i="2"/>
  <c r="R125" i="2"/>
  <c r="BK175" i="2"/>
  <c r="J175" i="2"/>
  <c r="J66" i="2"/>
  <c r="R88" i="3"/>
  <c r="R87" i="3" s="1"/>
  <c r="R86" i="3" s="1"/>
  <c r="T115" i="3"/>
  <c r="BK88" i="4"/>
  <c r="T98" i="4"/>
  <c r="R88" i="5"/>
  <c r="R87" i="5"/>
  <c r="R86" i="5" s="1"/>
  <c r="BK134" i="5"/>
  <c r="J134" i="5"/>
  <c r="J63" i="5"/>
  <c r="P171" i="5"/>
  <c r="T83" i="6"/>
  <c r="T82" i="6"/>
  <c r="T81" i="6"/>
  <c r="BK153" i="3"/>
  <c r="BK125" i="3" s="1"/>
  <c r="J125" i="3" s="1"/>
  <c r="J64" i="3" s="1"/>
  <c r="BK137" i="4"/>
  <c r="J137" i="4"/>
  <c r="J66" i="4" s="1"/>
  <c r="BK133" i="4"/>
  <c r="J133" i="4"/>
  <c r="J65" i="4"/>
  <c r="BK144" i="5"/>
  <c r="J144" i="5" s="1"/>
  <c r="J64" i="5" s="1"/>
  <c r="BK171" i="2"/>
  <c r="J171" i="2" s="1"/>
  <c r="J65" i="2" s="1"/>
  <c r="BK117" i="4"/>
  <c r="J117" i="4"/>
  <c r="J64" i="4" s="1"/>
  <c r="BK167" i="5"/>
  <c r="J167" i="5"/>
  <c r="J65" i="5"/>
  <c r="J88" i="5"/>
  <c r="J61" i="5" s="1"/>
  <c r="E48" i="6"/>
  <c r="BE92" i="6"/>
  <c r="J52" i="6"/>
  <c r="BE90" i="6"/>
  <c r="BE95" i="6"/>
  <c r="BE94" i="6"/>
  <c r="BE84" i="6"/>
  <c r="BE87" i="6"/>
  <c r="BE89" i="6"/>
  <c r="F55" i="6"/>
  <c r="BE86" i="6"/>
  <c r="BE102" i="5"/>
  <c r="BE131" i="5"/>
  <c r="BE148" i="5"/>
  <c r="BE151" i="5"/>
  <c r="J52" i="5"/>
  <c r="BE89" i="5"/>
  <c r="BE96" i="5"/>
  <c r="BE111" i="5"/>
  <c r="BE145" i="5"/>
  <c r="BE181" i="5"/>
  <c r="BE187" i="5"/>
  <c r="F55" i="5"/>
  <c r="BE99" i="5"/>
  <c r="BE125" i="5"/>
  <c r="BE168" i="5"/>
  <c r="BE175" i="5"/>
  <c r="BE178" i="5"/>
  <c r="BE191" i="5"/>
  <c r="BE93" i="5"/>
  <c r="BE108" i="5"/>
  <c r="BE121" i="5"/>
  <c r="BE140" i="5"/>
  <c r="BE142" i="5"/>
  <c r="BE157" i="5"/>
  <c r="BE164" i="5"/>
  <c r="BE172" i="5"/>
  <c r="BE184" i="5"/>
  <c r="J88" i="4"/>
  <c r="J61" i="4"/>
  <c r="E48" i="5"/>
  <c r="BE117" i="5"/>
  <c r="BE128" i="5"/>
  <c r="BE161" i="5"/>
  <c r="BE105" i="5"/>
  <c r="BE114" i="5"/>
  <c r="BE135" i="5"/>
  <c r="BE137" i="5"/>
  <c r="BE154" i="5"/>
  <c r="BD58" i="1"/>
  <c r="J88" i="3"/>
  <c r="J61" i="3"/>
  <c r="E76" i="4"/>
  <c r="BE89" i="4"/>
  <c r="F55" i="4"/>
  <c r="BE134" i="4"/>
  <c r="BE144" i="4"/>
  <c r="J80" i="4"/>
  <c r="BE99" i="4"/>
  <c r="BE106" i="4"/>
  <c r="BE113" i="4"/>
  <c r="BE118" i="4"/>
  <c r="BE103" i="4"/>
  <c r="BE115" i="4"/>
  <c r="BE127" i="4"/>
  <c r="BE148" i="4"/>
  <c r="BE92" i="4"/>
  <c r="BE109" i="4"/>
  <c r="BE141" i="4"/>
  <c r="BE95" i="4"/>
  <c r="BE121" i="4"/>
  <c r="BE124" i="4"/>
  <c r="BE130" i="4"/>
  <c r="BE138" i="4"/>
  <c r="F83" i="3"/>
  <c r="BE92" i="3"/>
  <c r="BE126" i="3"/>
  <c r="BE132" i="3"/>
  <c r="BE141" i="3"/>
  <c r="BE171" i="3"/>
  <c r="BE174" i="3"/>
  <c r="BE89" i="3"/>
  <c r="BE123" i="3"/>
  <c r="BE165" i="3"/>
  <c r="BE168" i="3"/>
  <c r="J88" i="2"/>
  <c r="J61" i="2" s="1"/>
  <c r="E48" i="3"/>
  <c r="BE106" i="3"/>
  <c r="BE129" i="3"/>
  <c r="BE135" i="3"/>
  <c r="BE158" i="3"/>
  <c r="BE95" i="3"/>
  <c r="BE121" i="3"/>
  <c r="BE102" i="3"/>
  <c r="BE112" i="3"/>
  <c r="BE162" i="3"/>
  <c r="J52" i="3"/>
  <c r="BE98" i="3"/>
  <c r="BE144" i="3"/>
  <c r="BE147" i="3"/>
  <c r="BE150" i="3"/>
  <c r="BE154" i="3"/>
  <c r="BE109" i="3"/>
  <c r="BE116" i="3"/>
  <c r="BE118" i="3"/>
  <c r="BE138" i="3"/>
  <c r="F83" i="2"/>
  <c r="E48" i="2"/>
  <c r="BE99" i="2"/>
  <c r="BE111" i="2"/>
  <c r="BE165" i="2"/>
  <c r="BE96" i="2"/>
  <c r="BE102" i="2"/>
  <c r="BE105" i="2"/>
  <c r="BE114" i="2"/>
  <c r="BE130" i="2"/>
  <c r="BE133" i="2"/>
  <c r="BE150" i="2"/>
  <c r="BE156" i="2"/>
  <c r="J52" i="2"/>
  <c r="BE89" i="2"/>
  <c r="BE93" i="2"/>
  <c r="BE108" i="2"/>
  <c r="BE123" i="2"/>
  <c r="BE126" i="2"/>
  <c r="BE140" i="2"/>
  <c r="BE147" i="2"/>
  <c r="BE117" i="2"/>
  <c r="BE120" i="2"/>
  <c r="BE136" i="2"/>
  <c r="BE142" i="2"/>
  <c r="BE145" i="2"/>
  <c r="BE153" i="2"/>
  <c r="BE159" i="2"/>
  <c r="BE162" i="2"/>
  <c r="BE168" i="2"/>
  <c r="BE172" i="2"/>
  <c r="BE176" i="2"/>
  <c r="BE179" i="2"/>
  <c r="BE183" i="2"/>
  <c r="BE186" i="2"/>
  <c r="BE189" i="2"/>
  <c r="BE192" i="2"/>
  <c r="F35" i="6"/>
  <c r="BB59" i="1"/>
  <c r="J34" i="5"/>
  <c r="AW58" i="1" s="1"/>
  <c r="F34" i="2"/>
  <c r="BA55" i="1" s="1"/>
  <c r="J34" i="4"/>
  <c r="AW57" i="1" s="1"/>
  <c r="F34" i="4"/>
  <c r="BA57" i="1" s="1"/>
  <c r="J34" i="2"/>
  <c r="AW55" i="1" s="1"/>
  <c r="F35" i="2"/>
  <c r="BB55" i="1" s="1"/>
  <c r="F37" i="6"/>
  <c r="BD59" i="1" s="1"/>
  <c r="F35" i="4"/>
  <c r="BB57" i="1" s="1"/>
  <c r="F36" i="3"/>
  <c r="BC56" i="1" s="1"/>
  <c r="F37" i="2"/>
  <c r="BD55" i="1" s="1"/>
  <c r="F34" i="3"/>
  <c r="BA56" i="1" s="1"/>
  <c r="F35" i="5"/>
  <c r="BB58" i="1" s="1"/>
  <c r="F36" i="6"/>
  <c r="BC59" i="1" s="1"/>
  <c r="J34" i="3"/>
  <c r="AW56" i="1" s="1"/>
  <c r="F37" i="3"/>
  <c r="BD56" i="1" s="1"/>
  <c r="F37" i="4"/>
  <c r="BD57" i="1" s="1"/>
  <c r="F34" i="5"/>
  <c r="BA58" i="1" s="1"/>
  <c r="F34" i="6"/>
  <c r="BA59" i="1" s="1"/>
  <c r="F36" i="2"/>
  <c r="BC55" i="1" s="1"/>
  <c r="F36" i="4"/>
  <c r="BC57" i="1" s="1"/>
  <c r="J34" i="6"/>
  <c r="AW59" i="1" s="1"/>
  <c r="F35" i="3"/>
  <c r="BB56" i="1" s="1"/>
  <c r="F36" i="5"/>
  <c r="BC58" i="1" s="1"/>
  <c r="J153" i="3" l="1"/>
  <c r="J65" i="3" s="1"/>
  <c r="BK87" i="5"/>
  <c r="J87" i="5" s="1"/>
  <c r="J60" i="5" s="1"/>
  <c r="R87" i="2"/>
  <c r="R86" i="2" s="1"/>
  <c r="BK87" i="4"/>
  <c r="BK86" i="4" s="1"/>
  <c r="J86" i="4" s="1"/>
  <c r="J30" i="4" s="1"/>
  <c r="AG57" i="1" s="1"/>
  <c r="P87" i="3"/>
  <c r="P86" i="3" s="1"/>
  <c r="AU56" i="1" s="1"/>
  <c r="BK87" i="3"/>
  <c r="J87" i="3" s="1"/>
  <c r="J60" i="3" s="1"/>
  <c r="T87" i="3"/>
  <c r="T86" i="3"/>
  <c r="T87" i="5"/>
  <c r="T86" i="5" s="1"/>
  <c r="T87" i="4"/>
  <c r="T86" i="4" s="1"/>
  <c r="P87" i="5"/>
  <c r="P86" i="5" s="1"/>
  <c r="AU58" i="1" s="1"/>
  <c r="T87" i="2"/>
  <c r="T86" i="2"/>
  <c r="BK149" i="2"/>
  <c r="J149" i="2" s="1"/>
  <c r="J64" i="2" s="1"/>
  <c r="BK82" i="6"/>
  <c r="BK81" i="6" s="1"/>
  <c r="J81" i="6" s="1"/>
  <c r="J30" i="6" s="1"/>
  <c r="AG59" i="1" s="1"/>
  <c r="F33" i="2"/>
  <c r="AZ55" i="1" s="1"/>
  <c r="J33" i="4"/>
  <c r="AV57" i="1" s="1"/>
  <c r="AT57" i="1" s="1"/>
  <c r="BC54" i="1"/>
  <c r="AY54" i="1" s="1"/>
  <c r="F33" i="6"/>
  <c r="AZ59" i="1"/>
  <c r="BB54" i="1"/>
  <c r="AX54" i="1" s="1"/>
  <c r="J33" i="5"/>
  <c r="AV58" i="1"/>
  <c r="AT58" i="1" s="1"/>
  <c r="J33" i="3"/>
  <c r="AV56" i="1"/>
  <c r="AT56" i="1"/>
  <c r="F33" i="4"/>
  <c r="AZ57" i="1" s="1"/>
  <c r="J33" i="6"/>
  <c r="AV59" i="1"/>
  <c r="AT59" i="1" s="1"/>
  <c r="F33" i="3"/>
  <c r="AZ56" i="1" s="1"/>
  <c r="F33" i="5"/>
  <c r="AZ58" i="1" s="1"/>
  <c r="BD54" i="1"/>
  <c r="W33" i="1" s="1"/>
  <c r="J33" i="2"/>
  <c r="AV55" i="1" s="1"/>
  <c r="AT55" i="1" s="1"/>
  <c r="BA54" i="1"/>
  <c r="W30" i="1"/>
  <c r="BK86" i="3" l="1"/>
  <c r="J86" i="3"/>
  <c r="J59" i="3"/>
  <c r="BK87" i="2"/>
  <c r="BK86" i="2" s="1"/>
  <c r="J86" i="2" s="1"/>
  <c r="J30" i="2" s="1"/>
  <c r="AG55" i="1" s="1"/>
  <c r="BK86" i="5"/>
  <c r="J86" i="5"/>
  <c r="J82" i="6"/>
  <c r="J60" i="6"/>
  <c r="J87" i="4"/>
  <c r="J60" i="4"/>
  <c r="J59" i="4"/>
  <c r="J59" i="6"/>
  <c r="J39" i="6"/>
  <c r="J39" i="4"/>
  <c r="AN57" i="1"/>
  <c r="AN59" i="1"/>
  <c r="W32" i="1"/>
  <c r="AW54" i="1"/>
  <c r="AK30" i="1" s="1"/>
  <c r="J30" i="5"/>
  <c r="AG58" i="1" s="1"/>
  <c r="W31" i="1"/>
  <c r="AZ54" i="1"/>
  <c r="W29" i="1"/>
  <c r="AU54" i="1"/>
  <c r="J39" i="2" l="1"/>
  <c r="J39" i="5"/>
  <c r="J59" i="2"/>
  <c r="J59" i="5"/>
  <c r="J87" i="2"/>
  <c r="J60" i="2"/>
  <c r="AN58" i="1"/>
  <c r="AN55" i="1"/>
  <c r="AV54" i="1"/>
  <c r="AK29" i="1"/>
  <c r="J30" i="3"/>
  <c r="AG56" i="1"/>
  <c r="AN56" i="1" s="1"/>
  <c r="J39" i="3" l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<sst xmlns="http://schemas.openxmlformats.org/spreadsheetml/2006/main" count="4590" uniqueCount="707">
  <si>
    <t>Export Komplet</t>
  </si>
  <si>
    <t>VZ</t>
  </si>
  <si>
    <t>2.0</t>
  </si>
  <si>
    <t>ZAMOK</t>
  </si>
  <si>
    <t>False</t>
  </si>
  <si>
    <t>{f8ae04ef-78dd-4491-978e-f4b6f44c93fa}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</si>
  <si>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</si>
  <si>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</si>
  <si>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</si>
  <si>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</si>
  <si>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</si>
  <si>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</si>
  <si>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</si>
  <si>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</si>
  <si>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11534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</si>
  <si>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</si>
  <si>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</si>
  <si>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povrchu ve vybraných ulicích v Kolíně a v Sendražicích - 4.etapa</t>
  </si>
  <si>
    <t>KSO:</t>
  </si>
  <si>
    <t>822 2</t>
  </si>
  <si>
    <t>CC-CZ:</t>
  </si>
  <si>
    <t>Místo:</t>
  </si>
  <si>
    <t>Kolín</t>
  </si>
  <si>
    <t>Datum:</t>
  </si>
  <si>
    <t>21. 3. 2024</t>
  </si>
  <si>
    <t>Zadavatel:</t>
  </si>
  <si>
    <t>IČ:</t>
  </si>
  <si>
    <t/>
  </si>
  <si>
    <t>Město Kolín</t>
  </si>
  <si>
    <t>DIČ:</t>
  </si>
  <si>
    <t>Uchazeč:</t>
  </si>
  <si>
    <t>Vyplň údaj</t>
  </si>
  <si>
    <t>Projektant:</t>
  </si>
  <si>
    <t>Lucie Dvořáková</t>
  </si>
  <si>
    <t>True</t>
  </si>
  <si>
    <t>Zpracovatel:</t>
  </si>
  <si>
    <t>27296695</t>
  </si>
  <si>
    <t>S4A,s.r.o.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</si>
  <si>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</si>
  <si>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</si>
  <si>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</si>
  <si>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</si>
  <si>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</si>
  <si>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</si>
  <si>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</si>
  <si>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</si>
  <si>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</si>
  <si>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</si>
  <si>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</si>
  <si>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</si>
  <si>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</si>
  <si>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</si>
  <si>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</si>
  <si>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</si>
  <si>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</si>
  <si>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</si>
  <si>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</si>
  <si>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</si>
  <si>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</si>
  <si>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</si>
  <si>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</si>
  <si>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</si>
  <si>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</si>
  <si>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</si>
  <si>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</si>
  <si>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</si>
  <si>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</si>
  <si>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</si>
  <si>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</si>
  <si>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</si>
  <si>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</si>
  <si>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</si>
  <si>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</si>
  <si>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</si>
  <si>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</si>
  <si>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</si>
  <si>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</si>
  <si>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</si>
  <si>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</si>
  <si>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1153.4</t>
  </si>
  <si>
    <t>2 - ulice Škodova</t>
  </si>
  <si>
    <t>STA</t>
  </si>
  <si>
    <t>1</t>
  </si>
  <si>
    <t>{6669e495-405d-47cc-9bbb-6f10997cf77c}</t>
  </si>
  <si>
    <t>822 29</t>
  </si>
  <si>
    <t>2</t>
  </si>
  <si>
    <t>1153.5</t>
  </si>
  <si>
    <t>2 - ulice Na Pobřeží</t>
  </si>
  <si>
    <t>{909f3509-1ac6-4ca6-b0a7-bcaa2a52f744}</t>
  </si>
  <si>
    <t>1153.13</t>
  </si>
  <si>
    <t>2 - ulice Braunerova</t>
  </si>
  <si>
    <t>{f56e3366-4a54-4db6-adc4-1925c7b54695}</t>
  </si>
  <si>
    <t>1153.16</t>
  </si>
  <si>
    <t>2 - ulice Karla Legera</t>
  </si>
  <si>
    <t>{e6cb18d1-d6e2-4f4e-a438-c6f361c65ab0}</t>
  </si>
  <si>
    <t>1153.0</t>
  </si>
  <si>
    <t>VRN</t>
  </si>
  <si>
    <t>OST</t>
  </si>
  <si>
    <t>{ffa458d5-1e0d-4ecb-82b3-9b251aeb8fa5}</t>
  </si>
  <si>
    <t>828</t>
  </si>
  <si>
    <t>KRYCÍ LIST SOUPISU PRACÍ</t>
  </si>
  <si>
    <t>Objekt:</t>
  </si>
  <si>
    <t>1153.4 - 2 - ulice Škodova</t>
  </si>
  <si>
    <t>Ing. Lucie Dvořáková</t>
  </si>
  <si>
    <t>S4A,s.r.o</t>
  </si>
  <si>
    <t>CZ27296695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</si>
  <si>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</si>
  <si>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</si>
  <si>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</si>
  <si>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</si>
  <si>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</si>
  <si>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</si>
  <si>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</si>
  <si>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</si>
  <si>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</t>
  </si>
  <si>
    <t xml:space="preserve">  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</si>
  <si>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</si>
  <si>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</si>
  <si>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</si>
  <si>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</si>
  <si>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</si>
  <si>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</si>
  <si>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</si>
  <si>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</si>
  <si>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</si>
  <si>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</si>
  <si>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</si>
  <si>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</si>
  <si>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</si>
  <si>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</si>
  <si>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</si>
  <si>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</si>
  <si>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</si>
  <si>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</si>
  <si>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</si>
  <si>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</si>
  <si>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</si>
  <si>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</si>
  <si>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4</t>
  </si>
  <si>
    <t>-987344924</t>
  </si>
  <si>
    <t>Online PSC</t>
  </si>
  <si>
    <t>https://podminky.urs.cz/item/CS_URS_2022_01/111301111</t>
  </si>
  <si>
    <t>P</t>
  </si>
  <si>
    <t>Poznámka k položce:_x000D_
s odvozem do kompostárny</t>
  </si>
  <si>
    <t>VV</t>
  </si>
  <si>
    <t>110*0,5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</si>
  <si>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</si>
  <si>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</si>
  <si>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1495197246</t>
  </si>
  <si>
    <t>https://podminky.urs.cz/item/CS_URS_2022_01/938909611</t>
  </si>
  <si>
    <t>55</t>
  </si>
  <si>
    <t>3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</si>
  <si>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</si>
  <si>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</si>
  <si>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82369071</t>
  </si>
  <si>
    <t>https://podminky.urs.cz/item/CS_URS_2022_01/113107542</t>
  </si>
  <si>
    <t>7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</si>
  <si>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</si>
  <si>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</si>
  <si>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-1500027698</t>
  </si>
  <si>
    <t>https://podminky.urs.cz/item/CS_URS_2022_01/113154264</t>
  </si>
  <si>
    <t>851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</si>
  <si>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</si>
  <si>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</si>
  <si>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</si>
  <si>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</si>
  <si>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-610609444</t>
  </si>
  <si>
    <t>https://podminky.urs.cz/item/CS_URS_2022_01/113202111</t>
  </si>
  <si>
    <t>16</t>
  </si>
  <si>
    <t>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</si>
  <si>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</si>
  <si>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</si>
  <si>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1794836508</t>
  </si>
  <si>
    <t>https://podminky.urs.cz/item/CS_URS_2022_01/979024443</t>
  </si>
  <si>
    <t>132211401</t>
  </si>
  <si>
    <t>Hloubená vykopávka pod základy ručně s přehozením výkopku na vzdálenost 3 m nebo s naložením na dopravní prostředek v hornině třídy těžitelnosti I skupiny 3</t>
  </si>
  <si>
    <t>m3</t>
  </si>
  <si>
    <t>-319672679</t>
  </si>
  <si>
    <t>https://podminky.urs.cz/item/CS_URS_2022_01/132211401</t>
  </si>
  <si>
    <t>20*0,3*0,3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</si>
  <si>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</si>
  <si>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</si>
  <si>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</si>
  <si>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784757750</t>
  </si>
  <si>
    <t>https://podminky.urs.cz/item/CS_URS_2022_01/162751117</t>
  </si>
  <si>
    <t>1,8+6,9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</si>
  <si>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</si>
  <si>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</si>
  <si>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</si>
  <si>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1083166365</t>
  </si>
  <si>
    <t>https://podminky.urs.cz/item/CS_URS_2022_01/162751119</t>
  </si>
  <si>
    <t>8,7*8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</si>
  <si>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</si>
  <si>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</si>
  <si>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</si>
  <si>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</si>
  <si>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-196330719</t>
  </si>
  <si>
    <t>https://podminky.urs.cz/item/CS_URS_2022_01/171201221</t>
  </si>
  <si>
    <t>8,7*2</t>
  </si>
  <si>
    <t>11</t>
  </si>
  <si>
    <t>181411131</t>
  </si>
  <si>
    <t>Založení trávníku na půdě předem připravené plochy do 1000 m2 výsevem včetně utažení parkového v rovině nebo na svahu do 1:5</t>
  </si>
  <si>
    <t>2007581642</t>
  </si>
  <si>
    <t>https://podminky.urs.cz/item/CS_URS_2022_01/181411131</t>
  </si>
  <si>
    <t>12</t>
  </si>
  <si>
    <t>M</t>
  </si>
  <si>
    <t>005724100</t>
  </si>
  <si>
    <t>osivo směs travní parková</t>
  </si>
  <si>
    <t>kg</t>
  </si>
  <si>
    <t>-836750206</t>
  </si>
  <si>
    <t>55/20</t>
  </si>
  <si>
    <t>Komunikace</t>
  </si>
  <si>
    <t>13</t>
  </si>
  <si>
    <t>565135101</t>
  </si>
  <si>
    <t>Asfaltový beton vrstva podkladní ACP 16 (obalované kamenivo střednězrnné - OKS) s rozprostřením a zhutněním v pruhu šířky do 1,5 m, po zhutnění tl. 50 mm</t>
  </si>
  <si>
    <t>-1175854667</t>
  </si>
  <si>
    <t>https://podminky.urs.cz/item/CS_URS_2022_01/565135101</t>
  </si>
  <si>
    <t>Poznámka k položce:_x000D_
doplnění podkladu</t>
  </si>
  <si>
    <t>14</t>
  </si>
  <si>
    <t>573191111</t>
  </si>
  <si>
    <t>Postřik infiltrační kationaktivní emulzí v množství 1,00 kg/m2</t>
  </si>
  <si>
    <t>-731316076</t>
  </si>
  <si>
    <t>https://podminky.urs.cz/item/CS_URS_2022_01/573191111</t>
  </si>
  <si>
    <t>573231111</t>
  </si>
  <si>
    <t>Postřik spojovací PS bez posypu kamenivem ze silniční emulze, v množství 0,70 kg/m2</t>
  </si>
  <si>
    <t>-1497637446</t>
  </si>
  <si>
    <t>https://podminky.urs.cz/item/CS_URS_2022_01/573231111</t>
  </si>
  <si>
    <t>577144121</t>
  </si>
  <si>
    <t>Asfaltový beton vrstva obrusná ACO 11 (ABS) s rozprostřením a se zhutněním z nemodifikovaného asfaltu v pruhu šířky přes 3 m tř. I, po zhutnění tl. 50 mm</t>
  </si>
  <si>
    <t>452467944</t>
  </si>
  <si>
    <t>https://podminky.urs.cz/item/CS_URS_2022_01/577144121</t>
  </si>
  <si>
    <t>Trubní vedení</t>
  </si>
  <si>
    <t>17</t>
  </si>
  <si>
    <t>890311851R</t>
  </si>
  <si>
    <t>Bourání uliční vpusti strojně velikosti obestavěného prostoru do 1,5 m3 ze železobetonu. Komplet cena včetně zemním prací</t>
  </si>
  <si>
    <t>-1932486971</t>
  </si>
  <si>
    <t>18</t>
  </si>
  <si>
    <t>895941111R</t>
  </si>
  <si>
    <t>Zřízení vpusti kanalizační uliční z betonových dílců typ UV-50 normální. Koplet cena včetně zemních prací, materiálu - uliční vpust, kalový koš, mříž a vyrovnávací prstenec.</t>
  </si>
  <si>
    <t>kus</t>
  </si>
  <si>
    <t>1430070738</t>
  </si>
  <si>
    <t>Poznámka k položce:_x000D_
V případě zapotřebí výměny uliční vpusti</t>
  </si>
  <si>
    <t>19</t>
  </si>
  <si>
    <t>899231111R.1</t>
  </si>
  <si>
    <t>Výšková úprava uličního vstupu nebo vpusti do 200 mm zvýšením nebo snížením mříže, poklopu</t>
  </si>
  <si>
    <t>97540959</t>
  </si>
  <si>
    <t>20</t>
  </si>
  <si>
    <t>899431111R</t>
  </si>
  <si>
    <t>Výšková úprava uličního vstupu nebo vpusti do 200 mm zvýšením nebo snížením krycího hrnce, šoupěte nebo hydrantu bez úpravy armatur</t>
  </si>
  <si>
    <t>1381013749</t>
  </si>
  <si>
    <t>Ostatní konstrukce a práce</t>
  </si>
  <si>
    <t>916241213</t>
  </si>
  <si>
    <t>Osazení obrubníku kamenného se zřízením lože, s vyplněním a zatřením spár cementovou maltou stojatého s boční opěrou z betonu prostého, do lože z betonu prostého</t>
  </si>
  <si>
    <t>-2018207471</t>
  </si>
  <si>
    <t>https://podminky.urs.cz/item/CS_URS_2022_01/916241213</t>
  </si>
  <si>
    <t>22</t>
  </si>
  <si>
    <t>58380220</t>
  </si>
  <si>
    <t>krajník kamenný žulový silniční 110x250x800-2500mm</t>
  </si>
  <si>
    <t>-47084011</t>
  </si>
  <si>
    <t>4*1,02 'Přepočtené koeficientem množství</t>
  </si>
  <si>
    <t>23</t>
  </si>
  <si>
    <t>919112212</t>
  </si>
  <si>
    <t>Řezání dilatačních spár v živičném krytu vytvoření komůrky pro těsnící zálivku šířky 10 mm, hloubky 20 mm</t>
  </si>
  <si>
    <t>-1174988656</t>
  </si>
  <si>
    <t>https://podminky.urs.cz/item/CS_URS_2022_01/919112212</t>
  </si>
  <si>
    <t>32*2</t>
  </si>
  <si>
    <t>24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</si>
  <si>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</si>
  <si>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</si>
  <si>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-158884614</t>
  </si>
  <si>
    <t>https://podminky.urs.cz/item/CS_URS_2022_01/919121111</t>
  </si>
  <si>
    <t>64</t>
  </si>
  <si>
    <t>25</t>
  </si>
  <si>
    <t>919731121</t>
  </si>
  <si>
    <t>Zarovnání styčné plochy podkladu nebo krytu podél vybourané části komunikace nebo zpevněné plochy živičné tl. do 50 mm</t>
  </si>
  <si>
    <t>-1693868366</t>
  </si>
  <si>
    <t>https://podminky.urs.cz/item/CS_URS_2022_01/919731121</t>
  </si>
  <si>
    <t>264*2</t>
  </si>
  <si>
    <t>26</t>
  </si>
  <si>
    <t>919735111</t>
  </si>
  <si>
    <t>Řezání stávajícího živičného krytu nebo podkladu hloubky do 50 mm</t>
  </si>
  <si>
    <t>1739836344</t>
  </si>
  <si>
    <t>https://podminky.urs.cz/item/CS_URS_2022_01/919735111</t>
  </si>
  <si>
    <t>27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</si>
  <si>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</si>
  <si>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</si>
  <si>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1805408814</t>
  </si>
  <si>
    <t>https://podminky.urs.cz/item/CS_URS_2022_01/938909311</t>
  </si>
  <si>
    <t>99</t>
  </si>
  <si>
    <t>Přesun hmot</t>
  </si>
  <si>
    <t>28</t>
  </si>
  <si>
    <t>998225111</t>
  </si>
  <si>
    <t>Přesun hmot pro komunikace s krytem z kameniva, monolitickým betonovým nebo živičným dopravní vzdálenost do 200 m jakékoliv délky objektu</t>
  </si>
  <si>
    <t>-1651151027</t>
  </si>
  <si>
    <t>https://podminky.urs.cz/item/CS_URS_2022_01/998225111</t>
  </si>
  <si>
    <t>997</t>
  </si>
  <si>
    <t>Přesun sutě</t>
  </si>
  <si>
    <t>34</t>
  </si>
  <si>
    <t>997013875</t>
  </si>
  <si>
    <t>Poplatek za uložení stavebního odpadu na recyklační skládce (skládkovné) asfaltového bez obsahu dehtu zatříděného do Katalogu odpadů pod kódem 17 03 02</t>
  </si>
  <si>
    <t>401382867</t>
  </si>
  <si>
    <t>https://podminky.urs.cz/item/CS_URS_2022_01/997013875</t>
  </si>
  <si>
    <t>197</t>
  </si>
  <si>
    <t>29</t>
  </si>
  <si>
    <t>997221551</t>
  </si>
  <si>
    <t>Vodorovná doprava suti bez naložení, ale se složením a s hrubým urovnáním ze sypkých materiálů, na vzdálenost do 1 km</t>
  </si>
  <si>
    <t>606279455</t>
  </si>
  <si>
    <t>https://podminky.urs.cz/item/CS_URS_2022_01/997221551</t>
  </si>
  <si>
    <t>Poznámka k položce:_x000D_
Předá zhotovitel obci</t>
  </si>
  <si>
    <t>30</t>
  </si>
  <si>
    <t>997221559</t>
  </si>
  <si>
    <t>Vodorovná doprava suti bez naložení, ale se složením a s hrubým urovnáním Příplatek k ceně za každý další i započatý 1 km přes 1 km</t>
  </si>
  <si>
    <t>2073261571</t>
  </si>
  <si>
    <t>https://podminky.urs.cz/item/CS_URS_2022_01/997221559</t>
  </si>
  <si>
    <t>197*19</t>
  </si>
  <si>
    <t>31</t>
  </si>
  <si>
    <t>997221571</t>
  </si>
  <si>
    <t>Vodorovná doprava vybouraných hmot bez naložení, ale se složením a s hrubým urovnáním na vzdálenost do 1 km</t>
  </si>
  <si>
    <t>1847602582</t>
  </si>
  <si>
    <t>https://podminky.urs.cz/item/CS_URS_2022_01/997221571</t>
  </si>
  <si>
    <t>4.2</t>
  </si>
  <si>
    <t>32</t>
  </si>
  <si>
    <t>997221579</t>
  </si>
  <si>
    <t>Vodorovná doprava vybouraných hmot bez naložení, ale se složením a s hrubým urovnáním na vzdálenost Příplatek k ceně za každý další i započatý 1 km přes 1 km</t>
  </si>
  <si>
    <t>-1876668948</t>
  </si>
  <si>
    <t>https://podminky.urs.cz/item/CS_URS_2022_01/997221579</t>
  </si>
  <si>
    <t>4.2*17</t>
  </si>
  <si>
    <t>33</t>
  </si>
  <si>
    <t>997013602</t>
  </si>
  <si>
    <t>Poplatek za uložení stavebního odpadu na skládce (skládkovné) z armovaného betonu zatříděného do Katalogu odpadů pod kódem 17 01 01</t>
  </si>
  <si>
    <t>-944607456</t>
  </si>
  <si>
    <t>https://podminky.urs.cz/item/CS_URS_2022_01/997013602</t>
  </si>
  <si>
    <t>1153.5 - 2 - ulice Na Pobřeží</t>
  </si>
  <si>
    <t>113107541</t>
  </si>
  <si>
    <t>Odstranění podkladů nebo krytů při překopech inženýrských sítí s přemístěním hmot na skládku ve vzdálenosti do 3 m nebo s naložením na dopravní prostředek strojně plochy jednotlivě přes 15 m2 živičných, o tl. vrstvy do 50 mm</t>
  </si>
  <si>
    <t>1789102685</t>
  </si>
  <si>
    <t>https://podminky.urs.cz/item/CS_URS_2022_01/113107541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</si>
  <si>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</si>
  <si>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</si>
  <si>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-623493806</t>
  </si>
  <si>
    <t>https://podminky.urs.cz/item/CS_URS_2022_01/113154364</t>
  </si>
  <si>
    <t>1745</t>
  </si>
  <si>
    <t>-1237596280</t>
  </si>
  <si>
    <t>R01</t>
  </si>
  <si>
    <t>Demontáž původních parkovacích senzorů a montáž nových senzorů - komplet cena _x000D_
36 parkovacích senzorů - provede firma SPEL</t>
  </si>
  <si>
    <t>kompl</t>
  </si>
  <si>
    <t>1258448097</t>
  </si>
  <si>
    <t>Poznámka k položce:_x000D_
firma SPEL je správcem stávajícího parkovacího systému</t>
  </si>
  <si>
    <t>-1286981298</t>
  </si>
  <si>
    <t>1408875888</t>
  </si>
  <si>
    <t>1794436103</t>
  </si>
  <si>
    <t>577144111</t>
  </si>
  <si>
    <t>Asfaltový beton vrstva obrusná ACO 11 (ABS) s rozprostřením a se zhutněním z nemodifikovaného asfaltu v pruhu šířky do 3 m tř. I, po zhutnění tl. 50 mm</t>
  </si>
  <si>
    <t>-1454766850</t>
  </si>
  <si>
    <t>https://podminky.urs.cz/item/CS_URS_2022_01/577144111</t>
  </si>
  <si>
    <t>-1483731363</t>
  </si>
  <si>
    <t>-462377294</t>
  </si>
  <si>
    <t>1056114269</t>
  </si>
  <si>
    <t>-1313109968</t>
  </si>
  <si>
    <t>915211112</t>
  </si>
  <si>
    <t>Vodorovné dopravní značení stříkaným plastem dělící čára šířky 125 mm souvislá bílá retroreflexní</t>
  </si>
  <si>
    <t>-301675891</t>
  </si>
  <si>
    <t>https://podminky.urs.cz/item/CS_URS_2022_01/915211112</t>
  </si>
  <si>
    <t>72+40+18</t>
  </si>
  <si>
    <t>915223121</t>
  </si>
  <si>
    <t>Orientační prvky pro nevidomé z plastu na pozemních komunikacích a komunikacích pro pěší vodicí linie na přechodu šířky 170 mm</t>
  </si>
  <si>
    <t>1817939749</t>
  </si>
  <si>
    <t>https://podminky.urs.cz/item/CS_URS_2022_01/915223121</t>
  </si>
  <si>
    <t>6,5</t>
  </si>
  <si>
    <t>915231112</t>
  </si>
  <si>
    <t>Vodorovné dopravní značení stříkaným plastem přechody pro chodce, šipky, symboly nápisy bílé retroreflexní</t>
  </si>
  <si>
    <t>533571133</t>
  </si>
  <si>
    <t>https://podminky.urs.cz/item/CS_URS_2022_01/915231112</t>
  </si>
  <si>
    <t>63</t>
  </si>
  <si>
    <t>915611111</t>
  </si>
  <si>
    <t>Předznačení pro vodorovné značení stříkané barvou nebo prováděné z nátěrových hmot liniové dělicí čáry, vodicí proužky</t>
  </si>
  <si>
    <t>-2040867550</t>
  </si>
  <si>
    <t>https://podminky.urs.cz/item/CS_URS_2022_01/915611111</t>
  </si>
  <si>
    <t>130</t>
  </si>
  <si>
    <t>915621111</t>
  </si>
  <si>
    <t>Předznačení pro vodorovné značení stříkané barvou nebo prováděné z nátěrových hmot plošné šipky, symboly, nápisy</t>
  </si>
  <si>
    <t>-725862417</t>
  </si>
  <si>
    <t>https://podminky.urs.cz/item/CS_URS_2022_01/915621111</t>
  </si>
  <si>
    <t>3*6,5+3*4,5+30</t>
  </si>
  <si>
    <t>830598592</t>
  </si>
  <si>
    <t>48*2</t>
  </si>
  <si>
    <t>-297686203</t>
  </si>
  <si>
    <t>929119977</t>
  </si>
  <si>
    <t>507*2</t>
  </si>
  <si>
    <t>1809313064</t>
  </si>
  <si>
    <t>2046113318</t>
  </si>
  <si>
    <t>-222923955</t>
  </si>
  <si>
    <t>401.35</t>
  </si>
  <si>
    <t>-206387732</t>
  </si>
  <si>
    <t>401.35*2</t>
  </si>
  <si>
    <t>997221561</t>
  </si>
  <si>
    <t>Vodorovná doprava suti bez naložení, ale se složením a s hrubým urovnáním z kusových materiálů, na vzdálenost do 1 km</t>
  </si>
  <si>
    <t>-1180297932</t>
  </si>
  <si>
    <t>https://podminky.urs.cz/item/CS_URS_2022_01/997221561</t>
  </si>
  <si>
    <t>997221569R01</t>
  </si>
  <si>
    <t>Příplatek ZKD 1 km u vodorovné dopravy suti z kusových materiálů</t>
  </si>
  <si>
    <t>-419101166</t>
  </si>
  <si>
    <t>Poznámka k položce:_x000D_
do 2 km</t>
  </si>
  <si>
    <t>1*17</t>
  </si>
  <si>
    <t>651768972</t>
  </si>
  <si>
    <t>288652749</t>
  </si>
  <si>
    <t>401</t>
  </si>
  <si>
    <t>1153.13 - 2 - ulice Braunerova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</si>
  <si>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</si>
  <si>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</si>
  <si>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-214846032</t>
  </si>
  <si>
    <t>https://podminky.urs.cz/item/CS_URS_2022_01/113107161</t>
  </si>
  <si>
    <t>132</t>
  </si>
  <si>
    <t>8+23</t>
  </si>
  <si>
    <t>500</t>
  </si>
  <si>
    <t>632</t>
  </si>
  <si>
    <t>50</t>
  </si>
  <si>
    <t>25*2</t>
  </si>
  <si>
    <t>997013873</t>
  </si>
  <si>
    <t>Poplatek za uložení stavebního odpadu na recyklační skládce (skládkovné) zeminy a kamení zatříděného do Katalogu odpadů pod kódem 17 05 04</t>
  </si>
  <si>
    <t>1019120007</t>
  </si>
  <si>
    <t>https://podminky.urs.cz/item/CS_URS_2022_01/997013873</t>
  </si>
  <si>
    <t>121</t>
  </si>
  <si>
    <t>121+22</t>
  </si>
  <si>
    <t>22*2</t>
  </si>
  <si>
    <t>121*19</t>
  </si>
  <si>
    <t>Součet</t>
  </si>
  <si>
    <t>1153.16 - 2 - ulice Karla Legera</t>
  </si>
  <si>
    <t>-1897361158</t>
  </si>
  <si>
    <t>107*2*0,25</t>
  </si>
  <si>
    <t>1663272199</t>
  </si>
  <si>
    <t>53*2</t>
  </si>
  <si>
    <t>1734819569</t>
  </si>
  <si>
    <t>360877387</t>
  </si>
  <si>
    <t>777</t>
  </si>
  <si>
    <t>-696416284</t>
  </si>
  <si>
    <t>-2093828023</t>
  </si>
  <si>
    <t>1530092349</t>
  </si>
  <si>
    <t>20*0,2*0,3</t>
  </si>
  <si>
    <t>-1426588581</t>
  </si>
  <si>
    <t>1.2+13,35</t>
  </si>
  <si>
    <t>1674090830</t>
  </si>
  <si>
    <t>14,55*8</t>
  </si>
  <si>
    <t>1761830186</t>
  </si>
  <si>
    <t>1,2*2+13,55</t>
  </si>
  <si>
    <t>95000537</t>
  </si>
  <si>
    <t>579683401</t>
  </si>
  <si>
    <t>-170952747</t>
  </si>
  <si>
    <t>-345097735</t>
  </si>
  <si>
    <t>1703755568</t>
  </si>
  <si>
    <t>389136103</t>
  </si>
  <si>
    <t>899231111R</t>
  </si>
  <si>
    <t>-3968861</t>
  </si>
  <si>
    <t>100203683</t>
  </si>
  <si>
    <t>-1083833124</t>
  </si>
  <si>
    <t>20+20</t>
  </si>
  <si>
    <t>-553634771</t>
  </si>
  <si>
    <t>19*1,02 'Přepočtené koeficientem množství</t>
  </si>
  <si>
    <t>-491249812</t>
  </si>
  <si>
    <t>30*2</t>
  </si>
  <si>
    <t>-1929120847</t>
  </si>
  <si>
    <t>-143836437</t>
  </si>
  <si>
    <t>Poznámka k položce:_x000D_
zarovnání i podél obrub</t>
  </si>
  <si>
    <t>237*2</t>
  </si>
  <si>
    <t>-222192822</t>
  </si>
  <si>
    <t>-317442222</t>
  </si>
  <si>
    <t>-1113459772</t>
  </si>
  <si>
    <t>997013601</t>
  </si>
  <si>
    <t>Poplatek za uložení stavebního odpadu na skládce (skládkovné) z prostého betonu zatříděného do Katalogu odpadů pod kódem 17 01 01</t>
  </si>
  <si>
    <t>482311448</t>
  </si>
  <si>
    <t>https://podminky.urs.cz/item/CS_URS_2022_01/997013601</t>
  </si>
  <si>
    <t>0.5</t>
  </si>
  <si>
    <t>1288282837</t>
  </si>
  <si>
    <t>2.2</t>
  </si>
  <si>
    <t>997013645</t>
  </si>
  <si>
    <t>Poplatek za uložení stavebního odpadu na skládce (skládkovné) asfaltového bez obsahu dehtu zatříděného do Katalogu odpadů pod kódem 17 03 02</t>
  </si>
  <si>
    <t>855705629</t>
  </si>
  <si>
    <t>https://podminky.urs.cz/item/CS_URS_2022_01/997013645</t>
  </si>
  <si>
    <t>340</t>
  </si>
  <si>
    <t>1512124908</t>
  </si>
  <si>
    <t>2.7</t>
  </si>
  <si>
    <t>-1061896696</t>
  </si>
  <si>
    <t>2.7*17</t>
  </si>
  <si>
    <t>-1885359267</t>
  </si>
  <si>
    <t>179</t>
  </si>
  <si>
    <t>1992909247</t>
  </si>
  <si>
    <t>179*19</t>
  </si>
  <si>
    <t>1153.0 - VRN</t>
  </si>
  <si>
    <t>VRN - Vedlejší rozpočtové náklady</t>
  </si>
  <si>
    <t xml:space="preserve">    0 - Vedlejší rozpočtové náklady</t>
  </si>
  <si>
    <t>Vedlejší rozpočtové náklady</t>
  </si>
  <si>
    <t>010001000</t>
  </si>
  <si>
    <t>Základní rozdělení průvodních činností a nákladů průzkumné geodetické a projektové práce</t>
  </si>
  <si>
    <t>Kč</t>
  </si>
  <si>
    <t>1024</t>
  </si>
  <si>
    <t>-349185788</t>
  </si>
  <si>
    <t xml:space="preserve">Poznámka k položce:_x000D_
V této položce jsou zahrnuty také náklady na zkoušky vylouhovatelnosti před uložením na skládku.   Dále náklady související se zjištěním výskytu sítí - sondy, zaměření.Přechodné dopravní značení včetně povolení.  geodetické zaměření _x000D_
 </t>
  </si>
  <si>
    <t>020001000</t>
  </si>
  <si>
    <t xml:space="preserve">Základní rozdělení průvodních činností a nákladů příprava staveniště. </t>
  </si>
  <si>
    <t>875011108</t>
  </si>
  <si>
    <t>030001000</t>
  </si>
  <si>
    <t>Základní rozdělení průvodních činností a nákladů zařízení staveniště</t>
  </si>
  <si>
    <t>1167454880</t>
  </si>
  <si>
    <t>Poznámka k položce:_x000D_
Vybavení staveniště, zabezpečení staveniště, zrušení staveniště,....</t>
  </si>
  <si>
    <t>040001000</t>
  </si>
  <si>
    <t>Základní rozdělení průvodních činností a nákladů inženýrská činnost</t>
  </si>
  <si>
    <t>-40308985</t>
  </si>
  <si>
    <t>060001000</t>
  </si>
  <si>
    <t>Základní rozdělení průvodních činností a nákladů územní vlivy</t>
  </si>
  <si>
    <t>-2080741440</t>
  </si>
  <si>
    <t>Poznámka k položce:_x000D_
Obsahuje třeba zajištění materiálů na mezideponii. Čerpání vody ze staveniště, špatné klimatické podmínky a i jiné vlivy. Dále se jedná o stísněné podmínky a další vlivy</t>
  </si>
  <si>
    <t>070001000</t>
  </si>
  <si>
    <t>Základní rozdělení průvodních činností a nákladů provozní vlivy</t>
  </si>
  <si>
    <t>-1854141009</t>
  </si>
  <si>
    <t>Poznámka k položce:_x000D_
Tato položka zapracovává mimo jiné náklady související s pracemi v ochranných pásmech sítí a stromů.  Zajištěn přístup ke všem objektům po celou dobu realizace stavby. Doprava silničních vozidel</t>
  </si>
  <si>
    <t>080001000</t>
  </si>
  <si>
    <t>Základní rozdělení průvodních činností a nákladů přesun stavebních kapacit</t>
  </si>
  <si>
    <t>-269895474</t>
  </si>
  <si>
    <t>090001000</t>
  </si>
  <si>
    <t>Základní rozdělení průvodních činností a nákladů ostatní náklady</t>
  </si>
  <si>
    <t>262144</t>
  </si>
  <si>
    <t>25563963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</si>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</sst>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7" TargetMode="External"/><Relationship Id="rId13" Type="http://schemas.openxmlformats.org/officeDocument/2006/relationships/hyperlink" Target="https://podminky.urs.cz/item/CS_URS_2022_01/573191111" TargetMode="External"/><Relationship Id="rId18" Type="http://schemas.openxmlformats.org/officeDocument/2006/relationships/hyperlink" Target="https://podminky.urs.cz/item/CS_URS_2022_01/919121111" TargetMode="External"/><Relationship Id="rId26" Type="http://schemas.openxmlformats.org/officeDocument/2006/relationships/hyperlink" Target="https://podminky.urs.cz/item/CS_URS_2022_01/997221571" TargetMode="External"/><Relationship Id="rId3" Type="http://schemas.openxmlformats.org/officeDocument/2006/relationships/hyperlink" Target="https://podminky.urs.cz/item/CS_URS_2022_01/113107542" TargetMode="External"/><Relationship Id="rId21" Type="http://schemas.openxmlformats.org/officeDocument/2006/relationships/hyperlink" Target="https://podminky.urs.cz/item/CS_URS_2022_01/938909311" TargetMode="External"/><Relationship Id="rId7" Type="http://schemas.openxmlformats.org/officeDocument/2006/relationships/hyperlink" Target="https://podminky.urs.cz/item/CS_URS_2022_01/132211401" TargetMode="External"/><Relationship Id="rId12" Type="http://schemas.openxmlformats.org/officeDocument/2006/relationships/hyperlink" Target="https://podminky.urs.cz/item/CS_URS_2022_01/565135101" TargetMode="External"/><Relationship Id="rId17" Type="http://schemas.openxmlformats.org/officeDocument/2006/relationships/hyperlink" Target="https://podminky.urs.cz/item/CS_URS_2022_01/919112212" TargetMode="External"/><Relationship Id="rId25" Type="http://schemas.openxmlformats.org/officeDocument/2006/relationships/hyperlink" Target="https://podminky.urs.cz/item/CS_URS_2022_01/997221559" TargetMode="External"/><Relationship Id="rId2" Type="http://schemas.openxmlformats.org/officeDocument/2006/relationships/hyperlink" Target="https://podminky.urs.cz/item/CS_URS_2022_01/938909611" TargetMode="External"/><Relationship Id="rId16" Type="http://schemas.openxmlformats.org/officeDocument/2006/relationships/hyperlink" Target="https://podminky.urs.cz/item/CS_URS_2022_01/916241213" TargetMode="External"/><Relationship Id="rId20" Type="http://schemas.openxmlformats.org/officeDocument/2006/relationships/hyperlink" Target="https://podminky.urs.cz/item/CS_URS_2022_01/9197351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111301111" TargetMode="External"/><Relationship Id="rId6" Type="http://schemas.openxmlformats.org/officeDocument/2006/relationships/hyperlink" Target="https://podminky.urs.cz/item/CS_URS_2022_01/979024443" TargetMode="External"/><Relationship Id="rId11" Type="http://schemas.openxmlformats.org/officeDocument/2006/relationships/hyperlink" Target="https://podminky.urs.cz/item/CS_URS_2022_01/181411131" TargetMode="External"/><Relationship Id="rId24" Type="http://schemas.openxmlformats.org/officeDocument/2006/relationships/hyperlink" Target="https://podminky.urs.cz/item/CS_URS_2022_01/997221551" TargetMode="External"/><Relationship Id="rId5" Type="http://schemas.openxmlformats.org/officeDocument/2006/relationships/hyperlink" Target="https://podminky.urs.cz/item/CS_URS_2022_01/113202111" TargetMode="External"/><Relationship Id="rId15" Type="http://schemas.openxmlformats.org/officeDocument/2006/relationships/hyperlink" Target="https://podminky.urs.cz/item/CS_URS_2022_01/577144121" TargetMode="External"/><Relationship Id="rId23" Type="http://schemas.openxmlformats.org/officeDocument/2006/relationships/hyperlink" Target="https://podminky.urs.cz/item/CS_URS_2022_01/997013875" TargetMode="External"/><Relationship Id="rId28" Type="http://schemas.openxmlformats.org/officeDocument/2006/relationships/hyperlink" Target="https://podminky.urs.cz/item/CS_URS_2022_01/997013602" TargetMode="External"/><Relationship Id="rId10" Type="http://schemas.openxmlformats.org/officeDocument/2006/relationships/hyperlink" Target="https://podminky.urs.cz/item/CS_URS_2022_01/171201221" TargetMode="External"/><Relationship Id="rId19" Type="http://schemas.openxmlformats.org/officeDocument/2006/relationships/hyperlink" Target="https://podminky.urs.cz/item/CS_URS_2022_01/919731121" TargetMode="External"/><Relationship Id="rId4" Type="http://schemas.openxmlformats.org/officeDocument/2006/relationships/hyperlink" Target="https://podminky.urs.cz/item/CS_URS_2022_01/113154264" TargetMode="External"/><Relationship Id="rId9" Type="http://schemas.openxmlformats.org/officeDocument/2006/relationships/hyperlink" Target="https://podminky.urs.cz/item/CS_URS_2022_01/162751119" TargetMode="External"/><Relationship Id="rId14" Type="http://schemas.openxmlformats.org/officeDocument/2006/relationships/hyperlink" Target="https://podminky.urs.cz/item/CS_URS_2022_01/573231111" TargetMode="External"/><Relationship Id="rId22" Type="http://schemas.openxmlformats.org/officeDocument/2006/relationships/hyperlink" Target="https://podminky.urs.cz/item/CS_URS_2022_01/998225111" TargetMode="External"/><Relationship Id="rId27" Type="http://schemas.openxmlformats.org/officeDocument/2006/relationships/hyperlink" Target="https://podminky.urs.cz/item/CS_URS_2022_01/99722157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15211112" TargetMode="External"/><Relationship Id="rId13" Type="http://schemas.openxmlformats.org/officeDocument/2006/relationships/hyperlink" Target="https://podminky.urs.cz/item/CS_URS_2022_01/919112212" TargetMode="External"/><Relationship Id="rId18" Type="http://schemas.openxmlformats.org/officeDocument/2006/relationships/hyperlink" Target="https://podminky.urs.cz/item/CS_URS_2022_01/997221551" TargetMode="External"/><Relationship Id="rId3" Type="http://schemas.openxmlformats.org/officeDocument/2006/relationships/hyperlink" Target="https://podminky.urs.cz/item/CS_URS_2022_01/938909311" TargetMode="External"/><Relationship Id="rId21" Type="http://schemas.openxmlformats.org/officeDocument/2006/relationships/hyperlink" Target="https://podminky.urs.cz/item/CS_URS_2022_01/997013602" TargetMode="External"/><Relationship Id="rId7" Type="http://schemas.openxmlformats.org/officeDocument/2006/relationships/hyperlink" Target="https://podminky.urs.cz/item/CS_URS_2022_01/577144111" TargetMode="External"/><Relationship Id="rId12" Type="http://schemas.openxmlformats.org/officeDocument/2006/relationships/hyperlink" Target="https://podminky.urs.cz/item/CS_URS_2022_01/915621111" TargetMode="External"/><Relationship Id="rId17" Type="http://schemas.openxmlformats.org/officeDocument/2006/relationships/hyperlink" Target="https://podminky.urs.cz/item/CS_URS_2022_01/998225111" TargetMode="External"/><Relationship Id="rId2" Type="http://schemas.openxmlformats.org/officeDocument/2006/relationships/hyperlink" Target="https://podminky.urs.cz/item/CS_URS_2022_01/113154364" TargetMode="External"/><Relationship Id="rId16" Type="http://schemas.openxmlformats.org/officeDocument/2006/relationships/hyperlink" Target="https://podminky.urs.cz/item/CS_URS_2022_01/919735111" TargetMode="External"/><Relationship Id="rId20" Type="http://schemas.openxmlformats.org/officeDocument/2006/relationships/hyperlink" Target="https://podminky.urs.cz/item/CS_URS_2022_01/997221561" TargetMode="External"/><Relationship Id="rId1" Type="http://schemas.openxmlformats.org/officeDocument/2006/relationships/hyperlink" Target="https://podminky.urs.cz/item/CS_URS_2022_01/113107541" TargetMode="External"/><Relationship Id="rId6" Type="http://schemas.openxmlformats.org/officeDocument/2006/relationships/hyperlink" Target="https://podminky.urs.cz/item/CS_URS_2022_01/573231111" TargetMode="External"/><Relationship Id="rId11" Type="http://schemas.openxmlformats.org/officeDocument/2006/relationships/hyperlink" Target="https://podminky.urs.cz/item/CS_URS_2022_01/915611111" TargetMode="External"/><Relationship Id="rId5" Type="http://schemas.openxmlformats.org/officeDocument/2006/relationships/hyperlink" Target="https://podminky.urs.cz/item/CS_URS_2022_01/573191111" TargetMode="External"/><Relationship Id="rId15" Type="http://schemas.openxmlformats.org/officeDocument/2006/relationships/hyperlink" Target="https://podminky.urs.cz/item/CS_URS_2022_01/91973112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1/915231112" TargetMode="External"/><Relationship Id="rId19" Type="http://schemas.openxmlformats.org/officeDocument/2006/relationships/hyperlink" Target="https://podminky.urs.cz/item/CS_URS_2022_01/997221559" TargetMode="External"/><Relationship Id="rId4" Type="http://schemas.openxmlformats.org/officeDocument/2006/relationships/hyperlink" Target="https://podminky.urs.cz/item/CS_URS_2022_01/565135101" TargetMode="External"/><Relationship Id="rId9" Type="http://schemas.openxmlformats.org/officeDocument/2006/relationships/hyperlink" Target="https://podminky.urs.cz/item/CS_URS_2022_01/915223121" TargetMode="External"/><Relationship Id="rId14" Type="http://schemas.openxmlformats.org/officeDocument/2006/relationships/hyperlink" Target="https://podminky.urs.cz/item/CS_URS_2022_01/919121111" TargetMode="External"/><Relationship Id="rId22" Type="http://schemas.openxmlformats.org/officeDocument/2006/relationships/hyperlink" Target="https://podminky.urs.cz/item/CS_URS_2022_01/99701387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19112212" TargetMode="External"/><Relationship Id="rId13" Type="http://schemas.openxmlformats.org/officeDocument/2006/relationships/hyperlink" Target="https://podminky.urs.cz/item/CS_URS_2022_01/998225111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113154264" TargetMode="External"/><Relationship Id="rId7" Type="http://schemas.openxmlformats.org/officeDocument/2006/relationships/hyperlink" Target="https://podminky.urs.cz/item/CS_URS_2022_01/577144121" TargetMode="External"/><Relationship Id="rId12" Type="http://schemas.openxmlformats.org/officeDocument/2006/relationships/hyperlink" Target="https://podminky.urs.cz/item/CS_URS_2022_01/938909311" TargetMode="External"/><Relationship Id="rId17" Type="http://schemas.openxmlformats.org/officeDocument/2006/relationships/hyperlink" Target="https://podminky.urs.cz/item/CS_URS_2022_01/997221559" TargetMode="External"/><Relationship Id="rId2" Type="http://schemas.openxmlformats.org/officeDocument/2006/relationships/hyperlink" Target="https://podminky.urs.cz/item/CS_URS_2022_01/113107542" TargetMode="External"/><Relationship Id="rId16" Type="http://schemas.openxmlformats.org/officeDocument/2006/relationships/hyperlink" Target="https://podminky.urs.cz/item/CS_URS_2022_01/997221551" TargetMode="External"/><Relationship Id="rId1" Type="http://schemas.openxmlformats.org/officeDocument/2006/relationships/hyperlink" Target="https://podminky.urs.cz/item/CS_URS_2022_01/113107161" TargetMode="External"/><Relationship Id="rId6" Type="http://schemas.openxmlformats.org/officeDocument/2006/relationships/hyperlink" Target="https://podminky.urs.cz/item/CS_URS_2022_01/573231111" TargetMode="External"/><Relationship Id="rId11" Type="http://schemas.openxmlformats.org/officeDocument/2006/relationships/hyperlink" Target="https://podminky.urs.cz/item/CS_URS_2022_01/919735111" TargetMode="External"/><Relationship Id="rId5" Type="http://schemas.openxmlformats.org/officeDocument/2006/relationships/hyperlink" Target="https://podminky.urs.cz/item/CS_URS_2022_01/573191111" TargetMode="External"/><Relationship Id="rId15" Type="http://schemas.openxmlformats.org/officeDocument/2006/relationships/hyperlink" Target="https://podminky.urs.cz/item/CS_URS_2022_01/997013875" TargetMode="External"/><Relationship Id="rId10" Type="http://schemas.openxmlformats.org/officeDocument/2006/relationships/hyperlink" Target="https://podminky.urs.cz/item/CS_URS_2022_01/919731121" TargetMode="External"/><Relationship Id="rId4" Type="http://schemas.openxmlformats.org/officeDocument/2006/relationships/hyperlink" Target="https://podminky.urs.cz/item/CS_URS_2022_01/565135101" TargetMode="External"/><Relationship Id="rId9" Type="http://schemas.openxmlformats.org/officeDocument/2006/relationships/hyperlink" Target="https://podminky.urs.cz/item/CS_URS_2022_01/919121111" TargetMode="External"/><Relationship Id="rId14" Type="http://schemas.openxmlformats.org/officeDocument/2006/relationships/hyperlink" Target="https://podminky.urs.cz/item/CS_URS_2022_01/99701387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751117" TargetMode="External"/><Relationship Id="rId13" Type="http://schemas.openxmlformats.org/officeDocument/2006/relationships/hyperlink" Target="https://podminky.urs.cz/item/CS_URS_2022_01/573231111" TargetMode="External"/><Relationship Id="rId18" Type="http://schemas.openxmlformats.org/officeDocument/2006/relationships/hyperlink" Target="https://podminky.urs.cz/item/CS_URS_2022_01/919731121" TargetMode="External"/><Relationship Id="rId26" Type="http://schemas.openxmlformats.org/officeDocument/2006/relationships/hyperlink" Target="https://podminky.urs.cz/item/CS_URS_2022_01/997221579" TargetMode="External"/><Relationship Id="rId3" Type="http://schemas.openxmlformats.org/officeDocument/2006/relationships/hyperlink" Target="https://podminky.urs.cz/item/CS_URS_2022_01/113107541" TargetMode="External"/><Relationship Id="rId21" Type="http://schemas.openxmlformats.org/officeDocument/2006/relationships/hyperlink" Target="https://podminky.urs.cz/item/CS_URS_2022_01/998225111" TargetMode="External"/><Relationship Id="rId7" Type="http://schemas.openxmlformats.org/officeDocument/2006/relationships/hyperlink" Target="https://podminky.urs.cz/item/CS_URS_2022_01/132211401" TargetMode="External"/><Relationship Id="rId12" Type="http://schemas.openxmlformats.org/officeDocument/2006/relationships/hyperlink" Target="https://podminky.urs.cz/item/CS_URS_2022_01/573191111" TargetMode="External"/><Relationship Id="rId17" Type="http://schemas.openxmlformats.org/officeDocument/2006/relationships/hyperlink" Target="https://podminky.urs.cz/item/CS_URS_2022_01/919121111" TargetMode="External"/><Relationship Id="rId25" Type="http://schemas.openxmlformats.org/officeDocument/2006/relationships/hyperlink" Target="https://podminky.urs.cz/item/CS_URS_2022_01/997221571" TargetMode="External"/><Relationship Id="rId2" Type="http://schemas.openxmlformats.org/officeDocument/2006/relationships/hyperlink" Target="https://podminky.urs.cz/item/CS_URS_2022_01/938909611" TargetMode="External"/><Relationship Id="rId16" Type="http://schemas.openxmlformats.org/officeDocument/2006/relationships/hyperlink" Target="https://podminky.urs.cz/item/CS_URS_2022_01/919112212" TargetMode="External"/><Relationship Id="rId20" Type="http://schemas.openxmlformats.org/officeDocument/2006/relationships/hyperlink" Target="https://podminky.urs.cz/item/CS_URS_2022_01/938909311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2_01/111301111" TargetMode="External"/><Relationship Id="rId6" Type="http://schemas.openxmlformats.org/officeDocument/2006/relationships/hyperlink" Target="https://podminky.urs.cz/item/CS_URS_2022_01/979024443" TargetMode="External"/><Relationship Id="rId11" Type="http://schemas.openxmlformats.org/officeDocument/2006/relationships/hyperlink" Target="https://podminky.urs.cz/item/CS_URS_2022_01/565135101" TargetMode="External"/><Relationship Id="rId24" Type="http://schemas.openxmlformats.org/officeDocument/2006/relationships/hyperlink" Target="https://podminky.urs.cz/item/CS_URS_2022_01/997013645" TargetMode="External"/><Relationship Id="rId5" Type="http://schemas.openxmlformats.org/officeDocument/2006/relationships/hyperlink" Target="https://podminky.urs.cz/item/CS_URS_2022_01/113202111" TargetMode="External"/><Relationship Id="rId15" Type="http://schemas.openxmlformats.org/officeDocument/2006/relationships/hyperlink" Target="https://podminky.urs.cz/item/CS_URS_2022_01/916241213" TargetMode="External"/><Relationship Id="rId23" Type="http://schemas.openxmlformats.org/officeDocument/2006/relationships/hyperlink" Target="https://podminky.urs.cz/item/CS_URS_2022_01/997013602" TargetMode="External"/><Relationship Id="rId28" Type="http://schemas.openxmlformats.org/officeDocument/2006/relationships/hyperlink" Target="https://podminky.urs.cz/item/CS_URS_2022_01/997221559" TargetMode="External"/><Relationship Id="rId10" Type="http://schemas.openxmlformats.org/officeDocument/2006/relationships/hyperlink" Target="https://podminky.urs.cz/item/CS_URS_2022_01/171201221" TargetMode="External"/><Relationship Id="rId19" Type="http://schemas.openxmlformats.org/officeDocument/2006/relationships/hyperlink" Target="https://podminky.urs.cz/item/CS_URS_2022_01/919735111" TargetMode="External"/><Relationship Id="rId4" Type="http://schemas.openxmlformats.org/officeDocument/2006/relationships/hyperlink" Target="https://podminky.urs.cz/item/CS_URS_2022_01/113154264" TargetMode="External"/><Relationship Id="rId9" Type="http://schemas.openxmlformats.org/officeDocument/2006/relationships/hyperlink" Target="https://podminky.urs.cz/item/CS_URS_2022_01/162751119" TargetMode="External"/><Relationship Id="rId14" Type="http://schemas.openxmlformats.org/officeDocument/2006/relationships/hyperlink" Target="https://podminky.urs.cz/item/CS_URS_2022_01/577144111" TargetMode="External"/><Relationship Id="rId22" Type="http://schemas.openxmlformats.org/officeDocument/2006/relationships/hyperlink" Target="https://podminky.urs.cz/item/CS_URS_2022_01/997013601" TargetMode="External"/><Relationship Id="rId27" Type="http://schemas.openxmlformats.org/officeDocument/2006/relationships/hyperlink" Target="https://podminky.urs.cz/item/CS_URS_2022_01/99722155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2"/>
      <c r="AQ5" s="22"/>
      <c r="AR5" s="20"/>
      <c r="BE5" s="33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2"/>
      <c r="AQ6" s="22"/>
      <c r="AR6" s="20"/>
      <c r="BE6" s="33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7</v>
      </c>
      <c r="AO7" s="22"/>
      <c r="AP7" s="22"/>
      <c r="AQ7" s="22"/>
      <c r="AR7" s="20"/>
      <c r="BE7" s="338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8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3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27</v>
      </c>
      <c r="AO11" s="22"/>
      <c r="AP11" s="22"/>
      <c r="AQ11" s="22"/>
      <c r="AR11" s="20"/>
      <c r="BE11" s="33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8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38"/>
      <c r="BS13" s="17" t="s">
        <v>6</v>
      </c>
    </row>
    <row r="14" spans="1:74" ht="12.75">
      <c r="B14" s="21"/>
      <c r="C14" s="22"/>
      <c r="D14" s="22"/>
      <c r="E14" s="343" t="s">
        <v>31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3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8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27</v>
      </c>
      <c r="AO16" s="22"/>
      <c r="AP16" s="22"/>
      <c r="AQ16" s="22"/>
      <c r="AR16" s="20"/>
      <c r="BE16" s="33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27</v>
      </c>
      <c r="AO17" s="22"/>
      <c r="AP17" s="22"/>
      <c r="AQ17" s="22"/>
      <c r="AR17" s="20"/>
      <c r="BE17" s="338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8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3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27</v>
      </c>
      <c r="AO20" s="22"/>
      <c r="AP20" s="22"/>
      <c r="AQ20" s="22"/>
      <c r="AR20" s="20"/>
      <c r="BE20" s="338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8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8"/>
    </row>
    <row r="23" spans="1:71" s="1" customFormat="1" ht="47.25" customHeight="1">
      <c r="B23" s="21"/>
      <c r="C23" s="22"/>
      <c r="D23" s="22"/>
      <c r="E23" s="345" t="s">
        <v>39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2"/>
      <c r="AP23" s="22"/>
      <c r="AQ23" s="22"/>
      <c r="AR23" s="20"/>
      <c r="BE23" s="33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8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6">
        <f>ROUND(AG54,2)</f>
        <v>0</v>
      </c>
      <c r="AL26" s="347"/>
      <c r="AM26" s="347"/>
      <c r="AN26" s="347"/>
      <c r="AO26" s="347"/>
      <c r="AP26" s="36"/>
      <c r="AQ26" s="36"/>
      <c r="AR26" s="39"/>
      <c r="BE26" s="33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8" t="s">
        <v>41</v>
      </c>
      <c r="M28" s="348"/>
      <c r="N28" s="348"/>
      <c r="O28" s="348"/>
      <c r="P28" s="348"/>
      <c r="Q28" s="36"/>
      <c r="R28" s="36"/>
      <c r="S28" s="36"/>
      <c r="T28" s="36"/>
      <c r="U28" s="36"/>
      <c r="V28" s="36"/>
      <c r="W28" s="348" t="s">
        <v>42</v>
      </c>
      <c r="X28" s="348"/>
      <c r="Y28" s="348"/>
      <c r="Z28" s="348"/>
      <c r="AA28" s="348"/>
      <c r="AB28" s="348"/>
      <c r="AC28" s="348"/>
      <c r="AD28" s="348"/>
      <c r="AE28" s="348"/>
      <c r="AF28" s="36"/>
      <c r="AG28" s="36"/>
      <c r="AH28" s="36"/>
      <c r="AI28" s="36"/>
      <c r="AJ28" s="36"/>
      <c r="AK28" s="348" t="s">
        <v>43</v>
      </c>
      <c r="AL28" s="348"/>
      <c r="AM28" s="348"/>
      <c r="AN28" s="348"/>
      <c r="AO28" s="348"/>
      <c r="AP28" s="36"/>
      <c r="AQ28" s="36"/>
      <c r="AR28" s="39"/>
      <c r="BE28" s="338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51">
        <v>0.21</v>
      </c>
      <c r="M29" s="350"/>
      <c r="N29" s="350"/>
      <c r="O29" s="350"/>
      <c r="P29" s="350"/>
      <c r="Q29" s="41"/>
      <c r="R29" s="41"/>
      <c r="S29" s="41"/>
      <c r="T29" s="41"/>
      <c r="U29" s="41"/>
      <c r="V29" s="41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1"/>
      <c r="AG29" s="41"/>
      <c r="AH29" s="41"/>
      <c r="AI29" s="41"/>
      <c r="AJ29" s="41"/>
      <c r="AK29" s="349">
        <f>ROUND(AV54, 2)</f>
        <v>0</v>
      </c>
      <c r="AL29" s="350"/>
      <c r="AM29" s="350"/>
      <c r="AN29" s="350"/>
      <c r="AO29" s="350"/>
      <c r="AP29" s="41"/>
      <c r="AQ29" s="41"/>
      <c r="AR29" s="42"/>
      <c r="BE29" s="339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51">
        <v>0.15</v>
      </c>
      <c r="M30" s="350"/>
      <c r="N30" s="350"/>
      <c r="O30" s="350"/>
      <c r="P30" s="350"/>
      <c r="Q30" s="41"/>
      <c r="R30" s="41"/>
      <c r="S30" s="41"/>
      <c r="T30" s="41"/>
      <c r="U30" s="41"/>
      <c r="V30" s="41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1"/>
      <c r="AG30" s="41"/>
      <c r="AH30" s="41"/>
      <c r="AI30" s="41"/>
      <c r="AJ30" s="41"/>
      <c r="AK30" s="349">
        <f>ROUND(AW54, 2)</f>
        <v>0</v>
      </c>
      <c r="AL30" s="350"/>
      <c r="AM30" s="350"/>
      <c r="AN30" s="350"/>
      <c r="AO30" s="350"/>
      <c r="AP30" s="41"/>
      <c r="AQ30" s="41"/>
      <c r="AR30" s="42"/>
      <c r="BE30" s="339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351">
        <v>0.21</v>
      </c>
      <c r="M31" s="350"/>
      <c r="N31" s="350"/>
      <c r="O31" s="350"/>
      <c r="P31" s="350"/>
      <c r="Q31" s="41"/>
      <c r="R31" s="41"/>
      <c r="S31" s="41"/>
      <c r="T31" s="41"/>
      <c r="U31" s="41"/>
      <c r="V31" s="41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1"/>
      <c r="AG31" s="41"/>
      <c r="AH31" s="41"/>
      <c r="AI31" s="41"/>
      <c r="AJ31" s="41"/>
      <c r="AK31" s="349">
        <v>0</v>
      </c>
      <c r="AL31" s="350"/>
      <c r="AM31" s="350"/>
      <c r="AN31" s="350"/>
      <c r="AO31" s="350"/>
      <c r="AP31" s="41"/>
      <c r="AQ31" s="41"/>
      <c r="AR31" s="42"/>
      <c r="BE31" s="339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51">
        <v>0.15</v>
      </c>
      <c r="M32" s="350"/>
      <c r="N32" s="350"/>
      <c r="O32" s="350"/>
      <c r="P32" s="350"/>
      <c r="Q32" s="41"/>
      <c r="R32" s="41"/>
      <c r="S32" s="41"/>
      <c r="T32" s="41"/>
      <c r="U32" s="41"/>
      <c r="V32" s="41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1"/>
      <c r="AG32" s="41"/>
      <c r="AH32" s="41"/>
      <c r="AI32" s="41"/>
      <c r="AJ32" s="41"/>
      <c r="AK32" s="349">
        <v>0</v>
      </c>
      <c r="AL32" s="350"/>
      <c r="AM32" s="350"/>
      <c r="AN32" s="350"/>
      <c r="AO32" s="350"/>
      <c r="AP32" s="41"/>
      <c r="AQ32" s="41"/>
      <c r="AR32" s="42"/>
      <c r="BE32" s="339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51">
        <v>0</v>
      </c>
      <c r="M33" s="350"/>
      <c r="N33" s="350"/>
      <c r="O33" s="350"/>
      <c r="P33" s="350"/>
      <c r="Q33" s="41"/>
      <c r="R33" s="41"/>
      <c r="S33" s="41"/>
      <c r="T33" s="41"/>
      <c r="U33" s="41"/>
      <c r="V33" s="41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1"/>
      <c r="AG33" s="41"/>
      <c r="AH33" s="41"/>
      <c r="AI33" s="41"/>
      <c r="AJ33" s="41"/>
      <c r="AK33" s="349">
        <v>0</v>
      </c>
      <c r="AL33" s="350"/>
      <c r="AM33" s="350"/>
      <c r="AN33" s="350"/>
      <c r="AO33" s="350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55" t="s">
        <v>52</v>
      </c>
      <c r="Y35" s="353"/>
      <c r="Z35" s="353"/>
      <c r="AA35" s="353"/>
      <c r="AB35" s="353"/>
      <c r="AC35" s="45"/>
      <c r="AD35" s="45"/>
      <c r="AE35" s="45"/>
      <c r="AF35" s="45"/>
      <c r="AG35" s="45"/>
      <c r="AH35" s="45"/>
      <c r="AI35" s="45"/>
      <c r="AJ35" s="45"/>
      <c r="AK35" s="352">
        <f>SUM(AK26:AK33)</f>
        <v>0</v>
      </c>
      <c r="AL35" s="353"/>
      <c r="AM35" s="353"/>
      <c r="AN35" s="353"/>
      <c r="AO35" s="35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11534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7" t="str">
        <f>K6</f>
        <v>Rekonstrukce povrchu ve vybraných ulicích v Kolíně a v Sendražicích - 4.etapa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Kolín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9" t="str">
        <f>IF(AN8= "","",AN8)</f>
        <v>21. 3. 2024</v>
      </c>
      <c r="AN47" s="319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Kolín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20" t="str">
        <f>IF(E17="","",E17)</f>
        <v>Lucie Dvořáková</v>
      </c>
      <c r="AN49" s="321"/>
      <c r="AO49" s="321"/>
      <c r="AP49" s="321"/>
      <c r="AQ49" s="36"/>
      <c r="AR49" s="39"/>
      <c r="AS49" s="322" t="s">
        <v>54</v>
      </c>
      <c r="AT49" s="323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20" t="str">
        <f>IF(E20="","",E20)</f>
        <v>S4A,s.r.o.</v>
      </c>
      <c r="AN50" s="321"/>
      <c r="AO50" s="321"/>
      <c r="AP50" s="321"/>
      <c r="AQ50" s="36"/>
      <c r="AR50" s="39"/>
      <c r="AS50" s="324"/>
      <c r="AT50" s="325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6"/>
      <c r="AT51" s="327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8" t="s">
        <v>55</v>
      </c>
      <c r="D52" s="329"/>
      <c r="E52" s="329"/>
      <c r="F52" s="329"/>
      <c r="G52" s="329"/>
      <c r="H52" s="66"/>
      <c r="I52" s="331" t="s">
        <v>56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30" t="s">
        <v>57</v>
      </c>
      <c r="AH52" s="329"/>
      <c r="AI52" s="329"/>
      <c r="AJ52" s="329"/>
      <c r="AK52" s="329"/>
      <c r="AL52" s="329"/>
      <c r="AM52" s="329"/>
      <c r="AN52" s="331" t="s">
        <v>58</v>
      </c>
      <c r="AO52" s="329"/>
      <c r="AP52" s="329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5">
        <f>ROUND(SUM(AG55:AG59),2)</f>
        <v>0</v>
      </c>
      <c r="AH54" s="335"/>
      <c r="AI54" s="335"/>
      <c r="AJ54" s="335"/>
      <c r="AK54" s="335"/>
      <c r="AL54" s="335"/>
      <c r="AM54" s="335"/>
      <c r="AN54" s="336">
        <f t="shared" ref="AN54:AN59" si="0">SUM(AG54,AT54)</f>
        <v>0</v>
      </c>
      <c r="AO54" s="336"/>
      <c r="AP54" s="336"/>
      <c r="AQ54" s="78" t="s">
        <v>27</v>
      </c>
      <c r="AR54" s="79"/>
      <c r="AS54" s="80">
        <f>ROUND(SUM(AS55:AS59),2)</f>
        <v>0</v>
      </c>
      <c r="AT54" s="81">
        <f t="shared" ref="AT54:AT59" si="1">ROUND(SUM(AV54:AW54),2)</f>
        <v>0</v>
      </c>
      <c r="AU54" s="82">
        <f>ROUND(SUM(AU55:AU59),5)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ROUND(SUM(AZ55:AZ59),2)</f>
        <v>0</v>
      </c>
      <c r="BA54" s="81">
        <f>ROUND(SUM(BA55:BA59),2)</f>
        <v>0</v>
      </c>
      <c r="BB54" s="81">
        <f>ROUND(SUM(BB55:BB59),2)</f>
        <v>0</v>
      </c>
      <c r="BC54" s="81">
        <f>ROUND(SUM(BC55:BC59),2)</f>
        <v>0</v>
      </c>
      <c r="BD54" s="83">
        <f>ROUND(SUM(BD55:BD59),2)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16.5" customHeight="1">
      <c r="A55" s="86" t="s">
        <v>78</v>
      </c>
      <c r="B55" s="87"/>
      <c r="C55" s="88"/>
      <c r="D55" s="332" t="s">
        <v>79</v>
      </c>
      <c r="E55" s="332"/>
      <c r="F55" s="332"/>
      <c r="G55" s="332"/>
      <c r="H55" s="332"/>
      <c r="I55" s="89"/>
      <c r="J55" s="332" t="s">
        <v>80</v>
      </c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3">
        <f>'1153.4 - 2 - ulice Škodova'!J30</f>
        <v>0</v>
      </c>
      <c r="AH55" s="334"/>
      <c r="AI55" s="334"/>
      <c r="AJ55" s="334"/>
      <c r="AK55" s="334"/>
      <c r="AL55" s="334"/>
      <c r="AM55" s="334"/>
      <c r="AN55" s="333">
        <f t="shared" si="0"/>
        <v>0</v>
      </c>
      <c r="AO55" s="334"/>
      <c r="AP55" s="334"/>
      <c r="AQ55" s="90" t="s">
        <v>81</v>
      </c>
      <c r="AR55" s="91"/>
      <c r="AS55" s="92">
        <v>0</v>
      </c>
      <c r="AT55" s="93">
        <f t="shared" si="1"/>
        <v>0</v>
      </c>
      <c r="AU55" s="94">
        <f>'1153.4 - 2 - ulice Škodova'!P86</f>
        <v>0</v>
      </c>
      <c r="AV55" s="93">
        <f>'1153.4 - 2 - ulice Škodova'!J33</f>
        <v>0</v>
      </c>
      <c r="AW55" s="93">
        <f>'1153.4 - 2 - ulice Škodova'!J34</f>
        <v>0</v>
      </c>
      <c r="AX55" s="93">
        <f>'1153.4 - 2 - ulice Škodova'!J35</f>
        <v>0</v>
      </c>
      <c r="AY55" s="93">
        <f>'1153.4 - 2 - ulice Škodova'!J36</f>
        <v>0</v>
      </c>
      <c r="AZ55" s="93">
        <f>'1153.4 - 2 - ulice Škodova'!F33</f>
        <v>0</v>
      </c>
      <c r="BA55" s="93">
        <f>'1153.4 - 2 - ulice Škodova'!F34</f>
        <v>0</v>
      </c>
      <c r="BB55" s="93">
        <f>'1153.4 - 2 - ulice Škodova'!F35</f>
        <v>0</v>
      </c>
      <c r="BC55" s="93">
        <f>'1153.4 - 2 - ulice Škodova'!F36</f>
        <v>0</v>
      </c>
      <c r="BD55" s="95">
        <f>'1153.4 - 2 - ulice Škodova'!F37</f>
        <v>0</v>
      </c>
      <c r="BT55" s="96" t="s">
        <v>82</v>
      </c>
      <c r="BV55" s="96" t="s">
        <v>76</v>
      </c>
      <c r="BW55" s="96" t="s">
        <v>83</v>
      </c>
      <c r="BX55" s="96" t="s">
        <v>5</v>
      </c>
      <c r="CL55" s="96" t="s">
        <v>84</v>
      </c>
      <c r="CM55" s="96" t="s">
        <v>85</v>
      </c>
    </row>
    <row r="56" spans="1:91" s="7" customFormat="1" ht="16.5" customHeight="1">
      <c r="A56" s="86" t="s">
        <v>78</v>
      </c>
      <c r="B56" s="87"/>
      <c r="C56" s="88"/>
      <c r="D56" s="332" t="s">
        <v>86</v>
      </c>
      <c r="E56" s="332"/>
      <c r="F56" s="332"/>
      <c r="G56" s="332"/>
      <c r="H56" s="332"/>
      <c r="I56" s="89"/>
      <c r="J56" s="332" t="s">
        <v>87</v>
      </c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3">
        <f>'1153.5 - 2 - ulice Na Pob...'!J30</f>
        <v>0</v>
      </c>
      <c r="AH56" s="334"/>
      <c r="AI56" s="334"/>
      <c r="AJ56" s="334"/>
      <c r="AK56" s="334"/>
      <c r="AL56" s="334"/>
      <c r="AM56" s="334"/>
      <c r="AN56" s="333">
        <f t="shared" si="0"/>
        <v>0</v>
      </c>
      <c r="AO56" s="334"/>
      <c r="AP56" s="334"/>
      <c r="AQ56" s="90" t="s">
        <v>81</v>
      </c>
      <c r="AR56" s="91"/>
      <c r="AS56" s="92">
        <v>0</v>
      </c>
      <c r="AT56" s="93">
        <f t="shared" si="1"/>
        <v>0</v>
      </c>
      <c r="AU56" s="94">
        <f>'1153.5 - 2 - ulice Na Pob...'!P86</f>
        <v>0</v>
      </c>
      <c r="AV56" s="93">
        <f>'1153.5 - 2 - ulice Na Pob...'!J33</f>
        <v>0</v>
      </c>
      <c r="AW56" s="93">
        <f>'1153.5 - 2 - ulice Na Pob...'!J34</f>
        <v>0</v>
      </c>
      <c r="AX56" s="93">
        <f>'1153.5 - 2 - ulice Na Pob...'!J35</f>
        <v>0</v>
      </c>
      <c r="AY56" s="93">
        <f>'1153.5 - 2 - ulice Na Pob...'!J36</f>
        <v>0</v>
      </c>
      <c r="AZ56" s="93">
        <f>'1153.5 - 2 - ulice Na Pob...'!F33</f>
        <v>0</v>
      </c>
      <c r="BA56" s="93">
        <f>'1153.5 - 2 - ulice Na Pob...'!F34</f>
        <v>0</v>
      </c>
      <c r="BB56" s="93">
        <f>'1153.5 - 2 - ulice Na Pob...'!F35</f>
        <v>0</v>
      </c>
      <c r="BC56" s="93">
        <f>'1153.5 - 2 - ulice Na Pob...'!F36</f>
        <v>0</v>
      </c>
      <c r="BD56" s="95">
        <f>'1153.5 - 2 - ulice Na Pob...'!F37</f>
        <v>0</v>
      </c>
      <c r="BT56" s="96" t="s">
        <v>82</v>
      </c>
      <c r="BV56" s="96" t="s">
        <v>76</v>
      </c>
      <c r="BW56" s="96" t="s">
        <v>88</v>
      </c>
      <c r="BX56" s="96" t="s">
        <v>5</v>
      </c>
      <c r="CL56" s="96" t="s">
        <v>84</v>
      </c>
      <c r="CM56" s="96" t="s">
        <v>85</v>
      </c>
    </row>
    <row r="57" spans="1:91" s="7" customFormat="1" ht="16.5" customHeight="1">
      <c r="A57" s="86" t="s">
        <v>78</v>
      </c>
      <c r="B57" s="87"/>
      <c r="C57" s="88"/>
      <c r="D57" s="332" t="s">
        <v>89</v>
      </c>
      <c r="E57" s="332"/>
      <c r="F57" s="332"/>
      <c r="G57" s="332"/>
      <c r="H57" s="332"/>
      <c r="I57" s="89"/>
      <c r="J57" s="332" t="s">
        <v>90</v>
      </c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3">
        <f>'1153.13 - 2 - ulice Braun...'!J30</f>
        <v>0</v>
      </c>
      <c r="AH57" s="334"/>
      <c r="AI57" s="334"/>
      <c r="AJ57" s="334"/>
      <c r="AK57" s="334"/>
      <c r="AL57" s="334"/>
      <c r="AM57" s="334"/>
      <c r="AN57" s="333">
        <f t="shared" si="0"/>
        <v>0</v>
      </c>
      <c r="AO57" s="334"/>
      <c r="AP57" s="334"/>
      <c r="AQ57" s="90" t="s">
        <v>81</v>
      </c>
      <c r="AR57" s="91"/>
      <c r="AS57" s="92">
        <v>0</v>
      </c>
      <c r="AT57" s="93">
        <f t="shared" si="1"/>
        <v>0</v>
      </c>
      <c r="AU57" s="94">
        <f>'1153.13 - 2 - ulice Braun...'!P86</f>
        <v>0</v>
      </c>
      <c r="AV57" s="93">
        <f>'1153.13 - 2 - ulice Braun...'!J33</f>
        <v>0</v>
      </c>
      <c r="AW57" s="93">
        <f>'1153.13 - 2 - ulice Braun...'!J34</f>
        <v>0</v>
      </c>
      <c r="AX57" s="93">
        <f>'1153.13 - 2 - ulice Braun...'!J35</f>
        <v>0</v>
      </c>
      <c r="AY57" s="93">
        <f>'1153.13 - 2 - ulice Braun...'!J36</f>
        <v>0</v>
      </c>
      <c r="AZ57" s="93">
        <f>'1153.13 - 2 - ulice Braun...'!F33</f>
        <v>0</v>
      </c>
      <c r="BA57" s="93">
        <f>'1153.13 - 2 - ulice Braun...'!F34</f>
        <v>0</v>
      </c>
      <c r="BB57" s="93">
        <f>'1153.13 - 2 - ulice Braun...'!F35</f>
        <v>0</v>
      </c>
      <c r="BC57" s="93">
        <f>'1153.13 - 2 - ulice Braun...'!F36</f>
        <v>0</v>
      </c>
      <c r="BD57" s="95">
        <f>'1153.13 - 2 - ulice Braun...'!F37</f>
        <v>0</v>
      </c>
      <c r="BT57" s="96" t="s">
        <v>82</v>
      </c>
      <c r="BV57" s="96" t="s">
        <v>76</v>
      </c>
      <c r="BW57" s="96" t="s">
        <v>91</v>
      </c>
      <c r="BX57" s="96" t="s">
        <v>5</v>
      </c>
      <c r="CL57" s="96" t="s">
        <v>84</v>
      </c>
      <c r="CM57" s="96" t="s">
        <v>85</v>
      </c>
    </row>
    <row r="58" spans="1:91" s="7" customFormat="1" ht="16.5" customHeight="1">
      <c r="A58" s="86" t="s">
        <v>78</v>
      </c>
      <c r="B58" s="87"/>
      <c r="C58" s="88"/>
      <c r="D58" s="332" t="s">
        <v>92</v>
      </c>
      <c r="E58" s="332"/>
      <c r="F58" s="332"/>
      <c r="G58" s="332"/>
      <c r="H58" s="332"/>
      <c r="I58" s="89"/>
      <c r="J58" s="332" t="s">
        <v>93</v>
      </c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3">
        <f>'1153.16 - 2 - ulice Karla...'!J30</f>
        <v>0</v>
      </c>
      <c r="AH58" s="334"/>
      <c r="AI58" s="334"/>
      <c r="AJ58" s="334"/>
      <c r="AK58" s="334"/>
      <c r="AL58" s="334"/>
      <c r="AM58" s="334"/>
      <c r="AN58" s="333">
        <f t="shared" si="0"/>
        <v>0</v>
      </c>
      <c r="AO58" s="334"/>
      <c r="AP58" s="334"/>
      <c r="AQ58" s="90" t="s">
        <v>81</v>
      </c>
      <c r="AR58" s="91"/>
      <c r="AS58" s="92">
        <v>0</v>
      </c>
      <c r="AT58" s="93">
        <f t="shared" si="1"/>
        <v>0</v>
      </c>
      <c r="AU58" s="94">
        <f>'1153.16 - 2 - ulice Karla...'!P86</f>
        <v>0</v>
      </c>
      <c r="AV58" s="93">
        <f>'1153.16 - 2 - ulice Karla...'!J33</f>
        <v>0</v>
      </c>
      <c r="AW58" s="93">
        <f>'1153.16 - 2 - ulice Karla...'!J34</f>
        <v>0</v>
      </c>
      <c r="AX58" s="93">
        <f>'1153.16 - 2 - ulice Karla...'!J35</f>
        <v>0</v>
      </c>
      <c r="AY58" s="93">
        <f>'1153.16 - 2 - ulice Karla...'!J36</f>
        <v>0</v>
      </c>
      <c r="AZ58" s="93">
        <f>'1153.16 - 2 - ulice Karla...'!F33</f>
        <v>0</v>
      </c>
      <c r="BA58" s="93">
        <f>'1153.16 - 2 - ulice Karla...'!F34</f>
        <v>0</v>
      </c>
      <c r="BB58" s="93">
        <f>'1153.16 - 2 - ulice Karla...'!F35</f>
        <v>0</v>
      </c>
      <c r="BC58" s="93">
        <f>'1153.16 - 2 - ulice Karla...'!F36</f>
        <v>0</v>
      </c>
      <c r="BD58" s="95">
        <f>'1153.16 - 2 - ulice Karla...'!F37</f>
        <v>0</v>
      </c>
      <c r="BT58" s="96" t="s">
        <v>82</v>
      </c>
      <c r="BV58" s="96" t="s">
        <v>76</v>
      </c>
      <c r="BW58" s="96" t="s">
        <v>94</v>
      </c>
      <c r="BX58" s="96" t="s">
        <v>5</v>
      </c>
      <c r="CL58" s="96" t="s">
        <v>84</v>
      </c>
      <c r="CM58" s="96" t="s">
        <v>85</v>
      </c>
    </row>
    <row r="59" spans="1:91" s="7" customFormat="1" ht="16.5" customHeight="1">
      <c r="A59" s="86" t="s">
        <v>78</v>
      </c>
      <c r="B59" s="87"/>
      <c r="C59" s="88"/>
      <c r="D59" s="332" t="s">
        <v>95</v>
      </c>
      <c r="E59" s="332"/>
      <c r="F59" s="332"/>
      <c r="G59" s="332"/>
      <c r="H59" s="332"/>
      <c r="I59" s="89"/>
      <c r="J59" s="332" t="s">
        <v>96</v>
      </c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3">
        <f>'1153.0 - VRN'!J30</f>
        <v>0</v>
      </c>
      <c r="AH59" s="334"/>
      <c r="AI59" s="334"/>
      <c r="AJ59" s="334"/>
      <c r="AK59" s="334"/>
      <c r="AL59" s="334"/>
      <c r="AM59" s="334"/>
      <c r="AN59" s="333">
        <f t="shared" si="0"/>
        <v>0</v>
      </c>
      <c r="AO59" s="334"/>
      <c r="AP59" s="334"/>
      <c r="AQ59" s="90" t="s">
        <v>97</v>
      </c>
      <c r="AR59" s="91"/>
      <c r="AS59" s="97">
        <v>0</v>
      </c>
      <c r="AT59" s="98">
        <f t="shared" si="1"/>
        <v>0</v>
      </c>
      <c r="AU59" s="99">
        <f>'1153.0 - VRN'!P81</f>
        <v>0</v>
      </c>
      <c r="AV59" s="98">
        <f>'1153.0 - VRN'!J33</f>
        <v>0</v>
      </c>
      <c r="AW59" s="98">
        <f>'1153.0 - VRN'!J34</f>
        <v>0</v>
      </c>
      <c r="AX59" s="98">
        <f>'1153.0 - VRN'!J35</f>
        <v>0</v>
      </c>
      <c r="AY59" s="98">
        <f>'1153.0 - VRN'!J36</f>
        <v>0</v>
      </c>
      <c r="AZ59" s="98">
        <f>'1153.0 - VRN'!F33</f>
        <v>0</v>
      </c>
      <c r="BA59" s="98">
        <f>'1153.0 - VRN'!F34</f>
        <v>0</v>
      </c>
      <c r="BB59" s="98">
        <f>'1153.0 - VRN'!F35</f>
        <v>0</v>
      </c>
      <c r="BC59" s="98">
        <f>'1153.0 - VRN'!F36</f>
        <v>0</v>
      </c>
      <c r="BD59" s="100">
        <f>'1153.0 - VRN'!F37</f>
        <v>0</v>
      </c>
      <c r="BT59" s="96" t="s">
        <v>82</v>
      </c>
      <c r="BV59" s="96" t="s">
        <v>76</v>
      </c>
      <c r="BW59" s="96" t="s">
        <v>98</v>
      </c>
      <c r="BX59" s="96" t="s">
        <v>5</v>
      </c>
      <c r="CL59" s="96" t="s">
        <v>99</v>
      </c>
      <c r="CM59" s="96" t="s">
        <v>85</v>
      </c>
    </row>
    <row r="60" spans="1:91" s="2" customFormat="1" ht="30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91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39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</sheetData>
  <sheetProtection algorithmName="SHA-512" hashValue="9LFuoQL6bYQxSbvxmXM+/cE4Vt2d+yuugGzEunPIbkwnlk8EePmFLJ7oqz0JHZJ5BVB7IS7GNk/+vGcprNo3rg==" saltValue="4NakSNkmhk69bZtgw75Y6MuJIO8wDJTufWAJOH1CsxRETD671fKWv6yIyIo6IwQRBQHar9YLSG91fA9lZLtSC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1153.4 - 2 - ulice Škodova'!C2" display="/"/>
    <hyperlink ref="A56" location="'1153.5 - 2 - ulice Na Pob...'!C2" display="/"/>
    <hyperlink ref="A57" location="'1153.13 - 2 - ulice Braun...'!C2" display="/"/>
    <hyperlink ref="A58" location="'1153.16 - 2 - ulice Karla...'!C2" display="/"/>
    <hyperlink ref="A59" location="'1153.0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7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100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7" t="str">
        <f>'Rekapitulace stavby'!K6</f>
        <v>Rekonstrukce povrchu ve vybraných ulicích v Kolíně a v Sendražicích - 4.etapa</v>
      </c>
      <c r="F7" s="358"/>
      <c r="G7" s="358"/>
      <c r="H7" s="358"/>
      <c r="L7" s="20"/>
    </row>
    <row r="8" spans="1:46" s="2" customFormat="1" ht="12" customHeight="1">
      <c r="A8" s="34"/>
      <c r="B8" s="39"/>
      <c r="C8" s="34"/>
      <c r="D8" s="105" t="s">
        <v>101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9" t="s">
        <v>102</v>
      </c>
      <c r="F9" s="360"/>
      <c r="G9" s="360"/>
      <c r="H9" s="36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84</v>
      </c>
      <c r="G11" s="34"/>
      <c r="H11" s="34"/>
      <c r="I11" s="105" t="s">
        <v>20</v>
      </c>
      <c r="J11" s="107" t="s">
        <v>27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</v>
      </c>
      <c r="G12" s="34"/>
      <c r="H12" s="34"/>
      <c r="I12" s="105" t="s">
        <v>23</v>
      </c>
      <c r="J12" s="108" t="str">
        <f>'Rekapitulace stavby'!AN8</f>
        <v>21. 3. 2024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27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1" t="str">
        <f>'Rekapitulace stavby'!E14</f>
        <v>Vyplň údaj</v>
      </c>
      <c r="F18" s="362"/>
      <c r="G18" s="362"/>
      <c r="H18" s="362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27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103</v>
      </c>
      <c r="F21" s="34"/>
      <c r="G21" s="34"/>
      <c r="H21" s="34"/>
      <c r="I21" s="105" t="s">
        <v>29</v>
      </c>
      <c r="J21" s="107" t="s">
        <v>27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104</v>
      </c>
      <c r="F24" s="34"/>
      <c r="G24" s="34"/>
      <c r="H24" s="34"/>
      <c r="I24" s="105" t="s">
        <v>29</v>
      </c>
      <c r="J24" s="107" t="s">
        <v>105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63" t="s">
        <v>27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44</v>
      </c>
      <c r="E33" s="105" t="s">
        <v>45</v>
      </c>
      <c r="F33" s="117">
        <f>ROUND((SUM(BE86:BE194)),  2)</f>
        <v>0</v>
      </c>
      <c r="G33" s="34"/>
      <c r="H33" s="34"/>
      <c r="I33" s="118">
        <v>0.21</v>
      </c>
      <c r="J33" s="117">
        <f>ROUND(((SUM(BE86:BE194))*I33),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46</v>
      </c>
      <c r="F34" s="117">
        <f>ROUND((SUM(BF86:BF194)),  2)</f>
        <v>0</v>
      </c>
      <c r="G34" s="34"/>
      <c r="H34" s="34"/>
      <c r="I34" s="118">
        <v>0.15</v>
      </c>
      <c r="J34" s="117">
        <f>ROUND(((SUM(BF86:BF194))*I34),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47</v>
      </c>
      <c r="F35" s="117">
        <f>ROUND((SUM(BG86:BG194)),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48</v>
      </c>
      <c r="F36" s="117">
        <f>ROUND((SUM(BH86:BH194)),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49</v>
      </c>
      <c r="F37" s="117">
        <f>ROUND((SUM(BI86:BI194)),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4" t="str">
        <f>E7</f>
        <v>Rekonstrukce povrchu ve vybraných ulicích v Kolíně a v Sendražicích - 4.etapa</v>
      </c>
      <c r="F48" s="365"/>
      <c r="G48" s="365"/>
      <c r="H48" s="36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1153.4 - 2 - ulice Škodova</v>
      </c>
      <c r="F50" s="366"/>
      <c r="G50" s="366"/>
      <c r="H50" s="36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Kolín</v>
      </c>
      <c r="G52" s="36"/>
      <c r="H52" s="36"/>
      <c r="I52" s="29" t="s">
        <v>23</v>
      </c>
      <c r="J52" s="59" t="str">
        <f>IF(J12="","",J12)</f>
        <v>21. 3. 2024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Kolín</v>
      </c>
      <c r="G54" s="36"/>
      <c r="H54" s="36"/>
      <c r="I54" s="29" t="s">
        <v>32</v>
      </c>
      <c r="J54" s="32" t="str">
        <f>E21</f>
        <v>Ing. Lucie Dvořáková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S4A,s.r.o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107</v>
      </c>
      <c r="D57" s="131"/>
      <c r="E57" s="131"/>
      <c r="F57" s="131"/>
      <c r="G57" s="131"/>
      <c r="H57" s="131"/>
      <c r="I57" s="131"/>
      <c r="J57" s="132" t="s">
        <v>108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109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111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112</v>
      </c>
      <c r="E62" s="143"/>
      <c r="F62" s="143"/>
      <c r="G62" s="143"/>
      <c r="H62" s="143"/>
      <c r="I62" s="143"/>
      <c r="J62" s="144">
        <f>J125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113</v>
      </c>
      <c r="E63" s="143"/>
      <c r="F63" s="143"/>
      <c r="G63" s="143"/>
      <c r="H63" s="143"/>
      <c r="I63" s="143"/>
      <c r="J63" s="144">
        <f>J139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114</v>
      </c>
      <c r="E64" s="143"/>
      <c r="F64" s="143"/>
      <c r="G64" s="143"/>
      <c r="H64" s="143"/>
      <c r="I64" s="143"/>
      <c r="J64" s="144">
        <f>J149</f>
        <v>0</v>
      </c>
      <c r="K64" s="141"/>
      <c r="L64" s="145"/>
    </row>
    <row r="65" spans="1:31" s="10" customFormat="1" ht="14.85" customHeight="1">
      <c r="B65" s="140"/>
      <c r="C65" s="141"/>
      <c r="D65" s="142" t="s">
        <v>115</v>
      </c>
      <c r="E65" s="143"/>
      <c r="F65" s="143"/>
      <c r="G65" s="143"/>
      <c r="H65" s="143"/>
      <c r="I65" s="143"/>
      <c r="J65" s="144">
        <f>J171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116</v>
      </c>
      <c r="E66" s="143"/>
      <c r="F66" s="143"/>
      <c r="G66" s="143"/>
      <c r="H66" s="143"/>
      <c r="I66" s="143"/>
      <c r="J66" s="144">
        <f>J175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4" t="str">
        <f>E7</f>
        <v>Rekonstrukce povrchu ve vybraných ulicích v Kolíně a v Sendražicích - 4.etapa</v>
      </c>
      <c r="F76" s="365"/>
      <c r="G76" s="365"/>
      <c r="H76" s="365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101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7" t="str">
        <f>E9</f>
        <v>1153.4 - 2 - ulice Škodova</v>
      </c>
      <c r="F78" s="366"/>
      <c r="G78" s="366"/>
      <c r="H78" s="36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Město Kolín</v>
      </c>
      <c r="G80" s="36"/>
      <c r="H80" s="36"/>
      <c r="I80" s="29" t="s">
        <v>23</v>
      </c>
      <c r="J80" s="59" t="str">
        <f>IF(J12="","",J12)</f>
        <v>21. 3. 2024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Kolín</v>
      </c>
      <c r="G82" s="36"/>
      <c r="H82" s="36"/>
      <c r="I82" s="29" t="s">
        <v>32</v>
      </c>
      <c r="J82" s="32" t="str">
        <f>E21</f>
        <v>Ing. Lucie Dvořáková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35</v>
      </c>
      <c r="J83" s="32" t="str">
        <f>E24</f>
        <v>S4A,s.r.o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118</v>
      </c>
      <c r="D85" s="149" t="s">
        <v>59</v>
      </c>
      <c r="E85" s="149" t="s">
        <v>55</v>
      </c>
      <c r="F85" s="149" t="s">
        <v>56</v>
      </c>
      <c r="G85" s="149" t="s">
        <v>119</v>
      </c>
      <c r="H85" s="149" t="s">
        <v>120</v>
      </c>
      <c r="I85" s="149" t="s">
        <v>121</v>
      </c>
      <c r="J85" s="150" t="s">
        <v>108</v>
      </c>
      <c r="K85" s="151" t="s">
        <v>122</v>
      </c>
      <c r="L85" s="152"/>
      <c r="M85" s="68" t="s">
        <v>27</v>
      </c>
      <c r="N85" s="69" t="s">
        <v>44</v>
      </c>
      <c r="O85" s="69" t="s">
        <v>123</v>
      </c>
      <c r="P85" s="69" t="s">
        <v>124</v>
      </c>
      <c r="Q85" s="69" t="s">
        <v>125</v>
      </c>
      <c r="R85" s="69" t="s">
        <v>126</v>
      </c>
      <c r="S85" s="69" t="s">
        <v>127</v>
      </c>
      <c r="T85" s="70" t="s">
        <v>128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129</v>
      </c>
      <c r="D86" s="36"/>
      <c r="E86" s="36"/>
      <c r="F86" s="36"/>
      <c r="G86" s="36"/>
      <c r="H86" s="36"/>
      <c r="I86" s="36"/>
      <c r="J86" s="153">
        <f>BK86</f>
        <v>0</v>
      </c>
      <c r="K86" s="36"/>
      <c r="L86" s="39"/>
      <c r="M86" s="71"/>
      <c r="N86" s="154"/>
      <c r="O86" s="72"/>
      <c r="P86" s="155">
        <f>P87</f>
        <v>0</v>
      </c>
      <c r="Q86" s="72"/>
      <c r="R86" s="155">
        <f>R87</f>
        <v>6.9869799999999991</v>
      </c>
      <c r="S86" s="72"/>
      <c r="T86" s="156">
        <f>T87</f>
        <v>226.42000000000002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73</v>
      </c>
      <c r="AU86" s="17" t="s">
        <v>109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73</v>
      </c>
      <c r="E87" s="161" t="s">
        <v>130</v>
      </c>
      <c r="F87" s="161" t="s">
        <v>131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P88+P125+P139+P149+P175</f>
        <v>0</v>
      </c>
      <c r="Q87" s="166"/>
      <c r="R87" s="167">
        <f>R88+R125+R139+R149+R175</f>
        <v>6.9869799999999991</v>
      </c>
      <c r="S87" s="166"/>
      <c r="T87" s="168">
        <f>T88+T125+T139+T149+T175</f>
        <v>226.42000000000002</v>
      </c>
      <c r="AR87" s="169" t="s">
        <v>82</v>
      </c>
      <c r="AT87" s="170" t="s">
        <v>73</v>
      </c>
      <c r="AU87" s="170" t="s">
        <v>74</v>
      </c>
      <c r="AY87" s="169" t="s">
        <v>132</v>
      </c>
      <c r="BK87" s="171">
        <f>BK88+BK125+BK139+BK149+BK175</f>
        <v>0</v>
      </c>
    </row>
    <row r="88" spans="1:65" s="12" customFormat="1" ht="22.9" customHeight="1">
      <c r="B88" s="158"/>
      <c r="C88" s="159"/>
      <c r="D88" s="160" t="s">
        <v>73</v>
      </c>
      <c r="E88" s="172" t="s">
        <v>82</v>
      </c>
      <c r="F88" s="172" t="s">
        <v>133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SUM(P89:P124)</f>
        <v>0</v>
      </c>
      <c r="Q88" s="166"/>
      <c r="R88" s="167">
        <f>SUM(R89:R124)</f>
        <v>0.13891000000000001</v>
      </c>
      <c r="S88" s="166"/>
      <c r="T88" s="168">
        <f>SUM(T89:T124)</f>
        <v>207.48000000000002</v>
      </c>
      <c r="AR88" s="169" t="s">
        <v>82</v>
      </c>
      <c r="AT88" s="170" t="s">
        <v>73</v>
      </c>
      <c r="AU88" s="170" t="s">
        <v>82</v>
      </c>
      <c r="AY88" s="169" t="s">
        <v>132</v>
      </c>
      <c r="BK88" s="171">
        <f>SUM(BK89:BK124)</f>
        <v>0</v>
      </c>
    </row>
    <row r="89" spans="1:65" s="2" customFormat="1" ht="16.5" customHeight="1">
      <c r="A89" s="34"/>
      <c r="B89" s="35"/>
      <c r="C89" s="174" t="s">
        <v>82</v>
      </c>
      <c r="D89" s="174" t="s">
        <v>134</v>
      </c>
      <c r="E89" s="175" t="s">
        <v>135</v>
      </c>
      <c r="F89" s="176" t="s">
        <v>136</v>
      </c>
      <c r="G89" s="177" t="s">
        <v>137</v>
      </c>
      <c r="H89" s="178">
        <v>55</v>
      </c>
      <c r="I89" s="179"/>
      <c r="J89" s="180">
        <f>ROUND(I89*H89,2)</f>
        <v>0</v>
      </c>
      <c r="K89" s="181"/>
      <c r="L89" s="39"/>
      <c r="M89" s="182" t="s">
        <v>27</v>
      </c>
      <c r="N89" s="183" t="s">
        <v>45</v>
      </c>
      <c r="O89" s="64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138</v>
      </c>
      <c r="AT89" s="186" t="s">
        <v>134</v>
      </c>
      <c r="AU89" s="186" t="s">
        <v>85</v>
      </c>
      <c r="AY89" s="17" t="s">
        <v>132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82</v>
      </c>
      <c r="BK89" s="187">
        <f>ROUND(I89*H89,2)</f>
        <v>0</v>
      </c>
      <c r="BL89" s="17" t="s">
        <v>138</v>
      </c>
      <c r="BM89" s="186" t="s">
        <v>139</v>
      </c>
    </row>
    <row r="90" spans="1:65" s="2" customFormat="1" ht="11.25">
      <c r="A90" s="34"/>
      <c r="B90" s="35"/>
      <c r="C90" s="36"/>
      <c r="D90" s="188" t="s">
        <v>140</v>
      </c>
      <c r="E90" s="36"/>
      <c r="F90" s="189" t="s">
        <v>141</v>
      </c>
      <c r="G90" s="36"/>
      <c r="H90" s="36"/>
      <c r="I90" s="190"/>
      <c r="J90" s="36"/>
      <c r="K90" s="36"/>
      <c r="L90" s="39"/>
      <c r="M90" s="191"/>
      <c r="N90" s="19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140</v>
      </c>
      <c r="AU90" s="17" t="s">
        <v>85</v>
      </c>
    </row>
    <row r="91" spans="1:65" s="2" customFormat="1" ht="19.5">
      <c r="A91" s="34"/>
      <c r="B91" s="35"/>
      <c r="C91" s="36"/>
      <c r="D91" s="193" t="s">
        <v>142</v>
      </c>
      <c r="E91" s="36"/>
      <c r="F91" s="194" t="s">
        <v>143</v>
      </c>
      <c r="G91" s="36"/>
      <c r="H91" s="36"/>
      <c r="I91" s="190"/>
      <c r="J91" s="36"/>
      <c r="K91" s="36"/>
      <c r="L91" s="39"/>
      <c r="M91" s="191"/>
      <c r="N91" s="192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142</v>
      </c>
      <c r="AU91" s="17" t="s">
        <v>85</v>
      </c>
    </row>
    <row r="92" spans="1:65" s="13" customFormat="1" ht="11.25">
      <c r="B92" s="195"/>
      <c r="C92" s="196"/>
      <c r="D92" s="193" t="s">
        <v>144</v>
      </c>
      <c r="E92" s="197" t="s">
        <v>27</v>
      </c>
      <c r="F92" s="198" t="s">
        <v>145</v>
      </c>
      <c r="G92" s="196"/>
      <c r="H92" s="199">
        <v>55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144</v>
      </c>
      <c r="AU92" s="205" t="s">
        <v>85</v>
      </c>
      <c r="AV92" s="13" t="s">
        <v>85</v>
      </c>
      <c r="AW92" s="13" t="s">
        <v>34</v>
      </c>
      <c r="AX92" s="13" t="s">
        <v>82</v>
      </c>
      <c r="AY92" s="205" t="s">
        <v>132</v>
      </c>
    </row>
    <row r="93" spans="1:65" s="2" customFormat="1" ht="37.9" customHeight="1">
      <c r="A93" s="34"/>
      <c r="B93" s="35"/>
      <c r="C93" s="174" t="s">
        <v>85</v>
      </c>
      <c r="D93" s="174" t="s">
        <v>134</v>
      </c>
      <c r="E93" s="175" t="s">
        <v>146</v>
      </c>
      <c r="F93" s="176" t="s">
        <v>147</v>
      </c>
      <c r="G93" s="177" t="s">
        <v>137</v>
      </c>
      <c r="H93" s="178">
        <v>55</v>
      </c>
      <c r="I93" s="179"/>
      <c r="J93" s="180">
        <f>ROUND(I93*H93,2)</f>
        <v>0</v>
      </c>
      <c r="K93" s="181"/>
      <c r="L93" s="39"/>
      <c r="M93" s="182" t="s">
        <v>27</v>
      </c>
      <c r="N93" s="183" t="s">
        <v>45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0.126</v>
      </c>
      <c r="T93" s="185">
        <f>S93*H93</f>
        <v>6.93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138</v>
      </c>
      <c r="AT93" s="186" t="s">
        <v>134</v>
      </c>
      <c r="AU93" s="186" t="s">
        <v>85</v>
      </c>
      <c r="AY93" s="17" t="s">
        <v>132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7" t="s">
        <v>82</v>
      </c>
      <c r="BK93" s="187">
        <f>ROUND(I93*H93,2)</f>
        <v>0</v>
      </c>
      <c r="BL93" s="17" t="s">
        <v>138</v>
      </c>
      <c r="BM93" s="186" t="s">
        <v>148</v>
      </c>
    </row>
    <row r="94" spans="1:65" s="2" customFormat="1" ht="11.25">
      <c r="A94" s="34"/>
      <c r="B94" s="35"/>
      <c r="C94" s="36"/>
      <c r="D94" s="188" t="s">
        <v>140</v>
      </c>
      <c r="E94" s="36"/>
      <c r="F94" s="189" t="s">
        <v>149</v>
      </c>
      <c r="G94" s="36"/>
      <c r="H94" s="36"/>
      <c r="I94" s="190"/>
      <c r="J94" s="36"/>
      <c r="K94" s="36"/>
      <c r="L94" s="39"/>
      <c r="M94" s="191"/>
      <c r="N94" s="192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140</v>
      </c>
      <c r="AU94" s="17" t="s">
        <v>85</v>
      </c>
    </row>
    <row r="95" spans="1:65" s="13" customFormat="1" ht="11.25">
      <c r="B95" s="195"/>
      <c r="C95" s="196"/>
      <c r="D95" s="193" t="s">
        <v>144</v>
      </c>
      <c r="E95" s="197" t="s">
        <v>27</v>
      </c>
      <c r="F95" s="198" t="s">
        <v>150</v>
      </c>
      <c r="G95" s="196"/>
      <c r="H95" s="199">
        <v>55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144</v>
      </c>
      <c r="AU95" s="205" t="s">
        <v>85</v>
      </c>
      <c r="AV95" s="13" t="s">
        <v>85</v>
      </c>
      <c r="AW95" s="13" t="s">
        <v>34</v>
      </c>
      <c r="AX95" s="13" t="s">
        <v>82</v>
      </c>
      <c r="AY95" s="205" t="s">
        <v>132</v>
      </c>
    </row>
    <row r="96" spans="1:65" s="2" customFormat="1" ht="37.9" customHeight="1">
      <c r="A96" s="34"/>
      <c r="B96" s="35"/>
      <c r="C96" s="174" t="s">
        <v>151</v>
      </c>
      <c r="D96" s="174" t="s">
        <v>134</v>
      </c>
      <c r="E96" s="175" t="s">
        <v>152</v>
      </c>
      <c r="F96" s="176" t="s">
        <v>153</v>
      </c>
      <c r="G96" s="177" t="s">
        <v>137</v>
      </c>
      <c r="H96" s="178">
        <v>7</v>
      </c>
      <c r="I96" s="179"/>
      <c r="J96" s="180">
        <f>ROUND(I96*H96,2)</f>
        <v>0</v>
      </c>
      <c r="K96" s="181"/>
      <c r="L96" s="39"/>
      <c r="M96" s="182" t="s">
        <v>27</v>
      </c>
      <c r="N96" s="183" t="s">
        <v>45</v>
      </c>
      <c r="O96" s="64"/>
      <c r="P96" s="184">
        <f>O96*H96</f>
        <v>0</v>
      </c>
      <c r="Q96" s="184">
        <v>0</v>
      </c>
      <c r="R96" s="184">
        <f>Q96*H96</f>
        <v>0</v>
      </c>
      <c r="S96" s="184">
        <v>0.22</v>
      </c>
      <c r="T96" s="185">
        <f>S96*H96</f>
        <v>1.54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6" t="s">
        <v>138</v>
      </c>
      <c r="AT96" s="186" t="s">
        <v>134</v>
      </c>
      <c r="AU96" s="186" t="s">
        <v>85</v>
      </c>
      <c r="AY96" s="17" t="s">
        <v>132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7" t="s">
        <v>82</v>
      </c>
      <c r="BK96" s="187">
        <f>ROUND(I96*H96,2)</f>
        <v>0</v>
      </c>
      <c r="BL96" s="17" t="s">
        <v>138</v>
      </c>
      <c r="BM96" s="186" t="s">
        <v>154</v>
      </c>
    </row>
    <row r="97" spans="1:65" s="2" customFormat="1" ht="11.25">
      <c r="A97" s="34"/>
      <c r="B97" s="35"/>
      <c r="C97" s="36"/>
      <c r="D97" s="188" t="s">
        <v>140</v>
      </c>
      <c r="E97" s="36"/>
      <c r="F97" s="189" t="s">
        <v>155</v>
      </c>
      <c r="G97" s="36"/>
      <c r="H97" s="36"/>
      <c r="I97" s="190"/>
      <c r="J97" s="36"/>
      <c r="K97" s="36"/>
      <c r="L97" s="39"/>
      <c r="M97" s="191"/>
      <c r="N97" s="192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140</v>
      </c>
      <c r="AU97" s="17" t="s">
        <v>85</v>
      </c>
    </row>
    <row r="98" spans="1:65" s="13" customFormat="1" ht="11.25">
      <c r="B98" s="195"/>
      <c r="C98" s="196"/>
      <c r="D98" s="193" t="s">
        <v>144</v>
      </c>
      <c r="E98" s="197" t="s">
        <v>27</v>
      </c>
      <c r="F98" s="198" t="s">
        <v>156</v>
      </c>
      <c r="G98" s="196"/>
      <c r="H98" s="199">
        <v>7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144</v>
      </c>
      <c r="AU98" s="205" t="s">
        <v>85</v>
      </c>
      <c r="AV98" s="13" t="s">
        <v>85</v>
      </c>
      <c r="AW98" s="13" t="s">
        <v>34</v>
      </c>
      <c r="AX98" s="13" t="s">
        <v>82</v>
      </c>
      <c r="AY98" s="205" t="s">
        <v>132</v>
      </c>
    </row>
    <row r="99" spans="1:65" s="2" customFormat="1" ht="24.2" customHeight="1">
      <c r="A99" s="34"/>
      <c r="B99" s="35"/>
      <c r="C99" s="174" t="s">
        <v>138</v>
      </c>
      <c r="D99" s="174" t="s">
        <v>134</v>
      </c>
      <c r="E99" s="175" t="s">
        <v>157</v>
      </c>
      <c r="F99" s="176" t="s">
        <v>158</v>
      </c>
      <c r="G99" s="177" t="s">
        <v>137</v>
      </c>
      <c r="H99" s="178">
        <v>851</v>
      </c>
      <c r="I99" s="179"/>
      <c r="J99" s="180">
        <f>ROUND(I99*H99,2)</f>
        <v>0</v>
      </c>
      <c r="K99" s="181"/>
      <c r="L99" s="39"/>
      <c r="M99" s="182" t="s">
        <v>27</v>
      </c>
      <c r="N99" s="183" t="s">
        <v>45</v>
      </c>
      <c r="O99" s="64"/>
      <c r="P99" s="184">
        <f>O99*H99</f>
        <v>0</v>
      </c>
      <c r="Q99" s="184">
        <v>1.6000000000000001E-4</v>
      </c>
      <c r="R99" s="184">
        <f>Q99*H99</f>
        <v>0.13616</v>
      </c>
      <c r="S99" s="184">
        <v>0.23</v>
      </c>
      <c r="T99" s="185">
        <f>S99*H99</f>
        <v>195.73000000000002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138</v>
      </c>
      <c r="AT99" s="186" t="s">
        <v>134</v>
      </c>
      <c r="AU99" s="186" t="s">
        <v>85</v>
      </c>
      <c r="AY99" s="17" t="s">
        <v>132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7" t="s">
        <v>82</v>
      </c>
      <c r="BK99" s="187">
        <f>ROUND(I99*H99,2)</f>
        <v>0</v>
      </c>
      <c r="BL99" s="17" t="s">
        <v>138</v>
      </c>
      <c r="BM99" s="186" t="s">
        <v>159</v>
      </c>
    </row>
    <row r="100" spans="1:65" s="2" customFormat="1" ht="11.25">
      <c r="A100" s="34"/>
      <c r="B100" s="35"/>
      <c r="C100" s="36"/>
      <c r="D100" s="188" t="s">
        <v>140</v>
      </c>
      <c r="E100" s="36"/>
      <c r="F100" s="189" t="s">
        <v>160</v>
      </c>
      <c r="G100" s="36"/>
      <c r="H100" s="36"/>
      <c r="I100" s="190"/>
      <c r="J100" s="36"/>
      <c r="K100" s="36"/>
      <c r="L100" s="39"/>
      <c r="M100" s="191"/>
      <c r="N100" s="192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140</v>
      </c>
      <c r="AU100" s="17" t="s">
        <v>85</v>
      </c>
    </row>
    <row r="101" spans="1:65" s="13" customFormat="1" ht="11.25">
      <c r="B101" s="195"/>
      <c r="C101" s="196"/>
      <c r="D101" s="193" t="s">
        <v>144</v>
      </c>
      <c r="E101" s="197" t="s">
        <v>27</v>
      </c>
      <c r="F101" s="198" t="s">
        <v>161</v>
      </c>
      <c r="G101" s="196"/>
      <c r="H101" s="199">
        <v>851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144</v>
      </c>
      <c r="AU101" s="205" t="s">
        <v>85</v>
      </c>
      <c r="AV101" s="13" t="s">
        <v>85</v>
      </c>
      <c r="AW101" s="13" t="s">
        <v>34</v>
      </c>
      <c r="AX101" s="13" t="s">
        <v>82</v>
      </c>
      <c r="AY101" s="205" t="s">
        <v>132</v>
      </c>
    </row>
    <row r="102" spans="1:65" s="2" customFormat="1" ht="24.2" customHeight="1">
      <c r="A102" s="34"/>
      <c r="B102" s="35"/>
      <c r="C102" s="174" t="s">
        <v>162</v>
      </c>
      <c r="D102" s="174" t="s">
        <v>134</v>
      </c>
      <c r="E102" s="175" t="s">
        <v>163</v>
      </c>
      <c r="F102" s="176" t="s">
        <v>164</v>
      </c>
      <c r="G102" s="177" t="s">
        <v>165</v>
      </c>
      <c r="H102" s="178">
        <v>16</v>
      </c>
      <c r="I102" s="179"/>
      <c r="J102" s="180">
        <f>ROUND(I102*H102,2)</f>
        <v>0</v>
      </c>
      <c r="K102" s="181"/>
      <c r="L102" s="39"/>
      <c r="M102" s="182" t="s">
        <v>27</v>
      </c>
      <c r="N102" s="183" t="s">
        <v>45</v>
      </c>
      <c r="O102" s="64"/>
      <c r="P102" s="184">
        <f>O102*H102</f>
        <v>0</v>
      </c>
      <c r="Q102" s="184">
        <v>0</v>
      </c>
      <c r="R102" s="184">
        <f>Q102*H102</f>
        <v>0</v>
      </c>
      <c r="S102" s="184">
        <v>0.20499999999999999</v>
      </c>
      <c r="T102" s="185">
        <f>S102*H102</f>
        <v>3.28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6" t="s">
        <v>138</v>
      </c>
      <c r="AT102" s="186" t="s">
        <v>134</v>
      </c>
      <c r="AU102" s="186" t="s">
        <v>85</v>
      </c>
      <c r="AY102" s="17" t="s">
        <v>132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7" t="s">
        <v>82</v>
      </c>
      <c r="BK102" s="187">
        <f>ROUND(I102*H102,2)</f>
        <v>0</v>
      </c>
      <c r="BL102" s="17" t="s">
        <v>138</v>
      </c>
      <c r="BM102" s="186" t="s">
        <v>166</v>
      </c>
    </row>
    <row r="103" spans="1:65" s="2" customFormat="1" ht="11.25">
      <c r="A103" s="34"/>
      <c r="B103" s="35"/>
      <c r="C103" s="36"/>
      <c r="D103" s="188" t="s">
        <v>140</v>
      </c>
      <c r="E103" s="36"/>
      <c r="F103" s="189" t="s">
        <v>167</v>
      </c>
      <c r="G103" s="36"/>
      <c r="H103" s="36"/>
      <c r="I103" s="190"/>
      <c r="J103" s="36"/>
      <c r="K103" s="36"/>
      <c r="L103" s="39"/>
      <c r="M103" s="191"/>
      <c r="N103" s="192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140</v>
      </c>
      <c r="AU103" s="17" t="s">
        <v>85</v>
      </c>
    </row>
    <row r="104" spans="1:65" s="13" customFormat="1" ht="11.25">
      <c r="B104" s="195"/>
      <c r="C104" s="196"/>
      <c r="D104" s="193" t="s">
        <v>144</v>
      </c>
      <c r="E104" s="197" t="s">
        <v>27</v>
      </c>
      <c r="F104" s="198" t="s">
        <v>168</v>
      </c>
      <c r="G104" s="196"/>
      <c r="H104" s="199">
        <v>16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144</v>
      </c>
      <c r="AU104" s="205" t="s">
        <v>85</v>
      </c>
      <c r="AV104" s="13" t="s">
        <v>85</v>
      </c>
      <c r="AW104" s="13" t="s">
        <v>34</v>
      </c>
      <c r="AX104" s="13" t="s">
        <v>82</v>
      </c>
      <c r="AY104" s="205" t="s">
        <v>132</v>
      </c>
    </row>
    <row r="105" spans="1:65" s="2" customFormat="1" ht="37.9" customHeight="1">
      <c r="A105" s="34"/>
      <c r="B105" s="35"/>
      <c r="C105" s="174" t="s">
        <v>169</v>
      </c>
      <c r="D105" s="174" t="s">
        <v>134</v>
      </c>
      <c r="E105" s="175" t="s">
        <v>170</v>
      </c>
      <c r="F105" s="176" t="s">
        <v>171</v>
      </c>
      <c r="G105" s="177" t="s">
        <v>165</v>
      </c>
      <c r="H105" s="178">
        <v>16</v>
      </c>
      <c r="I105" s="179"/>
      <c r="J105" s="180">
        <f>ROUND(I105*H105,2)</f>
        <v>0</v>
      </c>
      <c r="K105" s="181"/>
      <c r="L105" s="39"/>
      <c r="M105" s="182" t="s">
        <v>27</v>
      </c>
      <c r="N105" s="183" t="s">
        <v>45</v>
      </c>
      <c r="O105" s="64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6" t="s">
        <v>138</v>
      </c>
      <c r="AT105" s="186" t="s">
        <v>134</v>
      </c>
      <c r="AU105" s="186" t="s">
        <v>85</v>
      </c>
      <c r="AY105" s="17" t="s">
        <v>132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7" t="s">
        <v>82</v>
      </c>
      <c r="BK105" s="187">
        <f>ROUND(I105*H105,2)</f>
        <v>0</v>
      </c>
      <c r="BL105" s="17" t="s">
        <v>138</v>
      </c>
      <c r="BM105" s="186" t="s">
        <v>172</v>
      </c>
    </row>
    <row r="106" spans="1:65" s="2" customFormat="1" ht="11.25">
      <c r="A106" s="34"/>
      <c r="B106" s="35"/>
      <c r="C106" s="36"/>
      <c r="D106" s="188" t="s">
        <v>140</v>
      </c>
      <c r="E106" s="36"/>
      <c r="F106" s="189" t="s">
        <v>173</v>
      </c>
      <c r="G106" s="36"/>
      <c r="H106" s="36"/>
      <c r="I106" s="190"/>
      <c r="J106" s="36"/>
      <c r="K106" s="36"/>
      <c r="L106" s="39"/>
      <c r="M106" s="191"/>
      <c r="N106" s="192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140</v>
      </c>
      <c r="AU106" s="17" t="s">
        <v>85</v>
      </c>
    </row>
    <row r="107" spans="1:65" s="13" customFormat="1" ht="11.25">
      <c r="B107" s="195"/>
      <c r="C107" s="196"/>
      <c r="D107" s="193" t="s">
        <v>144</v>
      </c>
      <c r="E107" s="197" t="s">
        <v>27</v>
      </c>
      <c r="F107" s="198" t="s">
        <v>168</v>
      </c>
      <c r="G107" s="196"/>
      <c r="H107" s="199">
        <v>16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144</v>
      </c>
      <c r="AU107" s="205" t="s">
        <v>85</v>
      </c>
      <c r="AV107" s="13" t="s">
        <v>85</v>
      </c>
      <c r="AW107" s="13" t="s">
        <v>34</v>
      </c>
      <c r="AX107" s="13" t="s">
        <v>82</v>
      </c>
      <c r="AY107" s="205" t="s">
        <v>132</v>
      </c>
    </row>
    <row r="108" spans="1:65" s="2" customFormat="1" ht="24.2" customHeight="1">
      <c r="A108" s="34"/>
      <c r="B108" s="35"/>
      <c r="C108" s="174" t="s">
        <v>156</v>
      </c>
      <c r="D108" s="174" t="s">
        <v>134</v>
      </c>
      <c r="E108" s="175" t="s">
        <v>174</v>
      </c>
      <c r="F108" s="176" t="s">
        <v>175</v>
      </c>
      <c r="G108" s="177" t="s">
        <v>176</v>
      </c>
      <c r="H108" s="178">
        <v>1.8</v>
      </c>
      <c r="I108" s="179"/>
      <c r="J108" s="180">
        <f>ROUND(I108*H108,2)</f>
        <v>0</v>
      </c>
      <c r="K108" s="181"/>
      <c r="L108" s="39"/>
      <c r="M108" s="182" t="s">
        <v>27</v>
      </c>
      <c r="N108" s="183" t="s">
        <v>45</v>
      </c>
      <c r="O108" s="64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6" t="s">
        <v>138</v>
      </c>
      <c r="AT108" s="186" t="s">
        <v>134</v>
      </c>
      <c r="AU108" s="186" t="s">
        <v>85</v>
      </c>
      <c r="AY108" s="17" t="s">
        <v>132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7" t="s">
        <v>82</v>
      </c>
      <c r="BK108" s="187">
        <f>ROUND(I108*H108,2)</f>
        <v>0</v>
      </c>
      <c r="BL108" s="17" t="s">
        <v>138</v>
      </c>
      <c r="BM108" s="186" t="s">
        <v>177</v>
      </c>
    </row>
    <row r="109" spans="1:65" s="2" customFormat="1" ht="11.25">
      <c r="A109" s="34"/>
      <c r="B109" s="35"/>
      <c r="C109" s="36"/>
      <c r="D109" s="188" t="s">
        <v>140</v>
      </c>
      <c r="E109" s="36"/>
      <c r="F109" s="189" t="s">
        <v>178</v>
      </c>
      <c r="G109" s="36"/>
      <c r="H109" s="36"/>
      <c r="I109" s="190"/>
      <c r="J109" s="36"/>
      <c r="K109" s="36"/>
      <c r="L109" s="39"/>
      <c r="M109" s="191"/>
      <c r="N109" s="192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140</v>
      </c>
      <c r="AU109" s="17" t="s">
        <v>85</v>
      </c>
    </row>
    <row r="110" spans="1:65" s="13" customFormat="1" ht="11.25">
      <c r="B110" s="195"/>
      <c r="C110" s="196"/>
      <c r="D110" s="193" t="s">
        <v>144</v>
      </c>
      <c r="E110" s="197" t="s">
        <v>27</v>
      </c>
      <c r="F110" s="198" t="s">
        <v>179</v>
      </c>
      <c r="G110" s="196"/>
      <c r="H110" s="199">
        <v>1.8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144</v>
      </c>
      <c r="AU110" s="205" t="s">
        <v>85</v>
      </c>
      <c r="AV110" s="13" t="s">
        <v>85</v>
      </c>
      <c r="AW110" s="13" t="s">
        <v>34</v>
      </c>
      <c r="AX110" s="13" t="s">
        <v>82</v>
      </c>
      <c r="AY110" s="205" t="s">
        <v>132</v>
      </c>
    </row>
    <row r="111" spans="1:65" s="2" customFormat="1" ht="37.9" customHeight="1">
      <c r="A111" s="34"/>
      <c r="B111" s="35"/>
      <c r="C111" s="174" t="s">
        <v>180</v>
      </c>
      <c r="D111" s="174" t="s">
        <v>134</v>
      </c>
      <c r="E111" s="175" t="s">
        <v>181</v>
      </c>
      <c r="F111" s="176" t="s">
        <v>182</v>
      </c>
      <c r="G111" s="177" t="s">
        <v>176</v>
      </c>
      <c r="H111" s="178">
        <v>8.6999999999999993</v>
      </c>
      <c r="I111" s="179"/>
      <c r="J111" s="180">
        <f>ROUND(I111*H111,2)</f>
        <v>0</v>
      </c>
      <c r="K111" s="181"/>
      <c r="L111" s="39"/>
      <c r="M111" s="182" t="s">
        <v>27</v>
      </c>
      <c r="N111" s="183" t="s">
        <v>45</v>
      </c>
      <c r="O111" s="64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6" t="s">
        <v>138</v>
      </c>
      <c r="AT111" s="186" t="s">
        <v>134</v>
      </c>
      <c r="AU111" s="186" t="s">
        <v>85</v>
      </c>
      <c r="AY111" s="17" t="s">
        <v>132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7" t="s">
        <v>82</v>
      </c>
      <c r="BK111" s="187">
        <f>ROUND(I111*H111,2)</f>
        <v>0</v>
      </c>
      <c r="BL111" s="17" t="s">
        <v>138</v>
      </c>
      <c r="BM111" s="186" t="s">
        <v>183</v>
      </c>
    </row>
    <row r="112" spans="1:65" s="2" customFormat="1" ht="11.25">
      <c r="A112" s="34"/>
      <c r="B112" s="35"/>
      <c r="C112" s="36"/>
      <c r="D112" s="188" t="s">
        <v>140</v>
      </c>
      <c r="E112" s="36"/>
      <c r="F112" s="189" t="s">
        <v>184</v>
      </c>
      <c r="G112" s="36"/>
      <c r="H112" s="36"/>
      <c r="I112" s="190"/>
      <c r="J112" s="36"/>
      <c r="K112" s="36"/>
      <c r="L112" s="39"/>
      <c r="M112" s="191"/>
      <c r="N112" s="192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140</v>
      </c>
      <c r="AU112" s="17" t="s">
        <v>85</v>
      </c>
    </row>
    <row r="113" spans="1:65" s="13" customFormat="1" ht="11.25">
      <c r="B113" s="195"/>
      <c r="C113" s="196"/>
      <c r="D113" s="193" t="s">
        <v>144</v>
      </c>
      <c r="E113" s="197" t="s">
        <v>27</v>
      </c>
      <c r="F113" s="198" t="s">
        <v>185</v>
      </c>
      <c r="G113" s="196"/>
      <c r="H113" s="199">
        <v>8.6999999999999993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144</v>
      </c>
      <c r="AU113" s="205" t="s">
        <v>85</v>
      </c>
      <c r="AV113" s="13" t="s">
        <v>85</v>
      </c>
      <c r="AW113" s="13" t="s">
        <v>34</v>
      </c>
      <c r="AX113" s="13" t="s">
        <v>82</v>
      </c>
      <c r="AY113" s="205" t="s">
        <v>132</v>
      </c>
    </row>
    <row r="114" spans="1:65" s="2" customFormat="1" ht="37.9" customHeight="1">
      <c r="A114" s="34"/>
      <c r="B114" s="35"/>
      <c r="C114" s="174" t="s">
        <v>186</v>
      </c>
      <c r="D114" s="174" t="s">
        <v>134</v>
      </c>
      <c r="E114" s="175" t="s">
        <v>187</v>
      </c>
      <c r="F114" s="176" t="s">
        <v>188</v>
      </c>
      <c r="G114" s="177" t="s">
        <v>176</v>
      </c>
      <c r="H114" s="178">
        <v>69.599999999999994</v>
      </c>
      <c r="I114" s="179"/>
      <c r="J114" s="180">
        <f>ROUND(I114*H114,2)</f>
        <v>0</v>
      </c>
      <c r="K114" s="181"/>
      <c r="L114" s="39"/>
      <c r="M114" s="182" t="s">
        <v>27</v>
      </c>
      <c r="N114" s="183" t="s">
        <v>45</v>
      </c>
      <c r="O114" s="64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6" t="s">
        <v>138</v>
      </c>
      <c r="AT114" s="186" t="s">
        <v>134</v>
      </c>
      <c r="AU114" s="186" t="s">
        <v>85</v>
      </c>
      <c r="AY114" s="17" t="s">
        <v>132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7" t="s">
        <v>82</v>
      </c>
      <c r="BK114" s="187">
        <f>ROUND(I114*H114,2)</f>
        <v>0</v>
      </c>
      <c r="BL114" s="17" t="s">
        <v>138</v>
      </c>
      <c r="BM114" s="186" t="s">
        <v>189</v>
      </c>
    </row>
    <row r="115" spans="1:65" s="2" customFormat="1" ht="11.25">
      <c r="A115" s="34"/>
      <c r="B115" s="35"/>
      <c r="C115" s="36"/>
      <c r="D115" s="188" t="s">
        <v>140</v>
      </c>
      <c r="E115" s="36"/>
      <c r="F115" s="189" t="s">
        <v>190</v>
      </c>
      <c r="G115" s="36"/>
      <c r="H115" s="36"/>
      <c r="I115" s="190"/>
      <c r="J115" s="36"/>
      <c r="K115" s="36"/>
      <c r="L115" s="39"/>
      <c r="M115" s="191"/>
      <c r="N115" s="192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140</v>
      </c>
      <c r="AU115" s="17" t="s">
        <v>85</v>
      </c>
    </row>
    <row r="116" spans="1:65" s="13" customFormat="1" ht="11.25">
      <c r="B116" s="195"/>
      <c r="C116" s="196"/>
      <c r="D116" s="193" t="s">
        <v>144</v>
      </c>
      <c r="E116" s="197" t="s">
        <v>27</v>
      </c>
      <c r="F116" s="198" t="s">
        <v>191</v>
      </c>
      <c r="G116" s="196"/>
      <c r="H116" s="199">
        <v>69.599999999999994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144</v>
      </c>
      <c r="AU116" s="205" t="s">
        <v>85</v>
      </c>
      <c r="AV116" s="13" t="s">
        <v>85</v>
      </c>
      <c r="AW116" s="13" t="s">
        <v>34</v>
      </c>
      <c r="AX116" s="13" t="s">
        <v>82</v>
      </c>
      <c r="AY116" s="205" t="s">
        <v>132</v>
      </c>
    </row>
    <row r="117" spans="1:65" s="2" customFormat="1" ht="24.2" customHeight="1">
      <c r="A117" s="34"/>
      <c r="B117" s="35"/>
      <c r="C117" s="174" t="s">
        <v>192</v>
      </c>
      <c r="D117" s="174" t="s">
        <v>134</v>
      </c>
      <c r="E117" s="175" t="s">
        <v>193</v>
      </c>
      <c r="F117" s="176" t="s">
        <v>194</v>
      </c>
      <c r="G117" s="177" t="s">
        <v>195</v>
      </c>
      <c r="H117" s="178">
        <v>17.399999999999999</v>
      </c>
      <c r="I117" s="179"/>
      <c r="J117" s="180">
        <f>ROUND(I117*H117,2)</f>
        <v>0</v>
      </c>
      <c r="K117" s="181"/>
      <c r="L117" s="39"/>
      <c r="M117" s="182" t="s">
        <v>27</v>
      </c>
      <c r="N117" s="183" t="s">
        <v>45</v>
      </c>
      <c r="O117" s="64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6" t="s">
        <v>138</v>
      </c>
      <c r="AT117" s="186" t="s">
        <v>134</v>
      </c>
      <c r="AU117" s="186" t="s">
        <v>85</v>
      </c>
      <c r="AY117" s="17" t="s">
        <v>132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7" t="s">
        <v>82</v>
      </c>
      <c r="BK117" s="187">
        <f>ROUND(I117*H117,2)</f>
        <v>0</v>
      </c>
      <c r="BL117" s="17" t="s">
        <v>138</v>
      </c>
      <c r="BM117" s="186" t="s">
        <v>196</v>
      </c>
    </row>
    <row r="118" spans="1:65" s="2" customFormat="1" ht="11.25">
      <c r="A118" s="34"/>
      <c r="B118" s="35"/>
      <c r="C118" s="36"/>
      <c r="D118" s="188" t="s">
        <v>140</v>
      </c>
      <c r="E118" s="36"/>
      <c r="F118" s="189" t="s">
        <v>197</v>
      </c>
      <c r="G118" s="36"/>
      <c r="H118" s="36"/>
      <c r="I118" s="190"/>
      <c r="J118" s="36"/>
      <c r="K118" s="36"/>
      <c r="L118" s="39"/>
      <c r="M118" s="191"/>
      <c r="N118" s="192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140</v>
      </c>
      <c r="AU118" s="17" t="s">
        <v>85</v>
      </c>
    </row>
    <row r="119" spans="1:65" s="13" customFormat="1" ht="11.25">
      <c r="B119" s="195"/>
      <c r="C119" s="196"/>
      <c r="D119" s="193" t="s">
        <v>144</v>
      </c>
      <c r="E119" s="197" t="s">
        <v>27</v>
      </c>
      <c r="F119" s="198" t="s">
        <v>198</v>
      </c>
      <c r="G119" s="196"/>
      <c r="H119" s="199">
        <v>17.399999999999999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144</v>
      </c>
      <c r="AU119" s="205" t="s">
        <v>85</v>
      </c>
      <c r="AV119" s="13" t="s">
        <v>85</v>
      </c>
      <c r="AW119" s="13" t="s">
        <v>34</v>
      </c>
      <c r="AX119" s="13" t="s">
        <v>82</v>
      </c>
      <c r="AY119" s="205" t="s">
        <v>132</v>
      </c>
    </row>
    <row r="120" spans="1:65" s="2" customFormat="1" ht="24.2" customHeight="1">
      <c r="A120" s="34"/>
      <c r="B120" s="35"/>
      <c r="C120" s="174" t="s">
        <v>199</v>
      </c>
      <c r="D120" s="174" t="s">
        <v>134</v>
      </c>
      <c r="E120" s="175" t="s">
        <v>200</v>
      </c>
      <c r="F120" s="176" t="s">
        <v>201</v>
      </c>
      <c r="G120" s="177" t="s">
        <v>137</v>
      </c>
      <c r="H120" s="178">
        <v>55</v>
      </c>
      <c r="I120" s="179"/>
      <c r="J120" s="180">
        <f>ROUND(I120*H120,2)</f>
        <v>0</v>
      </c>
      <c r="K120" s="181"/>
      <c r="L120" s="39"/>
      <c r="M120" s="182" t="s">
        <v>27</v>
      </c>
      <c r="N120" s="183" t="s">
        <v>45</v>
      </c>
      <c r="O120" s="64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6" t="s">
        <v>138</v>
      </c>
      <c r="AT120" s="186" t="s">
        <v>134</v>
      </c>
      <c r="AU120" s="186" t="s">
        <v>85</v>
      </c>
      <c r="AY120" s="17" t="s">
        <v>132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7" t="s">
        <v>82</v>
      </c>
      <c r="BK120" s="187">
        <f>ROUND(I120*H120,2)</f>
        <v>0</v>
      </c>
      <c r="BL120" s="17" t="s">
        <v>138</v>
      </c>
      <c r="BM120" s="186" t="s">
        <v>202</v>
      </c>
    </row>
    <row r="121" spans="1:65" s="2" customFormat="1" ht="11.25">
      <c r="A121" s="34"/>
      <c r="B121" s="35"/>
      <c r="C121" s="36"/>
      <c r="D121" s="188" t="s">
        <v>140</v>
      </c>
      <c r="E121" s="36"/>
      <c r="F121" s="189" t="s">
        <v>203</v>
      </c>
      <c r="G121" s="36"/>
      <c r="H121" s="36"/>
      <c r="I121" s="190"/>
      <c r="J121" s="36"/>
      <c r="K121" s="36"/>
      <c r="L121" s="39"/>
      <c r="M121" s="191"/>
      <c r="N121" s="192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140</v>
      </c>
      <c r="AU121" s="17" t="s">
        <v>85</v>
      </c>
    </row>
    <row r="122" spans="1:65" s="13" customFormat="1" ht="11.25">
      <c r="B122" s="195"/>
      <c r="C122" s="196"/>
      <c r="D122" s="193" t="s">
        <v>144</v>
      </c>
      <c r="E122" s="197" t="s">
        <v>27</v>
      </c>
      <c r="F122" s="198" t="s">
        <v>150</v>
      </c>
      <c r="G122" s="196"/>
      <c r="H122" s="199">
        <v>55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144</v>
      </c>
      <c r="AU122" s="205" t="s">
        <v>85</v>
      </c>
      <c r="AV122" s="13" t="s">
        <v>85</v>
      </c>
      <c r="AW122" s="13" t="s">
        <v>34</v>
      </c>
      <c r="AX122" s="13" t="s">
        <v>74</v>
      </c>
      <c r="AY122" s="205" t="s">
        <v>132</v>
      </c>
    </row>
    <row r="123" spans="1:65" s="2" customFormat="1" ht="16.5" customHeight="1">
      <c r="A123" s="34"/>
      <c r="B123" s="35"/>
      <c r="C123" s="206" t="s">
        <v>204</v>
      </c>
      <c r="D123" s="206" t="s">
        <v>205</v>
      </c>
      <c r="E123" s="207" t="s">
        <v>206</v>
      </c>
      <c r="F123" s="208" t="s">
        <v>207</v>
      </c>
      <c r="G123" s="209" t="s">
        <v>208</v>
      </c>
      <c r="H123" s="210">
        <v>2.75</v>
      </c>
      <c r="I123" s="211"/>
      <c r="J123" s="212">
        <f>ROUND(I123*H123,2)</f>
        <v>0</v>
      </c>
      <c r="K123" s="213"/>
      <c r="L123" s="214"/>
      <c r="M123" s="215" t="s">
        <v>27</v>
      </c>
      <c r="N123" s="216" t="s">
        <v>45</v>
      </c>
      <c r="O123" s="64"/>
      <c r="P123" s="184">
        <f>O123*H123</f>
        <v>0</v>
      </c>
      <c r="Q123" s="184">
        <v>1E-3</v>
      </c>
      <c r="R123" s="184">
        <f>Q123*H123</f>
        <v>2.7499999999999998E-3</v>
      </c>
      <c r="S123" s="184">
        <v>0</v>
      </c>
      <c r="T123" s="18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6" t="s">
        <v>180</v>
      </c>
      <c r="AT123" s="186" t="s">
        <v>205</v>
      </c>
      <c r="AU123" s="186" t="s">
        <v>85</v>
      </c>
      <c r="AY123" s="17" t="s">
        <v>132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7" t="s">
        <v>82</v>
      </c>
      <c r="BK123" s="187">
        <f>ROUND(I123*H123,2)</f>
        <v>0</v>
      </c>
      <c r="BL123" s="17" t="s">
        <v>138</v>
      </c>
      <c r="BM123" s="186" t="s">
        <v>209</v>
      </c>
    </row>
    <row r="124" spans="1:65" s="13" customFormat="1" ht="11.25">
      <c r="B124" s="195"/>
      <c r="C124" s="196"/>
      <c r="D124" s="193" t="s">
        <v>144</v>
      </c>
      <c r="E124" s="197" t="s">
        <v>27</v>
      </c>
      <c r="F124" s="198" t="s">
        <v>210</v>
      </c>
      <c r="G124" s="196"/>
      <c r="H124" s="199">
        <v>2.75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144</v>
      </c>
      <c r="AU124" s="205" t="s">
        <v>85</v>
      </c>
      <c r="AV124" s="13" t="s">
        <v>85</v>
      </c>
      <c r="AW124" s="13" t="s">
        <v>34</v>
      </c>
      <c r="AX124" s="13" t="s">
        <v>82</v>
      </c>
      <c r="AY124" s="205" t="s">
        <v>132</v>
      </c>
    </row>
    <row r="125" spans="1:65" s="12" customFormat="1" ht="22.9" customHeight="1">
      <c r="B125" s="158"/>
      <c r="C125" s="159"/>
      <c r="D125" s="160" t="s">
        <v>73</v>
      </c>
      <c r="E125" s="172" t="s">
        <v>162</v>
      </c>
      <c r="F125" s="172" t="s">
        <v>211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SUM(P126:P138)</f>
        <v>0</v>
      </c>
      <c r="Q125" s="166"/>
      <c r="R125" s="167">
        <f>SUM(R126:R138)</f>
        <v>0.60421000000000002</v>
      </c>
      <c r="S125" s="166"/>
      <c r="T125" s="168">
        <f>SUM(T126:T138)</f>
        <v>0</v>
      </c>
      <c r="AR125" s="169" t="s">
        <v>82</v>
      </c>
      <c r="AT125" s="170" t="s">
        <v>73</v>
      </c>
      <c r="AU125" s="170" t="s">
        <v>82</v>
      </c>
      <c r="AY125" s="169" t="s">
        <v>132</v>
      </c>
      <c r="BK125" s="171">
        <f>SUM(BK126:BK138)</f>
        <v>0</v>
      </c>
    </row>
    <row r="126" spans="1:65" s="2" customFormat="1" ht="24.2" customHeight="1">
      <c r="A126" s="34"/>
      <c r="B126" s="35"/>
      <c r="C126" s="174" t="s">
        <v>212</v>
      </c>
      <c r="D126" s="174" t="s">
        <v>134</v>
      </c>
      <c r="E126" s="175" t="s">
        <v>213</v>
      </c>
      <c r="F126" s="176" t="s">
        <v>214</v>
      </c>
      <c r="G126" s="177" t="s">
        <v>137</v>
      </c>
      <c r="H126" s="178">
        <v>851</v>
      </c>
      <c r="I126" s="179"/>
      <c r="J126" s="180">
        <f>ROUND(I126*H126,2)</f>
        <v>0</v>
      </c>
      <c r="K126" s="181"/>
      <c r="L126" s="39"/>
      <c r="M126" s="182" t="s">
        <v>27</v>
      </c>
      <c r="N126" s="183" t="s">
        <v>45</v>
      </c>
      <c r="O126" s="64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6" t="s">
        <v>138</v>
      </c>
      <c r="AT126" s="186" t="s">
        <v>134</v>
      </c>
      <c r="AU126" s="186" t="s">
        <v>85</v>
      </c>
      <c r="AY126" s="17" t="s">
        <v>132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7" t="s">
        <v>82</v>
      </c>
      <c r="BK126" s="187">
        <f>ROUND(I126*H126,2)</f>
        <v>0</v>
      </c>
      <c r="BL126" s="17" t="s">
        <v>138</v>
      </c>
      <c r="BM126" s="186" t="s">
        <v>215</v>
      </c>
    </row>
    <row r="127" spans="1:65" s="2" customFormat="1" ht="11.25">
      <c r="A127" s="34"/>
      <c r="B127" s="35"/>
      <c r="C127" s="36"/>
      <c r="D127" s="188" t="s">
        <v>140</v>
      </c>
      <c r="E127" s="36"/>
      <c r="F127" s="189" t="s">
        <v>216</v>
      </c>
      <c r="G127" s="36"/>
      <c r="H127" s="36"/>
      <c r="I127" s="190"/>
      <c r="J127" s="36"/>
      <c r="K127" s="36"/>
      <c r="L127" s="39"/>
      <c r="M127" s="191"/>
      <c r="N127" s="192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140</v>
      </c>
      <c r="AU127" s="17" t="s">
        <v>85</v>
      </c>
    </row>
    <row r="128" spans="1:65" s="2" customFormat="1" ht="19.5">
      <c r="A128" s="34"/>
      <c r="B128" s="35"/>
      <c r="C128" s="36"/>
      <c r="D128" s="193" t="s">
        <v>142</v>
      </c>
      <c r="E128" s="36"/>
      <c r="F128" s="194" t="s">
        <v>217</v>
      </c>
      <c r="G128" s="36"/>
      <c r="H128" s="36"/>
      <c r="I128" s="190"/>
      <c r="J128" s="36"/>
      <c r="K128" s="36"/>
      <c r="L128" s="39"/>
      <c r="M128" s="191"/>
      <c r="N128" s="192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142</v>
      </c>
      <c r="AU128" s="17" t="s">
        <v>85</v>
      </c>
    </row>
    <row r="129" spans="1:65" s="13" customFormat="1" ht="11.25">
      <c r="B129" s="195"/>
      <c r="C129" s="196"/>
      <c r="D129" s="193" t="s">
        <v>144</v>
      </c>
      <c r="E129" s="197" t="s">
        <v>27</v>
      </c>
      <c r="F129" s="198" t="s">
        <v>161</v>
      </c>
      <c r="G129" s="196"/>
      <c r="H129" s="199">
        <v>851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144</v>
      </c>
      <c r="AU129" s="205" t="s">
        <v>85</v>
      </c>
      <c r="AV129" s="13" t="s">
        <v>85</v>
      </c>
      <c r="AW129" s="13" t="s">
        <v>34</v>
      </c>
      <c r="AX129" s="13" t="s">
        <v>82</v>
      </c>
      <c r="AY129" s="205" t="s">
        <v>132</v>
      </c>
    </row>
    <row r="130" spans="1:65" s="2" customFormat="1" ht="16.5" customHeight="1">
      <c r="A130" s="34"/>
      <c r="B130" s="35"/>
      <c r="C130" s="174" t="s">
        <v>218</v>
      </c>
      <c r="D130" s="174" t="s">
        <v>134</v>
      </c>
      <c r="E130" s="175" t="s">
        <v>219</v>
      </c>
      <c r="F130" s="176" t="s">
        <v>220</v>
      </c>
      <c r="G130" s="177" t="s">
        <v>137</v>
      </c>
      <c r="H130" s="178">
        <v>851</v>
      </c>
      <c r="I130" s="179"/>
      <c r="J130" s="180">
        <f>ROUND(I130*H130,2)</f>
        <v>0</v>
      </c>
      <c r="K130" s="181"/>
      <c r="L130" s="39"/>
      <c r="M130" s="182" t="s">
        <v>27</v>
      </c>
      <c r="N130" s="183" t="s">
        <v>45</v>
      </c>
      <c r="O130" s="64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6" t="s">
        <v>138</v>
      </c>
      <c r="AT130" s="186" t="s">
        <v>134</v>
      </c>
      <c r="AU130" s="186" t="s">
        <v>85</v>
      </c>
      <c r="AY130" s="17" t="s">
        <v>132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7" t="s">
        <v>82</v>
      </c>
      <c r="BK130" s="187">
        <f>ROUND(I130*H130,2)</f>
        <v>0</v>
      </c>
      <c r="BL130" s="17" t="s">
        <v>138</v>
      </c>
      <c r="BM130" s="186" t="s">
        <v>221</v>
      </c>
    </row>
    <row r="131" spans="1:65" s="2" customFormat="1" ht="11.25">
      <c r="A131" s="34"/>
      <c r="B131" s="35"/>
      <c r="C131" s="36"/>
      <c r="D131" s="188" t="s">
        <v>140</v>
      </c>
      <c r="E131" s="36"/>
      <c r="F131" s="189" t="s">
        <v>222</v>
      </c>
      <c r="G131" s="36"/>
      <c r="H131" s="36"/>
      <c r="I131" s="190"/>
      <c r="J131" s="36"/>
      <c r="K131" s="36"/>
      <c r="L131" s="39"/>
      <c r="M131" s="191"/>
      <c r="N131" s="192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140</v>
      </c>
      <c r="AU131" s="17" t="s">
        <v>85</v>
      </c>
    </row>
    <row r="132" spans="1:65" s="13" customFormat="1" ht="11.25">
      <c r="B132" s="195"/>
      <c r="C132" s="196"/>
      <c r="D132" s="193" t="s">
        <v>144</v>
      </c>
      <c r="E132" s="197" t="s">
        <v>27</v>
      </c>
      <c r="F132" s="198" t="s">
        <v>161</v>
      </c>
      <c r="G132" s="196"/>
      <c r="H132" s="199">
        <v>851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144</v>
      </c>
      <c r="AU132" s="205" t="s">
        <v>85</v>
      </c>
      <c r="AV132" s="13" t="s">
        <v>85</v>
      </c>
      <c r="AW132" s="13" t="s">
        <v>34</v>
      </c>
      <c r="AX132" s="13" t="s">
        <v>82</v>
      </c>
      <c r="AY132" s="205" t="s">
        <v>132</v>
      </c>
    </row>
    <row r="133" spans="1:65" s="2" customFormat="1" ht="16.5" customHeight="1">
      <c r="A133" s="34"/>
      <c r="B133" s="35"/>
      <c r="C133" s="174" t="s">
        <v>8</v>
      </c>
      <c r="D133" s="174" t="s">
        <v>134</v>
      </c>
      <c r="E133" s="175" t="s">
        <v>223</v>
      </c>
      <c r="F133" s="176" t="s">
        <v>224</v>
      </c>
      <c r="G133" s="177" t="s">
        <v>137</v>
      </c>
      <c r="H133" s="178">
        <v>851</v>
      </c>
      <c r="I133" s="179"/>
      <c r="J133" s="180">
        <f>ROUND(I133*H133,2)</f>
        <v>0</v>
      </c>
      <c r="K133" s="181"/>
      <c r="L133" s="39"/>
      <c r="M133" s="182" t="s">
        <v>27</v>
      </c>
      <c r="N133" s="183" t="s">
        <v>45</v>
      </c>
      <c r="O133" s="64"/>
      <c r="P133" s="184">
        <f>O133*H133</f>
        <v>0</v>
      </c>
      <c r="Q133" s="184">
        <v>7.1000000000000002E-4</v>
      </c>
      <c r="R133" s="184">
        <f>Q133*H133</f>
        <v>0.60421000000000002</v>
      </c>
      <c r="S133" s="184">
        <v>0</v>
      </c>
      <c r="T133" s="18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6" t="s">
        <v>138</v>
      </c>
      <c r="AT133" s="186" t="s">
        <v>134</v>
      </c>
      <c r="AU133" s="186" t="s">
        <v>85</v>
      </c>
      <c r="AY133" s="17" t="s">
        <v>132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7" t="s">
        <v>82</v>
      </c>
      <c r="BK133" s="187">
        <f>ROUND(I133*H133,2)</f>
        <v>0</v>
      </c>
      <c r="BL133" s="17" t="s">
        <v>138</v>
      </c>
      <c r="BM133" s="186" t="s">
        <v>225</v>
      </c>
    </row>
    <row r="134" spans="1:65" s="2" customFormat="1" ht="11.25">
      <c r="A134" s="34"/>
      <c r="B134" s="35"/>
      <c r="C134" s="36"/>
      <c r="D134" s="188" t="s">
        <v>140</v>
      </c>
      <c r="E134" s="36"/>
      <c r="F134" s="189" t="s">
        <v>226</v>
      </c>
      <c r="G134" s="36"/>
      <c r="H134" s="36"/>
      <c r="I134" s="190"/>
      <c r="J134" s="36"/>
      <c r="K134" s="36"/>
      <c r="L134" s="39"/>
      <c r="M134" s="191"/>
      <c r="N134" s="192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140</v>
      </c>
      <c r="AU134" s="17" t="s">
        <v>85</v>
      </c>
    </row>
    <row r="135" spans="1:65" s="13" customFormat="1" ht="11.25">
      <c r="B135" s="195"/>
      <c r="C135" s="196"/>
      <c r="D135" s="193" t="s">
        <v>144</v>
      </c>
      <c r="E135" s="197" t="s">
        <v>27</v>
      </c>
      <c r="F135" s="198" t="s">
        <v>161</v>
      </c>
      <c r="G135" s="196"/>
      <c r="H135" s="199">
        <v>851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144</v>
      </c>
      <c r="AU135" s="205" t="s">
        <v>85</v>
      </c>
      <c r="AV135" s="13" t="s">
        <v>85</v>
      </c>
      <c r="AW135" s="13" t="s">
        <v>34</v>
      </c>
      <c r="AX135" s="13" t="s">
        <v>82</v>
      </c>
      <c r="AY135" s="205" t="s">
        <v>132</v>
      </c>
    </row>
    <row r="136" spans="1:65" s="2" customFormat="1" ht="24.2" customHeight="1">
      <c r="A136" s="34"/>
      <c r="B136" s="35"/>
      <c r="C136" s="174" t="s">
        <v>168</v>
      </c>
      <c r="D136" s="174" t="s">
        <v>134</v>
      </c>
      <c r="E136" s="175" t="s">
        <v>227</v>
      </c>
      <c r="F136" s="176" t="s">
        <v>228</v>
      </c>
      <c r="G136" s="177" t="s">
        <v>137</v>
      </c>
      <c r="H136" s="178">
        <v>851</v>
      </c>
      <c r="I136" s="179"/>
      <c r="J136" s="180">
        <f>ROUND(I136*H136,2)</f>
        <v>0</v>
      </c>
      <c r="K136" s="181"/>
      <c r="L136" s="39"/>
      <c r="M136" s="182" t="s">
        <v>27</v>
      </c>
      <c r="N136" s="183" t="s">
        <v>45</v>
      </c>
      <c r="O136" s="64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6" t="s">
        <v>138</v>
      </c>
      <c r="AT136" s="186" t="s">
        <v>134</v>
      </c>
      <c r="AU136" s="186" t="s">
        <v>85</v>
      </c>
      <c r="AY136" s="17" t="s">
        <v>132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7" t="s">
        <v>82</v>
      </c>
      <c r="BK136" s="187">
        <f>ROUND(I136*H136,2)</f>
        <v>0</v>
      </c>
      <c r="BL136" s="17" t="s">
        <v>138</v>
      </c>
      <c r="BM136" s="186" t="s">
        <v>229</v>
      </c>
    </row>
    <row r="137" spans="1:65" s="2" customFormat="1" ht="11.25">
      <c r="A137" s="34"/>
      <c r="B137" s="35"/>
      <c r="C137" s="36"/>
      <c r="D137" s="188" t="s">
        <v>140</v>
      </c>
      <c r="E137" s="36"/>
      <c r="F137" s="189" t="s">
        <v>230</v>
      </c>
      <c r="G137" s="36"/>
      <c r="H137" s="36"/>
      <c r="I137" s="190"/>
      <c r="J137" s="36"/>
      <c r="K137" s="36"/>
      <c r="L137" s="39"/>
      <c r="M137" s="191"/>
      <c r="N137" s="192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140</v>
      </c>
      <c r="AU137" s="17" t="s">
        <v>85</v>
      </c>
    </row>
    <row r="138" spans="1:65" s="13" customFormat="1" ht="11.25">
      <c r="B138" s="195"/>
      <c r="C138" s="196"/>
      <c r="D138" s="193" t="s">
        <v>144</v>
      </c>
      <c r="E138" s="197" t="s">
        <v>27</v>
      </c>
      <c r="F138" s="198" t="s">
        <v>161</v>
      </c>
      <c r="G138" s="196"/>
      <c r="H138" s="199">
        <v>851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144</v>
      </c>
      <c r="AU138" s="205" t="s">
        <v>85</v>
      </c>
      <c r="AV138" s="13" t="s">
        <v>85</v>
      </c>
      <c r="AW138" s="13" t="s">
        <v>34</v>
      </c>
      <c r="AX138" s="13" t="s">
        <v>82</v>
      </c>
      <c r="AY138" s="205" t="s">
        <v>132</v>
      </c>
    </row>
    <row r="139" spans="1:65" s="12" customFormat="1" ht="22.9" customHeight="1">
      <c r="B139" s="158"/>
      <c r="C139" s="159"/>
      <c r="D139" s="160" t="s">
        <v>73</v>
      </c>
      <c r="E139" s="172" t="s">
        <v>180</v>
      </c>
      <c r="F139" s="172" t="s">
        <v>231</v>
      </c>
      <c r="G139" s="159"/>
      <c r="H139" s="159"/>
      <c r="I139" s="162"/>
      <c r="J139" s="173">
        <f>BK139</f>
        <v>0</v>
      </c>
      <c r="K139" s="159"/>
      <c r="L139" s="164"/>
      <c r="M139" s="165"/>
      <c r="N139" s="166"/>
      <c r="O139" s="166"/>
      <c r="P139" s="167">
        <f>SUM(P140:P148)</f>
        <v>0</v>
      </c>
      <c r="Q139" s="166"/>
      <c r="R139" s="167">
        <f>SUM(R140:R148)</f>
        <v>3.1940599999999999</v>
      </c>
      <c r="S139" s="166"/>
      <c r="T139" s="168">
        <f>SUM(T140:T148)</f>
        <v>1.92</v>
      </c>
      <c r="AR139" s="169" t="s">
        <v>82</v>
      </c>
      <c r="AT139" s="170" t="s">
        <v>73</v>
      </c>
      <c r="AU139" s="170" t="s">
        <v>82</v>
      </c>
      <c r="AY139" s="169" t="s">
        <v>132</v>
      </c>
      <c r="BK139" s="171">
        <f>SUM(BK140:BK148)</f>
        <v>0</v>
      </c>
    </row>
    <row r="140" spans="1:65" s="2" customFormat="1" ht="24.2" customHeight="1">
      <c r="A140" s="34"/>
      <c r="B140" s="35"/>
      <c r="C140" s="174" t="s">
        <v>232</v>
      </c>
      <c r="D140" s="174" t="s">
        <v>134</v>
      </c>
      <c r="E140" s="175" t="s">
        <v>233</v>
      </c>
      <c r="F140" s="176" t="s">
        <v>234</v>
      </c>
      <c r="G140" s="177" t="s">
        <v>176</v>
      </c>
      <c r="H140" s="178">
        <v>1</v>
      </c>
      <c r="I140" s="179"/>
      <c r="J140" s="180">
        <f>ROUND(I140*H140,2)</f>
        <v>0</v>
      </c>
      <c r="K140" s="181"/>
      <c r="L140" s="39"/>
      <c r="M140" s="182" t="s">
        <v>27</v>
      </c>
      <c r="N140" s="183" t="s">
        <v>45</v>
      </c>
      <c r="O140" s="64"/>
      <c r="P140" s="184">
        <f>O140*H140</f>
        <v>0</v>
      </c>
      <c r="Q140" s="184">
        <v>0</v>
      </c>
      <c r="R140" s="184">
        <f>Q140*H140</f>
        <v>0</v>
      </c>
      <c r="S140" s="184">
        <v>1.92</v>
      </c>
      <c r="T140" s="185">
        <f>S140*H140</f>
        <v>1.92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6" t="s">
        <v>138</v>
      </c>
      <c r="AT140" s="186" t="s">
        <v>134</v>
      </c>
      <c r="AU140" s="186" t="s">
        <v>85</v>
      </c>
      <c r="AY140" s="17" t="s">
        <v>132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7" t="s">
        <v>82</v>
      </c>
      <c r="BK140" s="187">
        <f>ROUND(I140*H140,2)</f>
        <v>0</v>
      </c>
      <c r="BL140" s="17" t="s">
        <v>138</v>
      </c>
      <c r="BM140" s="186" t="s">
        <v>235</v>
      </c>
    </row>
    <row r="141" spans="1:65" s="13" customFormat="1" ht="11.25">
      <c r="B141" s="195"/>
      <c r="C141" s="196"/>
      <c r="D141" s="193" t="s">
        <v>144</v>
      </c>
      <c r="E141" s="197" t="s">
        <v>27</v>
      </c>
      <c r="F141" s="198" t="s">
        <v>82</v>
      </c>
      <c r="G141" s="196"/>
      <c r="H141" s="199">
        <v>1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144</v>
      </c>
      <c r="AU141" s="205" t="s">
        <v>85</v>
      </c>
      <c r="AV141" s="13" t="s">
        <v>85</v>
      </c>
      <c r="AW141" s="13" t="s">
        <v>34</v>
      </c>
      <c r="AX141" s="13" t="s">
        <v>82</v>
      </c>
      <c r="AY141" s="205" t="s">
        <v>132</v>
      </c>
    </row>
    <row r="142" spans="1:65" s="2" customFormat="1" ht="24.2" customHeight="1">
      <c r="A142" s="34"/>
      <c r="B142" s="35"/>
      <c r="C142" s="174" t="s">
        <v>236</v>
      </c>
      <c r="D142" s="174" t="s">
        <v>134</v>
      </c>
      <c r="E142" s="175" t="s">
        <v>237</v>
      </c>
      <c r="F142" s="176" t="s">
        <v>238</v>
      </c>
      <c r="G142" s="177" t="s">
        <v>239</v>
      </c>
      <c r="H142" s="178">
        <v>1</v>
      </c>
      <c r="I142" s="179"/>
      <c r="J142" s="180">
        <f>ROUND(I142*H142,2)</f>
        <v>0</v>
      </c>
      <c r="K142" s="181"/>
      <c r="L142" s="39"/>
      <c r="M142" s="182" t="s">
        <v>27</v>
      </c>
      <c r="N142" s="183" t="s">
        <v>45</v>
      </c>
      <c r="O142" s="64"/>
      <c r="P142" s="184">
        <f>O142*H142</f>
        <v>0</v>
      </c>
      <c r="Q142" s="184">
        <v>0.34089999999999998</v>
      </c>
      <c r="R142" s="184">
        <f>Q142*H142</f>
        <v>0.34089999999999998</v>
      </c>
      <c r="S142" s="184">
        <v>0</v>
      </c>
      <c r="T142" s="18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6" t="s">
        <v>138</v>
      </c>
      <c r="AT142" s="186" t="s">
        <v>134</v>
      </c>
      <c r="AU142" s="186" t="s">
        <v>85</v>
      </c>
      <c r="AY142" s="17" t="s">
        <v>132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7" t="s">
        <v>82</v>
      </c>
      <c r="BK142" s="187">
        <f>ROUND(I142*H142,2)</f>
        <v>0</v>
      </c>
      <c r="BL142" s="17" t="s">
        <v>138</v>
      </c>
      <c r="BM142" s="186" t="s">
        <v>240</v>
      </c>
    </row>
    <row r="143" spans="1:65" s="2" customFormat="1" ht="19.5">
      <c r="A143" s="34"/>
      <c r="B143" s="35"/>
      <c r="C143" s="36"/>
      <c r="D143" s="193" t="s">
        <v>142</v>
      </c>
      <c r="E143" s="36"/>
      <c r="F143" s="194" t="s">
        <v>241</v>
      </c>
      <c r="G143" s="36"/>
      <c r="H143" s="36"/>
      <c r="I143" s="190"/>
      <c r="J143" s="36"/>
      <c r="K143" s="36"/>
      <c r="L143" s="39"/>
      <c r="M143" s="191"/>
      <c r="N143" s="192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142</v>
      </c>
      <c r="AU143" s="17" t="s">
        <v>85</v>
      </c>
    </row>
    <row r="144" spans="1:65" s="13" customFormat="1" ht="11.25">
      <c r="B144" s="195"/>
      <c r="C144" s="196"/>
      <c r="D144" s="193" t="s">
        <v>144</v>
      </c>
      <c r="E144" s="197" t="s">
        <v>27</v>
      </c>
      <c r="F144" s="198" t="s">
        <v>82</v>
      </c>
      <c r="G144" s="196"/>
      <c r="H144" s="199">
        <v>1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144</v>
      </c>
      <c r="AU144" s="205" t="s">
        <v>85</v>
      </c>
      <c r="AV144" s="13" t="s">
        <v>85</v>
      </c>
      <c r="AW144" s="13" t="s">
        <v>34</v>
      </c>
      <c r="AX144" s="13" t="s">
        <v>74</v>
      </c>
      <c r="AY144" s="205" t="s">
        <v>132</v>
      </c>
    </row>
    <row r="145" spans="1:65" s="2" customFormat="1" ht="16.5" customHeight="1">
      <c r="A145" s="34"/>
      <c r="B145" s="35"/>
      <c r="C145" s="174" t="s">
        <v>242</v>
      </c>
      <c r="D145" s="174" t="s">
        <v>134</v>
      </c>
      <c r="E145" s="175" t="s">
        <v>243</v>
      </c>
      <c r="F145" s="176" t="s">
        <v>244</v>
      </c>
      <c r="G145" s="177" t="s">
        <v>239</v>
      </c>
      <c r="H145" s="178">
        <v>6</v>
      </c>
      <c r="I145" s="179"/>
      <c r="J145" s="180">
        <f>ROUND(I145*H145,2)</f>
        <v>0</v>
      </c>
      <c r="K145" s="181"/>
      <c r="L145" s="39"/>
      <c r="M145" s="182" t="s">
        <v>27</v>
      </c>
      <c r="N145" s="183" t="s">
        <v>45</v>
      </c>
      <c r="O145" s="64"/>
      <c r="P145" s="184">
        <f>O145*H145</f>
        <v>0</v>
      </c>
      <c r="Q145" s="184">
        <v>0.42368</v>
      </c>
      <c r="R145" s="184">
        <f>Q145*H145</f>
        <v>2.5420799999999999</v>
      </c>
      <c r="S145" s="184">
        <v>0</v>
      </c>
      <c r="T145" s="18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6" t="s">
        <v>138</v>
      </c>
      <c r="AT145" s="186" t="s">
        <v>134</v>
      </c>
      <c r="AU145" s="186" t="s">
        <v>85</v>
      </c>
      <c r="AY145" s="17" t="s">
        <v>132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7" t="s">
        <v>82</v>
      </c>
      <c r="BK145" s="187">
        <f>ROUND(I145*H145,2)</f>
        <v>0</v>
      </c>
      <c r="BL145" s="17" t="s">
        <v>138</v>
      </c>
      <c r="BM145" s="186" t="s">
        <v>245</v>
      </c>
    </row>
    <row r="146" spans="1:65" s="13" customFormat="1" ht="11.25">
      <c r="B146" s="195"/>
      <c r="C146" s="196"/>
      <c r="D146" s="193" t="s">
        <v>144</v>
      </c>
      <c r="E146" s="197" t="s">
        <v>27</v>
      </c>
      <c r="F146" s="198" t="s">
        <v>169</v>
      </c>
      <c r="G146" s="196"/>
      <c r="H146" s="199">
        <v>6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144</v>
      </c>
      <c r="AU146" s="205" t="s">
        <v>85</v>
      </c>
      <c r="AV146" s="13" t="s">
        <v>85</v>
      </c>
      <c r="AW146" s="13" t="s">
        <v>34</v>
      </c>
      <c r="AX146" s="13" t="s">
        <v>82</v>
      </c>
      <c r="AY146" s="205" t="s">
        <v>132</v>
      </c>
    </row>
    <row r="147" spans="1:65" s="2" customFormat="1" ht="24.2" customHeight="1">
      <c r="A147" s="34"/>
      <c r="B147" s="35"/>
      <c r="C147" s="174" t="s">
        <v>246</v>
      </c>
      <c r="D147" s="174" t="s">
        <v>134</v>
      </c>
      <c r="E147" s="175" t="s">
        <v>247</v>
      </c>
      <c r="F147" s="176" t="s">
        <v>248</v>
      </c>
      <c r="G147" s="177" t="s">
        <v>239</v>
      </c>
      <c r="H147" s="178">
        <v>1</v>
      </c>
      <c r="I147" s="179"/>
      <c r="J147" s="180">
        <f>ROUND(I147*H147,2)</f>
        <v>0</v>
      </c>
      <c r="K147" s="181"/>
      <c r="L147" s="39"/>
      <c r="M147" s="182" t="s">
        <v>27</v>
      </c>
      <c r="N147" s="183" t="s">
        <v>45</v>
      </c>
      <c r="O147" s="64"/>
      <c r="P147" s="184">
        <f>O147*H147</f>
        <v>0</v>
      </c>
      <c r="Q147" s="184">
        <v>0.31108000000000002</v>
      </c>
      <c r="R147" s="184">
        <f>Q147*H147</f>
        <v>0.31108000000000002</v>
      </c>
      <c r="S147" s="184">
        <v>0</v>
      </c>
      <c r="T147" s="18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6" t="s">
        <v>138</v>
      </c>
      <c r="AT147" s="186" t="s">
        <v>134</v>
      </c>
      <c r="AU147" s="186" t="s">
        <v>85</v>
      </c>
      <c r="AY147" s="17" t="s">
        <v>132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7" t="s">
        <v>82</v>
      </c>
      <c r="BK147" s="187">
        <f>ROUND(I147*H147,2)</f>
        <v>0</v>
      </c>
      <c r="BL147" s="17" t="s">
        <v>138</v>
      </c>
      <c r="BM147" s="186" t="s">
        <v>249</v>
      </c>
    </row>
    <row r="148" spans="1:65" s="13" customFormat="1" ht="11.25">
      <c r="B148" s="195"/>
      <c r="C148" s="196"/>
      <c r="D148" s="193" t="s">
        <v>144</v>
      </c>
      <c r="E148" s="197" t="s">
        <v>27</v>
      </c>
      <c r="F148" s="198" t="s">
        <v>82</v>
      </c>
      <c r="G148" s="196"/>
      <c r="H148" s="199">
        <v>1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144</v>
      </c>
      <c r="AU148" s="205" t="s">
        <v>85</v>
      </c>
      <c r="AV148" s="13" t="s">
        <v>85</v>
      </c>
      <c r="AW148" s="13" t="s">
        <v>34</v>
      </c>
      <c r="AX148" s="13" t="s">
        <v>82</v>
      </c>
      <c r="AY148" s="205" t="s">
        <v>132</v>
      </c>
    </row>
    <row r="149" spans="1:65" s="12" customFormat="1" ht="22.9" customHeight="1">
      <c r="B149" s="158"/>
      <c r="C149" s="159"/>
      <c r="D149" s="160" t="s">
        <v>73</v>
      </c>
      <c r="E149" s="172" t="s">
        <v>186</v>
      </c>
      <c r="F149" s="172" t="s">
        <v>250</v>
      </c>
      <c r="G149" s="159"/>
      <c r="H149" s="159"/>
      <c r="I149" s="162"/>
      <c r="J149" s="173">
        <f>BK149</f>
        <v>0</v>
      </c>
      <c r="K149" s="159"/>
      <c r="L149" s="164"/>
      <c r="M149" s="165"/>
      <c r="N149" s="166"/>
      <c r="O149" s="166"/>
      <c r="P149" s="167">
        <f>P150+SUM(P151:P171)</f>
        <v>0</v>
      </c>
      <c r="Q149" s="166"/>
      <c r="R149" s="167">
        <f>R150+SUM(R151:R171)</f>
        <v>3.0497999999999998</v>
      </c>
      <c r="S149" s="166"/>
      <c r="T149" s="168">
        <f>T150+SUM(T151:T171)</f>
        <v>17.02</v>
      </c>
      <c r="AR149" s="169" t="s">
        <v>82</v>
      </c>
      <c r="AT149" s="170" t="s">
        <v>73</v>
      </c>
      <c r="AU149" s="170" t="s">
        <v>82</v>
      </c>
      <c r="AY149" s="169" t="s">
        <v>132</v>
      </c>
      <c r="BK149" s="171">
        <f>BK150+SUM(BK151:BK171)</f>
        <v>0</v>
      </c>
    </row>
    <row r="150" spans="1:65" s="2" customFormat="1" ht="24.2" customHeight="1">
      <c r="A150" s="34"/>
      <c r="B150" s="35"/>
      <c r="C150" s="174" t="s">
        <v>7</v>
      </c>
      <c r="D150" s="174" t="s">
        <v>134</v>
      </c>
      <c r="E150" s="175" t="s">
        <v>251</v>
      </c>
      <c r="F150" s="176" t="s">
        <v>252</v>
      </c>
      <c r="G150" s="177" t="s">
        <v>165</v>
      </c>
      <c r="H150" s="178">
        <v>20</v>
      </c>
      <c r="I150" s="179"/>
      <c r="J150" s="180">
        <f>ROUND(I150*H150,2)</f>
        <v>0</v>
      </c>
      <c r="K150" s="181"/>
      <c r="L150" s="39"/>
      <c r="M150" s="182" t="s">
        <v>27</v>
      </c>
      <c r="N150" s="183" t="s">
        <v>45</v>
      </c>
      <c r="O150" s="64"/>
      <c r="P150" s="184">
        <f>O150*H150</f>
        <v>0</v>
      </c>
      <c r="Q150" s="184">
        <v>0.14066999999999999</v>
      </c>
      <c r="R150" s="184">
        <f>Q150*H150</f>
        <v>2.8133999999999997</v>
      </c>
      <c r="S150" s="184">
        <v>0</v>
      </c>
      <c r="T150" s="18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6" t="s">
        <v>138</v>
      </c>
      <c r="AT150" s="186" t="s">
        <v>134</v>
      </c>
      <c r="AU150" s="186" t="s">
        <v>85</v>
      </c>
      <c r="AY150" s="17" t="s">
        <v>132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7" t="s">
        <v>82</v>
      </c>
      <c r="BK150" s="187">
        <f>ROUND(I150*H150,2)</f>
        <v>0</v>
      </c>
      <c r="BL150" s="17" t="s">
        <v>138</v>
      </c>
      <c r="BM150" s="186" t="s">
        <v>253</v>
      </c>
    </row>
    <row r="151" spans="1:65" s="2" customFormat="1" ht="11.25">
      <c r="A151" s="34"/>
      <c r="B151" s="35"/>
      <c r="C151" s="36"/>
      <c r="D151" s="188" t="s">
        <v>140</v>
      </c>
      <c r="E151" s="36"/>
      <c r="F151" s="189" t="s">
        <v>254</v>
      </c>
      <c r="G151" s="36"/>
      <c r="H151" s="36"/>
      <c r="I151" s="190"/>
      <c r="J151" s="36"/>
      <c r="K151" s="36"/>
      <c r="L151" s="39"/>
      <c r="M151" s="191"/>
      <c r="N151" s="192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140</v>
      </c>
      <c r="AU151" s="17" t="s">
        <v>85</v>
      </c>
    </row>
    <row r="152" spans="1:65" s="13" customFormat="1" ht="11.25">
      <c r="B152" s="195"/>
      <c r="C152" s="196"/>
      <c r="D152" s="193" t="s">
        <v>144</v>
      </c>
      <c r="E152" s="197" t="s">
        <v>27</v>
      </c>
      <c r="F152" s="198" t="s">
        <v>246</v>
      </c>
      <c r="G152" s="196"/>
      <c r="H152" s="199">
        <v>20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144</v>
      </c>
      <c r="AU152" s="205" t="s">
        <v>85</v>
      </c>
      <c r="AV152" s="13" t="s">
        <v>85</v>
      </c>
      <c r="AW152" s="13" t="s">
        <v>34</v>
      </c>
      <c r="AX152" s="13" t="s">
        <v>82</v>
      </c>
      <c r="AY152" s="205" t="s">
        <v>132</v>
      </c>
    </row>
    <row r="153" spans="1:65" s="2" customFormat="1" ht="16.5" customHeight="1">
      <c r="A153" s="34"/>
      <c r="B153" s="35"/>
      <c r="C153" s="206" t="s">
        <v>255</v>
      </c>
      <c r="D153" s="206" t="s">
        <v>205</v>
      </c>
      <c r="E153" s="207" t="s">
        <v>256</v>
      </c>
      <c r="F153" s="208" t="s">
        <v>257</v>
      </c>
      <c r="G153" s="209" t="s">
        <v>165</v>
      </c>
      <c r="H153" s="210">
        <v>4.08</v>
      </c>
      <c r="I153" s="211"/>
      <c r="J153" s="212">
        <f>ROUND(I153*H153,2)</f>
        <v>0</v>
      </c>
      <c r="K153" s="213"/>
      <c r="L153" s="214"/>
      <c r="M153" s="215" t="s">
        <v>27</v>
      </c>
      <c r="N153" s="216" t="s">
        <v>45</v>
      </c>
      <c r="O153" s="64"/>
      <c r="P153" s="184">
        <f>O153*H153</f>
        <v>0</v>
      </c>
      <c r="Q153" s="184">
        <v>5.7000000000000002E-2</v>
      </c>
      <c r="R153" s="184">
        <f>Q153*H153</f>
        <v>0.23256000000000002</v>
      </c>
      <c r="S153" s="184">
        <v>0</v>
      </c>
      <c r="T153" s="18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6" t="s">
        <v>180</v>
      </c>
      <c r="AT153" s="186" t="s">
        <v>205</v>
      </c>
      <c r="AU153" s="186" t="s">
        <v>85</v>
      </c>
      <c r="AY153" s="17" t="s">
        <v>132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7" t="s">
        <v>82</v>
      </c>
      <c r="BK153" s="187">
        <f>ROUND(I153*H153,2)</f>
        <v>0</v>
      </c>
      <c r="BL153" s="17" t="s">
        <v>138</v>
      </c>
      <c r="BM153" s="186" t="s">
        <v>258</v>
      </c>
    </row>
    <row r="154" spans="1:65" s="13" customFormat="1" ht="11.25">
      <c r="B154" s="195"/>
      <c r="C154" s="196"/>
      <c r="D154" s="193" t="s">
        <v>144</v>
      </c>
      <c r="E154" s="197" t="s">
        <v>27</v>
      </c>
      <c r="F154" s="198" t="s">
        <v>138</v>
      </c>
      <c r="G154" s="196"/>
      <c r="H154" s="199">
        <v>4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144</v>
      </c>
      <c r="AU154" s="205" t="s">
        <v>85</v>
      </c>
      <c r="AV154" s="13" t="s">
        <v>85</v>
      </c>
      <c r="AW154" s="13" t="s">
        <v>34</v>
      </c>
      <c r="AX154" s="13" t="s">
        <v>82</v>
      </c>
      <c r="AY154" s="205" t="s">
        <v>132</v>
      </c>
    </row>
    <row r="155" spans="1:65" s="13" customFormat="1" ht="11.25">
      <c r="B155" s="195"/>
      <c r="C155" s="196"/>
      <c r="D155" s="193" t="s">
        <v>144</v>
      </c>
      <c r="E155" s="196"/>
      <c r="F155" s="198" t="s">
        <v>259</v>
      </c>
      <c r="G155" s="196"/>
      <c r="H155" s="199">
        <v>4.08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144</v>
      </c>
      <c r="AU155" s="205" t="s">
        <v>85</v>
      </c>
      <c r="AV155" s="13" t="s">
        <v>85</v>
      </c>
      <c r="AW155" s="13" t="s">
        <v>4</v>
      </c>
      <c r="AX155" s="13" t="s">
        <v>82</v>
      </c>
      <c r="AY155" s="205" t="s">
        <v>132</v>
      </c>
    </row>
    <row r="156" spans="1:65" s="2" customFormat="1" ht="21.75" customHeight="1">
      <c r="A156" s="34"/>
      <c r="B156" s="35"/>
      <c r="C156" s="174" t="s">
        <v>260</v>
      </c>
      <c r="D156" s="174" t="s">
        <v>134</v>
      </c>
      <c r="E156" s="175" t="s">
        <v>261</v>
      </c>
      <c r="F156" s="176" t="s">
        <v>262</v>
      </c>
      <c r="G156" s="177" t="s">
        <v>165</v>
      </c>
      <c r="H156" s="178">
        <v>64</v>
      </c>
      <c r="I156" s="179"/>
      <c r="J156" s="180">
        <f>ROUND(I156*H156,2)</f>
        <v>0</v>
      </c>
      <c r="K156" s="181"/>
      <c r="L156" s="39"/>
      <c r="M156" s="182" t="s">
        <v>27</v>
      </c>
      <c r="N156" s="183" t="s">
        <v>45</v>
      </c>
      <c r="O156" s="64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6" t="s">
        <v>138</v>
      </c>
      <c r="AT156" s="186" t="s">
        <v>134</v>
      </c>
      <c r="AU156" s="186" t="s">
        <v>85</v>
      </c>
      <c r="AY156" s="17" t="s">
        <v>132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7" t="s">
        <v>82</v>
      </c>
      <c r="BK156" s="187">
        <f>ROUND(I156*H156,2)</f>
        <v>0</v>
      </c>
      <c r="BL156" s="17" t="s">
        <v>138</v>
      </c>
      <c r="BM156" s="186" t="s">
        <v>263</v>
      </c>
    </row>
    <row r="157" spans="1:65" s="2" customFormat="1" ht="11.25">
      <c r="A157" s="34"/>
      <c r="B157" s="35"/>
      <c r="C157" s="36"/>
      <c r="D157" s="188" t="s">
        <v>140</v>
      </c>
      <c r="E157" s="36"/>
      <c r="F157" s="189" t="s">
        <v>264</v>
      </c>
      <c r="G157" s="36"/>
      <c r="H157" s="36"/>
      <c r="I157" s="190"/>
      <c r="J157" s="36"/>
      <c r="K157" s="36"/>
      <c r="L157" s="39"/>
      <c r="M157" s="191"/>
      <c r="N157" s="192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140</v>
      </c>
      <c r="AU157" s="17" t="s">
        <v>85</v>
      </c>
    </row>
    <row r="158" spans="1:65" s="13" customFormat="1" ht="11.25">
      <c r="B158" s="195"/>
      <c r="C158" s="196"/>
      <c r="D158" s="193" t="s">
        <v>144</v>
      </c>
      <c r="E158" s="197" t="s">
        <v>27</v>
      </c>
      <c r="F158" s="198" t="s">
        <v>265</v>
      </c>
      <c r="G158" s="196"/>
      <c r="H158" s="199">
        <v>64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144</v>
      </c>
      <c r="AU158" s="205" t="s">
        <v>85</v>
      </c>
      <c r="AV158" s="13" t="s">
        <v>85</v>
      </c>
      <c r="AW158" s="13" t="s">
        <v>34</v>
      </c>
      <c r="AX158" s="13" t="s">
        <v>82</v>
      </c>
      <c r="AY158" s="205" t="s">
        <v>132</v>
      </c>
    </row>
    <row r="159" spans="1:65" s="2" customFormat="1" ht="24.2" customHeight="1">
      <c r="A159" s="34"/>
      <c r="B159" s="35"/>
      <c r="C159" s="174" t="s">
        <v>266</v>
      </c>
      <c r="D159" s="174" t="s">
        <v>134</v>
      </c>
      <c r="E159" s="175" t="s">
        <v>267</v>
      </c>
      <c r="F159" s="176" t="s">
        <v>268</v>
      </c>
      <c r="G159" s="177" t="s">
        <v>165</v>
      </c>
      <c r="H159" s="178">
        <v>64</v>
      </c>
      <c r="I159" s="179"/>
      <c r="J159" s="180">
        <f>ROUND(I159*H159,2)</f>
        <v>0</v>
      </c>
      <c r="K159" s="181"/>
      <c r="L159" s="39"/>
      <c r="M159" s="182" t="s">
        <v>27</v>
      </c>
      <c r="N159" s="183" t="s">
        <v>45</v>
      </c>
      <c r="O159" s="64"/>
      <c r="P159" s="184">
        <f>O159*H159</f>
        <v>0</v>
      </c>
      <c r="Q159" s="184">
        <v>6.0000000000000002E-5</v>
      </c>
      <c r="R159" s="184">
        <f>Q159*H159</f>
        <v>3.8400000000000001E-3</v>
      </c>
      <c r="S159" s="184">
        <v>0</v>
      </c>
      <c r="T159" s="18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6" t="s">
        <v>138</v>
      </c>
      <c r="AT159" s="186" t="s">
        <v>134</v>
      </c>
      <c r="AU159" s="186" t="s">
        <v>85</v>
      </c>
      <c r="AY159" s="17" t="s">
        <v>132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7" t="s">
        <v>82</v>
      </c>
      <c r="BK159" s="187">
        <f>ROUND(I159*H159,2)</f>
        <v>0</v>
      </c>
      <c r="BL159" s="17" t="s">
        <v>138</v>
      </c>
      <c r="BM159" s="186" t="s">
        <v>269</v>
      </c>
    </row>
    <row r="160" spans="1:65" s="2" customFormat="1" ht="11.25">
      <c r="A160" s="34"/>
      <c r="B160" s="35"/>
      <c r="C160" s="36"/>
      <c r="D160" s="188" t="s">
        <v>140</v>
      </c>
      <c r="E160" s="36"/>
      <c r="F160" s="189" t="s">
        <v>270</v>
      </c>
      <c r="G160" s="36"/>
      <c r="H160" s="36"/>
      <c r="I160" s="190"/>
      <c r="J160" s="36"/>
      <c r="K160" s="36"/>
      <c r="L160" s="39"/>
      <c r="M160" s="191"/>
      <c r="N160" s="192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140</v>
      </c>
      <c r="AU160" s="17" t="s">
        <v>85</v>
      </c>
    </row>
    <row r="161" spans="1:65" s="13" customFormat="1" ht="11.25">
      <c r="B161" s="195"/>
      <c r="C161" s="196"/>
      <c r="D161" s="193" t="s">
        <v>144</v>
      </c>
      <c r="E161" s="197" t="s">
        <v>27</v>
      </c>
      <c r="F161" s="198" t="s">
        <v>271</v>
      </c>
      <c r="G161" s="196"/>
      <c r="H161" s="199">
        <v>64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144</v>
      </c>
      <c r="AU161" s="205" t="s">
        <v>85</v>
      </c>
      <c r="AV161" s="13" t="s">
        <v>85</v>
      </c>
      <c r="AW161" s="13" t="s">
        <v>34</v>
      </c>
      <c r="AX161" s="13" t="s">
        <v>74</v>
      </c>
      <c r="AY161" s="205" t="s">
        <v>132</v>
      </c>
    </row>
    <row r="162" spans="1:65" s="2" customFormat="1" ht="24.2" customHeight="1">
      <c r="A162" s="34"/>
      <c r="B162" s="35"/>
      <c r="C162" s="174" t="s">
        <v>272</v>
      </c>
      <c r="D162" s="174" t="s">
        <v>134</v>
      </c>
      <c r="E162" s="175" t="s">
        <v>273</v>
      </c>
      <c r="F162" s="176" t="s">
        <v>274</v>
      </c>
      <c r="G162" s="177" t="s">
        <v>165</v>
      </c>
      <c r="H162" s="178">
        <v>528</v>
      </c>
      <c r="I162" s="179"/>
      <c r="J162" s="180">
        <f>ROUND(I162*H162,2)</f>
        <v>0</v>
      </c>
      <c r="K162" s="181"/>
      <c r="L162" s="39"/>
      <c r="M162" s="182" t="s">
        <v>27</v>
      </c>
      <c r="N162" s="183" t="s">
        <v>45</v>
      </c>
      <c r="O162" s="64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6" t="s">
        <v>138</v>
      </c>
      <c r="AT162" s="186" t="s">
        <v>134</v>
      </c>
      <c r="AU162" s="186" t="s">
        <v>85</v>
      </c>
      <c r="AY162" s="17" t="s">
        <v>132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7" t="s">
        <v>82</v>
      </c>
      <c r="BK162" s="187">
        <f>ROUND(I162*H162,2)</f>
        <v>0</v>
      </c>
      <c r="BL162" s="17" t="s">
        <v>138</v>
      </c>
      <c r="BM162" s="186" t="s">
        <v>275</v>
      </c>
    </row>
    <row r="163" spans="1:65" s="2" customFormat="1" ht="11.25">
      <c r="A163" s="34"/>
      <c r="B163" s="35"/>
      <c r="C163" s="36"/>
      <c r="D163" s="188" t="s">
        <v>140</v>
      </c>
      <c r="E163" s="36"/>
      <c r="F163" s="189" t="s">
        <v>276</v>
      </c>
      <c r="G163" s="36"/>
      <c r="H163" s="36"/>
      <c r="I163" s="190"/>
      <c r="J163" s="36"/>
      <c r="K163" s="36"/>
      <c r="L163" s="39"/>
      <c r="M163" s="191"/>
      <c r="N163" s="192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140</v>
      </c>
      <c r="AU163" s="17" t="s">
        <v>85</v>
      </c>
    </row>
    <row r="164" spans="1:65" s="13" customFormat="1" ht="11.25">
      <c r="B164" s="195"/>
      <c r="C164" s="196"/>
      <c r="D164" s="193" t="s">
        <v>144</v>
      </c>
      <c r="E164" s="197" t="s">
        <v>27</v>
      </c>
      <c r="F164" s="198" t="s">
        <v>277</v>
      </c>
      <c r="G164" s="196"/>
      <c r="H164" s="199">
        <v>528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144</v>
      </c>
      <c r="AU164" s="205" t="s">
        <v>85</v>
      </c>
      <c r="AV164" s="13" t="s">
        <v>85</v>
      </c>
      <c r="AW164" s="13" t="s">
        <v>34</v>
      </c>
      <c r="AX164" s="13" t="s">
        <v>82</v>
      </c>
      <c r="AY164" s="205" t="s">
        <v>132</v>
      </c>
    </row>
    <row r="165" spans="1:65" s="2" customFormat="1" ht="16.5" customHeight="1">
      <c r="A165" s="34"/>
      <c r="B165" s="35"/>
      <c r="C165" s="174" t="s">
        <v>278</v>
      </c>
      <c r="D165" s="174" t="s">
        <v>134</v>
      </c>
      <c r="E165" s="175" t="s">
        <v>279</v>
      </c>
      <c r="F165" s="176" t="s">
        <v>280</v>
      </c>
      <c r="G165" s="177" t="s">
        <v>165</v>
      </c>
      <c r="H165" s="178">
        <v>64</v>
      </c>
      <c r="I165" s="179"/>
      <c r="J165" s="180">
        <f>ROUND(I165*H165,2)</f>
        <v>0</v>
      </c>
      <c r="K165" s="181"/>
      <c r="L165" s="39"/>
      <c r="M165" s="182" t="s">
        <v>27</v>
      </c>
      <c r="N165" s="183" t="s">
        <v>45</v>
      </c>
      <c r="O165" s="64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6" t="s">
        <v>138</v>
      </c>
      <c r="AT165" s="186" t="s">
        <v>134</v>
      </c>
      <c r="AU165" s="186" t="s">
        <v>85</v>
      </c>
      <c r="AY165" s="17" t="s">
        <v>132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7" t="s">
        <v>82</v>
      </c>
      <c r="BK165" s="187">
        <f>ROUND(I165*H165,2)</f>
        <v>0</v>
      </c>
      <c r="BL165" s="17" t="s">
        <v>138</v>
      </c>
      <c r="BM165" s="186" t="s">
        <v>281</v>
      </c>
    </row>
    <row r="166" spans="1:65" s="2" customFormat="1" ht="11.25">
      <c r="A166" s="34"/>
      <c r="B166" s="35"/>
      <c r="C166" s="36"/>
      <c r="D166" s="188" t="s">
        <v>140</v>
      </c>
      <c r="E166" s="36"/>
      <c r="F166" s="189" t="s">
        <v>282</v>
      </c>
      <c r="G166" s="36"/>
      <c r="H166" s="36"/>
      <c r="I166" s="190"/>
      <c r="J166" s="36"/>
      <c r="K166" s="36"/>
      <c r="L166" s="39"/>
      <c r="M166" s="191"/>
      <c r="N166" s="192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140</v>
      </c>
      <c r="AU166" s="17" t="s">
        <v>85</v>
      </c>
    </row>
    <row r="167" spans="1:65" s="13" customFormat="1" ht="11.25">
      <c r="B167" s="195"/>
      <c r="C167" s="196"/>
      <c r="D167" s="193" t="s">
        <v>144</v>
      </c>
      <c r="E167" s="197" t="s">
        <v>27</v>
      </c>
      <c r="F167" s="198" t="s">
        <v>271</v>
      </c>
      <c r="G167" s="196"/>
      <c r="H167" s="199">
        <v>64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144</v>
      </c>
      <c r="AU167" s="205" t="s">
        <v>85</v>
      </c>
      <c r="AV167" s="13" t="s">
        <v>85</v>
      </c>
      <c r="AW167" s="13" t="s">
        <v>34</v>
      </c>
      <c r="AX167" s="13" t="s">
        <v>82</v>
      </c>
      <c r="AY167" s="205" t="s">
        <v>132</v>
      </c>
    </row>
    <row r="168" spans="1:65" s="2" customFormat="1" ht="33" customHeight="1">
      <c r="A168" s="34"/>
      <c r="B168" s="35"/>
      <c r="C168" s="174" t="s">
        <v>283</v>
      </c>
      <c r="D168" s="174" t="s">
        <v>134</v>
      </c>
      <c r="E168" s="175" t="s">
        <v>284</v>
      </c>
      <c r="F168" s="176" t="s">
        <v>285</v>
      </c>
      <c r="G168" s="177" t="s">
        <v>137</v>
      </c>
      <c r="H168" s="178">
        <v>851</v>
      </c>
      <c r="I168" s="179"/>
      <c r="J168" s="180">
        <f>ROUND(I168*H168,2)</f>
        <v>0</v>
      </c>
      <c r="K168" s="181"/>
      <c r="L168" s="39"/>
      <c r="M168" s="182" t="s">
        <v>27</v>
      </c>
      <c r="N168" s="183" t="s">
        <v>45</v>
      </c>
      <c r="O168" s="64"/>
      <c r="P168" s="184">
        <f>O168*H168</f>
        <v>0</v>
      </c>
      <c r="Q168" s="184">
        <v>0</v>
      </c>
      <c r="R168" s="184">
        <f>Q168*H168</f>
        <v>0</v>
      </c>
      <c r="S168" s="184">
        <v>0.02</v>
      </c>
      <c r="T168" s="185">
        <f>S168*H168</f>
        <v>17.02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6" t="s">
        <v>138</v>
      </c>
      <c r="AT168" s="186" t="s">
        <v>134</v>
      </c>
      <c r="AU168" s="186" t="s">
        <v>85</v>
      </c>
      <c r="AY168" s="17" t="s">
        <v>132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7" t="s">
        <v>82</v>
      </c>
      <c r="BK168" s="187">
        <f>ROUND(I168*H168,2)</f>
        <v>0</v>
      </c>
      <c r="BL168" s="17" t="s">
        <v>138</v>
      </c>
      <c r="BM168" s="186" t="s">
        <v>286</v>
      </c>
    </row>
    <row r="169" spans="1:65" s="2" customFormat="1" ht="11.25">
      <c r="A169" s="34"/>
      <c r="B169" s="35"/>
      <c r="C169" s="36"/>
      <c r="D169" s="188" t="s">
        <v>140</v>
      </c>
      <c r="E169" s="36"/>
      <c r="F169" s="189" t="s">
        <v>287</v>
      </c>
      <c r="G169" s="36"/>
      <c r="H169" s="36"/>
      <c r="I169" s="190"/>
      <c r="J169" s="36"/>
      <c r="K169" s="36"/>
      <c r="L169" s="39"/>
      <c r="M169" s="191"/>
      <c r="N169" s="192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140</v>
      </c>
      <c r="AU169" s="17" t="s">
        <v>85</v>
      </c>
    </row>
    <row r="170" spans="1:65" s="13" customFormat="1" ht="11.25">
      <c r="B170" s="195"/>
      <c r="C170" s="196"/>
      <c r="D170" s="193" t="s">
        <v>144</v>
      </c>
      <c r="E170" s="197" t="s">
        <v>27</v>
      </c>
      <c r="F170" s="198" t="s">
        <v>161</v>
      </c>
      <c r="G170" s="196"/>
      <c r="H170" s="199">
        <v>851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144</v>
      </c>
      <c r="AU170" s="205" t="s">
        <v>85</v>
      </c>
      <c r="AV170" s="13" t="s">
        <v>85</v>
      </c>
      <c r="AW170" s="13" t="s">
        <v>34</v>
      </c>
      <c r="AX170" s="13" t="s">
        <v>82</v>
      </c>
      <c r="AY170" s="205" t="s">
        <v>132</v>
      </c>
    </row>
    <row r="171" spans="1:65" s="12" customFormat="1" ht="20.85" customHeight="1">
      <c r="B171" s="158"/>
      <c r="C171" s="159"/>
      <c r="D171" s="160" t="s">
        <v>73</v>
      </c>
      <c r="E171" s="172" t="s">
        <v>288</v>
      </c>
      <c r="F171" s="172" t="s">
        <v>289</v>
      </c>
      <c r="G171" s="159"/>
      <c r="H171" s="159"/>
      <c r="I171" s="162"/>
      <c r="J171" s="173">
        <f>BK171</f>
        <v>0</v>
      </c>
      <c r="K171" s="159"/>
      <c r="L171" s="164"/>
      <c r="M171" s="165"/>
      <c r="N171" s="166"/>
      <c r="O171" s="166"/>
      <c r="P171" s="167">
        <f>SUM(P172:P174)</f>
        <v>0</v>
      </c>
      <c r="Q171" s="166"/>
      <c r="R171" s="167">
        <f>SUM(R172:R174)</f>
        <v>0</v>
      </c>
      <c r="S171" s="166"/>
      <c r="T171" s="168">
        <f>SUM(T172:T174)</f>
        <v>0</v>
      </c>
      <c r="AR171" s="169" t="s">
        <v>82</v>
      </c>
      <c r="AT171" s="170" t="s">
        <v>73</v>
      </c>
      <c r="AU171" s="170" t="s">
        <v>85</v>
      </c>
      <c r="AY171" s="169" t="s">
        <v>132</v>
      </c>
      <c r="BK171" s="171">
        <f>SUM(BK172:BK174)</f>
        <v>0</v>
      </c>
    </row>
    <row r="172" spans="1:65" s="2" customFormat="1" ht="24.2" customHeight="1">
      <c r="A172" s="34"/>
      <c r="B172" s="35"/>
      <c r="C172" s="174" t="s">
        <v>290</v>
      </c>
      <c r="D172" s="174" t="s">
        <v>134</v>
      </c>
      <c r="E172" s="175" t="s">
        <v>291</v>
      </c>
      <c r="F172" s="176" t="s">
        <v>292</v>
      </c>
      <c r="G172" s="177" t="s">
        <v>195</v>
      </c>
      <c r="H172" s="178">
        <v>7</v>
      </c>
      <c r="I172" s="179"/>
      <c r="J172" s="180">
        <f>ROUND(I172*H172,2)</f>
        <v>0</v>
      </c>
      <c r="K172" s="181"/>
      <c r="L172" s="39"/>
      <c r="M172" s="182" t="s">
        <v>27</v>
      </c>
      <c r="N172" s="183" t="s">
        <v>45</v>
      </c>
      <c r="O172" s="64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6" t="s">
        <v>138</v>
      </c>
      <c r="AT172" s="186" t="s">
        <v>134</v>
      </c>
      <c r="AU172" s="186" t="s">
        <v>151</v>
      </c>
      <c r="AY172" s="17" t="s">
        <v>132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7" t="s">
        <v>82</v>
      </c>
      <c r="BK172" s="187">
        <f>ROUND(I172*H172,2)</f>
        <v>0</v>
      </c>
      <c r="BL172" s="17" t="s">
        <v>138</v>
      </c>
      <c r="BM172" s="186" t="s">
        <v>293</v>
      </c>
    </row>
    <row r="173" spans="1:65" s="2" customFormat="1" ht="11.25">
      <c r="A173" s="34"/>
      <c r="B173" s="35"/>
      <c r="C173" s="36"/>
      <c r="D173" s="188" t="s">
        <v>140</v>
      </c>
      <c r="E173" s="36"/>
      <c r="F173" s="189" t="s">
        <v>294</v>
      </c>
      <c r="G173" s="36"/>
      <c r="H173" s="36"/>
      <c r="I173" s="190"/>
      <c r="J173" s="36"/>
      <c r="K173" s="36"/>
      <c r="L173" s="39"/>
      <c r="M173" s="191"/>
      <c r="N173" s="192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140</v>
      </c>
      <c r="AU173" s="17" t="s">
        <v>151</v>
      </c>
    </row>
    <row r="174" spans="1:65" s="13" customFormat="1" ht="11.25">
      <c r="B174" s="195"/>
      <c r="C174" s="196"/>
      <c r="D174" s="193" t="s">
        <v>144</v>
      </c>
      <c r="E174" s="197" t="s">
        <v>27</v>
      </c>
      <c r="F174" s="198" t="s">
        <v>156</v>
      </c>
      <c r="G174" s="196"/>
      <c r="H174" s="199">
        <v>7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144</v>
      </c>
      <c r="AU174" s="205" t="s">
        <v>151</v>
      </c>
      <c r="AV174" s="13" t="s">
        <v>85</v>
      </c>
      <c r="AW174" s="13" t="s">
        <v>34</v>
      </c>
      <c r="AX174" s="13" t="s">
        <v>74</v>
      </c>
      <c r="AY174" s="205" t="s">
        <v>132</v>
      </c>
    </row>
    <row r="175" spans="1:65" s="12" customFormat="1" ht="22.9" customHeight="1">
      <c r="B175" s="158"/>
      <c r="C175" s="159"/>
      <c r="D175" s="160" t="s">
        <v>73</v>
      </c>
      <c r="E175" s="172" t="s">
        <v>295</v>
      </c>
      <c r="F175" s="172" t="s">
        <v>296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SUM(P176:P194)</f>
        <v>0</v>
      </c>
      <c r="Q175" s="166"/>
      <c r="R175" s="167">
        <f>SUM(R176:R194)</f>
        <v>0</v>
      </c>
      <c r="S175" s="166"/>
      <c r="T175" s="168">
        <f>SUM(T176:T194)</f>
        <v>0</v>
      </c>
      <c r="AR175" s="169" t="s">
        <v>82</v>
      </c>
      <c r="AT175" s="170" t="s">
        <v>73</v>
      </c>
      <c r="AU175" s="170" t="s">
        <v>82</v>
      </c>
      <c r="AY175" s="169" t="s">
        <v>132</v>
      </c>
      <c r="BK175" s="171">
        <f>SUM(BK176:BK194)</f>
        <v>0</v>
      </c>
    </row>
    <row r="176" spans="1:65" s="2" customFormat="1" ht="24.2" customHeight="1">
      <c r="A176" s="34"/>
      <c r="B176" s="35"/>
      <c r="C176" s="174" t="s">
        <v>297</v>
      </c>
      <c r="D176" s="174" t="s">
        <v>134</v>
      </c>
      <c r="E176" s="175" t="s">
        <v>298</v>
      </c>
      <c r="F176" s="176" t="s">
        <v>299</v>
      </c>
      <c r="G176" s="177" t="s">
        <v>195</v>
      </c>
      <c r="H176" s="178">
        <v>197</v>
      </c>
      <c r="I176" s="179"/>
      <c r="J176" s="180">
        <f>ROUND(I176*H176,2)</f>
        <v>0</v>
      </c>
      <c r="K176" s="181"/>
      <c r="L176" s="39"/>
      <c r="M176" s="182" t="s">
        <v>27</v>
      </c>
      <c r="N176" s="183" t="s">
        <v>45</v>
      </c>
      <c r="O176" s="64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6" t="s">
        <v>138</v>
      </c>
      <c r="AT176" s="186" t="s">
        <v>134</v>
      </c>
      <c r="AU176" s="186" t="s">
        <v>85</v>
      </c>
      <c r="AY176" s="17" t="s">
        <v>132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7" t="s">
        <v>82</v>
      </c>
      <c r="BK176" s="187">
        <f>ROUND(I176*H176,2)</f>
        <v>0</v>
      </c>
      <c r="BL176" s="17" t="s">
        <v>138</v>
      </c>
      <c r="BM176" s="186" t="s">
        <v>300</v>
      </c>
    </row>
    <row r="177" spans="1:65" s="2" customFormat="1" ht="11.25">
      <c r="A177" s="34"/>
      <c r="B177" s="35"/>
      <c r="C177" s="36"/>
      <c r="D177" s="188" t="s">
        <v>140</v>
      </c>
      <c r="E177" s="36"/>
      <c r="F177" s="189" t="s">
        <v>301</v>
      </c>
      <c r="G177" s="36"/>
      <c r="H177" s="36"/>
      <c r="I177" s="190"/>
      <c r="J177" s="36"/>
      <c r="K177" s="36"/>
      <c r="L177" s="39"/>
      <c r="M177" s="191"/>
      <c r="N177" s="192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140</v>
      </c>
      <c r="AU177" s="17" t="s">
        <v>85</v>
      </c>
    </row>
    <row r="178" spans="1:65" s="13" customFormat="1" ht="11.25">
      <c r="B178" s="195"/>
      <c r="C178" s="196"/>
      <c r="D178" s="193" t="s">
        <v>144</v>
      </c>
      <c r="E178" s="197" t="s">
        <v>27</v>
      </c>
      <c r="F178" s="198" t="s">
        <v>302</v>
      </c>
      <c r="G178" s="196"/>
      <c r="H178" s="199">
        <v>197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144</v>
      </c>
      <c r="AU178" s="205" t="s">
        <v>85</v>
      </c>
      <c r="AV178" s="13" t="s">
        <v>85</v>
      </c>
      <c r="AW178" s="13" t="s">
        <v>34</v>
      </c>
      <c r="AX178" s="13" t="s">
        <v>82</v>
      </c>
      <c r="AY178" s="205" t="s">
        <v>132</v>
      </c>
    </row>
    <row r="179" spans="1:65" s="2" customFormat="1" ht="24.2" customHeight="1">
      <c r="A179" s="34"/>
      <c r="B179" s="35"/>
      <c r="C179" s="174" t="s">
        <v>303</v>
      </c>
      <c r="D179" s="174" t="s">
        <v>134</v>
      </c>
      <c r="E179" s="175" t="s">
        <v>304</v>
      </c>
      <c r="F179" s="176" t="s">
        <v>305</v>
      </c>
      <c r="G179" s="177" t="s">
        <v>195</v>
      </c>
      <c r="H179" s="178">
        <v>197</v>
      </c>
      <c r="I179" s="179"/>
      <c r="J179" s="180">
        <f>ROUND(I179*H179,2)</f>
        <v>0</v>
      </c>
      <c r="K179" s="181"/>
      <c r="L179" s="39"/>
      <c r="M179" s="182" t="s">
        <v>27</v>
      </c>
      <c r="N179" s="183" t="s">
        <v>45</v>
      </c>
      <c r="O179" s="64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6" t="s">
        <v>138</v>
      </c>
      <c r="AT179" s="186" t="s">
        <v>134</v>
      </c>
      <c r="AU179" s="186" t="s">
        <v>85</v>
      </c>
      <c r="AY179" s="17" t="s">
        <v>132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7" t="s">
        <v>82</v>
      </c>
      <c r="BK179" s="187">
        <f>ROUND(I179*H179,2)</f>
        <v>0</v>
      </c>
      <c r="BL179" s="17" t="s">
        <v>138</v>
      </c>
      <c r="BM179" s="186" t="s">
        <v>306</v>
      </c>
    </row>
    <row r="180" spans="1:65" s="2" customFormat="1" ht="11.25">
      <c r="A180" s="34"/>
      <c r="B180" s="35"/>
      <c r="C180" s="36"/>
      <c r="D180" s="188" t="s">
        <v>140</v>
      </c>
      <c r="E180" s="36"/>
      <c r="F180" s="189" t="s">
        <v>307</v>
      </c>
      <c r="G180" s="36"/>
      <c r="H180" s="36"/>
      <c r="I180" s="190"/>
      <c r="J180" s="36"/>
      <c r="K180" s="36"/>
      <c r="L180" s="39"/>
      <c r="M180" s="191"/>
      <c r="N180" s="192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140</v>
      </c>
      <c r="AU180" s="17" t="s">
        <v>85</v>
      </c>
    </row>
    <row r="181" spans="1:65" s="2" customFormat="1" ht="19.5">
      <c r="A181" s="34"/>
      <c r="B181" s="35"/>
      <c r="C181" s="36"/>
      <c r="D181" s="193" t="s">
        <v>142</v>
      </c>
      <c r="E181" s="36"/>
      <c r="F181" s="194" t="s">
        <v>308</v>
      </c>
      <c r="G181" s="36"/>
      <c r="H181" s="36"/>
      <c r="I181" s="190"/>
      <c r="J181" s="36"/>
      <c r="K181" s="36"/>
      <c r="L181" s="39"/>
      <c r="M181" s="191"/>
      <c r="N181" s="192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142</v>
      </c>
      <c r="AU181" s="17" t="s">
        <v>85</v>
      </c>
    </row>
    <row r="182" spans="1:65" s="13" customFormat="1" ht="11.25">
      <c r="B182" s="195"/>
      <c r="C182" s="196"/>
      <c r="D182" s="193" t="s">
        <v>144</v>
      </c>
      <c r="E182" s="197" t="s">
        <v>27</v>
      </c>
      <c r="F182" s="198" t="s">
        <v>302</v>
      </c>
      <c r="G182" s="196"/>
      <c r="H182" s="199">
        <v>197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144</v>
      </c>
      <c r="AU182" s="205" t="s">
        <v>85</v>
      </c>
      <c r="AV182" s="13" t="s">
        <v>85</v>
      </c>
      <c r="AW182" s="13" t="s">
        <v>34</v>
      </c>
      <c r="AX182" s="13" t="s">
        <v>74</v>
      </c>
      <c r="AY182" s="205" t="s">
        <v>132</v>
      </c>
    </row>
    <row r="183" spans="1:65" s="2" customFormat="1" ht="24.2" customHeight="1">
      <c r="A183" s="34"/>
      <c r="B183" s="35"/>
      <c r="C183" s="174" t="s">
        <v>309</v>
      </c>
      <c r="D183" s="174" t="s">
        <v>134</v>
      </c>
      <c r="E183" s="175" t="s">
        <v>310</v>
      </c>
      <c r="F183" s="176" t="s">
        <v>311</v>
      </c>
      <c r="G183" s="177" t="s">
        <v>195</v>
      </c>
      <c r="H183" s="178">
        <v>3743</v>
      </c>
      <c r="I183" s="179"/>
      <c r="J183" s="180">
        <f>ROUND(I183*H183,2)</f>
        <v>0</v>
      </c>
      <c r="K183" s="181"/>
      <c r="L183" s="39"/>
      <c r="M183" s="182" t="s">
        <v>27</v>
      </c>
      <c r="N183" s="183" t="s">
        <v>45</v>
      </c>
      <c r="O183" s="64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6" t="s">
        <v>138</v>
      </c>
      <c r="AT183" s="186" t="s">
        <v>134</v>
      </c>
      <c r="AU183" s="186" t="s">
        <v>85</v>
      </c>
      <c r="AY183" s="17" t="s">
        <v>132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7" t="s">
        <v>82</v>
      </c>
      <c r="BK183" s="187">
        <f>ROUND(I183*H183,2)</f>
        <v>0</v>
      </c>
      <c r="BL183" s="17" t="s">
        <v>138</v>
      </c>
      <c r="BM183" s="186" t="s">
        <v>312</v>
      </c>
    </row>
    <row r="184" spans="1:65" s="2" customFormat="1" ht="11.25">
      <c r="A184" s="34"/>
      <c r="B184" s="35"/>
      <c r="C184" s="36"/>
      <c r="D184" s="188" t="s">
        <v>140</v>
      </c>
      <c r="E184" s="36"/>
      <c r="F184" s="189" t="s">
        <v>313</v>
      </c>
      <c r="G184" s="36"/>
      <c r="H184" s="36"/>
      <c r="I184" s="190"/>
      <c r="J184" s="36"/>
      <c r="K184" s="36"/>
      <c r="L184" s="39"/>
      <c r="M184" s="191"/>
      <c r="N184" s="192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140</v>
      </c>
      <c r="AU184" s="17" t="s">
        <v>85</v>
      </c>
    </row>
    <row r="185" spans="1:65" s="13" customFormat="1" ht="11.25">
      <c r="B185" s="195"/>
      <c r="C185" s="196"/>
      <c r="D185" s="193" t="s">
        <v>144</v>
      </c>
      <c r="E185" s="197" t="s">
        <v>27</v>
      </c>
      <c r="F185" s="198" t="s">
        <v>314</v>
      </c>
      <c r="G185" s="196"/>
      <c r="H185" s="199">
        <v>3743</v>
      </c>
      <c r="I185" s="200"/>
      <c r="J185" s="196"/>
      <c r="K185" s="196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144</v>
      </c>
      <c r="AU185" s="205" t="s">
        <v>85</v>
      </c>
      <c r="AV185" s="13" t="s">
        <v>85</v>
      </c>
      <c r="AW185" s="13" t="s">
        <v>34</v>
      </c>
      <c r="AX185" s="13" t="s">
        <v>82</v>
      </c>
      <c r="AY185" s="205" t="s">
        <v>132</v>
      </c>
    </row>
    <row r="186" spans="1:65" s="2" customFormat="1" ht="24.2" customHeight="1">
      <c r="A186" s="34"/>
      <c r="B186" s="35"/>
      <c r="C186" s="174" t="s">
        <v>315</v>
      </c>
      <c r="D186" s="174" t="s">
        <v>134</v>
      </c>
      <c r="E186" s="175" t="s">
        <v>316</v>
      </c>
      <c r="F186" s="176" t="s">
        <v>317</v>
      </c>
      <c r="G186" s="177" t="s">
        <v>195</v>
      </c>
      <c r="H186" s="178">
        <v>4.2</v>
      </c>
      <c r="I186" s="179"/>
      <c r="J186" s="180">
        <f>ROUND(I186*H186,2)</f>
        <v>0</v>
      </c>
      <c r="K186" s="181"/>
      <c r="L186" s="39"/>
      <c r="M186" s="182" t="s">
        <v>27</v>
      </c>
      <c r="N186" s="183" t="s">
        <v>45</v>
      </c>
      <c r="O186" s="64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6" t="s">
        <v>138</v>
      </c>
      <c r="AT186" s="186" t="s">
        <v>134</v>
      </c>
      <c r="AU186" s="186" t="s">
        <v>85</v>
      </c>
      <c r="AY186" s="17" t="s">
        <v>132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7" t="s">
        <v>82</v>
      </c>
      <c r="BK186" s="187">
        <f>ROUND(I186*H186,2)</f>
        <v>0</v>
      </c>
      <c r="BL186" s="17" t="s">
        <v>138</v>
      </c>
      <c r="BM186" s="186" t="s">
        <v>318</v>
      </c>
    </row>
    <row r="187" spans="1:65" s="2" customFormat="1" ht="11.25">
      <c r="A187" s="34"/>
      <c r="B187" s="35"/>
      <c r="C187" s="36"/>
      <c r="D187" s="188" t="s">
        <v>140</v>
      </c>
      <c r="E187" s="36"/>
      <c r="F187" s="189" t="s">
        <v>319</v>
      </c>
      <c r="G187" s="36"/>
      <c r="H187" s="36"/>
      <c r="I187" s="190"/>
      <c r="J187" s="36"/>
      <c r="K187" s="36"/>
      <c r="L187" s="39"/>
      <c r="M187" s="191"/>
      <c r="N187" s="192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140</v>
      </c>
      <c r="AU187" s="17" t="s">
        <v>85</v>
      </c>
    </row>
    <row r="188" spans="1:65" s="13" customFormat="1" ht="11.25">
      <c r="B188" s="195"/>
      <c r="C188" s="196"/>
      <c r="D188" s="193" t="s">
        <v>144</v>
      </c>
      <c r="E188" s="197" t="s">
        <v>27</v>
      </c>
      <c r="F188" s="198" t="s">
        <v>320</v>
      </c>
      <c r="G188" s="196"/>
      <c r="H188" s="199">
        <v>4.2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144</v>
      </c>
      <c r="AU188" s="205" t="s">
        <v>85</v>
      </c>
      <c r="AV188" s="13" t="s">
        <v>85</v>
      </c>
      <c r="AW188" s="13" t="s">
        <v>34</v>
      </c>
      <c r="AX188" s="13" t="s">
        <v>82</v>
      </c>
      <c r="AY188" s="205" t="s">
        <v>132</v>
      </c>
    </row>
    <row r="189" spans="1:65" s="2" customFormat="1" ht="24.2" customHeight="1">
      <c r="A189" s="34"/>
      <c r="B189" s="35"/>
      <c r="C189" s="174" t="s">
        <v>321</v>
      </c>
      <c r="D189" s="174" t="s">
        <v>134</v>
      </c>
      <c r="E189" s="175" t="s">
        <v>322</v>
      </c>
      <c r="F189" s="176" t="s">
        <v>323</v>
      </c>
      <c r="G189" s="177" t="s">
        <v>195</v>
      </c>
      <c r="H189" s="178">
        <v>71.400000000000006</v>
      </c>
      <c r="I189" s="179"/>
      <c r="J189" s="180">
        <f>ROUND(I189*H189,2)</f>
        <v>0</v>
      </c>
      <c r="K189" s="181"/>
      <c r="L189" s="39"/>
      <c r="M189" s="182" t="s">
        <v>27</v>
      </c>
      <c r="N189" s="183" t="s">
        <v>45</v>
      </c>
      <c r="O189" s="64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6" t="s">
        <v>138</v>
      </c>
      <c r="AT189" s="186" t="s">
        <v>134</v>
      </c>
      <c r="AU189" s="186" t="s">
        <v>85</v>
      </c>
      <c r="AY189" s="17" t="s">
        <v>132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7" t="s">
        <v>82</v>
      </c>
      <c r="BK189" s="187">
        <f>ROUND(I189*H189,2)</f>
        <v>0</v>
      </c>
      <c r="BL189" s="17" t="s">
        <v>138</v>
      </c>
      <c r="BM189" s="186" t="s">
        <v>324</v>
      </c>
    </row>
    <row r="190" spans="1:65" s="2" customFormat="1" ht="11.25">
      <c r="A190" s="34"/>
      <c r="B190" s="35"/>
      <c r="C190" s="36"/>
      <c r="D190" s="188" t="s">
        <v>140</v>
      </c>
      <c r="E190" s="36"/>
      <c r="F190" s="189" t="s">
        <v>325</v>
      </c>
      <c r="G190" s="36"/>
      <c r="H190" s="36"/>
      <c r="I190" s="190"/>
      <c r="J190" s="36"/>
      <c r="K190" s="36"/>
      <c r="L190" s="39"/>
      <c r="M190" s="191"/>
      <c r="N190" s="192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140</v>
      </c>
      <c r="AU190" s="17" t="s">
        <v>85</v>
      </c>
    </row>
    <row r="191" spans="1:65" s="13" customFormat="1" ht="11.25">
      <c r="B191" s="195"/>
      <c r="C191" s="196"/>
      <c r="D191" s="193" t="s">
        <v>144</v>
      </c>
      <c r="E191" s="197" t="s">
        <v>27</v>
      </c>
      <c r="F191" s="198" t="s">
        <v>326</v>
      </c>
      <c r="G191" s="196"/>
      <c r="H191" s="199">
        <v>71.400000000000006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144</v>
      </c>
      <c r="AU191" s="205" t="s">
        <v>85</v>
      </c>
      <c r="AV191" s="13" t="s">
        <v>85</v>
      </c>
      <c r="AW191" s="13" t="s">
        <v>34</v>
      </c>
      <c r="AX191" s="13" t="s">
        <v>82</v>
      </c>
      <c r="AY191" s="205" t="s">
        <v>132</v>
      </c>
    </row>
    <row r="192" spans="1:65" s="2" customFormat="1" ht="24.2" customHeight="1">
      <c r="A192" s="34"/>
      <c r="B192" s="35"/>
      <c r="C192" s="174" t="s">
        <v>327</v>
      </c>
      <c r="D192" s="174" t="s">
        <v>134</v>
      </c>
      <c r="E192" s="175" t="s">
        <v>328</v>
      </c>
      <c r="F192" s="176" t="s">
        <v>329</v>
      </c>
      <c r="G192" s="177" t="s">
        <v>195</v>
      </c>
      <c r="H192" s="178">
        <v>4.2</v>
      </c>
      <c r="I192" s="179"/>
      <c r="J192" s="180">
        <f>ROUND(I192*H192,2)</f>
        <v>0</v>
      </c>
      <c r="K192" s="181"/>
      <c r="L192" s="39"/>
      <c r="M192" s="182" t="s">
        <v>27</v>
      </c>
      <c r="N192" s="183" t="s">
        <v>45</v>
      </c>
      <c r="O192" s="64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6" t="s">
        <v>138</v>
      </c>
      <c r="AT192" s="186" t="s">
        <v>134</v>
      </c>
      <c r="AU192" s="186" t="s">
        <v>85</v>
      </c>
      <c r="AY192" s="17" t="s">
        <v>132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7" t="s">
        <v>82</v>
      </c>
      <c r="BK192" s="187">
        <f>ROUND(I192*H192,2)</f>
        <v>0</v>
      </c>
      <c r="BL192" s="17" t="s">
        <v>138</v>
      </c>
      <c r="BM192" s="186" t="s">
        <v>330</v>
      </c>
    </row>
    <row r="193" spans="1:51" s="2" customFormat="1" ht="11.25">
      <c r="A193" s="34"/>
      <c r="B193" s="35"/>
      <c r="C193" s="36"/>
      <c r="D193" s="188" t="s">
        <v>140</v>
      </c>
      <c r="E193" s="36"/>
      <c r="F193" s="189" t="s">
        <v>331</v>
      </c>
      <c r="G193" s="36"/>
      <c r="H193" s="36"/>
      <c r="I193" s="190"/>
      <c r="J193" s="36"/>
      <c r="K193" s="36"/>
      <c r="L193" s="39"/>
      <c r="M193" s="191"/>
      <c r="N193" s="192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140</v>
      </c>
      <c r="AU193" s="17" t="s">
        <v>85</v>
      </c>
    </row>
    <row r="194" spans="1:51" s="13" customFormat="1" ht="11.25">
      <c r="B194" s="195"/>
      <c r="C194" s="196"/>
      <c r="D194" s="193" t="s">
        <v>144</v>
      </c>
      <c r="E194" s="197" t="s">
        <v>27</v>
      </c>
      <c r="F194" s="198" t="s">
        <v>320</v>
      </c>
      <c r="G194" s="196"/>
      <c r="H194" s="199">
        <v>4.2</v>
      </c>
      <c r="I194" s="200"/>
      <c r="J194" s="196"/>
      <c r="K194" s="196"/>
      <c r="L194" s="201"/>
      <c r="M194" s="217"/>
      <c r="N194" s="218"/>
      <c r="O194" s="218"/>
      <c r="P194" s="218"/>
      <c r="Q194" s="218"/>
      <c r="R194" s="218"/>
      <c r="S194" s="218"/>
      <c r="T194" s="219"/>
      <c r="AT194" s="205" t="s">
        <v>144</v>
      </c>
      <c r="AU194" s="205" t="s">
        <v>85</v>
      </c>
      <c r="AV194" s="13" t="s">
        <v>85</v>
      </c>
      <c r="AW194" s="13" t="s">
        <v>34</v>
      </c>
      <c r="AX194" s="13" t="s">
        <v>82</v>
      </c>
      <c r="AY194" s="205" t="s">
        <v>132</v>
      </c>
    </row>
    <row r="195" spans="1:51" s="2" customFormat="1" ht="6.95" customHeight="1">
      <c r="A195" s="34"/>
      <c r="B195" s="47"/>
      <c r="C195" s="48"/>
      <c r="D195" s="48"/>
      <c r="E195" s="48"/>
      <c r="F195" s="48"/>
      <c r="G195" s="48"/>
      <c r="H195" s="48"/>
      <c r="I195" s="48"/>
      <c r="J195" s="48"/>
      <c r="K195" s="48"/>
      <c r="L195" s="39"/>
      <c r="M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</sheetData>
  <sheetProtection algorithmName="SHA-512" hashValue="ZcEbfH/qAzcEFKUQ/o9FMoym7rzLJ9OAhTGwTVWvX5ybW9osKB0W1sbRdNpvtqDG2TeoiuTcKh6j85JLRv/4yg==" saltValue="4I5j+Wjj/OS/0mycpALCxBlpAmBpemjsyJGkdu6X2po+/lm5oJpIQXynBTuigFD2DvciOoC4w5ckOJ4WJTV26g==" spinCount="100000" sheet="1" objects="1" scenarios="1" formatColumns="0" formatRows="0" autoFilter="0"/>
  <autoFilter ref="C85:K19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7" r:id="rId3"/>
    <hyperlink ref="F100" r:id="rId4"/>
    <hyperlink ref="F103" r:id="rId5"/>
    <hyperlink ref="F106" r:id="rId6"/>
    <hyperlink ref="F109" r:id="rId7"/>
    <hyperlink ref="F112" r:id="rId8"/>
    <hyperlink ref="F115" r:id="rId9"/>
    <hyperlink ref="F118" r:id="rId10"/>
    <hyperlink ref="F121" r:id="rId11"/>
    <hyperlink ref="F127" r:id="rId12"/>
    <hyperlink ref="F131" r:id="rId13"/>
    <hyperlink ref="F134" r:id="rId14"/>
    <hyperlink ref="F137" r:id="rId15"/>
    <hyperlink ref="F151" r:id="rId16"/>
    <hyperlink ref="F157" r:id="rId17"/>
    <hyperlink ref="F160" r:id="rId18"/>
    <hyperlink ref="F163" r:id="rId19"/>
    <hyperlink ref="F166" r:id="rId20"/>
    <hyperlink ref="F169" r:id="rId21"/>
    <hyperlink ref="F173" r:id="rId22"/>
    <hyperlink ref="F177" r:id="rId23"/>
    <hyperlink ref="F180" r:id="rId24"/>
    <hyperlink ref="F184" r:id="rId25"/>
    <hyperlink ref="F187" r:id="rId26"/>
    <hyperlink ref="F190" r:id="rId27"/>
    <hyperlink ref="F193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100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7" t="str">
        <f>'Rekapitulace stavby'!K6</f>
        <v>Rekonstrukce povrchu ve vybraných ulicích v Kolíně a v Sendražicích - 4.etapa</v>
      </c>
      <c r="F7" s="358"/>
      <c r="G7" s="358"/>
      <c r="H7" s="358"/>
      <c r="L7" s="20"/>
    </row>
    <row r="8" spans="1:46" s="2" customFormat="1" ht="12" customHeight="1">
      <c r="A8" s="34"/>
      <c r="B8" s="39"/>
      <c r="C8" s="34"/>
      <c r="D8" s="105" t="s">
        <v>101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9" t="s">
        <v>332</v>
      </c>
      <c r="F9" s="360"/>
      <c r="G9" s="360"/>
      <c r="H9" s="36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84</v>
      </c>
      <c r="G11" s="34"/>
      <c r="H11" s="34"/>
      <c r="I11" s="105" t="s">
        <v>20</v>
      </c>
      <c r="J11" s="107" t="s">
        <v>27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</v>
      </c>
      <c r="G12" s="34"/>
      <c r="H12" s="34"/>
      <c r="I12" s="105" t="s">
        <v>23</v>
      </c>
      <c r="J12" s="108" t="str">
        <f>'Rekapitulace stavby'!AN8</f>
        <v>21. 3. 2024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27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1" t="str">
        <f>'Rekapitulace stavby'!E14</f>
        <v>Vyplň údaj</v>
      </c>
      <c r="F18" s="362"/>
      <c r="G18" s="362"/>
      <c r="H18" s="362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27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103</v>
      </c>
      <c r="F21" s="34"/>
      <c r="G21" s="34"/>
      <c r="H21" s="34"/>
      <c r="I21" s="105" t="s">
        <v>29</v>
      </c>
      <c r="J21" s="107" t="s">
        <v>27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104</v>
      </c>
      <c r="F24" s="34"/>
      <c r="G24" s="34"/>
      <c r="H24" s="34"/>
      <c r="I24" s="105" t="s">
        <v>29</v>
      </c>
      <c r="J24" s="107" t="s">
        <v>105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63" t="s">
        <v>27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44</v>
      </c>
      <c r="E33" s="105" t="s">
        <v>45</v>
      </c>
      <c r="F33" s="117">
        <f>ROUND((SUM(BE86:BE176)),  2)</f>
        <v>0</v>
      </c>
      <c r="G33" s="34"/>
      <c r="H33" s="34"/>
      <c r="I33" s="118">
        <v>0.21</v>
      </c>
      <c r="J33" s="117">
        <f>ROUND(((SUM(BE86:BE176))*I33),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46</v>
      </c>
      <c r="F34" s="117">
        <f>ROUND((SUM(BF86:BF176)),  2)</f>
        <v>0</v>
      </c>
      <c r="G34" s="34"/>
      <c r="H34" s="34"/>
      <c r="I34" s="118">
        <v>0.15</v>
      </c>
      <c r="J34" s="117">
        <f>ROUND(((SUM(BF86:BF176))*I34),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47</v>
      </c>
      <c r="F35" s="117">
        <f>ROUND((SUM(BG86:BG176)),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48</v>
      </c>
      <c r="F36" s="117">
        <f>ROUND((SUM(BH86:BH176)),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49</v>
      </c>
      <c r="F37" s="117">
        <f>ROUND((SUM(BI86:BI176)),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4" t="str">
        <f>E7</f>
        <v>Rekonstrukce povrchu ve vybraných ulicích v Kolíně a v Sendražicích - 4.etapa</v>
      </c>
      <c r="F48" s="365"/>
      <c r="G48" s="365"/>
      <c r="H48" s="36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1153.5 - 2 - ulice Na Pobřeží</v>
      </c>
      <c r="F50" s="366"/>
      <c r="G50" s="366"/>
      <c r="H50" s="36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Kolín</v>
      </c>
      <c r="G52" s="36"/>
      <c r="H52" s="36"/>
      <c r="I52" s="29" t="s">
        <v>23</v>
      </c>
      <c r="J52" s="59" t="str">
        <f>IF(J12="","",J12)</f>
        <v>21. 3. 2024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Kolín</v>
      </c>
      <c r="G54" s="36"/>
      <c r="H54" s="36"/>
      <c r="I54" s="29" t="s">
        <v>32</v>
      </c>
      <c r="J54" s="32" t="str">
        <f>E21</f>
        <v>Ing. Lucie Dvořáková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S4A,s.r.o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107</v>
      </c>
      <c r="D57" s="131"/>
      <c r="E57" s="131"/>
      <c r="F57" s="131"/>
      <c r="G57" s="131"/>
      <c r="H57" s="131"/>
      <c r="I57" s="131"/>
      <c r="J57" s="132" t="s">
        <v>108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109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111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112</v>
      </c>
      <c r="E62" s="143"/>
      <c r="F62" s="143"/>
      <c r="G62" s="143"/>
      <c r="H62" s="143"/>
      <c r="I62" s="143"/>
      <c r="J62" s="144">
        <f>J101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113</v>
      </c>
      <c r="E63" s="143"/>
      <c r="F63" s="143"/>
      <c r="G63" s="143"/>
      <c r="H63" s="143"/>
      <c r="I63" s="143"/>
      <c r="J63" s="144">
        <f>J115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114</v>
      </c>
      <c r="E64" s="143"/>
      <c r="F64" s="143"/>
      <c r="G64" s="143"/>
      <c r="H64" s="143"/>
      <c r="I64" s="143"/>
      <c r="J64" s="144">
        <f>J125</f>
        <v>0</v>
      </c>
      <c r="K64" s="141"/>
      <c r="L64" s="145"/>
    </row>
    <row r="65" spans="1:31" s="10" customFormat="1" ht="14.85" customHeight="1">
      <c r="B65" s="140"/>
      <c r="C65" s="141"/>
      <c r="D65" s="142" t="s">
        <v>115</v>
      </c>
      <c r="E65" s="143"/>
      <c r="F65" s="143"/>
      <c r="G65" s="143"/>
      <c r="H65" s="143"/>
      <c r="I65" s="143"/>
      <c r="J65" s="144">
        <f>J153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116</v>
      </c>
      <c r="E66" s="143"/>
      <c r="F66" s="143"/>
      <c r="G66" s="143"/>
      <c r="H66" s="143"/>
      <c r="I66" s="143"/>
      <c r="J66" s="144">
        <f>J157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4" t="str">
        <f>E7</f>
        <v>Rekonstrukce povrchu ve vybraných ulicích v Kolíně a v Sendražicích - 4.etapa</v>
      </c>
      <c r="F76" s="365"/>
      <c r="G76" s="365"/>
      <c r="H76" s="365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101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7" t="str">
        <f>E9</f>
        <v>1153.5 - 2 - ulice Na Pobřeží</v>
      </c>
      <c r="F78" s="366"/>
      <c r="G78" s="366"/>
      <c r="H78" s="36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Město Kolín</v>
      </c>
      <c r="G80" s="36"/>
      <c r="H80" s="36"/>
      <c r="I80" s="29" t="s">
        <v>23</v>
      </c>
      <c r="J80" s="59" t="str">
        <f>IF(J12="","",J12)</f>
        <v>21. 3. 2024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Kolín</v>
      </c>
      <c r="G82" s="36"/>
      <c r="H82" s="36"/>
      <c r="I82" s="29" t="s">
        <v>32</v>
      </c>
      <c r="J82" s="32" t="str">
        <f>E21</f>
        <v>Ing. Lucie Dvořáková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35</v>
      </c>
      <c r="J83" s="32" t="str">
        <f>E24</f>
        <v>S4A,s.r.o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118</v>
      </c>
      <c r="D85" s="149" t="s">
        <v>59</v>
      </c>
      <c r="E85" s="149" t="s">
        <v>55</v>
      </c>
      <c r="F85" s="149" t="s">
        <v>56</v>
      </c>
      <c r="G85" s="149" t="s">
        <v>119</v>
      </c>
      <c r="H85" s="149" t="s">
        <v>120</v>
      </c>
      <c r="I85" s="149" t="s">
        <v>121</v>
      </c>
      <c r="J85" s="150" t="s">
        <v>108</v>
      </c>
      <c r="K85" s="151" t="s">
        <v>122</v>
      </c>
      <c r="L85" s="152"/>
      <c r="M85" s="68" t="s">
        <v>27</v>
      </c>
      <c r="N85" s="69" t="s">
        <v>44</v>
      </c>
      <c r="O85" s="69" t="s">
        <v>123</v>
      </c>
      <c r="P85" s="69" t="s">
        <v>124</v>
      </c>
      <c r="Q85" s="69" t="s">
        <v>125</v>
      </c>
      <c r="R85" s="69" t="s">
        <v>126</v>
      </c>
      <c r="S85" s="69" t="s">
        <v>127</v>
      </c>
      <c r="T85" s="70" t="s">
        <v>128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129</v>
      </c>
      <c r="D86" s="36"/>
      <c r="E86" s="36"/>
      <c r="F86" s="36"/>
      <c r="G86" s="36"/>
      <c r="H86" s="36"/>
      <c r="I86" s="36"/>
      <c r="J86" s="153">
        <f>BK86</f>
        <v>0</v>
      </c>
      <c r="K86" s="36"/>
      <c r="L86" s="39"/>
      <c r="M86" s="71"/>
      <c r="N86" s="154"/>
      <c r="O86" s="72"/>
      <c r="P86" s="155">
        <f>P87</f>
        <v>0</v>
      </c>
      <c r="Q86" s="72"/>
      <c r="R86" s="155">
        <f>R87</f>
        <v>8.1037750000000006</v>
      </c>
      <c r="S86" s="72"/>
      <c r="T86" s="156">
        <f>T87</f>
        <v>439.66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73</v>
      </c>
      <c r="AU86" s="17" t="s">
        <v>109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73</v>
      </c>
      <c r="E87" s="161" t="s">
        <v>130</v>
      </c>
      <c r="F87" s="161" t="s">
        <v>131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P88+P101+P115+P125+P157</f>
        <v>0</v>
      </c>
      <c r="Q87" s="166"/>
      <c r="R87" s="167">
        <f>R88+R101+R115+R125+R157</f>
        <v>8.1037750000000006</v>
      </c>
      <c r="S87" s="166"/>
      <c r="T87" s="168">
        <f>T88+T101+T115+T125+T157</f>
        <v>439.66</v>
      </c>
      <c r="AR87" s="169" t="s">
        <v>82</v>
      </c>
      <c r="AT87" s="170" t="s">
        <v>73</v>
      </c>
      <c r="AU87" s="170" t="s">
        <v>74</v>
      </c>
      <c r="AY87" s="169" t="s">
        <v>132</v>
      </c>
      <c r="BK87" s="171">
        <f>BK88+BK101+BK115+BK125+BK157</f>
        <v>0</v>
      </c>
    </row>
    <row r="88" spans="1:65" s="12" customFormat="1" ht="22.9" customHeight="1">
      <c r="B88" s="158"/>
      <c r="C88" s="159"/>
      <c r="D88" s="160" t="s">
        <v>73</v>
      </c>
      <c r="E88" s="172" t="s">
        <v>82</v>
      </c>
      <c r="F88" s="172" t="s">
        <v>133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SUM(P89:P100)</f>
        <v>0</v>
      </c>
      <c r="Q88" s="166"/>
      <c r="R88" s="167">
        <f>SUM(R89:R100)</f>
        <v>0.2792</v>
      </c>
      <c r="S88" s="166"/>
      <c r="T88" s="168">
        <f>SUM(T89:T100)</f>
        <v>437.74</v>
      </c>
      <c r="AR88" s="169" t="s">
        <v>82</v>
      </c>
      <c r="AT88" s="170" t="s">
        <v>73</v>
      </c>
      <c r="AU88" s="170" t="s">
        <v>82</v>
      </c>
      <c r="AY88" s="169" t="s">
        <v>132</v>
      </c>
      <c r="BK88" s="171">
        <f>SUM(BK89:BK100)</f>
        <v>0</v>
      </c>
    </row>
    <row r="89" spans="1:65" s="2" customFormat="1" ht="37.9" customHeight="1">
      <c r="A89" s="34"/>
      <c r="B89" s="35"/>
      <c r="C89" s="174" t="s">
        <v>82</v>
      </c>
      <c r="D89" s="174" t="s">
        <v>134</v>
      </c>
      <c r="E89" s="175" t="s">
        <v>333</v>
      </c>
      <c r="F89" s="176" t="s">
        <v>334</v>
      </c>
      <c r="G89" s="177" t="s">
        <v>137</v>
      </c>
      <c r="H89" s="178">
        <v>15</v>
      </c>
      <c r="I89" s="179"/>
      <c r="J89" s="180">
        <f>ROUND(I89*H89,2)</f>
        <v>0</v>
      </c>
      <c r="K89" s="181"/>
      <c r="L89" s="39"/>
      <c r="M89" s="182" t="s">
        <v>27</v>
      </c>
      <c r="N89" s="183" t="s">
        <v>45</v>
      </c>
      <c r="O89" s="64"/>
      <c r="P89" s="184">
        <f>O89*H89</f>
        <v>0</v>
      </c>
      <c r="Q89" s="184">
        <v>0</v>
      </c>
      <c r="R89" s="184">
        <f>Q89*H89</f>
        <v>0</v>
      </c>
      <c r="S89" s="184">
        <v>9.8000000000000004E-2</v>
      </c>
      <c r="T89" s="185">
        <f>S89*H89</f>
        <v>1.47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138</v>
      </c>
      <c r="AT89" s="186" t="s">
        <v>134</v>
      </c>
      <c r="AU89" s="186" t="s">
        <v>85</v>
      </c>
      <c r="AY89" s="17" t="s">
        <v>132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82</v>
      </c>
      <c r="BK89" s="187">
        <f>ROUND(I89*H89,2)</f>
        <v>0</v>
      </c>
      <c r="BL89" s="17" t="s">
        <v>138</v>
      </c>
      <c r="BM89" s="186" t="s">
        <v>335</v>
      </c>
    </row>
    <row r="90" spans="1:65" s="2" customFormat="1" ht="11.25">
      <c r="A90" s="34"/>
      <c r="B90" s="35"/>
      <c r="C90" s="36"/>
      <c r="D90" s="188" t="s">
        <v>140</v>
      </c>
      <c r="E90" s="36"/>
      <c r="F90" s="189" t="s">
        <v>336</v>
      </c>
      <c r="G90" s="36"/>
      <c r="H90" s="36"/>
      <c r="I90" s="190"/>
      <c r="J90" s="36"/>
      <c r="K90" s="36"/>
      <c r="L90" s="39"/>
      <c r="M90" s="191"/>
      <c r="N90" s="19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140</v>
      </c>
      <c r="AU90" s="17" t="s">
        <v>85</v>
      </c>
    </row>
    <row r="91" spans="1:65" s="13" customFormat="1" ht="11.25">
      <c r="B91" s="195"/>
      <c r="C91" s="196"/>
      <c r="D91" s="193" t="s">
        <v>144</v>
      </c>
      <c r="E91" s="197" t="s">
        <v>27</v>
      </c>
      <c r="F91" s="198" t="s">
        <v>8</v>
      </c>
      <c r="G91" s="196"/>
      <c r="H91" s="199">
        <v>15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144</v>
      </c>
      <c r="AU91" s="205" t="s">
        <v>85</v>
      </c>
      <c r="AV91" s="13" t="s">
        <v>85</v>
      </c>
      <c r="AW91" s="13" t="s">
        <v>34</v>
      </c>
      <c r="AX91" s="13" t="s">
        <v>82</v>
      </c>
      <c r="AY91" s="205" t="s">
        <v>132</v>
      </c>
    </row>
    <row r="92" spans="1:65" s="2" customFormat="1" ht="24.2" customHeight="1">
      <c r="A92" s="34"/>
      <c r="B92" s="35"/>
      <c r="C92" s="174" t="s">
        <v>85</v>
      </c>
      <c r="D92" s="174" t="s">
        <v>134</v>
      </c>
      <c r="E92" s="175" t="s">
        <v>337</v>
      </c>
      <c r="F92" s="176" t="s">
        <v>338</v>
      </c>
      <c r="G92" s="177" t="s">
        <v>137</v>
      </c>
      <c r="H92" s="178">
        <v>1745</v>
      </c>
      <c r="I92" s="179"/>
      <c r="J92" s="180">
        <f>ROUND(I92*H92,2)</f>
        <v>0</v>
      </c>
      <c r="K92" s="181"/>
      <c r="L92" s="39"/>
      <c r="M92" s="182" t="s">
        <v>27</v>
      </c>
      <c r="N92" s="183" t="s">
        <v>45</v>
      </c>
      <c r="O92" s="64"/>
      <c r="P92" s="184">
        <f>O92*H92</f>
        <v>0</v>
      </c>
      <c r="Q92" s="184">
        <v>1.6000000000000001E-4</v>
      </c>
      <c r="R92" s="184">
        <f>Q92*H92</f>
        <v>0.2792</v>
      </c>
      <c r="S92" s="184">
        <v>0.23</v>
      </c>
      <c r="T92" s="185">
        <f>S92*H92</f>
        <v>401.35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6" t="s">
        <v>138</v>
      </c>
      <c r="AT92" s="186" t="s">
        <v>134</v>
      </c>
      <c r="AU92" s="186" t="s">
        <v>85</v>
      </c>
      <c r="AY92" s="17" t="s">
        <v>132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7" t="s">
        <v>82</v>
      </c>
      <c r="BK92" s="187">
        <f>ROUND(I92*H92,2)</f>
        <v>0</v>
      </c>
      <c r="BL92" s="17" t="s">
        <v>138</v>
      </c>
      <c r="BM92" s="186" t="s">
        <v>339</v>
      </c>
    </row>
    <row r="93" spans="1:65" s="2" customFormat="1" ht="11.25">
      <c r="A93" s="34"/>
      <c r="B93" s="35"/>
      <c r="C93" s="36"/>
      <c r="D93" s="188" t="s">
        <v>140</v>
      </c>
      <c r="E93" s="36"/>
      <c r="F93" s="189" t="s">
        <v>340</v>
      </c>
      <c r="G93" s="36"/>
      <c r="H93" s="36"/>
      <c r="I93" s="190"/>
      <c r="J93" s="36"/>
      <c r="K93" s="36"/>
      <c r="L93" s="39"/>
      <c r="M93" s="191"/>
      <c r="N93" s="192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140</v>
      </c>
      <c r="AU93" s="17" t="s">
        <v>85</v>
      </c>
    </row>
    <row r="94" spans="1:65" s="13" customFormat="1" ht="11.25">
      <c r="B94" s="195"/>
      <c r="C94" s="196"/>
      <c r="D94" s="193" t="s">
        <v>144</v>
      </c>
      <c r="E94" s="197" t="s">
        <v>27</v>
      </c>
      <c r="F94" s="198" t="s">
        <v>341</v>
      </c>
      <c r="G94" s="196"/>
      <c r="H94" s="199">
        <v>1745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144</v>
      </c>
      <c r="AU94" s="205" t="s">
        <v>85</v>
      </c>
      <c r="AV94" s="13" t="s">
        <v>85</v>
      </c>
      <c r="AW94" s="13" t="s">
        <v>34</v>
      </c>
      <c r="AX94" s="13" t="s">
        <v>82</v>
      </c>
      <c r="AY94" s="205" t="s">
        <v>132</v>
      </c>
    </row>
    <row r="95" spans="1:65" s="2" customFormat="1" ht="33" customHeight="1">
      <c r="A95" s="34"/>
      <c r="B95" s="35"/>
      <c r="C95" s="174" t="s">
        <v>151</v>
      </c>
      <c r="D95" s="174" t="s">
        <v>134</v>
      </c>
      <c r="E95" s="175" t="s">
        <v>284</v>
      </c>
      <c r="F95" s="176" t="s">
        <v>285</v>
      </c>
      <c r="G95" s="177" t="s">
        <v>137</v>
      </c>
      <c r="H95" s="178">
        <v>1745</v>
      </c>
      <c r="I95" s="179"/>
      <c r="J95" s="180">
        <f>ROUND(I95*H95,2)</f>
        <v>0</v>
      </c>
      <c r="K95" s="181"/>
      <c r="L95" s="39"/>
      <c r="M95" s="182" t="s">
        <v>27</v>
      </c>
      <c r="N95" s="183" t="s">
        <v>45</v>
      </c>
      <c r="O95" s="64"/>
      <c r="P95" s="184">
        <f>O95*H95</f>
        <v>0</v>
      </c>
      <c r="Q95" s="184">
        <v>0</v>
      </c>
      <c r="R95" s="184">
        <f>Q95*H95</f>
        <v>0</v>
      </c>
      <c r="S95" s="184">
        <v>0.02</v>
      </c>
      <c r="T95" s="185">
        <f>S95*H95</f>
        <v>34.9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138</v>
      </c>
      <c r="AT95" s="186" t="s">
        <v>134</v>
      </c>
      <c r="AU95" s="186" t="s">
        <v>85</v>
      </c>
      <c r="AY95" s="17" t="s">
        <v>132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7" t="s">
        <v>82</v>
      </c>
      <c r="BK95" s="187">
        <f>ROUND(I95*H95,2)</f>
        <v>0</v>
      </c>
      <c r="BL95" s="17" t="s">
        <v>138</v>
      </c>
      <c r="BM95" s="186" t="s">
        <v>342</v>
      </c>
    </row>
    <row r="96" spans="1:65" s="2" customFormat="1" ht="11.25">
      <c r="A96" s="34"/>
      <c r="B96" s="35"/>
      <c r="C96" s="36"/>
      <c r="D96" s="188" t="s">
        <v>140</v>
      </c>
      <c r="E96" s="36"/>
      <c r="F96" s="189" t="s">
        <v>287</v>
      </c>
      <c r="G96" s="36"/>
      <c r="H96" s="36"/>
      <c r="I96" s="190"/>
      <c r="J96" s="36"/>
      <c r="K96" s="36"/>
      <c r="L96" s="39"/>
      <c r="M96" s="191"/>
      <c r="N96" s="192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140</v>
      </c>
      <c r="AU96" s="17" t="s">
        <v>85</v>
      </c>
    </row>
    <row r="97" spans="1:65" s="13" customFormat="1" ht="11.25">
      <c r="B97" s="195"/>
      <c r="C97" s="196"/>
      <c r="D97" s="193" t="s">
        <v>144</v>
      </c>
      <c r="E97" s="197" t="s">
        <v>27</v>
      </c>
      <c r="F97" s="198" t="s">
        <v>341</v>
      </c>
      <c r="G97" s="196"/>
      <c r="H97" s="199">
        <v>1745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144</v>
      </c>
      <c r="AU97" s="205" t="s">
        <v>85</v>
      </c>
      <c r="AV97" s="13" t="s">
        <v>85</v>
      </c>
      <c r="AW97" s="13" t="s">
        <v>34</v>
      </c>
      <c r="AX97" s="13" t="s">
        <v>82</v>
      </c>
      <c r="AY97" s="205" t="s">
        <v>132</v>
      </c>
    </row>
    <row r="98" spans="1:65" s="2" customFormat="1" ht="24.2" customHeight="1">
      <c r="A98" s="34"/>
      <c r="B98" s="35"/>
      <c r="C98" s="174" t="s">
        <v>138</v>
      </c>
      <c r="D98" s="174" t="s">
        <v>134</v>
      </c>
      <c r="E98" s="175" t="s">
        <v>343</v>
      </c>
      <c r="F98" s="176" t="s">
        <v>344</v>
      </c>
      <c r="G98" s="177" t="s">
        <v>345</v>
      </c>
      <c r="H98" s="178">
        <v>1</v>
      </c>
      <c r="I98" s="179"/>
      <c r="J98" s="180">
        <f>ROUND(I98*H98,2)</f>
        <v>0</v>
      </c>
      <c r="K98" s="181"/>
      <c r="L98" s="39"/>
      <c r="M98" s="182" t="s">
        <v>27</v>
      </c>
      <c r="N98" s="183" t="s">
        <v>45</v>
      </c>
      <c r="O98" s="64"/>
      <c r="P98" s="184">
        <f>O98*H98</f>
        <v>0</v>
      </c>
      <c r="Q98" s="184">
        <v>0</v>
      </c>
      <c r="R98" s="184">
        <f>Q98*H98</f>
        <v>0</v>
      </c>
      <c r="S98" s="184">
        <v>0.02</v>
      </c>
      <c r="T98" s="185">
        <f>S98*H98</f>
        <v>0.02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6" t="s">
        <v>138</v>
      </c>
      <c r="AT98" s="186" t="s">
        <v>134</v>
      </c>
      <c r="AU98" s="186" t="s">
        <v>85</v>
      </c>
      <c r="AY98" s="17" t="s">
        <v>132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7" t="s">
        <v>82</v>
      </c>
      <c r="BK98" s="187">
        <f>ROUND(I98*H98,2)</f>
        <v>0</v>
      </c>
      <c r="BL98" s="17" t="s">
        <v>138</v>
      </c>
      <c r="BM98" s="186" t="s">
        <v>346</v>
      </c>
    </row>
    <row r="99" spans="1:65" s="2" customFormat="1" ht="19.5">
      <c r="A99" s="34"/>
      <c r="B99" s="35"/>
      <c r="C99" s="36"/>
      <c r="D99" s="193" t="s">
        <v>142</v>
      </c>
      <c r="E99" s="36"/>
      <c r="F99" s="194" t="s">
        <v>347</v>
      </c>
      <c r="G99" s="36"/>
      <c r="H99" s="36"/>
      <c r="I99" s="190"/>
      <c r="J99" s="36"/>
      <c r="K99" s="36"/>
      <c r="L99" s="39"/>
      <c r="M99" s="191"/>
      <c r="N99" s="192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142</v>
      </c>
      <c r="AU99" s="17" t="s">
        <v>85</v>
      </c>
    </row>
    <row r="100" spans="1:65" s="13" customFormat="1" ht="11.25">
      <c r="B100" s="195"/>
      <c r="C100" s="196"/>
      <c r="D100" s="193" t="s">
        <v>144</v>
      </c>
      <c r="E100" s="197" t="s">
        <v>27</v>
      </c>
      <c r="F100" s="198" t="s">
        <v>82</v>
      </c>
      <c r="G100" s="196"/>
      <c r="H100" s="199">
        <v>1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144</v>
      </c>
      <c r="AU100" s="205" t="s">
        <v>85</v>
      </c>
      <c r="AV100" s="13" t="s">
        <v>85</v>
      </c>
      <c r="AW100" s="13" t="s">
        <v>34</v>
      </c>
      <c r="AX100" s="13" t="s">
        <v>82</v>
      </c>
      <c r="AY100" s="205" t="s">
        <v>132</v>
      </c>
    </row>
    <row r="101" spans="1:65" s="12" customFormat="1" ht="22.9" customHeight="1">
      <c r="B101" s="158"/>
      <c r="C101" s="159"/>
      <c r="D101" s="160" t="s">
        <v>73</v>
      </c>
      <c r="E101" s="172" t="s">
        <v>162</v>
      </c>
      <c r="F101" s="172" t="s">
        <v>211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SUM(P102:P114)</f>
        <v>0</v>
      </c>
      <c r="Q101" s="166"/>
      <c r="R101" s="167">
        <f>SUM(R102:R114)</f>
        <v>1.23895</v>
      </c>
      <c r="S101" s="166"/>
      <c r="T101" s="168">
        <f>SUM(T102:T114)</f>
        <v>0</v>
      </c>
      <c r="AR101" s="169" t="s">
        <v>82</v>
      </c>
      <c r="AT101" s="170" t="s">
        <v>73</v>
      </c>
      <c r="AU101" s="170" t="s">
        <v>82</v>
      </c>
      <c r="AY101" s="169" t="s">
        <v>132</v>
      </c>
      <c r="BK101" s="171">
        <f>SUM(BK102:BK114)</f>
        <v>0</v>
      </c>
    </row>
    <row r="102" spans="1:65" s="2" customFormat="1" ht="24.2" customHeight="1">
      <c r="A102" s="34"/>
      <c r="B102" s="35"/>
      <c r="C102" s="174" t="s">
        <v>162</v>
      </c>
      <c r="D102" s="174" t="s">
        <v>134</v>
      </c>
      <c r="E102" s="175" t="s">
        <v>213</v>
      </c>
      <c r="F102" s="176" t="s">
        <v>214</v>
      </c>
      <c r="G102" s="177" t="s">
        <v>137</v>
      </c>
      <c r="H102" s="178">
        <v>1745</v>
      </c>
      <c r="I102" s="179"/>
      <c r="J102" s="180">
        <f>ROUND(I102*H102,2)</f>
        <v>0</v>
      </c>
      <c r="K102" s="181"/>
      <c r="L102" s="39"/>
      <c r="M102" s="182" t="s">
        <v>27</v>
      </c>
      <c r="N102" s="183" t="s">
        <v>45</v>
      </c>
      <c r="O102" s="64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6" t="s">
        <v>138</v>
      </c>
      <c r="AT102" s="186" t="s">
        <v>134</v>
      </c>
      <c r="AU102" s="186" t="s">
        <v>85</v>
      </c>
      <c r="AY102" s="17" t="s">
        <v>132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7" t="s">
        <v>82</v>
      </c>
      <c r="BK102" s="187">
        <f>ROUND(I102*H102,2)</f>
        <v>0</v>
      </c>
      <c r="BL102" s="17" t="s">
        <v>138</v>
      </c>
      <c r="BM102" s="186" t="s">
        <v>348</v>
      </c>
    </row>
    <row r="103" spans="1:65" s="2" customFormat="1" ht="11.25">
      <c r="A103" s="34"/>
      <c r="B103" s="35"/>
      <c r="C103" s="36"/>
      <c r="D103" s="188" t="s">
        <v>140</v>
      </c>
      <c r="E103" s="36"/>
      <c r="F103" s="189" t="s">
        <v>216</v>
      </c>
      <c r="G103" s="36"/>
      <c r="H103" s="36"/>
      <c r="I103" s="190"/>
      <c r="J103" s="36"/>
      <c r="K103" s="36"/>
      <c r="L103" s="39"/>
      <c r="M103" s="191"/>
      <c r="N103" s="192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140</v>
      </c>
      <c r="AU103" s="17" t="s">
        <v>85</v>
      </c>
    </row>
    <row r="104" spans="1:65" s="2" customFormat="1" ht="19.5">
      <c r="A104" s="34"/>
      <c r="B104" s="35"/>
      <c r="C104" s="36"/>
      <c r="D104" s="193" t="s">
        <v>142</v>
      </c>
      <c r="E104" s="36"/>
      <c r="F104" s="194" t="s">
        <v>217</v>
      </c>
      <c r="G104" s="36"/>
      <c r="H104" s="36"/>
      <c r="I104" s="190"/>
      <c r="J104" s="36"/>
      <c r="K104" s="36"/>
      <c r="L104" s="39"/>
      <c r="M104" s="191"/>
      <c r="N104" s="19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142</v>
      </c>
      <c r="AU104" s="17" t="s">
        <v>85</v>
      </c>
    </row>
    <row r="105" spans="1:65" s="13" customFormat="1" ht="11.25">
      <c r="B105" s="195"/>
      <c r="C105" s="196"/>
      <c r="D105" s="193" t="s">
        <v>144</v>
      </c>
      <c r="E105" s="197" t="s">
        <v>27</v>
      </c>
      <c r="F105" s="198" t="s">
        <v>341</v>
      </c>
      <c r="G105" s="196"/>
      <c r="H105" s="199">
        <v>1745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144</v>
      </c>
      <c r="AU105" s="205" t="s">
        <v>85</v>
      </c>
      <c r="AV105" s="13" t="s">
        <v>85</v>
      </c>
      <c r="AW105" s="13" t="s">
        <v>34</v>
      </c>
      <c r="AX105" s="13" t="s">
        <v>82</v>
      </c>
      <c r="AY105" s="205" t="s">
        <v>132</v>
      </c>
    </row>
    <row r="106" spans="1:65" s="2" customFormat="1" ht="16.5" customHeight="1">
      <c r="A106" s="34"/>
      <c r="B106" s="35"/>
      <c r="C106" s="174" t="s">
        <v>169</v>
      </c>
      <c r="D106" s="174" t="s">
        <v>134</v>
      </c>
      <c r="E106" s="175" t="s">
        <v>219</v>
      </c>
      <c r="F106" s="176" t="s">
        <v>220</v>
      </c>
      <c r="G106" s="177" t="s">
        <v>137</v>
      </c>
      <c r="H106" s="178">
        <v>1745</v>
      </c>
      <c r="I106" s="179"/>
      <c r="J106" s="180">
        <f>ROUND(I106*H106,2)</f>
        <v>0</v>
      </c>
      <c r="K106" s="181"/>
      <c r="L106" s="39"/>
      <c r="M106" s="182" t="s">
        <v>27</v>
      </c>
      <c r="N106" s="183" t="s">
        <v>45</v>
      </c>
      <c r="O106" s="64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6" t="s">
        <v>138</v>
      </c>
      <c r="AT106" s="186" t="s">
        <v>134</v>
      </c>
      <c r="AU106" s="186" t="s">
        <v>85</v>
      </c>
      <c r="AY106" s="17" t="s">
        <v>132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7" t="s">
        <v>82</v>
      </c>
      <c r="BK106" s="187">
        <f>ROUND(I106*H106,2)</f>
        <v>0</v>
      </c>
      <c r="BL106" s="17" t="s">
        <v>138</v>
      </c>
      <c r="BM106" s="186" t="s">
        <v>349</v>
      </c>
    </row>
    <row r="107" spans="1:65" s="2" customFormat="1" ht="11.25">
      <c r="A107" s="34"/>
      <c r="B107" s="35"/>
      <c r="C107" s="36"/>
      <c r="D107" s="188" t="s">
        <v>140</v>
      </c>
      <c r="E107" s="36"/>
      <c r="F107" s="189" t="s">
        <v>222</v>
      </c>
      <c r="G107" s="36"/>
      <c r="H107" s="36"/>
      <c r="I107" s="190"/>
      <c r="J107" s="36"/>
      <c r="K107" s="36"/>
      <c r="L107" s="39"/>
      <c r="M107" s="191"/>
      <c r="N107" s="192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140</v>
      </c>
      <c r="AU107" s="17" t="s">
        <v>85</v>
      </c>
    </row>
    <row r="108" spans="1:65" s="13" customFormat="1" ht="11.25">
      <c r="B108" s="195"/>
      <c r="C108" s="196"/>
      <c r="D108" s="193" t="s">
        <v>144</v>
      </c>
      <c r="E108" s="197" t="s">
        <v>27</v>
      </c>
      <c r="F108" s="198" t="s">
        <v>341</v>
      </c>
      <c r="G108" s="196"/>
      <c r="H108" s="199">
        <v>1745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144</v>
      </c>
      <c r="AU108" s="205" t="s">
        <v>85</v>
      </c>
      <c r="AV108" s="13" t="s">
        <v>85</v>
      </c>
      <c r="AW108" s="13" t="s">
        <v>34</v>
      </c>
      <c r="AX108" s="13" t="s">
        <v>82</v>
      </c>
      <c r="AY108" s="205" t="s">
        <v>132</v>
      </c>
    </row>
    <row r="109" spans="1:65" s="2" customFormat="1" ht="16.5" customHeight="1">
      <c r="A109" s="34"/>
      <c r="B109" s="35"/>
      <c r="C109" s="174" t="s">
        <v>156</v>
      </c>
      <c r="D109" s="174" t="s">
        <v>134</v>
      </c>
      <c r="E109" s="175" t="s">
        <v>223</v>
      </c>
      <c r="F109" s="176" t="s">
        <v>224</v>
      </c>
      <c r="G109" s="177" t="s">
        <v>137</v>
      </c>
      <c r="H109" s="178">
        <v>1745</v>
      </c>
      <c r="I109" s="179"/>
      <c r="J109" s="180">
        <f>ROUND(I109*H109,2)</f>
        <v>0</v>
      </c>
      <c r="K109" s="181"/>
      <c r="L109" s="39"/>
      <c r="M109" s="182" t="s">
        <v>27</v>
      </c>
      <c r="N109" s="183" t="s">
        <v>45</v>
      </c>
      <c r="O109" s="64"/>
      <c r="P109" s="184">
        <f>O109*H109</f>
        <v>0</v>
      </c>
      <c r="Q109" s="184">
        <v>7.1000000000000002E-4</v>
      </c>
      <c r="R109" s="184">
        <f>Q109*H109</f>
        <v>1.23895</v>
      </c>
      <c r="S109" s="184">
        <v>0</v>
      </c>
      <c r="T109" s="18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6" t="s">
        <v>138</v>
      </c>
      <c r="AT109" s="186" t="s">
        <v>134</v>
      </c>
      <c r="AU109" s="186" t="s">
        <v>85</v>
      </c>
      <c r="AY109" s="17" t="s">
        <v>132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7" t="s">
        <v>82</v>
      </c>
      <c r="BK109" s="187">
        <f>ROUND(I109*H109,2)</f>
        <v>0</v>
      </c>
      <c r="BL109" s="17" t="s">
        <v>138</v>
      </c>
      <c r="BM109" s="186" t="s">
        <v>350</v>
      </c>
    </row>
    <row r="110" spans="1:65" s="2" customFormat="1" ht="11.25">
      <c r="A110" s="34"/>
      <c r="B110" s="35"/>
      <c r="C110" s="36"/>
      <c r="D110" s="188" t="s">
        <v>140</v>
      </c>
      <c r="E110" s="36"/>
      <c r="F110" s="189" t="s">
        <v>226</v>
      </c>
      <c r="G110" s="36"/>
      <c r="H110" s="36"/>
      <c r="I110" s="190"/>
      <c r="J110" s="36"/>
      <c r="K110" s="36"/>
      <c r="L110" s="39"/>
      <c r="M110" s="191"/>
      <c r="N110" s="192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140</v>
      </c>
      <c r="AU110" s="17" t="s">
        <v>85</v>
      </c>
    </row>
    <row r="111" spans="1:65" s="13" customFormat="1" ht="11.25">
      <c r="B111" s="195"/>
      <c r="C111" s="196"/>
      <c r="D111" s="193" t="s">
        <v>144</v>
      </c>
      <c r="E111" s="197" t="s">
        <v>27</v>
      </c>
      <c r="F111" s="198" t="s">
        <v>341</v>
      </c>
      <c r="G111" s="196"/>
      <c r="H111" s="199">
        <v>1745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144</v>
      </c>
      <c r="AU111" s="205" t="s">
        <v>85</v>
      </c>
      <c r="AV111" s="13" t="s">
        <v>85</v>
      </c>
      <c r="AW111" s="13" t="s">
        <v>34</v>
      </c>
      <c r="AX111" s="13" t="s">
        <v>82</v>
      </c>
      <c r="AY111" s="205" t="s">
        <v>132</v>
      </c>
    </row>
    <row r="112" spans="1:65" s="2" customFormat="1" ht="24.2" customHeight="1">
      <c r="A112" s="34"/>
      <c r="B112" s="35"/>
      <c r="C112" s="174" t="s">
        <v>180</v>
      </c>
      <c r="D112" s="174" t="s">
        <v>134</v>
      </c>
      <c r="E112" s="175" t="s">
        <v>351</v>
      </c>
      <c r="F112" s="176" t="s">
        <v>352</v>
      </c>
      <c r="G112" s="177" t="s">
        <v>137</v>
      </c>
      <c r="H112" s="178">
        <v>1745</v>
      </c>
      <c r="I112" s="179"/>
      <c r="J112" s="180">
        <f>ROUND(I112*H112,2)</f>
        <v>0</v>
      </c>
      <c r="K112" s="181"/>
      <c r="L112" s="39"/>
      <c r="M112" s="182" t="s">
        <v>27</v>
      </c>
      <c r="N112" s="183" t="s">
        <v>45</v>
      </c>
      <c r="O112" s="64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6" t="s">
        <v>138</v>
      </c>
      <c r="AT112" s="186" t="s">
        <v>134</v>
      </c>
      <c r="AU112" s="186" t="s">
        <v>85</v>
      </c>
      <c r="AY112" s="17" t="s">
        <v>132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7" t="s">
        <v>82</v>
      </c>
      <c r="BK112" s="187">
        <f>ROUND(I112*H112,2)</f>
        <v>0</v>
      </c>
      <c r="BL112" s="17" t="s">
        <v>138</v>
      </c>
      <c r="BM112" s="186" t="s">
        <v>353</v>
      </c>
    </row>
    <row r="113" spans="1:65" s="2" customFormat="1" ht="11.25">
      <c r="A113" s="34"/>
      <c r="B113" s="35"/>
      <c r="C113" s="36"/>
      <c r="D113" s="188" t="s">
        <v>140</v>
      </c>
      <c r="E113" s="36"/>
      <c r="F113" s="189" t="s">
        <v>354</v>
      </c>
      <c r="G113" s="36"/>
      <c r="H113" s="36"/>
      <c r="I113" s="190"/>
      <c r="J113" s="36"/>
      <c r="K113" s="36"/>
      <c r="L113" s="39"/>
      <c r="M113" s="191"/>
      <c r="N113" s="192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140</v>
      </c>
      <c r="AU113" s="17" t="s">
        <v>85</v>
      </c>
    </row>
    <row r="114" spans="1:65" s="13" customFormat="1" ht="11.25">
      <c r="B114" s="195"/>
      <c r="C114" s="196"/>
      <c r="D114" s="193" t="s">
        <v>144</v>
      </c>
      <c r="E114" s="197" t="s">
        <v>27</v>
      </c>
      <c r="F114" s="198" t="s">
        <v>341</v>
      </c>
      <c r="G114" s="196"/>
      <c r="H114" s="199">
        <v>1745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144</v>
      </c>
      <c r="AU114" s="205" t="s">
        <v>85</v>
      </c>
      <c r="AV114" s="13" t="s">
        <v>85</v>
      </c>
      <c r="AW114" s="13" t="s">
        <v>34</v>
      </c>
      <c r="AX114" s="13" t="s">
        <v>82</v>
      </c>
      <c r="AY114" s="205" t="s">
        <v>132</v>
      </c>
    </row>
    <row r="115" spans="1:65" s="12" customFormat="1" ht="22.9" customHeight="1">
      <c r="B115" s="158"/>
      <c r="C115" s="159"/>
      <c r="D115" s="160" t="s">
        <v>73</v>
      </c>
      <c r="E115" s="172" t="s">
        <v>180</v>
      </c>
      <c r="F115" s="172" t="s">
        <v>231</v>
      </c>
      <c r="G115" s="159"/>
      <c r="H115" s="159"/>
      <c r="I115" s="162"/>
      <c r="J115" s="173">
        <f>BK115</f>
        <v>0</v>
      </c>
      <c r="K115" s="159"/>
      <c r="L115" s="164"/>
      <c r="M115" s="165"/>
      <c r="N115" s="166"/>
      <c r="O115" s="166"/>
      <c r="P115" s="167">
        <f>SUM(P116:P124)</f>
        <v>0</v>
      </c>
      <c r="Q115" s="166"/>
      <c r="R115" s="167">
        <f>SUM(R116:R124)</f>
        <v>6.3582999999999998</v>
      </c>
      <c r="S115" s="166"/>
      <c r="T115" s="168">
        <f>SUM(T116:T124)</f>
        <v>1.92</v>
      </c>
      <c r="AR115" s="169" t="s">
        <v>82</v>
      </c>
      <c r="AT115" s="170" t="s">
        <v>73</v>
      </c>
      <c r="AU115" s="170" t="s">
        <v>82</v>
      </c>
      <c r="AY115" s="169" t="s">
        <v>132</v>
      </c>
      <c r="BK115" s="171">
        <f>SUM(BK116:BK124)</f>
        <v>0</v>
      </c>
    </row>
    <row r="116" spans="1:65" s="2" customFormat="1" ht="24.2" customHeight="1">
      <c r="A116" s="34"/>
      <c r="B116" s="35"/>
      <c r="C116" s="174" t="s">
        <v>186</v>
      </c>
      <c r="D116" s="174" t="s">
        <v>134</v>
      </c>
      <c r="E116" s="175" t="s">
        <v>233</v>
      </c>
      <c r="F116" s="176" t="s">
        <v>234</v>
      </c>
      <c r="G116" s="177" t="s">
        <v>176</v>
      </c>
      <c r="H116" s="178">
        <v>1</v>
      </c>
      <c r="I116" s="179"/>
      <c r="J116" s="180">
        <f>ROUND(I116*H116,2)</f>
        <v>0</v>
      </c>
      <c r="K116" s="181"/>
      <c r="L116" s="39"/>
      <c r="M116" s="182" t="s">
        <v>27</v>
      </c>
      <c r="N116" s="183" t="s">
        <v>45</v>
      </c>
      <c r="O116" s="64"/>
      <c r="P116" s="184">
        <f>O116*H116</f>
        <v>0</v>
      </c>
      <c r="Q116" s="184">
        <v>0</v>
      </c>
      <c r="R116" s="184">
        <f>Q116*H116</f>
        <v>0</v>
      </c>
      <c r="S116" s="184">
        <v>1.92</v>
      </c>
      <c r="T116" s="185">
        <f>S116*H116</f>
        <v>1.92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6" t="s">
        <v>138</v>
      </c>
      <c r="AT116" s="186" t="s">
        <v>134</v>
      </c>
      <c r="AU116" s="186" t="s">
        <v>85</v>
      </c>
      <c r="AY116" s="17" t="s">
        <v>132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7" t="s">
        <v>82</v>
      </c>
      <c r="BK116" s="187">
        <f>ROUND(I116*H116,2)</f>
        <v>0</v>
      </c>
      <c r="BL116" s="17" t="s">
        <v>138</v>
      </c>
      <c r="BM116" s="186" t="s">
        <v>355</v>
      </c>
    </row>
    <row r="117" spans="1:65" s="13" customFormat="1" ht="11.25">
      <c r="B117" s="195"/>
      <c r="C117" s="196"/>
      <c r="D117" s="193" t="s">
        <v>144</v>
      </c>
      <c r="E117" s="197" t="s">
        <v>27</v>
      </c>
      <c r="F117" s="198" t="s">
        <v>82</v>
      </c>
      <c r="G117" s="196"/>
      <c r="H117" s="199">
        <v>1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144</v>
      </c>
      <c r="AU117" s="205" t="s">
        <v>85</v>
      </c>
      <c r="AV117" s="13" t="s">
        <v>85</v>
      </c>
      <c r="AW117" s="13" t="s">
        <v>34</v>
      </c>
      <c r="AX117" s="13" t="s">
        <v>82</v>
      </c>
      <c r="AY117" s="205" t="s">
        <v>132</v>
      </c>
    </row>
    <row r="118" spans="1:65" s="2" customFormat="1" ht="24.2" customHeight="1">
      <c r="A118" s="34"/>
      <c r="B118" s="35"/>
      <c r="C118" s="174" t="s">
        <v>192</v>
      </c>
      <c r="D118" s="174" t="s">
        <v>134</v>
      </c>
      <c r="E118" s="175" t="s">
        <v>237</v>
      </c>
      <c r="F118" s="176" t="s">
        <v>238</v>
      </c>
      <c r="G118" s="177" t="s">
        <v>239</v>
      </c>
      <c r="H118" s="178">
        <v>1</v>
      </c>
      <c r="I118" s="179"/>
      <c r="J118" s="180">
        <f>ROUND(I118*H118,2)</f>
        <v>0</v>
      </c>
      <c r="K118" s="181"/>
      <c r="L118" s="39"/>
      <c r="M118" s="182" t="s">
        <v>27</v>
      </c>
      <c r="N118" s="183" t="s">
        <v>45</v>
      </c>
      <c r="O118" s="64"/>
      <c r="P118" s="184">
        <f>O118*H118</f>
        <v>0</v>
      </c>
      <c r="Q118" s="184">
        <v>0.34089999999999998</v>
      </c>
      <c r="R118" s="184">
        <f>Q118*H118</f>
        <v>0.34089999999999998</v>
      </c>
      <c r="S118" s="184">
        <v>0</v>
      </c>
      <c r="T118" s="18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6" t="s">
        <v>138</v>
      </c>
      <c r="AT118" s="186" t="s">
        <v>134</v>
      </c>
      <c r="AU118" s="186" t="s">
        <v>85</v>
      </c>
      <c r="AY118" s="17" t="s">
        <v>132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7" t="s">
        <v>82</v>
      </c>
      <c r="BK118" s="187">
        <f>ROUND(I118*H118,2)</f>
        <v>0</v>
      </c>
      <c r="BL118" s="17" t="s">
        <v>138</v>
      </c>
      <c r="BM118" s="186" t="s">
        <v>356</v>
      </c>
    </row>
    <row r="119" spans="1:65" s="2" customFormat="1" ht="19.5">
      <c r="A119" s="34"/>
      <c r="B119" s="35"/>
      <c r="C119" s="36"/>
      <c r="D119" s="193" t="s">
        <v>142</v>
      </c>
      <c r="E119" s="36"/>
      <c r="F119" s="194" t="s">
        <v>241</v>
      </c>
      <c r="G119" s="36"/>
      <c r="H119" s="36"/>
      <c r="I119" s="190"/>
      <c r="J119" s="36"/>
      <c r="K119" s="36"/>
      <c r="L119" s="39"/>
      <c r="M119" s="191"/>
      <c r="N119" s="192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142</v>
      </c>
      <c r="AU119" s="17" t="s">
        <v>85</v>
      </c>
    </row>
    <row r="120" spans="1:65" s="13" customFormat="1" ht="11.25">
      <c r="B120" s="195"/>
      <c r="C120" s="196"/>
      <c r="D120" s="193" t="s">
        <v>144</v>
      </c>
      <c r="E120" s="197" t="s">
        <v>27</v>
      </c>
      <c r="F120" s="198" t="s">
        <v>82</v>
      </c>
      <c r="G120" s="196"/>
      <c r="H120" s="199">
        <v>1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144</v>
      </c>
      <c r="AU120" s="205" t="s">
        <v>85</v>
      </c>
      <c r="AV120" s="13" t="s">
        <v>85</v>
      </c>
      <c r="AW120" s="13" t="s">
        <v>34</v>
      </c>
      <c r="AX120" s="13" t="s">
        <v>74</v>
      </c>
      <c r="AY120" s="205" t="s">
        <v>132</v>
      </c>
    </row>
    <row r="121" spans="1:65" s="2" customFormat="1" ht="16.5" customHeight="1">
      <c r="A121" s="34"/>
      <c r="B121" s="35"/>
      <c r="C121" s="174" t="s">
        <v>199</v>
      </c>
      <c r="D121" s="174" t="s">
        <v>134</v>
      </c>
      <c r="E121" s="175" t="s">
        <v>243</v>
      </c>
      <c r="F121" s="176" t="s">
        <v>244</v>
      </c>
      <c r="G121" s="177" t="s">
        <v>239</v>
      </c>
      <c r="H121" s="178">
        <v>12</v>
      </c>
      <c r="I121" s="179"/>
      <c r="J121" s="180">
        <f>ROUND(I121*H121,2)</f>
        <v>0</v>
      </c>
      <c r="K121" s="181"/>
      <c r="L121" s="39"/>
      <c r="M121" s="182" t="s">
        <v>27</v>
      </c>
      <c r="N121" s="183" t="s">
        <v>45</v>
      </c>
      <c r="O121" s="64"/>
      <c r="P121" s="184">
        <f>O121*H121</f>
        <v>0</v>
      </c>
      <c r="Q121" s="184">
        <v>0.42368</v>
      </c>
      <c r="R121" s="184">
        <f>Q121*H121</f>
        <v>5.0841599999999998</v>
      </c>
      <c r="S121" s="184">
        <v>0</v>
      </c>
      <c r="T121" s="18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6" t="s">
        <v>138</v>
      </c>
      <c r="AT121" s="186" t="s">
        <v>134</v>
      </c>
      <c r="AU121" s="186" t="s">
        <v>85</v>
      </c>
      <c r="AY121" s="17" t="s">
        <v>132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7" t="s">
        <v>82</v>
      </c>
      <c r="BK121" s="187">
        <f>ROUND(I121*H121,2)</f>
        <v>0</v>
      </c>
      <c r="BL121" s="17" t="s">
        <v>138</v>
      </c>
      <c r="BM121" s="186" t="s">
        <v>357</v>
      </c>
    </row>
    <row r="122" spans="1:65" s="13" customFormat="1" ht="11.25">
      <c r="B122" s="195"/>
      <c r="C122" s="196"/>
      <c r="D122" s="193" t="s">
        <v>144</v>
      </c>
      <c r="E122" s="197" t="s">
        <v>27</v>
      </c>
      <c r="F122" s="198" t="s">
        <v>204</v>
      </c>
      <c r="G122" s="196"/>
      <c r="H122" s="199">
        <v>12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144</v>
      </c>
      <c r="AU122" s="205" t="s">
        <v>85</v>
      </c>
      <c r="AV122" s="13" t="s">
        <v>85</v>
      </c>
      <c r="AW122" s="13" t="s">
        <v>34</v>
      </c>
      <c r="AX122" s="13" t="s">
        <v>82</v>
      </c>
      <c r="AY122" s="205" t="s">
        <v>132</v>
      </c>
    </row>
    <row r="123" spans="1:65" s="2" customFormat="1" ht="24.2" customHeight="1">
      <c r="A123" s="34"/>
      <c r="B123" s="35"/>
      <c r="C123" s="174" t="s">
        <v>204</v>
      </c>
      <c r="D123" s="174" t="s">
        <v>134</v>
      </c>
      <c r="E123" s="175" t="s">
        <v>247</v>
      </c>
      <c r="F123" s="176" t="s">
        <v>248</v>
      </c>
      <c r="G123" s="177" t="s">
        <v>239</v>
      </c>
      <c r="H123" s="178">
        <v>3</v>
      </c>
      <c r="I123" s="179"/>
      <c r="J123" s="180">
        <f>ROUND(I123*H123,2)</f>
        <v>0</v>
      </c>
      <c r="K123" s="181"/>
      <c r="L123" s="39"/>
      <c r="M123" s="182" t="s">
        <v>27</v>
      </c>
      <c r="N123" s="183" t="s">
        <v>45</v>
      </c>
      <c r="O123" s="64"/>
      <c r="P123" s="184">
        <f>O123*H123</f>
        <v>0</v>
      </c>
      <c r="Q123" s="184">
        <v>0.31108000000000002</v>
      </c>
      <c r="R123" s="184">
        <f>Q123*H123</f>
        <v>0.93324000000000007</v>
      </c>
      <c r="S123" s="184">
        <v>0</v>
      </c>
      <c r="T123" s="18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6" t="s">
        <v>138</v>
      </c>
      <c r="AT123" s="186" t="s">
        <v>134</v>
      </c>
      <c r="AU123" s="186" t="s">
        <v>85</v>
      </c>
      <c r="AY123" s="17" t="s">
        <v>132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7" t="s">
        <v>82</v>
      </c>
      <c r="BK123" s="187">
        <f>ROUND(I123*H123,2)</f>
        <v>0</v>
      </c>
      <c r="BL123" s="17" t="s">
        <v>138</v>
      </c>
      <c r="BM123" s="186" t="s">
        <v>358</v>
      </c>
    </row>
    <row r="124" spans="1:65" s="13" customFormat="1" ht="11.25">
      <c r="B124" s="195"/>
      <c r="C124" s="196"/>
      <c r="D124" s="193" t="s">
        <v>144</v>
      </c>
      <c r="E124" s="197" t="s">
        <v>27</v>
      </c>
      <c r="F124" s="198" t="s">
        <v>151</v>
      </c>
      <c r="G124" s="196"/>
      <c r="H124" s="199">
        <v>3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144</v>
      </c>
      <c r="AU124" s="205" t="s">
        <v>85</v>
      </c>
      <c r="AV124" s="13" t="s">
        <v>85</v>
      </c>
      <c r="AW124" s="13" t="s">
        <v>34</v>
      </c>
      <c r="AX124" s="13" t="s">
        <v>82</v>
      </c>
      <c r="AY124" s="205" t="s">
        <v>132</v>
      </c>
    </row>
    <row r="125" spans="1:65" s="12" customFormat="1" ht="22.9" customHeight="1">
      <c r="B125" s="158"/>
      <c r="C125" s="159"/>
      <c r="D125" s="160" t="s">
        <v>73</v>
      </c>
      <c r="E125" s="172" t="s">
        <v>186</v>
      </c>
      <c r="F125" s="172" t="s">
        <v>250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P126+SUM(P127:P153)</f>
        <v>0</v>
      </c>
      <c r="Q125" s="166"/>
      <c r="R125" s="167">
        <f>R126+SUM(R127:R153)</f>
        <v>0.22732499999999997</v>
      </c>
      <c r="S125" s="166"/>
      <c r="T125" s="168">
        <f>T126+SUM(T127:T153)</f>
        <v>0</v>
      </c>
      <c r="AR125" s="169" t="s">
        <v>82</v>
      </c>
      <c r="AT125" s="170" t="s">
        <v>73</v>
      </c>
      <c r="AU125" s="170" t="s">
        <v>82</v>
      </c>
      <c r="AY125" s="169" t="s">
        <v>132</v>
      </c>
      <c r="BK125" s="171">
        <f>BK126+SUM(BK127:BK153)</f>
        <v>0</v>
      </c>
    </row>
    <row r="126" spans="1:65" s="2" customFormat="1" ht="16.5" customHeight="1">
      <c r="A126" s="34"/>
      <c r="B126" s="35"/>
      <c r="C126" s="174" t="s">
        <v>212</v>
      </c>
      <c r="D126" s="174" t="s">
        <v>134</v>
      </c>
      <c r="E126" s="175" t="s">
        <v>359</v>
      </c>
      <c r="F126" s="176" t="s">
        <v>360</v>
      </c>
      <c r="G126" s="177" t="s">
        <v>165</v>
      </c>
      <c r="H126" s="178">
        <v>130</v>
      </c>
      <c r="I126" s="179"/>
      <c r="J126" s="180">
        <f>ROUND(I126*H126,2)</f>
        <v>0</v>
      </c>
      <c r="K126" s="181"/>
      <c r="L126" s="39"/>
      <c r="M126" s="182" t="s">
        <v>27</v>
      </c>
      <c r="N126" s="183" t="s">
        <v>45</v>
      </c>
      <c r="O126" s="64"/>
      <c r="P126" s="184">
        <f>O126*H126</f>
        <v>0</v>
      </c>
      <c r="Q126" s="184">
        <v>3.3E-4</v>
      </c>
      <c r="R126" s="184">
        <f>Q126*H126</f>
        <v>4.2900000000000001E-2</v>
      </c>
      <c r="S126" s="184">
        <v>0</v>
      </c>
      <c r="T126" s="18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6" t="s">
        <v>138</v>
      </c>
      <c r="AT126" s="186" t="s">
        <v>134</v>
      </c>
      <c r="AU126" s="186" t="s">
        <v>85</v>
      </c>
      <c r="AY126" s="17" t="s">
        <v>132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7" t="s">
        <v>82</v>
      </c>
      <c r="BK126" s="187">
        <f>ROUND(I126*H126,2)</f>
        <v>0</v>
      </c>
      <c r="BL126" s="17" t="s">
        <v>138</v>
      </c>
      <c r="BM126" s="186" t="s">
        <v>361</v>
      </c>
    </row>
    <row r="127" spans="1:65" s="2" customFormat="1" ht="11.25">
      <c r="A127" s="34"/>
      <c r="B127" s="35"/>
      <c r="C127" s="36"/>
      <c r="D127" s="188" t="s">
        <v>140</v>
      </c>
      <c r="E127" s="36"/>
      <c r="F127" s="189" t="s">
        <v>362</v>
      </c>
      <c r="G127" s="36"/>
      <c r="H127" s="36"/>
      <c r="I127" s="190"/>
      <c r="J127" s="36"/>
      <c r="K127" s="36"/>
      <c r="L127" s="39"/>
      <c r="M127" s="191"/>
      <c r="N127" s="192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140</v>
      </c>
      <c r="AU127" s="17" t="s">
        <v>85</v>
      </c>
    </row>
    <row r="128" spans="1:65" s="13" customFormat="1" ht="11.25">
      <c r="B128" s="195"/>
      <c r="C128" s="196"/>
      <c r="D128" s="193" t="s">
        <v>144</v>
      </c>
      <c r="E128" s="197" t="s">
        <v>27</v>
      </c>
      <c r="F128" s="198" t="s">
        <v>363</v>
      </c>
      <c r="G128" s="196"/>
      <c r="H128" s="199">
        <v>130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144</v>
      </c>
      <c r="AU128" s="205" t="s">
        <v>85</v>
      </c>
      <c r="AV128" s="13" t="s">
        <v>85</v>
      </c>
      <c r="AW128" s="13" t="s">
        <v>34</v>
      </c>
      <c r="AX128" s="13" t="s">
        <v>82</v>
      </c>
      <c r="AY128" s="205" t="s">
        <v>132</v>
      </c>
    </row>
    <row r="129" spans="1:65" s="2" customFormat="1" ht="24.2" customHeight="1">
      <c r="A129" s="34"/>
      <c r="B129" s="35"/>
      <c r="C129" s="174" t="s">
        <v>218</v>
      </c>
      <c r="D129" s="174" t="s">
        <v>134</v>
      </c>
      <c r="E129" s="175" t="s">
        <v>364</v>
      </c>
      <c r="F129" s="176" t="s">
        <v>365</v>
      </c>
      <c r="G129" s="177" t="s">
        <v>165</v>
      </c>
      <c r="H129" s="178">
        <v>6.5</v>
      </c>
      <c r="I129" s="179"/>
      <c r="J129" s="180">
        <f>ROUND(I129*H129,2)</f>
        <v>0</v>
      </c>
      <c r="K129" s="181"/>
      <c r="L129" s="39"/>
      <c r="M129" s="182" t="s">
        <v>27</v>
      </c>
      <c r="N129" s="183" t="s">
        <v>45</v>
      </c>
      <c r="O129" s="64"/>
      <c r="P129" s="184">
        <f>O129*H129</f>
        <v>0</v>
      </c>
      <c r="Q129" s="184">
        <v>2.1900000000000001E-3</v>
      </c>
      <c r="R129" s="184">
        <f>Q129*H129</f>
        <v>1.4235000000000001E-2</v>
      </c>
      <c r="S129" s="184">
        <v>0</v>
      </c>
      <c r="T129" s="18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6" t="s">
        <v>138</v>
      </c>
      <c r="AT129" s="186" t="s">
        <v>134</v>
      </c>
      <c r="AU129" s="186" t="s">
        <v>85</v>
      </c>
      <c r="AY129" s="17" t="s">
        <v>132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7" t="s">
        <v>82</v>
      </c>
      <c r="BK129" s="187">
        <f>ROUND(I129*H129,2)</f>
        <v>0</v>
      </c>
      <c r="BL129" s="17" t="s">
        <v>138</v>
      </c>
      <c r="BM129" s="186" t="s">
        <v>366</v>
      </c>
    </row>
    <row r="130" spans="1:65" s="2" customFormat="1" ht="11.25">
      <c r="A130" s="34"/>
      <c r="B130" s="35"/>
      <c r="C130" s="36"/>
      <c r="D130" s="188" t="s">
        <v>140</v>
      </c>
      <c r="E130" s="36"/>
      <c r="F130" s="189" t="s">
        <v>367</v>
      </c>
      <c r="G130" s="36"/>
      <c r="H130" s="36"/>
      <c r="I130" s="190"/>
      <c r="J130" s="36"/>
      <c r="K130" s="36"/>
      <c r="L130" s="39"/>
      <c r="M130" s="191"/>
      <c r="N130" s="192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140</v>
      </c>
      <c r="AU130" s="17" t="s">
        <v>85</v>
      </c>
    </row>
    <row r="131" spans="1:65" s="13" customFormat="1" ht="11.25">
      <c r="B131" s="195"/>
      <c r="C131" s="196"/>
      <c r="D131" s="193" t="s">
        <v>144</v>
      </c>
      <c r="E131" s="197" t="s">
        <v>27</v>
      </c>
      <c r="F131" s="198" t="s">
        <v>368</v>
      </c>
      <c r="G131" s="196"/>
      <c r="H131" s="199">
        <v>6.5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144</v>
      </c>
      <c r="AU131" s="205" t="s">
        <v>85</v>
      </c>
      <c r="AV131" s="13" t="s">
        <v>85</v>
      </c>
      <c r="AW131" s="13" t="s">
        <v>34</v>
      </c>
      <c r="AX131" s="13" t="s">
        <v>82</v>
      </c>
      <c r="AY131" s="205" t="s">
        <v>132</v>
      </c>
    </row>
    <row r="132" spans="1:65" s="2" customFormat="1" ht="21.75" customHeight="1">
      <c r="A132" s="34"/>
      <c r="B132" s="35"/>
      <c r="C132" s="174" t="s">
        <v>8</v>
      </c>
      <c r="D132" s="174" t="s">
        <v>134</v>
      </c>
      <c r="E132" s="175" t="s">
        <v>369</v>
      </c>
      <c r="F132" s="176" t="s">
        <v>370</v>
      </c>
      <c r="G132" s="177" t="s">
        <v>137</v>
      </c>
      <c r="H132" s="178">
        <v>63</v>
      </c>
      <c r="I132" s="179"/>
      <c r="J132" s="180">
        <f>ROUND(I132*H132,2)</f>
        <v>0</v>
      </c>
      <c r="K132" s="181"/>
      <c r="L132" s="39"/>
      <c r="M132" s="182" t="s">
        <v>27</v>
      </c>
      <c r="N132" s="183" t="s">
        <v>45</v>
      </c>
      <c r="O132" s="64"/>
      <c r="P132" s="184">
        <f>O132*H132</f>
        <v>0</v>
      </c>
      <c r="Q132" s="184">
        <v>2.5999999999999999E-3</v>
      </c>
      <c r="R132" s="184">
        <f>Q132*H132</f>
        <v>0.1638</v>
      </c>
      <c r="S132" s="184">
        <v>0</v>
      </c>
      <c r="T132" s="18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6" t="s">
        <v>138</v>
      </c>
      <c r="AT132" s="186" t="s">
        <v>134</v>
      </c>
      <c r="AU132" s="186" t="s">
        <v>85</v>
      </c>
      <c r="AY132" s="17" t="s">
        <v>132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7" t="s">
        <v>82</v>
      </c>
      <c r="BK132" s="187">
        <f>ROUND(I132*H132,2)</f>
        <v>0</v>
      </c>
      <c r="BL132" s="17" t="s">
        <v>138</v>
      </c>
      <c r="BM132" s="186" t="s">
        <v>371</v>
      </c>
    </row>
    <row r="133" spans="1:65" s="2" customFormat="1" ht="11.25">
      <c r="A133" s="34"/>
      <c r="B133" s="35"/>
      <c r="C133" s="36"/>
      <c r="D133" s="188" t="s">
        <v>140</v>
      </c>
      <c r="E133" s="36"/>
      <c r="F133" s="189" t="s">
        <v>372</v>
      </c>
      <c r="G133" s="36"/>
      <c r="H133" s="36"/>
      <c r="I133" s="190"/>
      <c r="J133" s="36"/>
      <c r="K133" s="36"/>
      <c r="L133" s="39"/>
      <c r="M133" s="191"/>
      <c r="N133" s="192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140</v>
      </c>
      <c r="AU133" s="17" t="s">
        <v>85</v>
      </c>
    </row>
    <row r="134" spans="1:65" s="13" customFormat="1" ht="11.25">
      <c r="B134" s="195"/>
      <c r="C134" s="196"/>
      <c r="D134" s="193" t="s">
        <v>144</v>
      </c>
      <c r="E134" s="197" t="s">
        <v>27</v>
      </c>
      <c r="F134" s="198" t="s">
        <v>373</v>
      </c>
      <c r="G134" s="196"/>
      <c r="H134" s="199">
        <v>63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144</v>
      </c>
      <c r="AU134" s="205" t="s">
        <v>85</v>
      </c>
      <c r="AV134" s="13" t="s">
        <v>85</v>
      </c>
      <c r="AW134" s="13" t="s">
        <v>34</v>
      </c>
      <c r="AX134" s="13" t="s">
        <v>82</v>
      </c>
      <c r="AY134" s="205" t="s">
        <v>132</v>
      </c>
    </row>
    <row r="135" spans="1:65" s="2" customFormat="1" ht="24.2" customHeight="1">
      <c r="A135" s="34"/>
      <c r="B135" s="35"/>
      <c r="C135" s="174" t="s">
        <v>168</v>
      </c>
      <c r="D135" s="174" t="s">
        <v>134</v>
      </c>
      <c r="E135" s="175" t="s">
        <v>374</v>
      </c>
      <c r="F135" s="176" t="s">
        <v>375</v>
      </c>
      <c r="G135" s="177" t="s">
        <v>165</v>
      </c>
      <c r="H135" s="178">
        <v>130</v>
      </c>
      <c r="I135" s="179"/>
      <c r="J135" s="180">
        <f>ROUND(I135*H135,2)</f>
        <v>0</v>
      </c>
      <c r="K135" s="181"/>
      <c r="L135" s="39"/>
      <c r="M135" s="182" t="s">
        <v>27</v>
      </c>
      <c r="N135" s="183" t="s">
        <v>45</v>
      </c>
      <c r="O135" s="64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6" t="s">
        <v>138</v>
      </c>
      <c r="AT135" s="186" t="s">
        <v>134</v>
      </c>
      <c r="AU135" s="186" t="s">
        <v>85</v>
      </c>
      <c r="AY135" s="17" t="s">
        <v>132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7" t="s">
        <v>82</v>
      </c>
      <c r="BK135" s="187">
        <f>ROUND(I135*H135,2)</f>
        <v>0</v>
      </c>
      <c r="BL135" s="17" t="s">
        <v>138</v>
      </c>
      <c r="BM135" s="186" t="s">
        <v>376</v>
      </c>
    </row>
    <row r="136" spans="1:65" s="2" customFormat="1" ht="11.25">
      <c r="A136" s="34"/>
      <c r="B136" s="35"/>
      <c r="C136" s="36"/>
      <c r="D136" s="188" t="s">
        <v>140</v>
      </c>
      <c r="E136" s="36"/>
      <c r="F136" s="189" t="s">
        <v>377</v>
      </c>
      <c r="G136" s="36"/>
      <c r="H136" s="36"/>
      <c r="I136" s="190"/>
      <c r="J136" s="36"/>
      <c r="K136" s="36"/>
      <c r="L136" s="39"/>
      <c r="M136" s="191"/>
      <c r="N136" s="192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140</v>
      </c>
      <c r="AU136" s="17" t="s">
        <v>85</v>
      </c>
    </row>
    <row r="137" spans="1:65" s="13" customFormat="1" ht="11.25">
      <c r="B137" s="195"/>
      <c r="C137" s="196"/>
      <c r="D137" s="193" t="s">
        <v>144</v>
      </c>
      <c r="E137" s="197" t="s">
        <v>27</v>
      </c>
      <c r="F137" s="198" t="s">
        <v>378</v>
      </c>
      <c r="G137" s="196"/>
      <c r="H137" s="199">
        <v>130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144</v>
      </c>
      <c r="AU137" s="205" t="s">
        <v>85</v>
      </c>
      <c r="AV137" s="13" t="s">
        <v>85</v>
      </c>
      <c r="AW137" s="13" t="s">
        <v>34</v>
      </c>
      <c r="AX137" s="13" t="s">
        <v>82</v>
      </c>
      <c r="AY137" s="205" t="s">
        <v>132</v>
      </c>
    </row>
    <row r="138" spans="1:65" s="2" customFormat="1" ht="24.2" customHeight="1">
      <c r="A138" s="34"/>
      <c r="B138" s="35"/>
      <c r="C138" s="174" t="s">
        <v>232</v>
      </c>
      <c r="D138" s="174" t="s">
        <v>134</v>
      </c>
      <c r="E138" s="175" t="s">
        <v>379</v>
      </c>
      <c r="F138" s="176" t="s">
        <v>380</v>
      </c>
      <c r="G138" s="177" t="s">
        <v>137</v>
      </c>
      <c r="H138" s="178">
        <v>63</v>
      </c>
      <c r="I138" s="179"/>
      <c r="J138" s="180">
        <f>ROUND(I138*H138,2)</f>
        <v>0</v>
      </c>
      <c r="K138" s="181"/>
      <c r="L138" s="39"/>
      <c r="M138" s="182" t="s">
        <v>27</v>
      </c>
      <c r="N138" s="183" t="s">
        <v>45</v>
      </c>
      <c r="O138" s="64"/>
      <c r="P138" s="184">
        <f>O138*H138</f>
        <v>0</v>
      </c>
      <c r="Q138" s="184">
        <v>1.0000000000000001E-5</v>
      </c>
      <c r="R138" s="184">
        <f>Q138*H138</f>
        <v>6.3000000000000003E-4</v>
      </c>
      <c r="S138" s="184">
        <v>0</v>
      </c>
      <c r="T138" s="18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6" t="s">
        <v>138</v>
      </c>
      <c r="AT138" s="186" t="s">
        <v>134</v>
      </c>
      <c r="AU138" s="186" t="s">
        <v>85</v>
      </c>
      <c r="AY138" s="17" t="s">
        <v>132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7" t="s">
        <v>82</v>
      </c>
      <c r="BK138" s="187">
        <f>ROUND(I138*H138,2)</f>
        <v>0</v>
      </c>
      <c r="BL138" s="17" t="s">
        <v>138</v>
      </c>
      <c r="BM138" s="186" t="s">
        <v>381</v>
      </c>
    </row>
    <row r="139" spans="1:65" s="2" customFormat="1" ht="11.25">
      <c r="A139" s="34"/>
      <c r="B139" s="35"/>
      <c r="C139" s="36"/>
      <c r="D139" s="188" t="s">
        <v>140</v>
      </c>
      <c r="E139" s="36"/>
      <c r="F139" s="189" t="s">
        <v>382</v>
      </c>
      <c r="G139" s="36"/>
      <c r="H139" s="36"/>
      <c r="I139" s="190"/>
      <c r="J139" s="36"/>
      <c r="K139" s="36"/>
      <c r="L139" s="39"/>
      <c r="M139" s="191"/>
      <c r="N139" s="192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140</v>
      </c>
      <c r="AU139" s="17" t="s">
        <v>85</v>
      </c>
    </row>
    <row r="140" spans="1:65" s="13" customFormat="1" ht="11.25">
      <c r="B140" s="195"/>
      <c r="C140" s="196"/>
      <c r="D140" s="193" t="s">
        <v>144</v>
      </c>
      <c r="E140" s="197" t="s">
        <v>27</v>
      </c>
      <c r="F140" s="198" t="s">
        <v>383</v>
      </c>
      <c r="G140" s="196"/>
      <c r="H140" s="199">
        <v>63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144</v>
      </c>
      <c r="AU140" s="205" t="s">
        <v>85</v>
      </c>
      <c r="AV140" s="13" t="s">
        <v>85</v>
      </c>
      <c r="AW140" s="13" t="s">
        <v>34</v>
      </c>
      <c r="AX140" s="13" t="s">
        <v>82</v>
      </c>
      <c r="AY140" s="205" t="s">
        <v>132</v>
      </c>
    </row>
    <row r="141" spans="1:65" s="2" customFormat="1" ht="21.75" customHeight="1">
      <c r="A141" s="34"/>
      <c r="B141" s="35"/>
      <c r="C141" s="174" t="s">
        <v>236</v>
      </c>
      <c r="D141" s="174" t="s">
        <v>134</v>
      </c>
      <c r="E141" s="175" t="s">
        <v>261</v>
      </c>
      <c r="F141" s="176" t="s">
        <v>262</v>
      </c>
      <c r="G141" s="177" t="s">
        <v>165</v>
      </c>
      <c r="H141" s="178">
        <v>96</v>
      </c>
      <c r="I141" s="179"/>
      <c r="J141" s="180">
        <f>ROUND(I141*H141,2)</f>
        <v>0</v>
      </c>
      <c r="K141" s="181"/>
      <c r="L141" s="39"/>
      <c r="M141" s="182" t="s">
        <v>27</v>
      </c>
      <c r="N141" s="183" t="s">
        <v>45</v>
      </c>
      <c r="O141" s="64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6" t="s">
        <v>138</v>
      </c>
      <c r="AT141" s="186" t="s">
        <v>134</v>
      </c>
      <c r="AU141" s="186" t="s">
        <v>85</v>
      </c>
      <c r="AY141" s="17" t="s">
        <v>132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7" t="s">
        <v>82</v>
      </c>
      <c r="BK141" s="187">
        <f>ROUND(I141*H141,2)</f>
        <v>0</v>
      </c>
      <c r="BL141" s="17" t="s">
        <v>138</v>
      </c>
      <c r="BM141" s="186" t="s">
        <v>384</v>
      </c>
    </row>
    <row r="142" spans="1:65" s="2" customFormat="1" ht="11.25">
      <c r="A142" s="34"/>
      <c r="B142" s="35"/>
      <c r="C142" s="36"/>
      <c r="D142" s="188" t="s">
        <v>140</v>
      </c>
      <c r="E142" s="36"/>
      <c r="F142" s="189" t="s">
        <v>264</v>
      </c>
      <c r="G142" s="36"/>
      <c r="H142" s="36"/>
      <c r="I142" s="190"/>
      <c r="J142" s="36"/>
      <c r="K142" s="36"/>
      <c r="L142" s="39"/>
      <c r="M142" s="191"/>
      <c r="N142" s="192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140</v>
      </c>
      <c r="AU142" s="17" t="s">
        <v>85</v>
      </c>
    </row>
    <row r="143" spans="1:65" s="13" customFormat="1" ht="11.25">
      <c r="B143" s="195"/>
      <c r="C143" s="196"/>
      <c r="D143" s="193" t="s">
        <v>144</v>
      </c>
      <c r="E143" s="197" t="s">
        <v>27</v>
      </c>
      <c r="F143" s="198" t="s">
        <v>385</v>
      </c>
      <c r="G143" s="196"/>
      <c r="H143" s="199">
        <v>96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144</v>
      </c>
      <c r="AU143" s="205" t="s">
        <v>85</v>
      </c>
      <c r="AV143" s="13" t="s">
        <v>85</v>
      </c>
      <c r="AW143" s="13" t="s">
        <v>34</v>
      </c>
      <c r="AX143" s="13" t="s">
        <v>82</v>
      </c>
      <c r="AY143" s="205" t="s">
        <v>132</v>
      </c>
    </row>
    <row r="144" spans="1:65" s="2" customFormat="1" ht="24.2" customHeight="1">
      <c r="A144" s="34"/>
      <c r="B144" s="35"/>
      <c r="C144" s="174" t="s">
        <v>242</v>
      </c>
      <c r="D144" s="174" t="s">
        <v>134</v>
      </c>
      <c r="E144" s="175" t="s">
        <v>267</v>
      </c>
      <c r="F144" s="176" t="s">
        <v>268</v>
      </c>
      <c r="G144" s="177" t="s">
        <v>165</v>
      </c>
      <c r="H144" s="178">
        <v>96</v>
      </c>
      <c r="I144" s="179"/>
      <c r="J144" s="180">
        <f>ROUND(I144*H144,2)</f>
        <v>0</v>
      </c>
      <c r="K144" s="181"/>
      <c r="L144" s="39"/>
      <c r="M144" s="182" t="s">
        <v>27</v>
      </c>
      <c r="N144" s="183" t="s">
        <v>45</v>
      </c>
      <c r="O144" s="64"/>
      <c r="P144" s="184">
        <f>O144*H144</f>
        <v>0</v>
      </c>
      <c r="Q144" s="184">
        <v>6.0000000000000002E-5</v>
      </c>
      <c r="R144" s="184">
        <f>Q144*H144</f>
        <v>5.7600000000000004E-3</v>
      </c>
      <c r="S144" s="184">
        <v>0</v>
      </c>
      <c r="T144" s="18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6" t="s">
        <v>138</v>
      </c>
      <c r="AT144" s="186" t="s">
        <v>134</v>
      </c>
      <c r="AU144" s="186" t="s">
        <v>85</v>
      </c>
      <c r="AY144" s="17" t="s">
        <v>132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7" t="s">
        <v>82</v>
      </c>
      <c r="BK144" s="187">
        <f>ROUND(I144*H144,2)</f>
        <v>0</v>
      </c>
      <c r="BL144" s="17" t="s">
        <v>138</v>
      </c>
      <c r="BM144" s="186" t="s">
        <v>386</v>
      </c>
    </row>
    <row r="145" spans="1:65" s="2" customFormat="1" ht="11.25">
      <c r="A145" s="34"/>
      <c r="B145" s="35"/>
      <c r="C145" s="36"/>
      <c r="D145" s="188" t="s">
        <v>140</v>
      </c>
      <c r="E145" s="36"/>
      <c r="F145" s="189" t="s">
        <v>270</v>
      </c>
      <c r="G145" s="36"/>
      <c r="H145" s="36"/>
      <c r="I145" s="190"/>
      <c r="J145" s="36"/>
      <c r="K145" s="36"/>
      <c r="L145" s="39"/>
      <c r="M145" s="191"/>
      <c r="N145" s="192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140</v>
      </c>
      <c r="AU145" s="17" t="s">
        <v>85</v>
      </c>
    </row>
    <row r="146" spans="1:65" s="13" customFormat="1" ht="11.25">
      <c r="B146" s="195"/>
      <c r="C146" s="196"/>
      <c r="D146" s="193" t="s">
        <v>144</v>
      </c>
      <c r="E146" s="197" t="s">
        <v>27</v>
      </c>
      <c r="F146" s="198" t="s">
        <v>385</v>
      </c>
      <c r="G146" s="196"/>
      <c r="H146" s="199">
        <v>96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144</v>
      </c>
      <c r="AU146" s="205" t="s">
        <v>85</v>
      </c>
      <c r="AV146" s="13" t="s">
        <v>85</v>
      </c>
      <c r="AW146" s="13" t="s">
        <v>34</v>
      </c>
      <c r="AX146" s="13" t="s">
        <v>74</v>
      </c>
      <c r="AY146" s="205" t="s">
        <v>132</v>
      </c>
    </row>
    <row r="147" spans="1:65" s="2" customFormat="1" ht="24.2" customHeight="1">
      <c r="A147" s="34"/>
      <c r="B147" s="35"/>
      <c r="C147" s="174" t="s">
        <v>246</v>
      </c>
      <c r="D147" s="174" t="s">
        <v>134</v>
      </c>
      <c r="E147" s="175" t="s">
        <v>273</v>
      </c>
      <c r="F147" s="176" t="s">
        <v>274</v>
      </c>
      <c r="G147" s="177" t="s">
        <v>165</v>
      </c>
      <c r="H147" s="178">
        <v>1014</v>
      </c>
      <c r="I147" s="179"/>
      <c r="J147" s="180">
        <f>ROUND(I147*H147,2)</f>
        <v>0</v>
      </c>
      <c r="K147" s="181"/>
      <c r="L147" s="39"/>
      <c r="M147" s="182" t="s">
        <v>27</v>
      </c>
      <c r="N147" s="183" t="s">
        <v>45</v>
      </c>
      <c r="O147" s="64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6" t="s">
        <v>138</v>
      </c>
      <c r="AT147" s="186" t="s">
        <v>134</v>
      </c>
      <c r="AU147" s="186" t="s">
        <v>85</v>
      </c>
      <c r="AY147" s="17" t="s">
        <v>132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7" t="s">
        <v>82</v>
      </c>
      <c r="BK147" s="187">
        <f>ROUND(I147*H147,2)</f>
        <v>0</v>
      </c>
      <c r="BL147" s="17" t="s">
        <v>138</v>
      </c>
      <c r="BM147" s="186" t="s">
        <v>387</v>
      </c>
    </row>
    <row r="148" spans="1:65" s="2" customFormat="1" ht="11.25">
      <c r="A148" s="34"/>
      <c r="B148" s="35"/>
      <c r="C148" s="36"/>
      <c r="D148" s="188" t="s">
        <v>140</v>
      </c>
      <c r="E148" s="36"/>
      <c r="F148" s="189" t="s">
        <v>276</v>
      </c>
      <c r="G148" s="36"/>
      <c r="H148" s="36"/>
      <c r="I148" s="190"/>
      <c r="J148" s="36"/>
      <c r="K148" s="36"/>
      <c r="L148" s="39"/>
      <c r="M148" s="191"/>
      <c r="N148" s="192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140</v>
      </c>
      <c r="AU148" s="17" t="s">
        <v>85</v>
      </c>
    </row>
    <row r="149" spans="1:65" s="13" customFormat="1" ht="11.25">
      <c r="B149" s="195"/>
      <c r="C149" s="196"/>
      <c r="D149" s="193" t="s">
        <v>144</v>
      </c>
      <c r="E149" s="197" t="s">
        <v>27</v>
      </c>
      <c r="F149" s="198" t="s">
        <v>388</v>
      </c>
      <c r="G149" s="196"/>
      <c r="H149" s="199">
        <v>1014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144</v>
      </c>
      <c r="AU149" s="205" t="s">
        <v>85</v>
      </c>
      <c r="AV149" s="13" t="s">
        <v>85</v>
      </c>
      <c r="AW149" s="13" t="s">
        <v>34</v>
      </c>
      <c r="AX149" s="13" t="s">
        <v>82</v>
      </c>
      <c r="AY149" s="205" t="s">
        <v>132</v>
      </c>
    </row>
    <row r="150" spans="1:65" s="2" customFormat="1" ht="16.5" customHeight="1">
      <c r="A150" s="34"/>
      <c r="B150" s="35"/>
      <c r="C150" s="174" t="s">
        <v>7</v>
      </c>
      <c r="D150" s="174" t="s">
        <v>134</v>
      </c>
      <c r="E150" s="175" t="s">
        <v>279</v>
      </c>
      <c r="F150" s="176" t="s">
        <v>280</v>
      </c>
      <c r="G150" s="177" t="s">
        <v>165</v>
      </c>
      <c r="H150" s="178">
        <v>96</v>
      </c>
      <c r="I150" s="179"/>
      <c r="J150" s="180">
        <f>ROUND(I150*H150,2)</f>
        <v>0</v>
      </c>
      <c r="K150" s="181"/>
      <c r="L150" s="39"/>
      <c r="M150" s="182" t="s">
        <v>27</v>
      </c>
      <c r="N150" s="183" t="s">
        <v>45</v>
      </c>
      <c r="O150" s="64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6" t="s">
        <v>138</v>
      </c>
      <c r="AT150" s="186" t="s">
        <v>134</v>
      </c>
      <c r="AU150" s="186" t="s">
        <v>85</v>
      </c>
      <c r="AY150" s="17" t="s">
        <v>132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7" t="s">
        <v>82</v>
      </c>
      <c r="BK150" s="187">
        <f>ROUND(I150*H150,2)</f>
        <v>0</v>
      </c>
      <c r="BL150" s="17" t="s">
        <v>138</v>
      </c>
      <c r="BM150" s="186" t="s">
        <v>389</v>
      </c>
    </row>
    <row r="151" spans="1:65" s="2" customFormat="1" ht="11.25">
      <c r="A151" s="34"/>
      <c r="B151" s="35"/>
      <c r="C151" s="36"/>
      <c r="D151" s="188" t="s">
        <v>140</v>
      </c>
      <c r="E151" s="36"/>
      <c r="F151" s="189" t="s">
        <v>282</v>
      </c>
      <c r="G151" s="36"/>
      <c r="H151" s="36"/>
      <c r="I151" s="190"/>
      <c r="J151" s="36"/>
      <c r="K151" s="36"/>
      <c r="L151" s="39"/>
      <c r="M151" s="191"/>
      <c r="N151" s="192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140</v>
      </c>
      <c r="AU151" s="17" t="s">
        <v>85</v>
      </c>
    </row>
    <row r="152" spans="1:65" s="13" customFormat="1" ht="11.25">
      <c r="B152" s="195"/>
      <c r="C152" s="196"/>
      <c r="D152" s="193" t="s">
        <v>144</v>
      </c>
      <c r="E152" s="197" t="s">
        <v>27</v>
      </c>
      <c r="F152" s="198" t="s">
        <v>385</v>
      </c>
      <c r="G152" s="196"/>
      <c r="H152" s="199">
        <v>96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144</v>
      </c>
      <c r="AU152" s="205" t="s">
        <v>85</v>
      </c>
      <c r="AV152" s="13" t="s">
        <v>85</v>
      </c>
      <c r="AW152" s="13" t="s">
        <v>34</v>
      </c>
      <c r="AX152" s="13" t="s">
        <v>82</v>
      </c>
      <c r="AY152" s="205" t="s">
        <v>132</v>
      </c>
    </row>
    <row r="153" spans="1:65" s="12" customFormat="1" ht="20.85" customHeight="1">
      <c r="B153" s="158"/>
      <c r="C153" s="159"/>
      <c r="D153" s="160" t="s">
        <v>73</v>
      </c>
      <c r="E153" s="172" t="s">
        <v>288</v>
      </c>
      <c r="F153" s="172" t="s">
        <v>289</v>
      </c>
      <c r="G153" s="159"/>
      <c r="H153" s="159"/>
      <c r="I153" s="162"/>
      <c r="J153" s="173">
        <f>BK153</f>
        <v>0</v>
      </c>
      <c r="K153" s="159"/>
      <c r="L153" s="164"/>
      <c r="M153" s="165"/>
      <c r="N153" s="166"/>
      <c r="O153" s="166"/>
      <c r="P153" s="167">
        <f>SUM(P154:P156)</f>
        <v>0</v>
      </c>
      <c r="Q153" s="166"/>
      <c r="R153" s="167">
        <f>SUM(R154:R156)</f>
        <v>0</v>
      </c>
      <c r="S153" s="166"/>
      <c r="T153" s="168">
        <f>SUM(T154:T156)</f>
        <v>0</v>
      </c>
      <c r="AR153" s="169" t="s">
        <v>82</v>
      </c>
      <c r="AT153" s="170" t="s">
        <v>73</v>
      </c>
      <c r="AU153" s="170" t="s">
        <v>85</v>
      </c>
      <c r="AY153" s="169" t="s">
        <v>132</v>
      </c>
      <c r="BK153" s="171">
        <f>SUM(BK154:BK156)</f>
        <v>0</v>
      </c>
    </row>
    <row r="154" spans="1:65" s="2" customFormat="1" ht="24.2" customHeight="1">
      <c r="A154" s="34"/>
      <c r="B154" s="35"/>
      <c r="C154" s="174" t="s">
        <v>255</v>
      </c>
      <c r="D154" s="174" t="s">
        <v>134</v>
      </c>
      <c r="E154" s="175" t="s">
        <v>291</v>
      </c>
      <c r="F154" s="176" t="s">
        <v>292</v>
      </c>
      <c r="G154" s="177" t="s">
        <v>195</v>
      </c>
      <c r="H154" s="178">
        <v>8</v>
      </c>
      <c r="I154" s="179"/>
      <c r="J154" s="180">
        <f>ROUND(I154*H154,2)</f>
        <v>0</v>
      </c>
      <c r="K154" s="181"/>
      <c r="L154" s="39"/>
      <c r="M154" s="182" t="s">
        <v>27</v>
      </c>
      <c r="N154" s="183" t="s">
        <v>45</v>
      </c>
      <c r="O154" s="64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6" t="s">
        <v>138</v>
      </c>
      <c r="AT154" s="186" t="s">
        <v>134</v>
      </c>
      <c r="AU154" s="186" t="s">
        <v>151</v>
      </c>
      <c r="AY154" s="17" t="s">
        <v>132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7" t="s">
        <v>82</v>
      </c>
      <c r="BK154" s="187">
        <f>ROUND(I154*H154,2)</f>
        <v>0</v>
      </c>
      <c r="BL154" s="17" t="s">
        <v>138</v>
      </c>
      <c r="BM154" s="186" t="s">
        <v>390</v>
      </c>
    </row>
    <row r="155" spans="1:65" s="2" customFormat="1" ht="11.25">
      <c r="A155" s="34"/>
      <c r="B155" s="35"/>
      <c r="C155" s="36"/>
      <c r="D155" s="188" t="s">
        <v>140</v>
      </c>
      <c r="E155" s="36"/>
      <c r="F155" s="189" t="s">
        <v>294</v>
      </c>
      <c r="G155" s="36"/>
      <c r="H155" s="36"/>
      <c r="I155" s="190"/>
      <c r="J155" s="36"/>
      <c r="K155" s="36"/>
      <c r="L155" s="39"/>
      <c r="M155" s="191"/>
      <c r="N155" s="192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140</v>
      </c>
      <c r="AU155" s="17" t="s">
        <v>151</v>
      </c>
    </row>
    <row r="156" spans="1:65" s="13" customFormat="1" ht="11.25">
      <c r="B156" s="195"/>
      <c r="C156" s="196"/>
      <c r="D156" s="193" t="s">
        <v>144</v>
      </c>
      <c r="E156" s="197" t="s">
        <v>27</v>
      </c>
      <c r="F156" s="198" t="s">
        <v>180</v>
      </c>
      <c r="G156" s="196"/>
      <c r="H156" s="199">
        <v>8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144</v>
      </c>
      <c r="AU156" s="205" t="s">
        <v>151</v>
      </c>
      <c r="AV156" s="13" t="s">
        <v>85</v>
      </c>
      <c r="AW156" s="13" t="s">
        <v>34</v>
      </c>
      <c r="AX156" s="13" t="s">
        <v>74</v>
      </c>
      <c r="AY156" s="205" t="s">
        <v>132</v>
      </c>
    </row>
    <row r="157" spans="1:65" s="12" customFormat="1" ht="22.9" customHeight="1">
      <c r="B157" s="158"/>
      <c r="C157" s="159"/>
      <c r="D157" s="160" t="s">
        <v>73</v>
      </c>
      <c r="E157" s="172" t="s">
        <v>295</v>
      </c>
      <c r="F157" s="172" t="s">
        <v>296</v>
      </c>
      <c r="G157" s="159"/>
      <c r="H157" s="159"/>
      <c r="I157" s="162"/>
      <c r="J157" s="173">
        <f>BK157</f>
        <v>0</v>
      </c>
      <c r="K157" s="159"/>
      <c r="L157" s="164"/>
      <c r="M157" s="165"/>
      <c r="N157" s="166"/>
      <c r="O157" s="166"/>
      <c r="P157" s="167">
        <f>SUM(P158:P176)</f>
        <v>0</v>
      </c>
      <c r="Q157" s="166"/>
      <c r="R157" s="167">
        <f>SUM(R158:R176)</f>
        <v>0</v>
      </c>
      <c r="S157" s="166"/>
      <c r="T157" s="168">
        <f>SUM(T158:T176)</f>
        <v>0</v>
      </c>
      <c r="AR157" s="169" t="s">
        <v>82</v>
      </c>
      <c r="AT157" s="170" t="s">
        <v>73</v>
      </c>
      <c r="AU157" s="170" t="s">
        <v>82</v>
      </c>
      <c r="AY157" s="169" t="s">
        <v>132</v>
      </c>
      <c r="BK157" s="171">
        <f>SUM(BK158:BK176)</f>
        <v>0</v>
      </c>
    </row>
    <row r="158" spans="1:65" s="2" customFormat="1" ht="24.2" customHeight="1">
      <c r="A158" s="34"/>
      <c r="B158" s="35"/>
      <c r="C158" s="174" t="s">
        <v>260</v>
      </c>
      <c r="D158" s="174" t="s">
        <v>134</v>
      </c>
      <c r="E158" s="175" t="s">
        <v>304</v>
      </c>
      <c r="F158" s="176" t="s">
        <v>305</v>
      </c>
      <c r="G158" s="177" t="s">
        <v>195</v>
      </c>
      <c r="H158" s="178">
        <v>401.35</v>
      </c>
      <c r="I158" s="179"/>
      <c r="J158" s="180">
        <f>ROUND(I158*H158,2)</f>
        <v>0</v>
      </c>
      <c r="K158" s="181"/>
      <c r="L158" s="39"/>
      <c r="M158" s="182" t="s">
        <v>27</v>
      </c>
      <c r="N158" s="183" t="s">
        <v>45</v>
      </c>
      <c r="O158" s="64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6" t="s">
        <v>138</v>
      </c>
      <c r="AT158" s="186" t="s">
        <v>134</v>
      </c>
      <c r="AU158" s="186" t="s">
        <v>85</v>
      </c>
      <c r="AY158" s="17" t="s">
        <v>132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7" t="s">
        <v>82</v>
      </c>
      <c r="BK158" s="187">
        <f>ROUND(I158*H158,2)</f>
        <v>0</v>
      </c>
      <c r="BL158" s="17" t="s">
        <v>138</v>
      </c>
      <c r="BM158" s="186" t="s">
        <v>391</v>
      </c>
    </row>
    <row r="159" spans="1:65" s="2" customFormat="1" ht="11.25">
      <c r="A159" s="34"/>
      <c r="B159" s="35"/>
      <c r="C159" s="36"/>
      <c r="D159" s="188" t="s">
        <v>140</v>
      </c>
      <c r="E159" s="36"/>
      <c r="F159" s="189" t="s">
        <v>307</v>
      </c>
      <c r="G159" s="36"/>
      <c r="H159" s="36"/>
      <c r="I159" s="190"/>
      <c r="J159" s="36"/>
      <c r="K159" s="36"/>
      <c r="L159" s="39"/>
      <c r="M159" s="191"/>
      <c r="N159" s="192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140</v>
      </c>
      <c r="AU159" s="17" t="s">
        <v>85</v>
      </c>
    </row>
    <row r="160" spans="1:65" s="2" customFormat="1" ht="19.5">
      <c r="A160" s="34"/>
      <c r="B160" s="35"/>
      <c r="C160" s="36"/>
      <c r="D160" s="193" t="s">
        <v>142</v>
      </c>
      <c r="E160" s="36"/>
      <c r="F160" s="194" t="s">
        <v>308</v>
      </c>
      <c r="G160" s="36"/>
      <c r="H160" s="36"/>
      <c r="I160" s="190"/>
      <c r="J160" s="36"/>
      <c r="K160" s="36"/>
      <c r="L160" s="39"/>
      <c r="M160" s="191"/>
      <c r="N160" s="192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142</v>
      </c>
      <c r="AU160" s="17" t="s">
        <v>85</v>
      </c>
    </row>
    <row r="161" spans="1:65" s="13" customFormat="1" ht="11.25">
      <c r="B161" s="195"/>
      <c r="C161" s="196"/>
      <c r="D161" s="193" t="s">
        <v>144</v>
      </c>
      <c r="E161" s="197" t="s">
        <v>27</v>
      </c>
      <c r="F161" s="198" t="s">
        <v>392</v>
      </c>
      <c r="G161" s="196"/>
      <c r="H161" s="199">
        <v>401.35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144</v>
      </c>
      <c r="AU161" s="205" t="s">
        <v>85</v>
      </c>
      <c r="AV161" s="13" t="s">
        <v>85</v>
      </c>
      <c r="AW161" s="13" t="s">
        <v>34</v>
      </c>
      <c r="AX161" s="13" t="s">
        <v>74</v>
      </c>
      <c r="AY161" s="205" t="s">
        <v>132</v>
      </c>
    </row>
    <row r="162" spans="1:65" s="2" customFormat="1" ht="24.2" customHeight="1">
      <c r="A162" s="34"/>
      <c r="B162" s="35"/>
      <c r="C162" s="174" t="s">
        <v>266</v>
      </c>
      <c r="D162" s="174" t="s">
        <v>134</v>
      </c>
      <c r="E162" s="175" t="s">
        <v>310</v>
      </c>
      <c r="F162" s="176" t="s">
        <v>311</v>
      </c>
      <c r="G162" s="177" t="s">
        <v>195</v>
      </c>
      <c r="H162" s="178">
        <v>802.7</v>
      </c>
      <c r="I162" s="179"/>
      <c r="J162" s="180">
        <f>ROUND(I162*H162,2)</f>
        <v>0</v>
      </c>
      <c r="K162" s="181"/>
      <c r="L162" s="39"/>
      <c r="M162" s="182" t="s">
        <v>27</v>
      </c>
      <c r="N162" s="183" t="s">
        <v>45</v>
      </c>
      <c r="O162" s="64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6" t="s">
        <v>138</v>
      </c>
      <c r="AT162" s="186" t="s">
        <v>134</v>
      </c>
      <c r="AU162" s="186" t="s">
        <v>85</v>
      </c>
      <c r="AY162" s="17" t="s">
        <v>132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7" t="s">
        <v>82</v>
      </c>
      <c r="BK162" s="187">
        <f>ROUND(I162*H162,2)</f>
        <v>0</v>
      </c>
      <c r="BL162" s="17" t="s">
        <v>138</v>
      </c>
      <c r="BM162" s="186" t="s">
        <v>393</v>
      </c>
    </row>
    <row r="163" spans="1:65" s="2" customFormat="1" ht="11.25">
      <c r="A163" s="34"/>
      <c r="B163" s="35"/>
      <c r="C163" s="36"/>
      <c r="D163" s="188" t="s">
        <v>140</v>
      </c>
      <c r="E163" s="36"/>
      <c r="F163" s="189" t="s">
        <v>313</v>
      </c>
      <c r="G163" s="36"/>
      <c r="H163" s="36"/>
      <c r="I163" s="190"/>
      <c r="J163" s="36"/>
      <c r="K163" s="36"/>
      <c r="L163" s="39"/>
      <c r="M163" s="191"/>
      <c r="N163" s="192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140</v>
      </c>
      <c r="AU163" s="17" t="s">
        <v>85</v>
      </c>
    </row>
    <row r="164" spans="1:65" s="13" customFormat="1" ht="11.25">
      <c r="B164" s="195"/>
      <c r="C164" s="196"/>
      <c r="D164" s="193" t="s">
        <v>144</v>
      </c>
      <c r="E164" s="197" t="s">
        <v>27</v>
      </c>
      <c r="F164" s="198" t="s">
        <v>394</v>
      </c>
      <c r="G164" s="196"/>
      <c r="H164" s="199">
        <v>802.7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144</v>
      </c>
      <c r="AU164" s="205" t="s">
        <v>85</v>
      </c>
      <c r="AV164" s="13" t="s">
        <v>85</v>
      </c>
      <c r="AW164" s="13" t="s">
        <v>34</v>
      </c>
      <c r="AX164" s="13" t="s">
        <v>82</v>
      </c>
      <c r="AY164" s="205" t="s">
        <v>132</v>
      </c>
    </row>
    <row r="165" spans="1:65" s="2" customFormat="1" ht="24.2" customHeight="1">
      <c r="A165" s="34"/>
      <c r="B165" s="35"/>
      <c r="C165" s="174" t="s">
        <v>272</v>
      </c>
      <c r="D165" s="174" t="s">
        <v>134</v>
      </c>
      <c r="E165" s="175" t="s">
        <v>395</v>
      </c>
      <c r="F165" s="176" t="s">
        <v>396</v>
      </c>
      <c r="G165" s="177" t="s">
        <v>195</v>
      </c>
      <c r="H165" s="178">
        <v>1</v>
      </c>
      <c r="I165" s="179"/>
      <c r="J165" s="180">
        <f>ROUND(I165*H165,2)</f>
        <v>0</v>
      </c>
      <c r="K165" s="181"/>
      <c r="L165" s="39"/>
      <c r="M165" s="182" t="s">
        <v>27</v>
      </c>
      <c r="N165" s="183" t="s">
        <v>45</v>
      </c>
      <c r="O165" s="64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6" t="s">
        <v>138</v>
      </c>
      <c r="AT165" s="186" t="s">
        <v>134</v>
      </c>
      <c r="AU165" s="186" t="s">
        <v>85</v>
      </c>
      <c r="AY165" s="17" t="s">
        <v>132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7" t="s">
        <v>82</v>
      </c>
      <c r="BK165" s="187">
        <f>ROUND(I165*H165,2)</f>
        <v>0</v>
      </c>
      <c r="BL165" s="17" t="s">
        <v>138</v>
      </c>
      <c r="BM165" s="186" t="s">
        <v>397</v>
      </c>
    </row>
    <row r="166" spans="1:65" s="2" customFormat="1" ht="11.25">
      <c r="A166" s="34"/>
      <c r="B166" s="35"/>
      <c r="C166" s="36"/>
      <c r="D166" s="188" t="s">
        <v>140</v>
      </c>
      <c r="E166" s="36"/>
      <c r="F166" s="189" t="s">
        <v>398</v>
      </c>
      <c r="G166" s="36"/>
      <c r="H166" s="36"/>
      <c r="I166" s="190"/>
      <c r="J166" s="36"/>
      <c r="K166" s="36"/>
      <c r="L166" s="39"/>
      <c r="M166" s="191"/>
      <c r="N166" s="192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140</v>
      </c>
      <c r="AU166" s="17" t="s">
        <v>85</v>
      </c>
    </row>
    <row r="167" spans="1:65" s="13" customFormat="1" ht="11.25">
      <c r="B167" s="195"/>
      <c r="C167" s="196"/>
      <c r="D167" s="193" t="s">
        <v>144</v>
      </c>
      <c r="E167" s="197" t="s">
        <v>27</v>
      </c>
      <c r="F167" s="198" t="s">
        <v>82</v>
      </c>
      <c r="G167" s="196"/>
      <c r="H167" s="199">
        <v>1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144</v>
      </c>
      <c r="AU167" s="205" t="s">
        <v>85</v>
      </c>
      <c r="AV167" s="13" t="s">
        <v>85</v>
      </c>
      <c r="AW167" s="13" t="s">
        <v>34</v>
      </c>
      <c r="AX167" s="13" t="s">
        <v>82</v>
      </c>
      <c r="AY167" s="205" t="s">
        <v>132</v>
      </c>
    </row>
    <row r="168" spans="1:65" s="2" customFormat="1" ht="16.5" customHeight="1">
      <c r="A168" s="34"/>
      <c r="B168" s="35"/>
      <c r="C168" s="174" t="s">
        <v>278</v>
      </c>
      <c r="D168" s="174" t="s">
        <v>134</v>
      </c>
      <c r="E168" s="175" t="s">
        <v>399</v>
      </c>
      <c r="F168" s="176" t="s">
        <v>400</v>
      </c>
      <c r="G168" s="177" t="s">
        <v>195</v>
      </c>
      <c r="H168" s="178">
        <v>17</v>
      </c>
      <c r="I168" s="179"/>
      <c r="J168" s="180">
        <f>ROUND(I168*H168,2)</f>
        <v>0</v>
      </c>
      <c r="K168" s="181"/>
      <c r="L168" s="39"/>
      <c r="M168" s="182" t="s">
        <v>27</v>
      </c>
      <c r="N168" s="183" t="s">
        <v>45</v>
      </c>
      <c r="O168" s="64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6" t="s">
        <v>138</v>
      </c>
      <c r="AT168" s="186" t="s">
        <v>134</v>
      </c>
      <c r="AU168" s="186" t="s">
        <v>85</v>
      </c>
      <c r="AY168" s="17" t="s">
        <v>132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7" t="s">
        <v>82</v>
      </c>
      <c r="BK168" s="187">
        <f>ROUND(I168*H168,2)</f>
        <v>0</v>
      </c>
      <c r="BL168" s="17" t="s">
        <v>138</v>
      </c>
      <c r="BM168" s="186" t="s">
        <v>401</v>
      </c>
    </row>
    <row r="169" spans="1:65" s="2" customFormat="1" ht="19.5">
      <c r="A169" s="34"/>
      <c r="B169" s="35"/>
      <c r="C169" s="36"/>
      <c r="D169" s="193" t="s">
        <v>142</v>
      </c>
      <c r="E169" s="36"/>
      <c r="F169" s="194" t="s">
        <v>402</v>
      </c>
      <c r="G169" s="36"/>
      <c r="H169" s="36"/>
      <c r="I169" s="190"/>
      <c r="J169" s="36"/>
      <c r="K169" s="36"/>
      <c r="L169" s="39"/>
      <c r="M169" s="191"/>
      <c r="N169" s="192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142</v>
      </c>
      <c r="AU169" s="17" t="s">
        <v>85</v>
      </c>
    </row>
    <row r="170" spans="1:65" s="13" customFormat="1" ht="11.25">
      <c r="B170" s="195"/>
      <c r="C170" s="196"/>
      <c r="D170" s="193" t="s">
        <v>144</v>
      </c>
      <c r="E170" s="197" t="s">
        <v>27</v>
      </c>
      <c r="F170" s="198" t="s">
        <v>403</v>
      </c>
      <c r="G170" s="196"/>
      <c r="H170" s="199">
        <v>17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144</v>
      </c>
      <c r="AU170" s="205" t="s">
        <v>85</v>
      </c>
      <c r="AV170" s="13" t="s">
        <v>85</v>
      </c>
      <c r="AW170" s="13" t="s">
        <v>34</v>
      </c>
      <c r="AX170" s="13" t="s">
        <v>74</v>
      </c>
      <c r="AY170" s="205" t="s">
        <v>132</v>
      </c>
    </row>
    <row r="171" spans="1:65" s="2" customFormat="1" ht="24.2" customHeight="1">
      <c r="A171" s="34"/>
      <c r="B171" s="35"/>
      <c r="C171" s="174" t="s">
        <v>283</v>
      </c>
      <c r="D171" s="174" t="s">
        <v>134</v>
      </c>
      <c r="E171" s="175" t="s">
        <v>328</v>
      </c>
      <c r="F171" s="176" t="s">
        <v>329</v>
      </c>
      <c r="G171" s="177" t="s">
        <v>195</v>
      </c>
      <c r="H171" s="178">
        <v>1</v>
      </c>
      <c r="I171" s="179"/>
      <c r="J171" s="180">
        <f>ROUND(I171*H171,2)</f>
        <v>0</v>
      </c>
      <c r="K171" s="181"/>
      <c r="L171" s="39"/>
      <c r="M171" s="182" t="s">
        <v>27</v>
      </c>
      <c r="N171" s="183" t="s">
        <v>45</v>
      </c>
      <c r="O171" s="64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6" t="s">
        <v>138</v>
      </c>
      <c r="AT171" s="186" t="s">
        <v>134</v>
      </c>
      <c r="AU171" s="186" t="s">
        <v>85</v>
      </c>
      <c r="AY171" s="17" t="s">
        <v>132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7" t="s">
        <v>82</v>
      </c>
      <c r="BK171" s="187">
        <f>ROUND(I171*H171,2)</f>
        <v>0</v>
      </c>
      <c r="BL171" s="17" t="s">
        <v>138</v>
      </c>
      <c r="BM171" s="186" t="s">
        <v>404</v>
      </c>
    </row>
    <row r="172" spans="1:65" s="2" customFormat="1" ht="11.25">
      <c r="A172" s="34"/>
      <c r="B172" s="35"/>
      <c r="C172" s="36"/>
      <c r="D172" s="188" t="s">
        <v>140</v>
      </c>
      <c r="E172" s="36"/>
      <c r="F172" s="189" t="s">
        <v>331</v>
      </c>
      <c r="G172" s="36"/>
      <c r="H172" s="36"/>
      <c r="I172" s="190"/>
      <c r="J172" s="36"/>
      <c r="K172" s="36"/>
      <c r="L172" s="39"/>
      <c r="M172" s="191"/>
      <c r="N172" s="192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140</v>
      </c>
      <c r="AU172" s="17" t="s">
        <v>85</v>
      </c>
    </row>
    <row r="173" spans="1:65" s="13" customFormat="1" ht="11.25">
      <c r="B173" s="195"/>
      <c r="C173" s="196"/>
      <c r="D173" s="193" t="s">
        <v>144</v>
      </c>
      <c r="E173" s="197" t="s">
        <v>27</v>
      </c>
      <c r="F173" s="198" t="s">
        <v>82</v>
      </c>
      <c r="G173" s="196"/>
      <c r="H173" s="199">
        <v>1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144</v>
      </c>
      <c r="AU173" s="205" t="s">
        <v>85</v>
      </c>
      <c r="AV173" s="13" t="s">
        <v>85</v>
      </c>
      <c r="AW173" s="13" t="s">
        <v>34</v>
      </c>
      <c r="AX173" s="13" t="s">
        <v>82</v>
      </c>
      <c r="AY173" s="205" t="s">
        <v>132</v>
      </c>
    </row>
    <row r="174" spans="1:65" s="2" customFormat="1" ht="24.2" customHeight="1">
      <c r="A174" s="34"/>
      <c r="B174" s="35"/>
      <c r="C174" s="174" t="s">
        <v>290</v>
      </c>
      <c r="D174" s="174" t="s">
        <v>134</v>
      </c>
      <c r="E174" s="175" t="s">
        <v>298</v>
      </c>
      <c r="F174" s="176" t="s">
        <v>299</v>
      </c>
      <c r="G174" s="177" t="s">
        <v>195</v>
      </c>
      <c r="H174" s="178">
        <v>401</v>
      </c>
      <c r="I174" s="179"/>
      <c r="J174" s="180">
        <f>ROUND(I174*H174,2)</f>
        <v>0</v>
      </c>
      <c r="K174" s="181"/>
      <c r="L174" s="39"/>
      <c r="M174" s="182" t="s">
        <v>27</v>
      </c>
      <c r="N174" s="183" t="s">
        <v>45</v>
      </c>
      <c r="O174" s="64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6" t="s">
        <v>138</v>
      </c>
      <c r="AT174" s="186" t="s">
        <v>134</v>
      </c>
      <c r="AU174" s="186" t="s">
        <v>85</v>
      </c>
      <c r="AY174" s="17" t="s">
        <v>132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7" t="s">
        <v>82</v>
      </c>
      <c r="BK174" s="187">
        <f>ROUND(I174*H174,2)</f>
        <v>0</v>
      </c>
      <c r="BL174" s="17" t="s">
        <v>138</v>
      </c>
      <c r="BM174" s="186" t="s">
        <v>405</v>
      </c>
    </row>
    <row r="175" spans="1:65" s="2" customFormat="1" ht="11.25">
      <c r="A175" s="34"/>
      <c r="B175" s="35"/>
      <c r="C175" s="36"/>
      <c r="D175" s="188" t="s">
        <v>140</v>
      </c>
      <c r="E175" s="36"/>
      <c r="F175" s="189" t="s">
        <v>301</v>
      </c>
      <c r="G175" s="36"/>
      <c r="H175" s="36"/>
      <c r="I175" s="190"/>
      <c r="J175" s="36"/>
      <c r="K175" s="36"/>
      <c r="L175" s="39"/>
      <c r="M175" s="191"/>
      <c r="N175" s="192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140</v>
      </c>
      <c r="AU175" s="17" t="s">
        <v>85</v>
      </c>
    </row>
    <row r="176" spans="1:65" s="13" customFormat="1" ht="11.25">
      <c r="B176" s="195"/>
      <c r="C176" s="196"/>
      <c r="D176" s="193" t="s">
        <v>144</v>
      </c>
      <c r="E176" s="197" t="s">
        <v>27</v>
      </c>
      <c r="F176" s="198" t="s">
        <v>406</v>
      </c>
      <c r="G176" s="196"/>
      <c r="H176" s="199">
        <v>401</v>
      </c>
      <c r="I176" s="200"/>
      <c r="J176" s="196"/>
      <c r="K176" s="196"/>
      <c r="L176" s="201"/>
      <c r="M176" s="217"/>
      <c r="N176" s="218"/>
      <c r="O176" s="218"/>
      <c r="P176" s="218"/>
      <c r="Q176" s="218"/>
      <c r="R176" s="218"/>
      <c r="S176" s="218"/>
      <c r="T176" s="219"/>
      <c r="AT176" s="205" t="s">
        <v>144</v>
      </c>
      <c r="AU176" s="205" t="s">
        <v>85</v>
      </c>
      <c r="AV176" s="13" t="s">
        <v>85</v>
      </c>
      <c r="AW176" s="13" t="s">
        <v>34</v>
      </c>
      <c r="AX176" s="13" t="s">
        <v>82</v>
      </c>
      <c r="AY176" s="205" t="s">
        <v>132</v>
      </c>
    </row>
    <row r="177" spans="1:31" s="2" customFormat="1" ht="6.95" customHeight="1">
      <c r="A177" s="34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algorithmName="SHA-512" hashValue="ablGNX5z39QLc9Lb90bMCl89izCgGK/x6V4oa9imTfNq3Ym8kWuaP080eMaEo79PpRSMMBUVL4pPQUWjOD+k9Q==" saltValue="0YyKq1FgQ52Jsh4cuVl+k7Ntg4ZzlU8phkDWPrKv9JZcsXxjItdIIwHdo/bIAlafTKRyp/81SCT+05UcctvElw==" spinCount="100000" sheet="1" objects="1" scenarios="1" formatColumns="0" formatRows="0" autoFilter="0"/>
  <autoFilter ref="C85:K17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103" r:id="rId4"/>
    <hyperlink ref="F107" r:id="rId5"/>
    <hyperlink ref="F110" r:id="rId6"/>
    <hyperlink ref="F113" r:id="rId7"/>
    <hyperlink ref="F127" r:id="rId8"/>
    <hyperlink ref="F130" r:id="rId9"/>
    <hyperlink ref="F133" r:id="rId10"/>
    <hyperlink ref="F136" r:id="rId11"/>
    <hyperlink ref="F139" r:id="rId12"/>
    <hyperlink ref="F142" r:id="rId13"/>
    <hyperlink ref="F145" r:id="rId14"/>
    <hyperlink ref="F148" r:id="rId15"/>
    <hyperlink ref="F151" r:id="rId16"/>
    <hyperlink ref="F155" r:id="rId17"/>
    <hyperlink ref="F159" r:id="rId18"/>
    <hyperlink ref="F163" r:id="rId19"/>
    <hyperlink ref="F166" r:id="rId20"/>
    <hyperlink ref="F172" r:id="rId21"/>
    <hyperlink ref="F175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100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7" t="str">
        <f>'Rekapitulace stavby'!K6</f>
        <v>Rekonstrukce povrchu ve vybraných ulicích v Kolíně a v Sendražicích - 4.etapa</v>
      </c>
      <c r="F7" s="358"/>
      <c r="G7" s="358"/>
      <c r="H7" s="358"/>
      <c r="L7" s="20"/>
    </row>
    <row r="8" spans="1:46" s="2" customFormat="1" ht="12" customHeight="1">
      <c r="A8" s="34"/>
      <c r="B8" s="39"/>
      <c r="C8" s="34"/>
      <c r="D8" s="105" t="s">
        <v>101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9" t="s">
        <v>407</v>
      </c>
      <c r="F9" s="360"/>
      <c r="G9" s="360"/>
      <c r="H9" s="36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84</v>
      </c>
      <c r="G11" s="34"/>
      <c r="H11" s="34"/>
      <c r="I11" s="105" t="s">
        <v>20</v>
      </c>
      <c r="J11" s="107" t="s">
        <v>27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</v>
      </c>
      <c r="G12" s="34"/>
      <c r="H12" s="34"/>
      <c r="I12" s="105" t="s">
        <v>23</v>
      </c>
      <c r="J12" s="108" t="str">
        <f>'Rekapitulace stavby'!AN8</f>
        <v>21. 3. 2024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27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1" t="str">
        <f>'Rekapitulace stavby'!E14</f>
        <v>Vyplň údaj</v>
      </c>
      <c r="F18" s="362"/>
      <c r="G18" s="362"/>
      <c r="H18" s="362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27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103</v>
      </c>
      <c r="F21" s="34"/>
      <c r="G21" s="34"/>
      <c r="H21" s="34"/>
      <c r="I21" s="105" t="s">
        <v>29</v>
      </c>
      <c r="J21" s="107" t="s">
        <v>27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104</v>
      </c>
      <c r="F24" s="34"/>
      <c r="G24" s="34"/>
      <c r="H24" s="34"/>
      <c r="I24" s="105" t="s">
        <v>29</v>
      </c>
      <c r="J24" s="107" t="s">
        <v>105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63" t="s">
        <v>27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44</v>
      </c>
      <c r="E33" s="105" t="s">
        <v>45</v>
      </c>
      <c r="F33" s="117">
        <f>ROUND((SUM(BE86:BE152)),  2)</f>
        <v>0</v>
      </c>
      <c r="G33" s="34"/>
      <c r="H33" s="34"/>
      <c r="I33" s="118">
        <v>0.21</v>
      </c>
      <c r="J33" s="117">
        <f>ROUND(((SUM(BE86:BE152))*I33),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46</v>
      </c>
      <c r="F34" s="117">
        <f>ROUND((SUM(BF86:BF152)),  2)</f>
        <v>0</v>
      </c>
      <c r="G34" s="34"/>
      <c r="H34" s="34"/>
      <c r="I34" s="118">
        <v>0.15</v>
      </c>
      <c r="J34" s="117">
        <f>ROUND(((SUM(BF86:BF152))*I34),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47</v>
      </c>
      <c r="F35" s="117">
        <f>ROUND((SUM(BG86:BG152)),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48</v>
      </c>
      <c r="F36" s="117">
        <f>ROUND((SUM(BH86:BH152)),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49</v>
      </c>
      <c r="F37" s="117">
        <f>ROUND((SUM(BI86:BI152)),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4" t="str">
        <f>E7</f>
        <v>Rekonstrukce povrchu ve vybraných ulicích v Kolíně a v Sendražicích - 4.etapa</v>
      </c>
      <c r="F48" s="365"/>
      <c r="G48" s="365"/>
      <c r="H48" s="36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1153.13 - 2 - ulice Braunerova</v>
      </c>
      <c r="F50" s="366"/>
      <c r="G50" s="366"/>
      <c r="H50" s="36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Kolín</v>
      </c>
      <c r="G52" s="36"/>
      <c r="H52" s="36"/>
      <c r="I52" s="29" t="s">
        <v>23</v>
      </c>
      <c r="J52" s="59" t="str">
        <f>IF(J12="","",J12)</f>
        <v>21. 3. 2024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Kolín</v>
      </c>
      <c r="G54" s="36"/>
      <c r="H54" s="36"/>
      <c r="I54" s="29" t="s">
        <v>32</v>
      </c>
      <c r="J54" s="32" t="str">
        <f>E21</f>
        <v>Ing. Lucie Dvořáková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S4A,s.r.o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107</v>
      </c>
      <c r="D57" s="131"/>
      <c r="E57" s="131"/>
      <c r="F57" s="131"/>
      <c r="G57" s="131"/>
      <c r="H57" s="131"/>
      <c r="I57" s="131"/>
      <c r="J57" s="132" t="s">
        <v>108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109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111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112</v>
      </c>
      <c r="E62" s="143"/>
      <c r="F62" s="143"/>
      <c r="G62" s="143"/>
      <c r="H62" s="143"/>
      <c r="I62" s="143"/>
      <c r="J62" s="144">
        <f>J98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113</v>
      </c>
      <c r="E63" s="143"/>
      <c r="F63" s="143"/>
      <c r="G63" s="143"/>
      <c r="H63" s="143"/>
      <c r="I63" s="143"/>
      <c r="J63" s="144">
        <f>J112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114</v>
      </c>
      <c r="E64" s="143"/>
      <c r="F64" s="143"/>
      <c r="G64" s="143"/>
      <c r="H64" s="143"/>
      <c r="I64" s="143"/>
      <c r="J64" s="144">
        <f>J117</f>
        <v>0</v>
      </c>
      <c r="K64" s="141"/>
      <c r="L64" s="145"/>
    </row>
    <row r="65" spans="1:31" s="10" customFormat="1" ht="14.85" customHeight="1">
      <c r="B65" s="140"/>
      <c r="C65" s="141"/>
      <c r="D65" s="142" t="s">
        <v>115</v>
      </c>
      <c r="E65" s="143"/>
      <c r="F65" s="143"/>
      <c r="G65" s="143"/>
      <c r="H65" s="143"/>
      <c r="I65" s="143"/>
      <c r="J65" s="144">
        <f>J133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116</v>
      </c>
      <c r="E66" s="143"/>
      <c r="F66" s="143"/>
      <c r="G66" s="143"/>
      <c r="H66" s="143"/>
      <c r="I66" s="143"/>
      <c r="J66" s="144">
        <f>J137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4" t="str">
        <f>E7</f>
        <v>Rekonstrukce povrchu ve vybraných ulicích v Kolíně a v Sendražicích - 4.etapa</v>
      </c>
      <c r="F76" s="365"/>
      <c r="G76" s="365"/>
      <c r="H76" s="365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101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7" t="str">
        <f>E9</f>
        <v>1153.13 - 2 - ulice Braunerova</v>
      </c>
      <c r="F78" s="366"/>
      <c r="G78" s="366"/>
      <c r="H78" s="36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Město Kolín</v>
      </c>
      <c r="G80" s="36"/>
      <c r="H80" s="36"/>
      <c r="I80" s="29" t="s">
        <v>23</v>
      </c>
      <c r="J80" s="59" t="str">
        <f>IF(J12="","",J12)</f>
        <v>21. 3. 2024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Kolín</v>
      </c>
      <c r="G82" s="36"/>
      <c r="H82" s="36"/>
      <c r="I82" s="29" t="s">
        <v>32</v>
      </c>
      <c r="J82" s="32" t="str">
        <f>E21</f>
        <v>Ing. Lucie Dvořáková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35</v>
      </c>
      <c r="J83" s="32" t="str">
        <f>E24</f>
        <v>S4A,s.r.o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118</v>
      </c>
      <c r="D85" s="149" t="s">
        <v>59</v>
      </c>
      <c r="E85" s="149" t="s">
        <v>55</v>
      </c>
      <c r="F85" s="149" t="s">
        <v>56</v>
      </c>
      <c r="G85" s="149" t="s">
        <v>119</v>
      </c>
      <c r="H85" s="149" t="s">
        <v>120</v>
      </c>
      <c r="I85" s="149" t="s">
        <v>121</v>
      </c>
      <c r="J85" s="150" t="s">
        <v>108</v>
      </c>
      <c r="K85" s="151" t="s">
        <v>122</v>
      </c>
      <c r="L85" s="152"/>
      <c r="M85" s="68" t="s">
        <v>27</v>
      </c>
      <c r="N85" s="69" t="s">
        <v>44</v>
      </c>
      <c r="O85" s="69" t="s">
        <v>123</v>
      </c>
      <c r="P85" s="69" t="s">
        <v>124</v>
      </c>
      <c r="Q85" s="69" t="s">
        <v>125</v>
      </c>
      <c r="R85" s="69" t="s">
        <v>126</v>
      </c>
      <c r="S85" s="69" t="s">
        <v>127</v>
      </c>
      <c r="T85" s="70" t="s">
        <v>128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129</v>
      </c>
      <c r="D86" s="36"/>
      <c r="E86" s="36"/>
      <c r="F86" s="36"/>
      <c r="G86" s="36"/>
      <c r="H86" s="36"/>
      <c r="I86" s="36"/>
      <c r="J86" s="153">
        <f>BK86</f>
        <v>0</v>
      </c>
      <c r="K86" s="36"/>
      <c r="L86" s="39"/>
      <c r="M86" s="71"/>
      <c r="N86" s="154"/>
      <c r="O86" s="72"/>
      <c r="P86" s="155">
        <f>P87</f>
        <v>0</v>
      </c>
      <c r="Q86" s="72"/>
      <c r="R86" s="155">
        <f>R87</f>
        <v>11.076000000000001</v>
      </c>
      <c r="S86" s="72"/>
      <c r="T86" s="156">
        <f>T87</f>
        <v>156.89999999999998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73</v>
      </c>
      <c r="AU86" s="17" t="s">
        <v>109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73</v>
      </c>
      <c r="E87" s="161" t="s">
        <v>130</v>
      </c>
      <c r="F87" s="161" t="s">
        <v>131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P88+P98+P112+P117+P137</f>
        <v>0</v>
      </c>
      <c r="Q87" s="166"/>
      <c r="R87" s="167">
        <f>R88+R98+R112+R117+R137</f>
        <v>11.076000000000001</v>
      </c>
      <c r="S87" s="166"/>
      <c r="T87" s="168">
        <f>T88+T98+T112+T117+T137</f>
        <v>156.89999999999998</v>
      </c>
      <c r="AR87" s="169" t="s">
        <v>82</v>
      </c>
      <c r="AT87" s="170" t="s">
        <v>73</v>
      </c>
      <c r="AU87" s="170" t="s">
        <v>74</v>
      </c>
      <c r="AY87" s="169" t="s">
        <v>132</v>
      </c>
      <c r="BK87" s="171">
        <f>BK88+BK98+BK112+BK117+BK137</f>
        <v>0</v>
      </c>
    </row>
    <row r="88" spans="1:65" s="12" customFormat="1" ht="22.9" customHeight="1">
      <c r="B88" s="158"/>
      <c r="C88" s="159"/>
      <c r="D88" s="160" t="s">
        <v>73</v>
      </c>
      <c r="E88" s="172" t="s">
        <v>82</v>
      </c>
      <c r="F88" s="172" t="s">
        <v>133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SUM(P89:P97)</f>
        <v>0</v>
      </c>
      <c r="Q88" s="166"/>
      <c r="R88" s="167">
        <f>SUM(R89:R97)</f>
        <v>0.08</v>
      </c>
      <c r="S88" s="166"/>
      <c r="T88" s="168">
        <f>SUM(T89:T97)</f>
        <v>144.26</v>
      </c>
      <c r="AR88" s="169" t="s">
        <v>82</v>
      </c>
      <c r="AT88" s="170" t="s">
        <v>73</v>
      </c>
      <c r="AU88" s="170" t="s">
        <v>82</v>
      </c>
      <c r="AY88" s="169" t="s">
        <v>132</v>
      </c>
      <c r="BK88" s="171">
        <f>SUM(BK89:BK97)</f>
        <v>0</v>
      </c>
    </row>
    <row r="89" spans="1:65" s="2" customFormat="1" ht="37.9" customHeight="1">
      <c r="A89" s="34"/>
      <c r="B89" s="35"/>
      <c r="C89" s="174" t="s">
        <v>82</v>
      </c>
      <c r="D89" s="174" t="s">
        <v>134</v>
      </c>
      <c r="E89" s="175" t="s">
        <v>408</v>
      </c>
      <c r="F89" s="176" t="s">
        <v>409</v>
      </c>
      <c r="G89" s="177" t="s">
        <v>137</v>
      </c>
      <c r="H89" s="178">
        <v>132</v>
      </c>
      <c r="I89" s="179"/>
      <c r="J89" s="180">
        <f>ROUND(I89*H89,2)</f>
        <v>0</v>
      </c>
      <c r="K89" s="181"/>
      <c r="L89" s="39"/>
      <c r="M89" s="182" t="s">
        <v>27</v>
      </c>
      <c r="N89" s="183" t="s">
        <v>45</v>
      </c>
      <c r="O89" s="64"/>
      <c r="P89" s="184">
        <f>O89*H89</f>
        <v>0</v>
      </c>
      <c r="Q89" s="184">
        <v>0</v>
      </c>
      <c r="R89" s="184">
        <f>Q89*H89</f>
        <v>0</v>
      </c>
      <c r="S89" s="184">
        <v>0.17</v>
      </c>
      <c r="T89" s="185">
        <f>S89*H89</f>
        <v>22.44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138</v>
      </c>
      <c r="AT89" s="186" t="s">
        <v>134</v>
      </c>
      <c r="AU89" s="186" t="s">
        <v>85</v>
      </c>
      <c r="AY89" s="17" t="s">
        <v>132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82</v>
      </c>
      <c r="BK89" s="187">
        <f>ROUND(I89*H89,2)</f>
        <v>0</v>
      </c>
      <c r="BL89" s="17" t="s">
        <v>138</v>
      </c>
      <c r="BM89" s="186" t="s">
        <v>410</v>
      </c>
    </row>
    <row r="90" spans="1:65" s="2" customFormat="1" ht="11.25">
      <c r="A90" s="34"/>
      <c r="B90" s="35"/>
      <c r="C90" s="36"/>
      <c r="D90" s="188" t="s">
        <v>140</v>
      </c>
      <c r="E90" s="36"/>
      <c r="F90" s="189" t="s">
        <v>411</v>
      </c>
      <c r="G90" s="36"/>
      <c r="H90" s="36"/>
      <c r="I90" s="190"/>
      <c r="J90" s="36"/>
      <c r="K90" s="36"/>
      <c r="L90" s="39"/>
      <c r="M90" s="191"/>
      <c r="N90" s="19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140</v>
      </c>
      <c r="AU90" s="17" t="s">
        <v>85</v>
      </c>
    </row>
    <row r="91" spans="1:65" s="13" customFormat="1" ht="11.25">
      <c r="B91" s="195"/>
      <c r="C91" s="196"/>
      <c r="D91" s="193" t="s">
        <v>144</v>
      </c>
      <c r="E91" s="197" t="s">
        <v>27</v>
      </c>
      <c r="F91" s="198" t="s">
        <v>412</v>
      </c>
      <c r="G91" s="196"/>
      <c r="H91" s="199">
        <v>132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144</v>
      </c>
      <c r="AU91" s="205" t="s">
        <v>85</v>
      </c>
      <c r="AV91" s="13" t="s">
        <v>85</v>
      </c>
      <c r="AW91" s="13" t="s">
        <v>34</v>
      </c>
      <c r="AX91" s="13" t="s">
        <v>82</v>
      </c>
      <c r="AY91" s="205" t="s">
        <v>132</v>
      </c>
    </row>
    <row r="92" spans="1:65" s="2" customFormat="1" ht="37.9" customHeight="1">
      <c r="A92" s="34"/>
      <c r="B92" s="35"/>
      <c r="C92" s="174" t="s">
        <v>85</v>
      </c>
      <c r="D92" s="174" t="s">
        <v>134</v>
      </c>
      <c r="E92" s="175" t="s">
        <v>152</v>
      </c>
      <c r="F92" s="176" t="s">
        <v>153</v>
      </c>
      <c r="G92" s="177" t="s">
        <v>137</v>
      </c>
      <c r="H92" s="178">
        <v>31</v>
      </c>
      <c r="I92" s="179"/>
      <c r="J92" s="180">
        <f>ROUND(I92*H92,2)</f>
        <v>0</v>
      </c>
      <c r="K92" s="181"/>
      <c r="L92" s="39"/>
      <c r="M92" s="182" t="s">
        <v>27</v>
      </c>
      <c r="N92" s="183" t="s">
        <v>45</v>
      </c>
      <c r="O92" s="64"/>
      <c r="P92" s="184">
        <f>O92*H92</f>
        <v>0</v>
      </c>
      <c r="Q92" s="184">
        <v>0</v>
      </c>
      <c r="R92" s="184">
        <f>Q92*H92</f>
        <v>0</v>
      </c>
      <c r="S92" s="184">
        <v>0.22</v>
      </c>
      <c r="T92" s="185">
        <f>S92*H92</f>
        <v>6.82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6" t="s">
        <v>138</v>
      </c>
      <c r="AT92" s="186" t="s">
        <v>134</v>
      </c>
      <c r="AU92" s="186" t="s">
        <v>85</v>
      </c>
      <c r="AY92" s="17" t="s">
        <v>132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7" t="s">
        <v>82</v>
      </c>
      <c r="BK92" s="187">
        <f>ROUND(I92*H92,2)</f>
        <v>0</v>
      </c>
      <c r="BL92" s="17" t="s">
        <v>138</v>
      </c>
      <c r="BM92" s="186" t="s">
        <v>154</v>
      </c>
    </row>
    <row r="93" spans="1:65" s="2" customFormat="1" ht="11.25">
      <c r="A93" s="34"/>
      <c r="B93" s="35"/>
      <c r="C93" s="36"/>
      <c r="D93" s="188" t="s">
        <v>140</v>
      </c>
      <c r="E93" s="36"/>
      <c r="F93" s="189" t="s">
        <v>155</v>
      </c>
      <c r="G93" s="36"/>
      <c r="H93" s="36"/>
      <c r="I93" s="190"/>
      <c r="J93" s="36"/>
      <c r="K93" s="36"/>
      <c r="L93" s="39"/>
      <c r="M93" s="191"/>
      <c r="N93" s="192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140</v>
      </c>
      <c r="AU93" s="17" t="s">
        <v>85</v>
      </c>
    </row>
    <row r="94" spans="1:65" s="13" customFormat="1" ht="11.25">
      <c r="B94" s="195"/>
      <c r="C94" s="196"/>
      <c r="D94" s="193" t="s">
        <v>144</v>
      </c>
      <c r="E94" s="197" t="s">
        <v>27</v>
      </c>
      <c r="F94" s="198" t="s">
        <v>413</v>
      </c>
      <c r="G94" s="196"/>
      <c r="H94" s="199">
        <v>31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144</v>
      </c>
      <c r="AU94" s="205" t="s">
        <v>85</v>
      </c>
      <c r="AV94" s="13" t="s">
        <v>85</v>
      </c>
      <c r="AW94" s="13" t="s">
        <v>34</v>
      </c>
      <c r="AX94" s="13" t="s">
        <v>82</v>
      </c>
      <c r="AY94" s="205" t="s">
        <v>132</v>
      </c>
    </row>
    <row r="95" spans="1:65" s="2" customFormat="1" ht="24.2" customHeight="1">
      <c r="A95" s="34"/>
      <c r="B95" s="35"/>
      <c r="C95" s="174" t="s">
        <v>151</v>
      </c>
      <c r="D95" s="174" t="s">
        <v>134</v>
      </c>
      <c r="E95" s="175" t="s">
        <v>157</v>
      </c>
      <c r="F95" s="176" t="s">
        <v>158</v>
      </c>
      <c r="G95" s="177" t="s">
        <v>137</v>
      </c>
      <c r="H95" s="178">
        <v>500</v>
      </c>
      <c r="I95" s="179"/>
      <c r="J95" s="180">
        <f>ROUND(I95*H95,2)</f>
        <v>0</v>
      </c>
      <c r="K95" s="181"/>
      <c r="L95" s="39"/>
      <c r="M95" s="182" t="s">
        <v>27</v>
      </c>
      <c r="N95" s="183" t="s">
        <v>45</v>
      </c>
      <c r="O95" s="64"/>
      <c r="P95" s="184">
        <f>O95*H95</f>
        <v>0</v>
      </c>
      <c r="Q95" s="184">
        <v>1.6000000000000001E-4</v>
      </c>
      <c r="R95" s="184">
        <f>Q95*H95</f>
        <v>0.08</v>
      </c>
      <c r="S95" s="184">
        <v>0.23</v>
      </c>
      <c r="T95" s="185">
        <f>S95*H95</f>
        <v>115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138</v>
      </c>
      <c r="AT95" s="186" t="s">
        <v>134</v>
      </c>
      <c r="AU95" s="186" t="s">
        <v>85</v>
      </c>
      <c r="AY95" s="17" t="s">
        <v>132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7" t="s">
        <v>82</v>
      </c>
      <c r="BK95" s="187">
        <f>ROUND(I95*H95,2)</f>
        <v>0</v>
      </c>
      <c r="BL95" s="17" t="s">
        <v>138</v>
      </c>
      <c r="BM95" s="186" t="s">
        <v>159</v>
      </c>
    </row>
    <row r="96" spans="1:65" s="2" customFormat="1" ht="11.25">
      <c r="A96" s="34"/>
      <c r="B96" s="35"/>
      <c r="C96" s="36"/>
      <c r="D96" s="188" t="s">
        <v>140</v>
      </c>
      <c r="E96" s="36"/>
      <c r="F96" s="189" t="s">
        <v>160</v>
      </c>
      <c r="G96" s="36"/>
      <c r="H96" s="36"/>
      <c r="I96" s="190"/>
      <c r="J96" s="36"/>
      <c r="K96" s="36"/>
      <c r="L96" s="39"/>
      <c r="M96" s="191"/>
      <c r="N96" s="192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140</v>
      </c>
      <c r="AU96" s="17" t="s">
        <v>85</v>
      </c>
    </row>
    <row r="97" spans="1:65" s="13" customFormat="1" ht="11.25">
      <c r="B97" s="195"/>
      <c r="C97" s="196"/>
      <c r="D97" s="193" t="s">
        <v>144</v>
      </c>
      <c r="E97" s="197" t="s">
        <v>27</v>
      </c>
      <c r="F97" s="198" t="s">
        <v>414</v>
      </c>
      <c r="G97" s="196"/>
      <c r="H97" s="199">
        <v>500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144</v>
      </c>
      <c r="AU97" s="205" t="s">
        <v>85</v>
      </c>
      <c r="AV97" s="13" t="s">
        <v>85</v>
      </c>
      <c r="AW97" s="13" t="s">
        <v>34</v>
      </c>
      <c r="AX97" s="13" t="s">
        <v>82</v>
      </c>
      <c r="AY97" s="205" t="s">
        <v>132</v>
      </c>
    </row>
    <row r="98" spans="1:65" s="12" customFormat="1" ht="22.9" customHeight="1">
      <c r="B98" s="158"/>
      <c r="C98" s="159"/>
      <c r="D98" s="160" t="s">
        <v>73</v>
      </c>
      <c r="E98" s="172" t="s">
        <v>162</v>
      </c>
      <c r="F98" s="172" t="s">
        <v>211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SUM(P99:P111)</f>
        <v>0</v>
      </c>
      <c r="Q98" s="166"/>
      <c r="R98" s="167">
        <f>SUM(R99:R111)</f>
        <v>0.44872000000000001</v>
      </c>
      <c r="S98" s="166"/>
      <c r="T98" s="168">
        <f>SUM(T99:T111)</f>
        <v>0</v>
      </c>
      <c r="AR98" s="169" t="s">
        <v>82</v>
      </c>
      <c r="AT98" s="170" t="s">
        <v>73</v>
      </c>
      <c r="AU98" s="170" t="s">
        <v>82</v>
      </c>
      <c r="AY98" s="169" t="s">
        <v>132</v>
      </c>
      <c r="BK98" s="171">
        <f>SUM(BK99:BK111)</f>
        <v>0</v>
      </c>
    </row>
    <row r="99" spans="1:65" s="2" customFormat="1" ht="24.2" customHeight="1">
      <c r="A99" s="34"/>
      <c r="B99" s="35"/>
      <c r="C99" s="174" t="s">
        <v>138</v>
      </c>
      <c r="D99" s="174" t="s">
        <v>134</v>
      </c>
      <c r="E99" s="175" t="s">
        <v>213</v>
      </c>
      <c r="F99" s="176" t="s">
        <v>214</v>
      </c>
      <c r="G99" s="177" t="s">
        <v>137</v>
      </c>
      <c r="H99" s="178">
        <v>632</v>
      </c>
      <c r="I99" s="179"/>
      <c r="J99" s="180">
        <f>ROUND(I99*H99,2)</f>
        <v>0</v>
      </c>
      <c r="K99" s="181"/>
      <c r="L99" s="39"/>
      <c r="M99" s="182" t="s">
        <v>27</v>
      </c>
      <c r="N99" s="183" t="s">
        <v>45</v>
      </c>
      <c r="O99" s="64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138</v>
      </c>
      <c r="AT99" s="186" t="s">
        <v>134</v>
      </c>
      <c r="AU99" s="186" t="s">
        <v>85</v>
      </c>
      <c r="AY99" s="17" t="s">
        <v>132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7" t="s">
        <v>82</v>
      </c>
      <c r="BK99" s="187">
        <f>ROUND(I99*H99,2)</f>
        <v>0</v>
      </c>
      <c r="BL99" s="17" t="s">
        <v>138</v>
      </c>
      <c r="BM99" s="186" t="s">
        <v>215</v>
      </c>
    </row>
    <row r="100" spans="1:65" s="2" customFormat="1" ht="11.25">
      <c r="A100" s="34"/>
      <c r="B100" s="35"/>
      <c r="C100" s="36"/>
      <c r="D100" s="188" t="s">
        <v>140</v>
      </c>
      <c r="E100" s="36"/>
      <c r="F100" s="189" t="s">
        <v>216</v>
      </c>
      <c r="G100" s="36"/>
      <c r="H100" s="36"/>
      <c r="I100" s="190"/>
      <c r="J100" s="36"/>
      <c r="K100" s="36"/>
      <c r="L100" s="39"/>
      <c r="M100" s="191"/>
      <c r="N100" s="192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140</v>
      </c>
      <c r="AU100" s="17" t="s">
        <v>85</v>
      </c>
    </row>
    <row r="101" spans="1:65" s="2" customFormat="1" ht="19.5">
      <c r="A101" s="34"/>
      <c r="B101" s="35"/>
      <c r="C101" s="36"/>
      <c r="D101" s="193" t="s">
        <v>142</v>
      </c>
      <c r="E101" s="36"/>
      <c r="F101" s="194" t="s">
        <v>217</v>
      </c>
      <c r="G101" s="36"/>
      <c r="H101" s="36"/>
      <c r="I101" s="190"/>
      <c r="J101" s="36"/>
      <c r="K101" s="36"/>
      <c r="L101" s="39"/>
      <c r="M101" s="191"/>
      <c r="N101" s="192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142</v>
      </c>
      <c r="AU101" s="17" t="s">
        <v>85</v>
      </c>
    </row>
    <row r="102" spans="1:65" s="13" customFormat="1" ht="11.25">
      <c r="B102" s="195"/>
      <c r="C102" s="196"/>
      <c r="D102" s="193" t="s">
        <v>144</v>
      </c>
      <c r="E102" s="197" t="s">
        <v>27</v>
      </c>
      <c r="F102" s="198" t="s">
        <v>415</v>
      </c>
      <c r="G102" s="196"/>
      <c r="H102" s="199">
        <v>632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144</v>
      </c>
      <c r="AU102" s="205" t="s">
        <v>85</v>
      </c>
      <c r="AV102" s="13" t="s">
        <v>85</v>
      </c>
      <c r="AW102" s="13" t="s">
        <v>34</v>
      </c>
      <c r="AX102" s="13" t="s">
        <v>82</v>
      </c>
      <c r="AY102" s="205" t="s">
        <v>132</v>
      </c>
    </row>
    <row r="103" spans="1:65" s="2" customFormat="1" ht="16.5" customHeight="1">
      <c r="A103" s="34"/>
      <c r="B103" s="35"/>
      <c r="C103" s="174" t="s">
        <v>162</v>
      </c>
      <c r="D103" s="174" t="s">
        <v>134</v>
      </c>
      <c r="E103" s="175" t="s">
        <v>219</v>
      </c>
      <c r="F103" s="176" t="s">
        <v>220</v>
      </c>
      <c r="G103" s="177" t="s">
        <v>137</v>
      </c>
      <c r="H103" s="178">
        <v>632</v>
      </c>
      <c r="I103" s="179"/>
      <c r="J103" s="180">
        <f>ROUND(I103*H103,2)</f>
        <v>0</v>
      </c>
      <c r="K103" s="181"/>
      <c r="L103" s="39"/>
      <c r="M103" s="182" t="s">
        <v>27</v>
      </c>
      <c r="N103" s="183" t="s">
        <v>45</v>
      </c>
      <c r="O103" s="64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6" t="s">
        <v>138</v>
      </c>
      <c r="AT103" s="186" t="s">
        <v>134</v>
      </c>
      <c r="AU103" s="186" t="s">
        <v>85</v>
      </c>
      <c r="AY103" s="17" t="s">
        <v>132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7" t="s">
        <v>82</v>
      </c>
      <c r="BK103" s="187">
        <f>ROUND(I103*H103,2)</f>
        <v>0</v>
      </c>
      <c r="BL103" s="17" t="s">
        <v>138</v>
      </c>
      <c r="BM103" s="186" t="s">
        <v>221</v>
      </c>
    </row>
    <row r="104" spans="1:65" s="2" customFormat="1" ht="11.25">
      <c r="A104" s="34"/>
      <c r="B104" s="35"/>
      <c r="C104" s="36"/>
      <c r="D104" s="188" t="s">
        <v>140</v>
      </c>
      <c r="E104" s="36"/>
      <c r="F104" s="189" t="s">
        <v>222</v>
      </c>
      <c r="G104" s="36"/>
      <c r="H104" s="36"/>
      <c r="I104" s="190"/>
      <c r="J104" s="36"/>
      <c r="K104" s="36"/>
      <c r="L104" s="39"/>
      <c r="M104" s="191"/>
      <c r="N104" s="19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140</v>
      </c>
      <c r="AU104" s="17" t="s">
        <v>85</v>
      </c>
    </row>
    <row r="105" spans="1:65" s="13" customFormat="1" ht="11.25">
      <c r="B105" s="195"/>
      <c r="C105" s="196"/>
      <c r="D105" s="193" t="s">
        <v>144</v>
      </c>
      <c r="E105" s="197" t="s">
        <v>27</v>
      </c>
      <c r="F105" s="198" t="s">
        <v>415</v>
      </c>
      <c r="G105" s="196"/>
      <c r="H105" s="199">
        <v>632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144</v>
      </c>
      <c r="AU105" s="205" t="s">
        <v>85</v>
      </c>
      <c r="AV105" s="13" t="s">
        <v>85</v>
      </c>
      <c r="AW105" s="13" t="s">
        <v>34</v>
      </c>
      <c r="AX105" s="13" t="s">
        <v>82</v>
      </c>
      <c r="AY105" s="205" t="s">
        <v>132</v>
      </c>
    </row>
    <row r="106" spans="1:65" s="2" customFormat="1" ht="16.5" customHeight="1">
      <c r="A106" s="34"/>
      <c r="B106" s="35"/>
      <c r="C106" s="174" t="s">
        <v>169</v>
      </c>
      <c r="D106" s="174" t="s">
        <v>134</v>
      </c>
      <c r="E106" s="175" t="s">
        <v>223</v>
      </c>
      <c r="F106" s="176" t="s">
        <v>224</v>
      </c>
      <c r="G106" s="177" t="s">
        <v>137</v>
      </c>
      <c r="H106" s="178">
        <v>632</v>
      </c>
      <c r="I106" s="179"/>
      <c r="J106" s="180">
        <f>ROUND(I106*H106,2)</f>
        <v>0</v>
      </c>
      <c r="K106" s="181"/>
      <c r="L106" s="39"/>
      <c r="M106" s="182" t="s">
        <v>27</v>
      </c>
      <c r="N106" s="183" t="s">
        <v>45</v>
      </c>
      <c r="O106" s="64"/>
      <c r="P106" s="184">
        <f>O106*H106</f>
        <v>0</v>
      </c>
      <c r="Q106" s="184">
        <v>7.1000000000000002E-4</v>
      </c>
      <c r="R106" s="184">
        <f>Q106*H106</f>
        <v>0.44872000000000001</v>
      </c>
      <c r="S106" s="184">
        <v>0</v>
      </c>
      <c r="T106" s="18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6" t="s">
        <v>138</v>
      </c>
      <c r="AT106" s="186" t="s">
        <v>134</v>
      </c>
      <c r="AU106" s="186" t="s">
        <v>85</v>
      </c>
      <c r="AY106" s="17" t="s">
        <v>132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7" t="s">
        <v>82</v>
      </c>
      <c r="BK106" s="187">
        <f>ROUND(I106*H106,2)</f>
        <v>0</v>
      </c>
      <c r="BL106" s="17" t="s">
        <v>138</v>
      </c>
      <c r="BM106" s="186" t="s">
        <v>225</v>
      </c>
    </row>
    <row r="107" spans="1:65" s="2" customFormat="1" ht="11.25">
      <c r="A107" s="34"/>
      <c r="B107" s="35"/>
      <c r="C107" s="36"/>
      <c r="D107" s="188" t="s">
        <v>140</v>
      </c>
      <c r="E107" s="36"/>
      <c r="F107" s="189" t="s">
        <v>226</v>
      </c>
      <c r="G107" s="36"/>
      <c r="H107" s="36"/>
      <c r="I107" s="190"/>
      <c r="J107" s="36"/>
      <c r="K107" s="36"/>
      <c r="L107" s="39"/>
      <c r="M107" s="191"/>
      <c r="N107" s="192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140</v>
      </c>
      <c r="AU107" s="17" t="s">
        <v>85</v>
      </c>
    </row>
    <row r="108" spans="1:65" s="13" customFormat="1" ht="11.25">
      <c r="B108" s="195"/>
      <c r="C108" s="196"/>
      <c r="D108" s="193" t="s">
        <v>144</v>
      </c>
      <c r="E108" s="197" t="s">
        <v>27</v>
      </c>
      <c r="F108" s="198" t="s">
        <v>415</v>
      </c>
      <c r="G108" s="196"/>
      <c r="H108" s="199">
        <v>632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144</v>
      </c>
      <c r="AU108" s="205" t="s">
        <v>85</v>
      </c>
      <c r="AV108" s="13" t="s">
        <v>85</v>
      </c>
      <c r="AW108" s="13" t="s">
        <v>34</v>
      </c>
      <c r="AX108" s="13" t="s">
        <v>82</v>
      </c>
      <c r="AY108" s="205" t="s">
        <v>132</v>
      </c>
    </row>
    <row r="109" spans="1:65" s="2" customFormat="1" ht="24.2" customHeight="1">
      <c r="A109" s="34"/>
      <c r="B109" s="35"/>
      <c r="C109" s="174" t="s">
        <v>156</v>
      </c>
      <c r="D109" s="174" t="s">
        <v>134</v>
      </c>
      <c r="E109" s="175" t="s">
        <v>227</v>
      </c>
      <c r="F109" s="176" t="s">
        <v>228</v>
      </c>
      <c r="G109" s="177" t="s">
        <v>137</v>
      </c>
      <c r="H109" s="178">
        <v>632</v>
      </c>
      <c r="I109" s="179"/>
      <c r="J109" s="180">
        <f>ROUND(I109*H109,2)</f>
        <v>0</v>
      </c>
      <c r="K109" s="181"/>
      <c r="L109" s="39"/>
      <c r="M109" s="182" t="s">
        <v>27</v>
      </c>
      <c r="N109" s="183" t="s">
        <v>45</v>
      </c>
      <c r="O109" s="64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6" t="s">
        <v>138</v>
      </c>
      <c r="AT109" s="186" t="s">
        <v>134</v>
      </c>
      <c r="AU109" s="186" t="s">
        <v>85</v>
      </c>
      <c r="AY109" s="17" t="s">
        <v>132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7" t="s">
        <v>82</v>
      </c>
      <c r="BK109" s="187">
        <f>ROUND(I109*H109,2)</f>
        <v>0</v>
      </c>
      <c r="BL109" s="17" t="s">
        <v>138</v>
      </c>
      <c r="BM109" s="186" t="s">
        <v>229</v>
      </c>
    </row>
    <row r="110" spans="1:65" s="2" customFormat="1" ht="11.25">
      <c r="A110" s="34"/>
      <c r="B110" s="35"/>
      <c r="C110" s="36"/>
      <c r="D110" s="188" t="s">
        <v>140</v>
      </c>
      <c r="E110" s="36"/>
      <c r="F110" s="189" t="s">
        <v>230</v>
      </c>
      <c r="G110" s="36"/>
      <c r="H110" s="36"/>
      <c r="I110" s="190"/>
      <c r="J110" s="36"/>
      <c r="K110" s="36"/>
      <c r="L110" s="39"/>
      <c r="M110" s="191"/>
      <c r="N110" s="192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140</v>
      </c>
      <c r="AU110" s="17" t="s">
        <v>85</v>
      </c>
    </row>
    <row r="111" spans="1:65" s="13" customFormat="1" ht="11.25">
      <c r="B111" s="195"/>
      <c r="C111" s="196"/>
      <c r="D111" s="193" t="s">
        <v>144</v>
      </c>
      <c r="E111" s="197" t="s">
        <v>27</v>
      </c>
      <c r="F111" s="198" t="s">
        <v>415</v>
      </c>
      <c r="G111" s="196"/>
      <c r="H111" s="199">
        <v>632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144</v>
      </c>
      <c r="AU111" s="205" t="s">
        <v>85</v>
      </c>
      <c r="AV111" s="13" t="s">
        <v>85</v>
      </c>
      <c r="AW111" s="13" t="s">
        <v>34</v>
      </c>
      <c r="AX111" s="13" t="s">
        <v>82</v>
      </c>
      <c r="AY111" s="205" t="s">
        <v>132</v>
      </c>
    </row>
    <row r="112" spans="1:65" s="12" customFormat="1" ht="22.9" customHeight="1">
      <c r="B112" s="158"/>
      <c r="C112" s="159"/>
      <c r="D112" s="160" t="s">
        <v>73</v>
      </c>
      <c r="E112" s="172" t="s">
        <v>180</v>
      </c>
      <c r="F112" s="172" t="s">
        <v>231</v>
      </c>
      <c r="G112" s="159"/>
      <c r="H112" s="159"/>
      <c r="I112" s="162"/>
      <c r="J112" s="173">
        <f>BK112</f>
        <v>0</v>
      </c>
      <c r="K112" s="159"/>
      <c r="L112" s="164"/>
      <c r="M112" s="165"/>
      <c r="N112" s="166"/>
      <c r="O112" s="166"/>
      <c r="P112" s="167">
        <f>SUM(P113:P116)</f>
        <v>0</v>
      </c>
      <c r="Q112" s="166"/>
      <c r="R112" s="167">
        <f>SUM(R113:R116)</f>
        <v>10.544280000000001</v>
      </c>
      <c r="S112" s="166"/>
      <c r="T112" s="168">
        <f>SUM(T113:T116)</f>
        <v>0</v>
      </c>
      <c r="AR112" s="169" t="s">
        <v>82</v>
      </c>
      <c r="AT112" s="170" t="s">
        <v>73</v>
      </c>
      <c r="AU112" s="170" t="s">
        <v>82</v>
      </c>
      <c r="AY112" s="169" t="s">
        <v>132</v>
      </c>
      <c r="BK112" s="171">
        <f>SUM(BK113:BK116)</f>
        <v>0</v>
      </c>
    </row>
    <row r="113" spans="1:65" s="2" customFormat="1" ht="16.5" customHeight="1">
      <c r="A113" s="34"/>
      <c r="B113" s="35"/>
      <c r="C113" s="174" t="s">
        <v>180</v>
      </c>
      <c r="D113" s="174" t="s">
        <v>134</v>
      </c>
      <c r="E113" s="175" t="s">
        <v>243</v>
      </c>
      <c r="F113" s="176" t="s">
        <v>244</v>
      </c>
      <c r="G113" s="177" t="s">
        <v>239</v>
      </c>
      <c r="H113" s="178">
        <v>8</v>
      </c>
      <c r="I113" s="179"/>
      <c r="J113" s="180">
        <f>ROUND(I113*H113,2)</f>
        <v>0</v>
      </c>
      <c r="K113" s="181"/>
      <c r="L113" s="39"/>
      <c r="M113" s="182" t="s">
        <v>27</v>
      </c>
      <c r="N113" s="183" t="s">
        <v>45</v>
      </c>
      <c r="O113" s="64"/>
      <c r="P113" s="184">
        <f>O113*H113</f>
        <v>0</v>
      </c>
      <c r="Q113" s="184">
        <v>0.42368</v>
      </c>
      <c r="R113" s="184">
        <f>Q113*H113</f>
        <v>3.38944</v>
      </c>
      <c r="S113" s="184">
        <v>0</v>
      </c>
      <c r="T113" s="18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6" t="s">
        <v>138</v>
      </c>
      <c r="AT113" s="186" t="s">
        <v>134</v>
      </c>
      <c r="AU113" s="186" t="s">
        <v>85</v>
      </c>
      <c r="AY113" s="17" t="s">
        <v>132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7" t="s">
        <v>82</v>
      </c>
      <c r="BK113" s="187">
        <f>ROUND(I113*H113,2)</f>
        <v>0</v>
      </c>
      <c r="BL113" s="17" t="s">
        <v>138</v>
      </c>
      <c r="BM113" s="186" t="s">
        <v>245</v>
      </c>
    </row>
    <row r="114" spans="1:65" s="13" customFormat="1" ht="11.25">
      <c r="B114" s="195"/>
      <c r="C114" s="196"/>
      <c r="D114" s="193" t="s">
        <v>144</v>
      </c>
      <c r="E114" s="197" t="s">
        <v>27</v>
      </c>
      <c r="F114" s="198" t="s">
        <v>180</v>
      </c>
      <c r="G114" s="196"/>
      <c r="H114" s="199">
        <v>8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144</v>
      </c>
      <c r="AU114" s="205" t="s">
        <v>85</v>
      </c>
      <c r="AV114" s="13" t="s">
        <v>85</v>
      </c>
      <c r="AW114" s="13" t="s">
        <v>34</v>
      </c>
      <c r="AX114" s="13" t="s">
        <v>82</v>
      </c>
      <c r="AY114" s="205" t="s">
        <v>132</v>
      </c>
    </row>
    <row r="115" spans="1:65" s="2" customFormat="1" ht="24.2" customHeight="1">
      <c r="A115" s="34"/>
      <c r="B115" s="35"/>
      <c r="C115" s="174" t="s">
        <v>186</v>
      </c>
      <c r="D115" s="174" t="s">
        <v>134</v>
      </c>
      <c r="E115" s="175" t="s">
        <v>247</v>
      </c>
      <c r="F115" s="176" t="s">
        <v>248</v>
      </c>
      <c r="G115" s="177" t="s">
        <v>239</v>
      </c>
      <c r="H115" s="178">
        <v>23</v>
      </c>
      <c r="I115" s="179"/>
      <c r="J115" s="180">
        <f>ROUND(I115*H115,2)</f>
        <v>0</v>
      </c>
      <c r="K115" s="181"/>
      <c r="L115" s="39"/>
      <c r="M115" s="182" t="s">
        <v>27</v>
      </c>
      <c r="N115" s="183" t="s">
        <v>45</v>
      </c>
      <c r="O115" s="64"/>
      <c r="P115" s="184">
        <f>O115*H115</f>
        <v>0</v>
      </c>
      <c r="Q115" s="184">
        <v>0.31108000000000002</v>
      </c>
      <c r="R115" s="184">
        <f>Q115*H115</f>
        <v>7.1548400000000001</v>
      </c>
      <c r="S115" s="184">
        <v>0</v>
      </c>
      <c r="T115" s="18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6" t="s">
        <v>138</v>
      </c>
      <c r="AT115" s="186" t="s">
        <v>134</v>
      </c>
      <c r="AU115" s="186" t="s">
        <v>85</v>
      </c>
      <c r="AY115" s="17" t="s">
        <v>132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7" t="s">
        <v>82</v>
      </c>
      <c r="BK115" s="187">
        <f>ROUND(I115*H115,2)</f>
        <v>0</v>
      </c>
      <c r="BL115" s="17" t="s">
        <v>138</v>
      </c>
      <c r="BM115" s="186" t="s">
        <v>249</v>
      </c>
    </row>
    <row r="116" spans="1:65" s="13" customFormat="1" ht="11.25">
      <c r="B116" s="195"/>
      <c r="C116" s="196"/>
      <c r="D116" s="193" t="s">
        <v>144</v>
      </c>
      <c r="E116" s="197" t="s">
        <v>27</v>
      </c>
      <c r="F116" s="198" t="s">
        <v>260</v>
      </c>
      <c r="G116" s="196"/>
      <c r="H116" s="199">
        <v>23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144</v>
      </c>
      <c r="AU116" s="205" t="s">
        <v>85</v>
      </c>
      <c r="AV116" s="13" t="s">
        <v>85</v>
      </c>
      <c r="AW116" s="13" t="s">
        <v>34</v>
      </c>
      <c r="AX116" s="13" t="s">
        <v>82</v>
      </c>
      <c r="AY116" s="205" t="s">
        <v>132</v>
      </c>
    </row>
    <row r="117" spans="1:65" s="12" customFormat="1" ht="22.9" customHeight="1">
      <c r="B117" s="158"/>
      <c r="C117" s="159"/>
      <c r="D117" s="160" t="s">
        <v>73</v>
      </c>
      <c r="E117" s="172" t="s">
        <v>186</v>
      </c>
      <c r="F117" s="172" t="s">
        <v>250</v>
      </c>
      <c r="G117" s="159"/>
      <c r="H117" s="159"/>
      <c r="I117" s="162"/>
      <c r="J117" s="173">
        <f>BK117</f>
        <v>0</v>
      </c>
      <c r="K117" s="159"/>
      <c r="L117" s="164"/>
      <c r="M117" s="165"/>
      <c r="N117" s="166"/>
      <c r="O117" s="166"/>
      <c r="P117" s="167">
        <f>P118+SUM(P119:P133)</f>
        <v>0</v>
      </c>
      <c r="Q117" s="166"/>
      <c r="R117" s="167">
        <f>R118+SUM(R119:R133)</f>
        <v>3.0000000000000001E-3</v>
      </c>
      <c r="S117" s="166"/>
      <c r="T117" s="168">
        <f>T118+SUM(T119:T133)</f>
        <v>12.64</v>
      </c>
      <c r="AR117" s="169" t="s">
        <v>82</v>
      </c>
      <c r="AT117" s="170" t="s">
        <v>73</v>
      </c>
      <c r="AU117" s="170" t="s">
        <v>82</v>
      </c>
      <c r="AY117" s="169" t="s">
        <v>132</v>
      </c>
      <c r="BK117" s="171">
        <f>BK118+SUM(BK119:BK133)</f>
        <v>0</v>
      </c>
    </row>
    <row r="118" spans="1:65" s="2" customFormat="1" ht="21.75" customHeight="1">
      <c r="A118" s="34"/>
      <c r="B118" s="35"/>
      <c r="C118" s="174" t="s">
        <v>192</v>
      </c>
      <c r="D118" s="174" t="s">
        <v>134</v>
      </c>
      <c r="E118" s="175" t="s">
        <v>261</v>
      </c>
      <c r="F118" s="176" t="s">
        <v>262</v>
      </c>
      <c r="G118" s="177" t="s">
        <v>165</v>
      </c>
      <c r="H118" s="178">
        <v>50</v>
      </c>
      <c r="I118" s="179"/>
      <c r="J118" s="180">
        <f>ROUND(I118*H118,2)</f>
        <v>0</v>
      </c>
      <c r="K118" s="181"/>
      <c r="L118" s="39"/>
      <c r="M118" s="182" t="s">
        <v>27</v>
      </c>
      <c r="N118" s="183" t="s">
        <v>45</v>
      </c>
      <c r="O118" s="64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6" t="s">
        <v>138</v>
      </c>
      <c r="AT118" s="186" t="s">
        <v>134</v>
      </c>
      <c r="AU118" s="186" t="s">
        <v>85</v>
      </c>
      <c r="AY118" s="17" t="s">
        <v>132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7" t="s">
        <v>82</v>
      </c>
      <c r="BK118" s="187">
        <f>ROUND(I118*H118,2)</f>
        <v>0</v>
      </c>
      <c r="BL118" s="17" t="s">
        <v>138</v>
      </c>
      <c r="BM118" s="186" t="s">
        <v>263</v>
      </c>
    </row>
    <row r="119" spans="1:65" s="2" customFormat="1" ht="11.25">
      <c r="A119" s="34"/>
      <c r="B119" s="35"/>
      <c r="C119" s="36"/>
      <c r="D119" s="188" t="s">
        <v>140</v>
      </c>
      <c r="E119" s="36"/>
      <c r="F119" s="189" t="s">
        <v>264</v>
      </c>
      <c r="G119" s="36"/>
      <c r="H119" s="36"/>
      <c r="I119" s="190"/>
      <c r="J119" s="36"/>
      <c r="K119" s="36"/>
      <c r="L119" s="39"/>
      <c r="M119" s="191"/>
      <c r="N119" s="192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140</v>
      </c>
      <c r="AU119" s="17" t="s">
        <v>85</v>
      </c>
    </row>
    <row r="120" spans="1:65" s="13" customFormat="1" ht="11.25">
      <c r="B120" s="195"/>
      <c r="C120" s="196"/>
      <c r="D120" s="193" t="s">
        <v>144</v>
      </c>
      <c r="E120" s="197" t="s">
        <v>27</v>
      </c>
      <c r="F120" s="198" t="s">
        <v>416</v>
      </c>
      <c r="G120" s="196"/>
      <c r="H120" s="199">
        <v>50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144</v>
      </c>
      <c r="AU120" s="205" t="s">
        <v>85</v>
      </c>
      <c r="AV120" s="13" t="s">
        <v>85</v>
      </c>
      <c r="AW120" s="13" t="s">
        <v>34</v>
      </c>
      <c r="AX120" s="13" t="s">
        <v>82</v>
      </c>
      <c r="AY120" s="205" t="s">
        <v>132</v>
      </c>
    </row>
    <row r="121" spans="1:65" s="2" customFormat="1" ht="24.2" customHeight="1">
      <c r="A121" s="34"/>
      <c r="B121" s="35"/>
      <c r="C121" s="174" t="s">
        <v>199</v>
      </c>
      <c r="D121" s="174" t="s">
        <v>134</v>
      </c>
      <c r="E121" s="175" t="s">
        <v>267</v>
      </c>
      <c r="F121" s="176" t="s">
        <v>268</v>
      </c>
      <c r="G121" s="177" t="s">
        <v>165</v>
      </c>
      <c r="H121" s="178">
        <v>50</v>
      </c>
      <c r="I121" s="179"/>
      <c r="J121" s="180">
        <f>ROUND(I121*H121,2)</f>
        <v>0</v>
      </c>
      <c r="K121" s="181"/>
      <c r="L121" s="39"/>
      <c r="M121" s="182" t="s">
        <v>27</v>
      </c>
      <c r="N121" s="183" t="s">
        <v>45</v>
      </c>
      <c r="O121" s="64"/>
      <c r="P121" s="184">
        <f>O121*H121</f>
        <v>0</v>
      </c>
      <c r="Q121" s="184">
        <v>6.0000000000000002E-5</v>
      </c>
      <c r="R121" s="184">
        <f>Q121*H121</f>
        <v>3.0000000000000001E-3</v>
      </c>
      <c r="S121" s="184">
        <v>0</v>
      </c>
      <c r="T121" s="18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6" t="s">
        <v>138</v>
      </c>
      <c r="AT121" s="186" t="s">
        <v>134</v>
      </c>
      <c r="AU121" s="186" t="s">
        <v>85</v>
      </c>
      <c r="AY121" s="17" t="s">
        <v>132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7" t="s">
        <v>82</v>
      </c>
      <c r="BK121" s="187">
        <f>ROUND(I121*H121,2)</f>
        <v>0</v>
      </c>
      <c r="BL121" s="17" t="s">
        <v>138</v>
      </c>
      <c r="BM121" s="186" t="s">
        <v>269</v>
      </c>
    </row>
    <row r="122" spans="1:65" s="2" customFormat="1" ht="11.25">
      <c r="A122" s="34"/>
      <c r="B122" s="35"/>
      <c r="C122" s="36"/>
      <c r="D122" s="188" t="s">
        <v>140</v>
      </c>
      <c r="E122" s="36"/>
      <c r="F122" s="189" t="s">
        <v>270</v>
      </c>
      <c r="G122" s="36"/>
      <c r="H122" s="36"/>
      <c r="I122" s="190"/>
      <c r="J122" s="36"/>
      <c r="K122" s="36"/>
      <c r="L122" s="39"/>
      <c r="M122" s="191"/>
      <c r="N122" s="192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140</v>
      </c>
      <c r="AU122" s="17" t="s">
        <v>85</v>
      </c>
    </row>
    <row r="123" spans="1:65" s="13" customFormat="1" ht="11.25">
      <c r="B123" s="195"/>
      <c r="C123" s="196"/>
      <c r="D123" s="193" t="s">
        <v>144</v>
      </c>
      <c r="E123" s="197" t="s">
        <v>27</v>
      </c>
      <c r="F123" s="198" t="s">
        <v>416</v>
      </c>
      <c r="G123" s="196"/>
      <c r="H123" s="199">
        <v>50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144</v>
      </c>
      <c r="AU123" s="205" t="s">
        <v>85</v>
      </c>
      <c r="AV123" s="13" t="s">
        <v>85</v>
      </c>
      <c r="AW123" s="13" t="s">
        <v>34</v>
      </c>
      <c r="AX123" s="13" t="s">
        <v>74</v>
      </c>
      <c r="AY123" s="205" t="s">
        <v>132</v>
      </c>
    </row>
    <row r="124" spans="1:65" s="2" customFormat="1" ht="24.2" customHeight="1">
      <c r="A124" s="34"/>
      <c r="B124" s="35"/>
      <c r="C124" s="174" t="s">
        <v>204</v>
      </c>
      <c r="D124" s="174" t="s">
        <v>134</v>
      </c>
      <c r="E124" s="175" t="s">
        <v>273</v>
      </c>
      <c r="F124" s="176" t="s">
        <v>274</v>
      </c>
      <c r="G124" s="177" t="s">
        <v>165</v>
      </c>
      <c r="H124" s="178">
        <v>50</v>
      </c>
      <c r="I124" s="179"/>
      <c r="J124" s="180">
        <f>ROUND(I124*H124,2)</f>
        <v>0</v>
      </c>
      <c r="K124" s="181"/>
      <c r="L124" s="39"/>
      <c r="M124" s="182" t="s">
        <v>27</v>
      </c>
      <c r="N124" s="183" t="s">
        <v>45</v>
      </c>
      <c r="O124" s="64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6" t="s">
        <v>138</v>
      </c>
      <c r="AT124" s="186" t="s">
        <v>134</v>
      </c>
      <c r="AU124" s="186" t="s">
        <v>85</v>
      </c>
      <c r="AY124" s="17" t="s">
        <v>132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7" t="s">
        <v>82</v>
      </c>
      <c r="BK124" s="187">
        <f>ROUND(I124*H124,2)</f>
        <v>0</v>
      </c>
      <c r="BL124" s="17" t="s">
        <v>138</v>
      </c>
      <c r="BM124" s="186" t="s">
        <v>275</v>
      </c>
    </row>
    <row r="125" spans="1:65" s="2" customFormat="1" ht="11.25">
      <c r="A125" s="34"/>
      <c r="B125" s="35"/>
      <c r="C125" s="36"/>
      <c r="D125" s="188" t="s">
        <v>140</v>
      </c>
      <c r="E125" s="36"/>
      <c r="F125" s="189" t="s">
        <v>276</v>
      </c>
      <c r="G125" s="36"/>
      <c r="H125" s="36"/>
      <c r="I125" s="190"/>
      <c r="J125" s="36"/>
      <c r="K125" s="36"/>
      <c r="L125" s="39"/>
      <c r="M125" s="191"/>
      <c r="N125" s="192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140</v>
      </c>
      <c r="AU125" s="17" t="s">
        <v>85</v>
      </c>
    </row>
    <row r="126" spans="1:65" s="13" customFormat="1" ht="11.25">
      <c r="B126" s="195"/>
      <c r="C126" s="196"/>
      <c r="D126" s="193" t="s">
        <v>144</v>
      </c>
      <c r="E126" s="197" t="s">
        <v>27</v>
      </c>
      <c r="F126" s="198" t="s">
        <v>417</v>
      </c>
      <c r="G126" s="196"/>
      <c r="H126" s="199">
        <v>50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144</v>
      </c>
      <c r="AU126" s="205" t="s">
        <v>85</v>
      </c>
      <c r="AV126" s="13" t="s">
        <v>85</v>
      </c>
      <c r="AW126" s="13" t="s">
        <v>34</v>
      </c>
      <c r="AX126" s="13" t="s">
        <v>82</v>
      </c>
      <c r="AY126" s="205" t="s">
        <v>132</v>
      </c>
    </row>
    <row r="127" spans="1:65" s="2" customFormat="1" ht="16.5" customHeight="1">
      <c r="A127" s="34"/>
      <c r="B127" s="35"/>
      <c r="C127" s="174" t="s">
        <v>212</v>
      </c>
      <c r="D127" s="174" t="s">
        <v>134</v>
      </c>
      <c r="E127" s="175" t="s">
        <v>279</v>
      </c>
      <c r="F127" s="176" t="s">
        <v>280</v>
      </c>
      <c r="G127" s="177" t="s">
        <v>165</v>
      </c>
      <c r="H127" s="178">
        <v>50</v>
      </c>
      <c r="I127" s="179"/>
      <c r="J127" s="180">
        <f>ROUND(I127*H127,2)</f>
        <v>0</v>
      </c>
      <c r="K127" s="181"/>
      <c r="L127" s="39"/>
      <c r="M127" s="182" t="s">
        <v>27</v>
      </c>
      <c r="N127" s="183" t="s">
        <v>45</v>
      </c>
      <c r="O127" s="64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6" t="s">
        <v>138</v>
      </c>
      <c r="AT127" s="186" t="s">
        <v>134</v>
      </c>
      <c r="AU127" s="186" t="s">
        <v>85</v>
      </c>
      <c r="AY127" s="17" t="s">
        <v>132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7" t="s">
        <v>82</v>
      </c>
      <c r="BK127" s="187">
        <f>ROUND(I127*H127,2)</f>
        <v>0</v>
      </c>
      <c r="BL127" s="17" t="s">
        <v>138</v>
      </c>
      <c r="BM127" s="186" t="s">
        <v>281</v>
      </c>
    </row>
    <row r="128" spans="1:65" s="2" customFormat="1" ht="11.25">
      <c r="A128" s="34"/>
      <c r="B128" s="35"/>
      <c r="C128" s="36"/>
      <c r="D128" s="188" t="s">
        <v>140</v>
      </c>
      <c r="E128" s="36"/>
      <c r="F128" s="189" t="s">
        <v>282</v>
      </c>
      <c r="G128" s="36"/>
      <c r="H128" s="36"/>
      <c r="I128" s="190"/>
      <c r="J128" s="36"/>
      <c r="K128" s="36"/>
      <c r="L128" s="39"/>
      <c r="M128" s="191"/>
      <c r="N128" s="192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140</v>
      </c>
      <c r="AU128" s="17" t="s">
        <v>85</v>
      </c>
    </row>
    <row r="129" spans="1:65" s="13" customFormat="1" ht="11.25">
      <c r="B129" s="195"/>
      <c r="C129" s="196"/>
      <c r="D129" s="193" t="s">
        <v>144</v>
      </c>
      <c r="E129" s="197" t="s">
        <v>27</v>
      </c>
      <c r="F129" s="198" t="s">
        <v>417</v>
      </c>
      <c r="G129" s="196"/>
      <c r="H129" s="199">
        <v>50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144</v>
      </c>
      <c r="AU129" s="205" t="s">
        <v>85</v>
      </c>
      <c r="AV129" s="13" t="s">
        <v>85</v>
      </c>
      <c r="AW129" s="13" t="s">
        <v>34</v>
      </c>
      <c r="AX129" s="13" t="s">
        <v>82</v>
      </c>
      <c r="AY129" s="205" t="s">
        <v>132</v>
      </c>
    </row>
    <row r="130" spans="1:65" s="2" customFormat="1" ht="33" customHeight="1">
      <c r="A130" s="34"/>
      <c r="B130" s="35"/>
      <c r="C130" s="174" t="s">
        <v>218</v>
      </c>
      <c r="D130" s="174" t="s">
        <v>134</v>
      </c>
      <c r="E130" s="175" t="s">
        <v>284</v>
      </c>
      <c r="F130" s="176" t="s">
        <v>285</v>
      </c>
      <c r="G130" s="177" t="s">
        <v>137</v>
      </c>
      <c r="H130" s="178">
        <v>632</v>
      </c>
      <c r="I130" s="179"/>
      <c r="J130" s="180">
        <f>ROUND(I130*H130,2)</f>
        <v>0</v>
      </c>
      <c r="K130" s="181"/>
      <c r="L130" s="39"/>
      <c r="M130" s="182" t="s">
        <v>27</v>
      </c>
      <c r="N130" s="183" t="s">
        <v>45</v>
      </c>
      <c r="O130" s="64"/>
      <c r="P130" s="184">
        <f>O130*H130</f>
        <v>0</v>
      </c>
      <c r="Q130" s="184">
        <v>0</v>
      </c>
      <c r="R130" s="184">
        <f>Q130*H130</f>
        <v>0</v>
      </c>
      <c r="S130" s="184">
        <v>0.02</v>
      </c>
      <c r="T130" s="185">
        <f>S130*H130</f>
        <v>12.64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6" t="s">
        <v>138</v>
      </c>
      <c r="AT130" s="186" t="s">
        <v>134</v>
      </c>
      <c r="AU130" s="186" t="s">
        <v>85</v>
      </c>
      <c r="AY130" s="17" t="s">
        <v>132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7" t="s">
        <v>82</v>
      </c>
      <c r="BK130" s="187">
        <f>ROUND(I130*H130,2)</f>
        <v>0</v>
      </c>
      <c r="BL130" s="17" t="s">
        <v>138</v>
      </c>
      <c r="BM130" s="186" t="s">
        <v>286</v>
      </c>
    </row>
    <row r="131" spans="1:65" s="2" customFormat="1" ht="11.25">
      <c r="A131" s="34"/>
      <c r="B131" s="35"/>
      <c r="C131" s="36"/>
      <c r="D131" s="188" t="s">
        <v>140</v>
      </c>
      <c r="E131" s="36"/>
      <c r="F131" s="189" t="s">
        <v>287</v>
      </c>
      <c r="G131" s="36"/>
      <c r="H131" s="36"/>
      <c r="I131" s="190"/>
      <c r="J131" s="36"/>
      <c r="K131" s="36"/>
      <c r="L131" s="39"/>
      <c r="M131" s="191"/>
      <c r="N131" s="192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140</v>
      </c>
      <c r="AU131" s="17" t="s">
        <v>85</v>
      </c>
    </row>
    <row r="132" spans="1:65" s="13" customFormat="1" ht="11.25">
      <c r="B132" s="195"/>
      <c r="C132" s="196"/>
      <c r="D132" s="193" t="s">
        <v>144</v>
      </c>
      <c r="E132" s="197" t="s">
        <v>27</v>
      </c>
      <c r="F132" s="198" t="s">
        <v>415</v>
      </c>
      <c r="G132" s="196"/>
      <c r="H132" s="199">
        <v>632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144</v>
      </c>
      <c r="AU132" s="205" t="s">
        <v>85</v>
      </c>
      <c r="AV132" s="13" t="s">
        <v>85</v>
      </c>
      <c r="AW132" s="13" t="s">
        <v>34</v>
      </c>
      <c r="AX132" s="13" t="s">
        <v>82</v>
      </c>
      <c r="AY132" s="205" t="s">
        <v>132</v>
      </c>
    </row>
    <row r="133" spans="1:65" s="12" customFormat="1" ht="20.85" customHeight="1">
      <c r="B133" s="158"/>
      <c r="C133" s="159"/>
      <c r="D133" s="160" t="s">
        <v>73</v>
      </c>
      <c r="E133" s="172" t="s">
        <v>288</v>
      </c>
      <c r="F133" s="172" t="s">
        <v>289</v>
      </c>
      <c r="G133" s="159"/>
      <c r="H133" s="159"/>
      <c r="I133" s="162"/>
      <c r="J133" s="173">
        <f>BK133</f>
        <v>0</v>
      </c>
      <c r="K133" s="159"/>
      <c r="L133" s="164"/>
      <c r="M133" s="165"/>
      <c r="N133" s="166"/>
      <c r="O133" s="166"/>
      <c r="P133" s="167">
        <f>SUM(P134:P136)</f>
        <v>0</v>
      </c>
      <c r="Q133" s="166"/>
      <c r="R133" s="167">
        <f>SUM(R134:R136)</f>
        <v>0</v>
      </c>
      <c r="S133" s="166"/>
      <c r="T133" s="168">
        <f>SUM(T134:T136)</f>
        <v>0</v>
      </c>
      <c r="AR133" s="169" t="s">
        <v>82</v>
      </c>
      <c r="AT133" s="170" t="s">
        <v>73</v>
      </c>
      <c r="AU133" s="170" t="s">
        <v>85</v>
      </c>
      <c r="AY133" s="169" t="s">
        <v>132</v>
      </c>
      <c r="BK133" s="171">
        <f>SUM(BK134:BK136)</f>
        <v>0</v>
      </c>
    </row>
    <row r="134" spans="1:65" s="2" customFormat="1" ht="24.2" customHeight="1">
      <c r="A134" s="34"/>
      <c r="B134" s="35"/>
      <c r="C134" s="174" t="s">
        <v>8</v>
      </c>
      <c r="D134" s="174" t="s">
        <v>134</v>
      </c>
      <c r="E134" s="175" t="s">
        <v>291</v>
      </c>
      <c r="F134" s="176" t="s">
        <v>292</v>
      </c>
      <c r="G134" s="177" t="s">
        <v>195</v>
      </c>
      <c r="H134" s="178">
        <v>11</v>
      </c>
      <c r="I134" s="179"/>
      <c r="J134" s="180">
        <f>ROUND(I134*H134,2)</f>
        <v>0</v>
      </c>
      <c r="K134" s="181"/>
      <c r="L134" s="39"/>
      <c r="M134" s="182" t="s">
        <v>27</v>
      </c>
      <c r="N134" s="183" t="s">
        <v>45</v>
      </c>
      <c r="O134" s="64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6" t="s">
        <v>138</v>
      </c>
      <c r="AT134" s="186" t="s">
        <v>134</v>
      </c>
      <c r="AU134" s="186" t="s">
        <v>151</v>
      </c>
      <c r="AY134" s="17" t="s">
        <v>132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7" t="s">
        <v>82</v>
      </c>
      <c r="BK134" s="187">
        <f>ROUND(I134*H134,2)</f>
        <v>0</v>
      </c>
      <c r="BL134" s="17" t="s">
        <v>138</v>
      </c>
      <c r="BM134" s="186" t="s">
        <v>293</v>
      </c>
    </row>
    <row r="135" spans="1:65" s="2" customFormat="1" ht="11.25">
      <c r="A135" s="34"/>
      <c r="B135" s="35"/>
      <c r="C135" s="36"/>
      <c r="D135" s="188" t="s">
        <v>140</v>
      </c>
      <c r="E135" s="36"/>
      <c r="F135" s="189" t="s">
        <v>294</v>
      </c>
      <c r="G135" s="36"/>
      <c r="H135" s="36"/>
      <c r="I135" s="190"/>
      <c r="J135" s="36"/>
      <c r="K135" s="36"/>
      <c r="L135" s="39"/>
      <c r="M135" s="191"/>
      <c r="N135" s="192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140</v>
      </c>
      <c r="AU135" s="17" t="s">
        <v>151</v>
      </c>
    </row>
    <row r="136" spans="1:65" s="13" customFormat="1" ht="11.25">
      <c r="B136" s="195"/>
      <c r="C136" s="196"/>
      <c r="D136" s="193" t="s">
        <v>144</v>
      </c>
      <c r="E136" s="197" t="s">
        <v>27</v>
      </c>
      <c r="F136" s="198" t="s">
        <v>199</v>
      </c>
      <c r="G136" s="196"/>
      <c r="H136" s="199">
        <v>11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144</v>
      </c>
      <c r="AU136" s="205" t="s">
        <v>151</v>
      </c>
      <c r="AV136" s="13" t="s">
        <v>85</v>
      </c>
      <c r="AW136" s="13" t="s">
        <v>34</v>
      </c>
      <c r="AX136" s="13" t="s">
        <v>74</v>
      </c>
      <c r="AY136" s="205" t="s">
        <v>132</v>
      </c>
    </row>
    <row r="137" spans="1:65" s="12" customFormat="1" ht="22.9" customHeight="1">
      <c r="B137" s="158"/>
      <c r="C137" s="159"/>
      <c r="D137" s="160" t="s">
        <v>73</v>
      </c>
      <c r="E137" s="172" t="s">
        <v>295</v>
      </c>
      <c r="F137" s="172" t="s">
        <v>296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SUM(P138:P152)</f>
        <v>0</v>
      </c>
      <c r="Q137" s="166"/>
      <c r="R137" s="167">
        <f>SUM(R138:R152)</f>
        <v>0</v>
      </c>
      <c r="S137" s="166"/>
      <c r="T137" s="168">
        <f>SUM(T138:T152)</f>
        <v>0</v>
      </c>
      <c r="AR137" s="169" t="s">
        <v>82</v>
      </c>
      <c r="AT137" s="170" t="s">
        <v>73</v>
      </c>
      <c r="AU137" s="170" t="s">
        <v>82</v>
      </c>
      <c r="AY137" s="169" t="s">
        <v>132</v>
      </c>
      <c r="BK137" s="171">
        <f>SUM(BK138:BK152)</f>
        <v>0</v>
      </c>
    </row>
    <row r="138" spans="1:65" s="2" customFormat="1" ht="24.2" customHeight="1">
      <c r="A138" s="34"/>
      <c r="B138" s="35"/>
      <c r="C138" s="174" t="s">
        <v>168</v>
      </c>
      <c r="D138" s="174" t="s">
        <v>134</v>
      </c>
      <c r="E138" s="175" t="s">
        <v>418</v>
      </c>
      <c r="F138" s="176" t="s">
        <v>419</v>
      </c>
      <c r="G138" s="177" t="s">
        <v>195</v>
      </c>
      <c r="H138" s="178">
        <v>22</v>
      </c>
      <c r="I138" s="179"/>
      <c r="J138" s="180">
        <f>ROUND(I138*H138,2)</f>
        <v>0</v>
      </c>
      <c r="K138" s="181"/>
      <c r="L138" s="39"/>
      <c r="M138" s="182" t="s">
        <v>27</v>
      </c>
      <c r="N138" s="183" t="s">
        <v>45</v>
      </c>
      <c r="O138" s="64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6" t="s">
        <v>138</v>
      </c>
      <c r="AT138" s="186" t="s">
        <v>134</v>
      </c>
      <c r="AU138" s="186" t="s">
        <v>85</v>
      </c>
      <c r="AY138" s="17" t="s">
        <v>132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7" t="s">
        <v>82</v>
      </c>
      <c r="BK138" s="187">
        <f>ROUND(I138*H138,2)</f>
        <v>0</v>
      </c>
      <c r="BL138" s="17" t="s">
        <v>138</v>
      </c>
      <c r="BM138" s="186" t="s">
        <v>420</v>
      </c>
    </row>
    <row r="139" spans="1:65" s="2" customFormat="1" ht="11.25">
      <c r="A139" s="34"/>
      <c r="B139" s="35"/>
      <c r="C139" s="36"/>
      <c r="D139" s="188" t="s">
        <v>140</v>
      </c>
      <c r="E139" s="36"/>
      <c r="F139" s="189" t="s">
        <v>421</v>
      </c>
      <c r="G139" s="36"/>
      <c r="H139" s="36"/>
      <c r="I139" s="190"/>
      <c r="J139" s="36"/>
      <c r="K139" s="36"/>
      <c r="L139" s="39"/>
      <c r="M139" s="191"/>
      <c r="N139" s="192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140</v>
      </c>
      <c r="AU139" s="17" t="s">
        <v>85</v>
      </c>
    </row>
    <row r="140" spans="1:65" s="13" customFormat="1" ht="11.25">
      <c r="B140" s="195"/>
      <c r="C140" s="196"/>
      <c r="D140" s="193" t="s">
        <v>144</v>
      </c>
      <c r="E140" s="197" t="s">
        <v>27</v>
      </c>
      <c r="F140" s="198" t="s">
        <v>255</v>
      </c>
      <c r="G140" s="196"/>
      <c r="H140" s="199">
        <v>22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144</v>
      </c>
      <c r="AU140" s="205" t="s">
        <v>85</v>
      </c>
      <c r="AV140" s="13" t="s">
        <v>85</v>
      </c>
      <c r="AW140" s="13" t="s">
        <v>34</v>
      </c>
      <c r="AX140" s="13" t="s">
        <v>82</v>
      </c>
      <c r="AY140" s="205" t="s">
        <v>132</v>
      </c>
    </row>
    <row r="141" spans="1:65" s="2" customFormat="1" ht="24.2" customHeight="1">
      <c r="A141" s="34"/>
      <c r="B141" s="35"/>
      <c r="C141" s="174" t="s">
        <v>232</v>
      </c>
      <c r="D141" s="174" t="s">
        <v>134</v>
      </c>
      <c r="E141" s="175" t="s">
        <v>298</v>
      </c>
      <c r="F141" s="176" t="s">
        <v>299</v>
      </c>
      <c r="G141" s="177" t="s">
        <v>195</v>
      </c>
      <c r="H141" s="178">
        <v>121</v>
      </c>
      <c r="I141" s="179"/>
      <c r="J141" s="180">
        <f>ROUND(I141*H141,2)</f>
        <v>0</v>
      </c>
      <c r="K141" s="181"/>
      <c r="L141" s="39"/>
      <c r="M141" s="182" t="s">
        <v>27</v>
      </c>
      <c r="N141" s="183" t="s">
        <v>45</v>
      </c>
      <c r="O141" s="64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6" t="s">
        <v>138</v>
      </c>
      <c r="AT141" s="186" t="s">
        <v>134</v>
      </c>
      <c r="AU141" s="186" t="s">
        <v>85</v>
      </c>
      <c r="AY141" s="17" t="s">
        <v>132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7" t="s">
        <v>82</v>
      </c>
      <c r="BK141" s="187">
        <f>ROUND(I141*H141,2)</f>
        <v>0</v>
      </c>
      <c r="BL141" s="17" t="s">
        <v>138</v>
      </c>
      <c r="BM141" s="186" t="s">
        <v>300</v>
      </c>
    </row>
    <row r="142" spans="1:65" s="2" customFormat="1" ht="11.25">
      <c r="A142" s="34"/>
      <c r="B142" s="35"/>
      <c r="C142" s="36"/>
      <c r="D142" s="188" t="s">
        <v>140</v>
      </c>
      <c r="E142" s="36"/>
      <c r="F142" s="189" t="s">
        <v>301</v>
      </c>
      <c r="G142" s="36"/>
      <c r="H142" s="36"/>
      <c r="I142" s="190"/>
      <c r="J142" s="36"/>
      <c r="K142" s="36"/>
      <c r="L142" s="39"/>
      <c r="M142" s="191"/>
      <c r="N142" s="192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140</v>
      </c>
      <c r="AU142" s="17" t="s">
        <v>85</v>
      </c>
    </row>
    <row r="143" spans="1:65" s="13" customFormat="1" ht="11.25">
      <c r="B143" s="195"/>
      <c r="C143" s="196"/>
      <c r="D143" s="193" t="s">
        <v>144</v>
      </c>
      <c r="E143" s="197" t="s">
        <v>27</v>
      </c>
      <c r="F143" s="198" t="s">
        <v>422</v>
      </c>
      <c r="G143" s="196"/>
      <c r="H143" s="199">
        <v>121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144</v>
      </c>
      <c r="AU143" s="205" t="s">
        <v>85</v>
      </c>
      <c r="AV143" s="13" t="s">
        <v>85</v>
      </c>
      <c r="AW143" s="13" t="s">
        <v>34</v>
      </c>
      <c r="AX143" s="13" t="s">
        <v>82</v>
      </c>
      <c r="AY143" s="205" t="s">
        <v>132</v>
      </c>
    </row>
    <row r="144" spans="1:65" s="2" customFormat="1" ht="24.2" customHeight="1">
      <c r="A144" s="34"/>
      <c r="B144" s="35"/>
      <c r="C144" s="174" t="s">
        <v>236</v>
      </c>
      <c r="D144" s="174" t="s">
        <v>134</v>
      </c>
      <c r="E144" s="175" t="s">
        <v>304</v>
      </c>
      <c r="F144" s="176" t="s">
        <v>305</v>
      </c>
      <c r="G144" s="177" t="s">
        <v>195</v>
      </c>
      <c r="H144" s="178">
        <v>143</v>
      </c>
      <c r="I144" s="179"/>
      <c r="J144" s="180">
        <f>ROUND(I144*H144,2)</f>
        <v>0</v>
      </c>
      <c r="K144" s="181"/>
      <c r="L144" s="39"/>
      <c r="M144" s="182" t="s">
        <v>27</v>
      </c>
      <c r="N144" s="183" t="s">
        <v>45</v>
      </c>
      <c r="O144" s="64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6" t="s">
        <v>138</v>
      </c>
      <c r="AT144" s="186" t="s">
        <v>134</v>
      </c>
      <c r="AU144" s="186" t="s">
        <v>85</v>
      </c>
      <c r="AY144" s="17" t="s">
        <v>132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7" t="s">
        <v>82</v>
      </c>
      <c r="BK144" s="187">
        <f>ROUND(I144*H144,2)</f>
        <v>0</v>
      </c>
      <c r="BL144" s="17" t="s">
        <v>138</v>
      </c>
      <c r="BM144" s="186" t="s">
        <v>306</v>
      </c>
    </row>
    <row r="145" spans="1:65" s="2" customFormat="1" ht="11.25">
      <c r="A145" s="34"/>
      <c r="B145" s="35"/>
      <c r="C145" s="36"/>
      <c r="D145" s="188" t="s">
        <v>140</v>
      </c>
      <c r="E145" s="36"/>
      <c r="F145" s="189" t="s">
        <v>307</v>
      </c>
      <c r="G145" s="36"/>
      <c r="H145" s="36"/>
      <c r="I145" s="190"/>
      <c r="J145" s="36"/>
      <c r="K145" s="36"/>
      <c r="L145" s="39"/>
      <c r="M145" s="191"/>
      <c r="N145" s="192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140</v>
      </c>
      <c r="AU145" s="17" t="s">
        <v>85</v>
      </c>
    </row>
    <row r="146" spans="1:65" s="2" customFormat="1" ht="19.5">
      <c r="A146" s="34"/>
      <c r="B146" s="35"/>
      <c r="C146" s="36"/>
      <c r="D146" s="193" t="s">
        <v>142</v>
      </c>
      <c r="E146" s="36"/>
      <c r="F146" s="194" t="s">
        <v>308</v>
      </c>
      <c r="G146" s="36"/>
      <c r="H146" s="36"/>
      <c r="I146" s="190"/>
      <c r="J146" s="36"/>
      <c r="K146" s="36"/>
      <c r="L146" s="39"/>
      <c r="M146" s="191"/>
      <c r="N146" s="192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142</v>
      </c>
      <c r="AU146" s="17" t="s">
        <v>85</v>
      </c>
    </row>
    <row r="147" spans="1:65" s="13" customFormat="1" ht="11.25">
      <c r="B147" s="195"/>
      <c r="C147" s="196"/>
      <c r="D147" s="193" t="s">
        <v>144</v>
      </c>
      <c r="E147" s="197" t="s">
        <v>27</v>
      </c>
      <c r="F147" s="198" t="s">
        <v>423</v>
      </c>
      <c r="G147" s="196"/>
      <c r="H147" s="199">
        <v>143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144</v>
      </c>
      <c r="AU147" s="205" t="s">
        <v>85</v>
      </c>
      <c r="AV147" s="13" t="s">
        <v>85</v>
      </c>
      <c r="AW147" s="13" t="s">
        <v>34</v>
      </c>
      <c r="AX147" s="13" t="s">
        <v>74</v>
      </c>
      <c r="AY147" s="205" t="s">
        <v>132</v>
      </c>
    </row>
    <row r="148" spans="1:65" s="2" customFormat="1" ht="24.2" customHeight="1">
      <c r="A148" s="34"/>
      <c r="B148" s="35"/>
      <c r="C148" s="174" t="s">
        <v>242</v>
      </c>
      <c r="D148" s="174" t="s">
        <v>134</v>
      </c>
      <c r="E148" s="175" t="s">
        <v>310</v>
      </c>
      <c r="F148" s="176" t="s">
        <v>311</v>
      </c>
      <c r="G148" s="177" t="s">
        <v>195</v>
      </c>
      <c r="H148" s="178">
        <v>2343</v>
      </c>
      <c r="I148" s="179"/>
      <c r="J148" s="180">
        <f>ROUND(I148*H148,2)</f>
        <v>0</v>
      </c>
      <c r="K148" s="181"/>
      <c r="L148" s="39"/>
      <c r="M148" s="182" t="s">
        <v>27</v>
      </c>
      <c r="N148" s="183" t="s">
        <v>45</v>
      </c>
      <c r="O148" s="64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6" t="s">
        <v>138</v>
      </c>
      <c r="AT148" s="186" t="s">
        <v>134</v>
      </c>
      <c r="AU148" s="186" t="s">
        <v>85</v>
      </c>
      <c r="AY148" s="17" t="s">
        <v>132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7" t="s">
        <v>82</v>
      </c>
      <c r="BK148" s="187">
        <f>ROUND(I148*H148,2)</f>
        <v>0</v>
      </c>
      <c r="BL148" s="17" t="s">
        <v>138</v>
      </c>
      <c r="BM148" s="186" t="s">
        <v>312</v>
      </c>
    </row>
    <row r="149" spans="1:65" s="2" customFormat="1" ht="11.25">
      <c r="A149" s="34"/>
      <c r="B149" s="35"/>
      <c r="C149" s="36"/>
      <c r="D149" s="188" t="s">
        <v>140</v>
      </c>
      <c r="E149" s="36"/>
      <c r="F149" s="189" t="s">
        <v>313</v>
      </c>
      <c r="G149" s="36"/>
      <c r="H149" s="36"/>
      <c r="I149" s="190"/>
      <c r="J149" s="36"/>
      <c r="K149" s="36"/>
      <c r="L149" s="39"/>
      <c r="M149" s="191"/>
      <c r="N149" s="192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140</v>
      </c>
      <c r="AU149" s="17" t="s">
        <v>85</v>
      </c>
    </row>
    <row r="150" spans="1:65" s="13" customFormat="1" ht="11.25">
      <c r="B150" s="195"/>
      <c r="C150" s="196"/>
      <c r="D150" s="193" t="s">
        <v>144</v>
      </c>
      <c r="E150" s="197" t="s">
        <v>27</v>
      </c>
      <c r="F150" s="198" t="s">
        <v>424</v>
      </c>
      <c r="G150" s="196"/>
      <c r="H150" s="199">
        <v>44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144</v>
      </c>
      <c r="AU150" s="205" t="s">
        <v>85</v>
      </c>
      <c r="AV150" s="13" t="s">
        <v>85</v>
      </c>
      <c r="AW150" s="13" t="s">
        <v>34</v>
      </c>
      <c r="AX150" s="13" t="s">
        <v>74</v>
      </c>
      <c r="AY150" s="205" t="s">
        <v>132</v>
      </c>
    </row>
    <row r="151" spans="1:65" s="13" customFormat="1" ht="11.25">
      <c r="B151" s="195"/>
      <c r="C151" s="196"/>
      <c r="D151" s="193" t="s">
        <v>144</v>
      </c>
      <c r="E151" s="197" t="s">
        <v>27</v>
      </c>
      <c r="F151" s="198" t="s">
        <v>425</v>
      </c>
      <c r="G151" s="196"/>
      <c r="H151" s="199">
        <v>2299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144</v>
      </c>
      <c r="AU151" s="205" t="s">
        <v>85</v>
      </c>
      <c r="AV151" s="13" t="s">
        <v>85</v>
      </c>
      <c r="AW151" s="13" t="s">
        <v>34</v>
      </c>
      <c r="AX151" s="13" t="s">
        <v>74</v>
      </c>
      <c r="AY151" s="205" t="s">
        <v>132</v>
      </c>
    </row>
    <row r="152" spans="1:65" s="14" customFormat="1" ht="11.25">
      <c r="B152" s="220"/>
      <c r="C152" s="221"/>
      <c r="D152" s="193" t="s">
        <v>144</v>
      </c>
      <c r="E152" s="222" t="s">
        <v>27</v>
      </c>
      <c r="F152" s="223" t="s">
        <v>426</v>
      </c>
      <c r="G152" s="221"/>
      <c r="H152" s="224">
        <v>2343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144</v>
      </c>
      <c r="AU152" s="230" t="s">
        <v>85</v>
      </c>
      <c r="AV152" s="14" t="s">
        <v>138</v>
      </c>
      <c r="AW152" s="14" t="s">
        <v>34</v>
      </c>
      <c r="AX152" s="14" t="s">
        <v>82</v>
      </c>
      <c r="AY152" s="230" t="s">
        <v>132</v>
      </c>
    </row>
    <row r="153" spans="1:65" s="2" customFormat="1" ht="6.95" customHeight="1">
      <c r="A153" s="34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9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algorithmName="SHA-512" hashValue="h9toKgp7QF3X9blsccjx0vhZHI4mTQpdVGmW93K2AhKWvE56WOvX6ugEiPl8Q+J4R7maRd2XndSOAuFVn67H1Q==" saltValue="AZPJRkYGH5ie2zKXZHidihaTRNV3cCGt+kKFRCFi4u6Z6N5B/xwFmmYa8F/bFTXqXWQJZ1JGMsBh/dTvTTShqQ==" spinCount="100000" sheet="1" objects="1" scenarios="1" formatColumns="0" formatRows="0" autoFilter="0"/>
  <autoFilter ref="C85:K15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100" r:id="rId4"/>
    <hyperlink ref="F104" r:id="rId5"/>
    <hyperlink ref="F107" r:id="rId6"/>
    <hyperlink ref="F110" r:id="rId7"/>
    <hyperlink ref="F119" r:id="rId8"/>
    <hyperlink ref="F122" r:id="rId9"/>
    <hyperlink ref="F125" r:id="rId10"/>
    <hyperlink ref="F128" r:id="rId11"/>
    <hyperlink ref="F131" r:id="rId12"/>
    <hyperlink ref="F135" r:id="rId13"/>
    <hyperlink ref="F139" r:id="rId14"/>
    <hyperlink ref="F142" r:id="rId15"/>
    <hyperlink ref="F145" r:id="rId16"/>
    <hyperlink ref="F149" r:id="rId1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7" t="s">
        <v>94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100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7" t="str">
        <f>'Rekapitulace stavby'!K6</f>
        <v>Rekonstrukce povrchu ve vybraných ulicích v Kolíně a v Sendražicích - 4.etapa</v>
      </c>
      <c r="F7" s="358"/>
      <c r="G7" s="358"/>
      <c r="H7" s="358"/>
      <c r="L7" s="20"/>
    </row>
    <row r="8" spans="1:46" s="2" customFormat="1" ht="12" customHeight="1">
      <c r="A8" s="34"/>
      <c r="B8" s="39"/>
      <c r="C8" s="34"/>
      <c r="D8" s="105" t="s">
        <v>101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9" t="s">
        <v>427</v>
      </c>
      <c r="F9" s="360"/>
      <c r="G9" s="360"/>
      <c r="H9" s="36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84</v>
      </c>
      <c r="G11" s="34"/>
      <c r="H11" s="34"/>
      <c r="I11" s="105" t="s">
        <v>20</v>
      </c>
      <c r="J11" s="107" t="s">
        <v>27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</v>
      </c>
      <c r="G12" s="34"/>
      <c r="H12" s="34"/>
      <c r="I12" s="105" t="s">
        <v>23</v>
      </c>
      <c r="J12" s="108" t="str">
        <f>'Rekapitulace stavby'!AN8</f>
        <v>21. 3. 2024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27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1" t="str">
        <f>'Rekapitulace stavby'!E14</f>
        <v>Vyplň údaj</v>
      </c>
      <c r="F18" s="362"/>
      <c r="G18" s="362"/>
      <c r="H18" s="362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27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103</v>
      </c>
      <c r="F21" s="34"/>
      <c r="G21" s="34"/>
      <c r="H21" s="34"/>
      <c r="I21" s="105" t="s">
        <v>29</v>
      </c>
      <c r="J21" s="107" t="s">
        <v>27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104</v>
      </c>
      <c r="F24" s="34"/>
      <c r="G24" s="34"/>
      <c r="H24" s="34"/>
      <c r="I24" s="105" t="s">
        <v>29</v>
      </c>
      <c r="J24" s="107" t="s">
        <v>105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63" t="s">
        <v>27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44</v>
      </c>
      <c r="E33" s="105" t="s">
        <v>45</v>
      </c>
      <c r="F33" s="117">
        <f>ROUND((SUM(BE86:BE193)),  2)</f>
        <v>0</v>
      </c>
      <c r="G33" s="34"/>
      <c r="H33" s="34"/>
      <c r="I33" s="118">
        <v>0.21</v>
      </c>
      <c r="J33" s="117">
        <f>ROUND(((SUM(BE86:BE193))*I33),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46</v>
      </c>
      <c r="F34" s="117">
        <f>ROUND((SUM(BF86:BF193)),  2)</f>
        <v>0</v>
      </c>
      <c r="G34" s="34"/>
      <c r="H34" s="34"/>
      <c r="I34" s="118">
        <v>0.15</v>
      </c>
      <c r="J34" s="117">
        <f>ROUND(((SUM(BF86:BF193))*I34),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47</v>
      </c>
      <c r="F35" s="117">
        <f>ROUND((SUM(BG86:BG193)),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48</v>
      </c>
      <c r="F36" s="117">
        <f>ROUND((SUM(BH86:BH193)),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49</v>
      </c>
      <c r="F37" s="117">
        <f>ROUND((SUM(BI86:BI193)),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4" t="str">
        <f>E7</f>
        <v>Rekonstrukce povrchu ve vybraných ulicích v Kolíně a v Sendražicích - 4.etapa</v>
      </c>
      <c r="F48" s="365"/>
      <c r="G48" s="365"/>
      <c r="H48" s="36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1153.16 - 2 - ulice Karla Legera</v>
      </c>
      <c r="F50" s="366"/>
      <c r="G50" s="366"/>
      <c r="H50" s="36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Kolín</v>
      </c>
      <c r="G52" s="36"/>
      <c r="H52" s="36"/>
      <c r="I52" s="29" t="s">
        <v>23</v>
      </c>
      <c r="J52" s="59" t="str">
        <f>IF(J12="","",J12)</f>
        <v>21. 3. 2024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Kolín</v>
      </c>
      <c r="G54" s="36"/>
      <c r="H54" s="36"/>
      <c r="I54" s="29" t="s">
        <v>32</v>
      </c>
      <c r="J54" s="32" t="str">
        <f>E21</f>
        <v>Ing. Lucie Dvořáková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S4A,s.r.o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107</v>
      </c>
      <c r="D57" s="131"/>
      <c r="E57" s="131"/>
      <c r="F57" s="131"/>
      <c r="G57" s="131"/>
      <c r="H57" s="131"/>
      <c r="I57" s="131"/>
      <c r="J57" s="132" t="s">
        <v>108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109</v>
      </c>
    </row>
    <row r="60" spans="1:47" s="9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111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112</v>
      </c>
      <c r="E62" s="143"/>
      <c r="F62" s="143"/>
      <c r="G62" s="143"/>
      <c r="H62" s="143"/>
      <c r="I62" s="143"/>
      <c r="J62" s="144">
        <f>J120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113</v>
      </c>
      <c r="E63" s="143"/>
      <c r="F63" s="143"/>
      <c r="G63" s="143"/>
      <c r="H63" s="143"/>
      <c r="I63" s="143"/>
      <c r="J63" s="144">
        <f>J134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114</v>
      </c>
      <c r="E64" s="143"/>
      <c r="F64" s="143"/>
      <c r="G64" s="143"/>
      <c r="H64" s="143"/>
      <c r="I64" s="143"/>
      <c r="J64" s="144">
        <f>J144</f>
        <v>0</v>
      </c>
      <c r="K64" s="141"/>
      <c r="L64" s="145"/>
    </row>
    <row r="65" spans="1:31" s="10" customFormat="1" ht="14.85" customHeight="1">
      <c r="B65" s="140"/>
      <c r="C65" s="141"/>
      <c r="D65" s="142" t="s">
        <v>115</v>
      </c>
      <c r="E65" s="143"/>
      <c r="F65" s="143"/>
      <c r="G65" s="143"/>
      <c r="H65" s="143"/>
      <c r="I65" s="143"/>
      <c r="J65" s="144">
        <f>J167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116</v>
      </c>
      <c r="E66" s="143"/>
      <c r="F66" s="143"/>
      <c r="G66" s="143"/>
      <c r="H66" s="143"/>
      <c r="I66" s="143"/>
      <c r="J66" s="144">
        <f>J171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4" t="str">
        <f>E7</f>
        <v>Rekonstrukce povrchu ve vybraných ulicích v Kolíně a v Sendražicích - 4.etapa</v>
      </c>
      <c r="F76" s="365"/>
      <c r="G76" s="365"/>
      <c r="H76" s="365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101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17" t="str">
        <f>E9</f>
        <v>1153.16 - 2 - ulice Karla Legera</v>
      </c>
      <c r="F78" s="366"/>
      <c r="G78" s="366"/>
      <c r="H78" s="36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Město Kolín</v>
      </c>
      <c r="G80" s="36"/>
      <c r="H80" s="36"/>
      <c r="I80" s="29" t="s">
        <v>23</v>
      </c>
      <c r="J80" s="59" t="str">
        <f>IF(J12="","",J12)</f>
        <v>21. 3. 2024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E15</f>
        <v>Město Kolín</v>
      </c>
      <c r="G82" s="36"/>
      <c r="H82" s="36"/>
      <c r="I82" s="29" t="s">
        <v>32</v>
      </c>
      <c r="J82" s="32" t="str">
        <f>E21</f>
        <v>Ing. Lucie Dvořáková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30</v>
      </c>
      <c r="D83" s="36"/>
      <c r="E83" s="36"/>
      <c r="F83" s="27" t="str">
        <f>IF(E18="","",E18)</f>
        <v>Vyplň údaj</v>
      </c>
      <c r="G83" s="36"/>
      <c r="H83" s="36"/>
      <c r="I83" s="29" t="s">
        <v>35</v>
      </c>
      <c r="J83" s="32" t="str">
        <f>E24</f>
        <v>S4A,s.r.o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118</v>
      </c>
      <c r="D85" s="149" t="s">
        <v>59</v>
      </c>
      <c r="E85" s="149" t="s">
        <v>55</v>
      </c>
      <c r="F85" s="149" t="s">
        <v>56</v>
      </c>
      <c r="G85" s="149" t="s">
        <v>119</v>
      </c>
      <c r="H85" s="149" t="s">
        <v>120</v>
      </c>
      <c r="I85" s="149" t="s">
        <v>121</v>
      </c>
      <c r="J85" s="150" t="s">
        <v>108</v>
      </c>
      <c r="K85" s="151" t="s">
        <v>122</v>
      </c>
      <c r="L85" s="152"/>
      <c r="M85" s="68" t="s">
        <v>27</v>
      </c>
      <c r="N85" s="69" t="s">
        <v>44</v>
      </c>
      <c r="O85" s="69" t="s">
        <v>123</v>
      </c>
      <c r="P85" s="69" t="s">
        <v>124</v>
      </c>
      <c r="Q85" s="69" t="s">
        <v>125</v>
      </c>
      <c r="R85" s="69" t="s">
        <v>126</v>
      </c>
      <c r="S85" s="69" t="s">
        <v>127</v>
      </c>
      <c r="T85" s="70" t="s">
        <v>128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129</v>
      </c>
      <c r="D86" s="36"/>
      <c r="E86" s="36"/>
      <c r="F86" s="36"/>
      <c r="G86" s="36"/>
      <c r="H86" s="36"/>
      <c r="I86" s="36"/>
      <c r="J86" s="153">
        <f>BK86</f>
        <v>0</v>
      </c>
      <c r="K86" s="36"/>
      <c r="L86" s="39"/>
      <c r="M86" s="71"/>
      <c r="N86" s="154"/>
      <c r="O86" s="72"/>
      <c r="P86" s="155">
        <f>P87</f>
        <v>0</v>
      </c>
      <c r="Q86" s="72"/>
      <c r="R86" s="155">
        <f>R87</f>
        <v>10.068829999999998</v>
      </c>
      <c r="S86" s="72"/>
      <c r="T86" s="156">
        <f>T87</f>
        <v>214.21399999999997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73</v>
      </c>
      <c r="AU86" s="17" t="s">
        <v>109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73</v>
      </c>
      <c r="E87" s="161" t="s">
        <v>130</v>
      </c>
      <c r="F87" s="161" t="s">
        <v>131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P88+P120+P134+P144+P171</f>
        <v>0</v>
      </c>
      <c r="Q87" s="166"/>
      <c r="R87" s="167">
        <f>R88+R120+R134+R144+R171</f>
        <v>10.068829999999998</v>
      </c>
      <c r="S87" s="166"/>
      <c r="T87" s="168">
        <f>T88+T120+T134+T144+T171</f>
        <v>214.21399999999997</v>
      </c>
      <c r="AR87" s="169" t="s">
        <v>82</v>
      </c>
      <c r="AT87" s="170" t="s">
        <v>73</v>
      </c>
      <c r="AU87" s="170" t="s">
        <v>74</v>
      </c>
      <c r="AY87" s="169" t="s">
        <v>132</v>
      </c>
      <c r="BK87" s="171">
        <f>BK88+BK120+BK134+BK144+BK171</f>
        <v>0</v>
      </c>
    </row>
    <row r="88" spans="1:65" s="12" customFormat="1" ht="22.9" customHeight="1">
      <c r="B88" s="158"/>
      <c r="C88" s="159"/>
      <c r="D88" s="160" t="s">
        <v>73</v>
      </c>
      <c r="E88" s="172" t="s">
        <v>82</v>
      </c>
      <c r="F88" s="172" t="s">
        <v>133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SUM(P89:P119)</f>
        <v>0</v>
      </c>
      <c r="Q88" s="166"/>
      <c r="R88" s="167">
        <f>SUM(R89:R119)</f>
        <v>0.12432000000000001</v>
      </c>
      <c r="S88" s="166"/>
      <c r="T88" s="168">
        <f>SUM(T89:T119)</f>
        <v>196.75399999999999</v>
      </c>
      <c r="AR88" s="169" t="s">
        <v>82</v>
      </c>
      <c r="AT88" s="170" t="s">
        <v>73</v>
      </c>
      <c r="AU88" s="170" t="s">
        <v>82</v>
      </c>
      <c r="AY88" s="169" t="s">
        <v>132</v>
      </c>
      <c r="BK88" s="171">
        <f>SUM(BK89:BK119)</f>
        <v>0</v>
      </c>
    </row>
    <row r="89" spans="1:65" s="2" customFormat="1" ht="16.5" customHeight="1">
      <c r="A89" s="34"/>
      <c r="B89" s="35"/>
      <c r="C89" s="174" t="s">
        <v>82</v>
      </c>
      <c r="D89" s="174" t="s">
        <v>134</v>
      </c>
      <c r="E89" s="175" t="s">
        <v>135</v>
      </c>
      <c r="F89" s="176" t="s">
        <v>136</v>
      </c>
      <c r="G89" s="177" t="s">
        <v>137</v>
      </c>
      <c r="H89" s="178">
        <v>53.5</v>
      </c>
      <c r="I89" s="179"/>
      <c r="J89" s="180">
        <f>ROUND(I89*H89,2)</f>
        <v>0</v>
      </c>
      <c r="K89" s="181"/>
      <c r="L89" s="39"/>
      <c r="M89" s="182" t="s">
        <v>27</v>
      </c>
      <c r="N89" s="183" t="s">
        <v>45</v>
      </c>
      <c r="O89" s="64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138</v>
      </c>
      <c r="AT89" s="186" t="s">
        <v>134</v>
      </c>
      <c r="AU89" s="186" t="s">
        <v>85</v>
      </c>
      <c r="AY89" s="17" t="s">
        <v>132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82</v>
      </c>
      <c r="BK89" s="187">
        <f>ROUND(I89*H89,2)</f>
        <v>0</v>
      </c>
      <c r="BL89" s="17" t="s">
        <v>138</v>
      </c>
      <c r="BM89" s="186" t="s">
        <v>428</v>
      </c>
    </row>
    <row r="90" spans="1:65" s="2" customFormat="1" ht="11.25">
      <c r="A90" s="34"/>
      <c r="B90" s="35"/>
      <c r="C90" s="36"/>
      <c r="D90" s="188" t="s">
        <v>140</v>
      </c>
      <c r="E90" s="36"/>
      <c r="F90" s="189" t="s">
        <v>141</v>
      </c>
      <c r="G90" s="36"/>
      <c r="H90" s="36"/>
      <c r="I90" s="190"/>
      <c r="J90" s="36"/>
      <c r="K90" s="36"/>
      <c r="L90" s="39"/>
      <c r="M90" s="191"/>
      <c r="N90" s="19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140</v>
      </c>
      <c r="AU90" s="17" t="s">
        <v>85</v>
      </c>
    </row>
    <row r="91" spans="1:65" s="2" customFormat="1" ht="19.5">
      <c r="A91" s="34"/>
      <c r="B91" s="35"/>
      <c r="C91" s="36"/>
      <c r="D91" s="193" t="s">
        <v>142</v>
      </c>
      <c r="E91" s="36"/>
      <c r="F91" s="194" t="s">
        <v>143</v>
      </c>
      <c r="G91" s="36"/>
      <c r="H91" s="36"/>
      <c r="I91" s="190"/>
      <c r="J91" s="36"/>
      <c r="K91" s="36"/>
      <c r="L91" s="39"/>
      <c r="M91" s="191"/>
      <c r="N91" s="192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142</v>
      </c>
      <c r="AU91" s="17" t="s">
        <v>85</v>
      </c>
    </row>
    <row r="92" spans="1:65" s="13" customFormat="1" ht="11.25">
      <c r="B92" s="195"/>
      <c r="C92" s="196"/>
      <c r="D92" s="193" t="s">
        <v>144</v>
      </c>
      <c r="E92" s="197" t="s">
        <v>27</v>
      </c>
      <c r="F92" s="198" t="s">
        <v>429</v>
      </c>
      <c r="G92" s="196"/>
      <c r="H92" s="199">
        <v>53.5</v>
      </c>
      <c r="I92" s="200"/>
      <c r="J92" s="196"/>
      <c r="K92" s="196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144</v>
      </c>
      <c r="AU92" s="205" t="s">
        <v>85</v>
      </c>
      <c r="AV92" s="13" t="s">
        <v>85</v>
      </c>
      <c r="AW92" s="13" t="s">
        <v>34</v>
      </c>
      <c r="AX92" s="13" t="s">
        <v>82</v>
      </c>
      <c r="AY92" s="205" t="s">
        <v>132</v>
      </c>
    </row>
    <row r="93" spans="1:65" s="2" customFormat="1" ht="37.9" customHeight="1">
      <c r="A93" s="34"/>
      <c r="B93" s="35"/>
      <c r="C93" s="174" t="s">
        <v>85</v>
      </c>
      <c r="D93" s="174" t="s">
        <v>134</v>
      </c>
      <c r="E93" s="175" t="s">
        <v>146</v>
      </c>
      <c r="F93" s="176" t="s">
        <v>147</v>
      </c>
      <c r="G93" s="177" t="s">
        <v>137</v>
      </c>
      <c r="H93" s="178">
        <v>106</v>
      </c>
      <c r="I93" s="179"/>
      <c r="J93" s="180">
        <f>ROUND(I93*H93,2)</f>
        <v>0</v>
      </c>
      <c r="K93" s="181"/>
      <c r="L93" s="39"/>
      <c r="M93" s="182" t="s">
        <v>27</v>
      </c>
      <c r="N93" s="183" t="s">
        <v>45</v>
      </c>
      <c r="O93" s="64"/>
      <c r="P93" s="184">
        <f>O93*H93</f>
        <v>0</v>
      </c>
      <c r="Q93" s="184">
        <v>0</v>
      </c>
      <c r="R93" s="184">
        <f>Q93*H93</f>
        <v>0</v>
      </c>
      <c r="S93" s="184">
        <v>0.126</v>
      </c>
      <c r="T93" s="185">
        <f>S93*H93</f>
        <v>13.356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6" t="s">
        <v>138</v>
      </c>
      <c r="AT93" s="186" t="s">
        <v>134</v>
      </c>
      <c r="AU93" s="186" t="s">
        <v>85</v>
      </c>
      <c r="AY93" s="17" t="s">
        <v>132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7" t="s">
        <v>82</v>
      </c>
      <c r="BK93" s="187">
        <f>ROUND(I93*H93,2)</f>
        <v>0</v>
      </c>
      <c r="BL93" s="17" t="s">
        <v>138</v>
      </c>
      <c r="BM93" s="186" t="s">
        <v>430</v>
      </c>
    </row>
    <row r="94" spans="1:65" s="2" customFormat="1" ht="11.25">
      <c r="A94" s="34"/>
      <c r="B94" s="35"/>
      <c r="C94" s="36"/>
      <c r="D94" s="188" t="s">
        <v>140</v>
      </c>
      <c r="E94" s="36"/>
      <c r="F94" s="189" t="s">
        <v>149</v>
      </c>
      <c r="G94" s="36"/>
      <c r="H94" s="36"/>
      <c r="I94" s="190"/>
      <c r="J94" s="36"/>
      <c r="K94" s="36"/>
      <c r="L94" s="39"/>
      <c r="M94" s="191"/>
      <c r="N94" s="192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140</v>
      </c>
      <c r="AU94" s="17" t="s">
        <v>85</v>
      </c>
    </row>
    <row r="95" spans="1:65" s="13" customFormat="1" ht="11.25">
      <c r="B95" s="195"/>
      <c r="C95" s="196"/>
      <c r="D95" s="193" t="s">
        <v>144</v>
      </c>
      <c r="E95" s="197" t="s">
        <v>27</v>
      </c>
      <c r="F95" s="198" t="s">
        <v>431</v>
      </c>
      <c r="G95" s="196"/>
      <c r="H95" s="199">
        <v>106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144</v>
      </c>
      <c r="AU95" s="205" t="s">
        <v>85</v>
      </c>
      <c r="AV95" s="13" t="s">
        <v>85</v>
      </c>
      <c r="AW95" s="13" t="s">
        <v>34</v>
      </c>
      <c r="AX95" s="13" t="s">
        <v>82</v>
      </c>
      <c r="AY95" s="205" t="s">
        <v>132</v>
      </c>
    </row>
    <row r="96" spans="1:65" s="2" customFormat="1" ht="37.9" customHeight="1">
      <c r="A96" s="34"/>
      <c r="B96" s="35"/>
      <c r="C96" s="174" t="s">
        <v>151</v>
      </c>
      <c r="D96" s="174" t="s">
        <v>134</v>
      </c>
      <c r="E96" s="175" t="s">
        <v>333</v>
      </c>
      <c r="F96" s="176" t="s">
        <v>334</v>
      </c>
      <c r="G96" s="177" t="s">
        <v>137</v>
      </c>
      <c r="H96" s="178">
        <v>6</v>
      </c>
      <c r="I96" s="179"/>
      <c r="J96" s="180">
        <f>ROUND(I96*H96,2)</f>
        <v>0</v>
      </c>
      <c r="K96" s="181"/>
      <c r="L96" s="39"/>
      <c r="M96" s="182" t="s">
        <v>27</v>
      </c>
      <c r="N96" s="183" t="s">
        <v>45</v>
      </c>
      <c r="O96" s="64"/>
      <c r="P96" s="184">
        <f>O96*H96</f>
        <v>0</v>
      </c>
      <c r="Q96" s="184">
        <v>0</v>
      </c>
      <c r="R96" s="184">
        <f>Q96*H96</f>
        <v>0</v>
      </c>
      <c r="S96" s="184">
        <v>9.8000000000000004E-2</v>
      </c>
      <c r="T96" s="185">
        <f>S96*H96</f>
        <v>0.58800000000000008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6" t="s">
        <v>138</v>
      </c>
      <c r="AT96" s="186" t="s">
        <v>134</v>
      </c>
      <c r="AU96" s="186" t="s">
        <v>85</v>
      </c>
      <c r="AY96" s="17" t="s">
        <v>132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7" t="s">
        <v>82</v>
      </c>
      <c r="BK96" s="187">
        <f>ROUND(I96*H96,2)</f>
        <v>0</v>
      </c>
      <c r="BL96" s="17" t="s">
        <v>138</v>
      </c>
      <c r="BM96" s="186" t="s">
        <v>432</v>
      </c>
    </row>
    <row r="97" spans="1:65" s="2" customFormat="1" ht="11.25">
      <c r="A97" s="34"/>
      <c r="B97" s="35"/>
      <c r="C97" s="36"/>
      <c r="D97" s="188" t="s">
        <v>140</v>
      </c>
      <c r="E97" s="36"/>
      <c r="F97" s="189" t="s">
        <v>336</v>
      </c>
      <c r="G97" s="36"/>
      <c r="H97" s="36"/>
      <c r="I97" s="190"/>
      <c r="J97" s="36"/>
      <c r="K97" s="36"/>
      <c r="L97" s="39"/>
      <c r="M97" s="191"/>
      <c r="N97" s="192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140</v>
      </c>
      <c r="AU97" s="17" t="s">
        <v>85</v>
      </c>
    </row>
    <row r="98" spans="1:65" s="13" customFormat="1" ht="11.25">
      <c r="B98" s="195"/>
      <c r="C98" s="196"/>
      <c r="D98" s="193" t="s">
        <v>144</v>
      </c>
      <c r="E98" s="197" t="s">
        <v>27</v>
      </c>
      <c r="F98" s="198" t="s">
        <v>169</v>
      </c>
      <c r="G98" s="196"/>
      <c r="H98" s="199">
        <v>6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144</v>
      </c>
      <c r="AU98" s="205" t="s">
        <v>85</v>
      </c>
      <c r="AV98" s="13" t="s">
        <v>85</v>
      </c>
      <c r="AW98" s="13" t="s">
        <v>34</v>
      </c>
      <c r="AX98" s="13" t="s">
        <v>82</v>
      </c>
      <c r="AY98" s="205" t="s">
        <v>132</v>
      </c>
    </row>
    <row r="99" spans="1:65" s="2" customFormat="1" ht="24.2" customHeight="1">
      <c r="A99" s="34"/>
      <c r="B99" s="35"/>
      <c r="C99" s="174" t="s">
        <v>138</v>
      </c>
      <c r="D99" s="174" t="s">
        <v>134</v>
      </c>
      <c r="E99" s="175" t="s">
        <v>157</v>
      </c>
      <c r="F99" s="176" t="s">
        <v>158</v>
      </c>
      <c r="G99" s="177" t="s">
        <v>137</v>
      </c>
      <c r="H99" s="178">
        <v>777</v>
      </c>
      <c r="I99" s="179"/>
      <c r="J99" s="180">
        <f>ROUND(I99*H99,2)</f>
        <v>0</v>
      </c>
      <c r="K99" s="181"/>
      <c r="L99" s="39"/>
      <c r="M99" s="182" t="s">
        <v>27</v>
      </c>
      <c r="N99" s="183" t="s">
        <v>45</v>
      </c>
      <c r="O99" s="64"/>
      <c r="P99" s="184">
        <f>O99*H99</f>
        <v>0</v>
      </c>
      <c r="Q99" s="184">
        <v>1.6000000000000001E-4</v>
      </c>
      <c r="R99" s="184">
        <f>Q99*H99</f>
        <v>0.12432000000000001</v>
      </c>
      <c r="S99" s="184">
        <v>0.23</v>
      </c>
      <c r="T99" s="185">
        <f>S99*H99</f>
        <v>178.71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6" t="s">
        <v>138</v>
      </c>
      <c r="AT99" s="186" t="s">
        <v>134</v>
      </c>
      <c r="AU99" s="186" t="s">
        <v>85</v>
      </c>
      <c r="AY99" s="17" t="s">
        <v>132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7" t="s">
        <v>82</v>
      </c>
      <c r="BK99" s="187">
        <f>ROUND(I99*H99,2)</f>
        <v>0</v>
      </c>
      <c r="BL99" s="17" t="s">
        <v>138</v>
      </c>
      <c r="BM99" s="186" t="s">
        <v>433</v>
      </c>
    </row>
    <row r="100" spans="1:65" s="2" customFormat="1" ht="11.25">
      <c r="A100" s="34"/>
      <c r="B100" s="35"/>
      <c r="C100" s="36"/>
      <c r="D100" s="188" t="s">
        <v>140</v>
      </c>
      <c r="E100" s="36"/>
      <c r="F100" s="189" t="s">
        <v>160</v>
      </c>
      <c r="G100" s="36"/>
      <c r="H100" s="36"/>
      <c r="I100" s="190"/>
      <c r="J100" s="36"/>
      <c r="K100" s="36"/>
      <c r="L100" s="39"/>
      <c r="M100" s="191"/>
      <c r="N100" s="192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140</v>
      </c>
      <c r="AU100" s="17" t="s">
        <v>85</v>
      </c>
    </row>
    <row r="101" spans="1:65" s="13" customFormat="1" ht="11.25">
      <c r="B101" s="195"/>
      <c r="C101" s="196"/>
      <c r="D101" s="193" t="s">
        <v>144</v>
      </c>
      <c r="E101" s="197" t="s">
        <v>27</v>
      </c>
      <c r="F101" s="198" t="s">
        <v>434</v>
      </c>
      <c r="G101" s="196"/>
      <c r="H101" s="199">
        <v>777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144</v>
      </c>
      <c r="AU101" s="205" t="s">
        <v>85</v>
      </c>
      <c r="AV101" s="13" t="s">
        <v>85</v>
      </c>
      <c r="AW101" s="13" t="s">
        <v>34</v>
      </c>
      <c r="AX101" s="13" t="s">
        <v>82</v>
      </c>
      <c r="AY101" s="205" t="s">
        <v>132</v>
      </c>
    </row>
    <row r="102" spans="1:65" s="2" customFormat="1" ht="24.2" customHeight="1">
      <c r="A102" s="34"/>
      <c r="B102" s="35"/>
      <c r="C102" s="174" t="s">
        <v>162</v>
      </c>
      <c r="D102" s="174" t="s">
        <v>134</v>
      </c>
      <c r="E102" s="175" t="s">
        <v>163</v>
      </c>
      <c r="F102" s="176" t="s">
        <v>164</v>
      </c>
      <c r="G102" s="177" t="s">
        <v>165</v>
      </c>
      <c r="H102" s="178">
        <v>20</v>
      </c>
      <c r="I102" s="179"/>
      <c r="J102" s="180">
        <f>ROUND(I102*H102,2)</f>
        <v>0</v>
      </c>
      <c r="K102" s="181"/>
      <c r="L102" s="39"/>
      <c r="M102" s="182" t="s">
        <v>27</v>
      </c>
      <c r="N102" s="183" t="s">
        <v>45</v>
      </c>
      <c r="O102" s="64"/>
      <c r="P102" s="184">
        <f>O102*H102</f>
        <v>0</v>
      </c>
      <c r="Q102" s="184">
        <v>0</v>
      </c>
      <c r="R102" s="184">
        <f>Q102*H102</f>
        <v>0</v>
      </c>
      <c r="S102" s="184">
        <v>0.20499999999999999</v>
      </c>
      <c r="T102" s="185">
        <f>S102*H102</f>
        <v>4.0999999999999996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6" t="s">
        <v>138</v>
      </c>
      <c r="AT102" s="186" t="s">
        <v>134</v>
      </c>
      <c r="AU102" s="186" t="s">
        <v>85</v>
      </c>
      <c r="AY102" s="17" t="s">
        <v>132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7" t="s">
        <v>82</v>
      </c>
      <c r="BK102" s="187">
        <f>ROUND(I102*H102,2)</f>
        <v>0</v>
      </c>
      <c r="BL102" s="17" t="s">
        <v>138</v>
      </c>
      <c r="BM102" s="186" t="s">
        <v>435</v>
      </c>
    </row>
    <row r="103" spans="1:65" s="2" customFormat="1" ht="11.25">
      <c r="A103" s="34"/>
      <c r="B103" s="35"/>
      <c r="C103" s="36"/>
      <c r="D103" s="188" t="s">
        <v>140</v>
      </c>
      <c r="E103" s="36"/>
      <c r="F103" s="189" t="s">
        <v>167</v>
      </c>
      <c r="G103" s="36"/>
      <c r="H103" s="36"/>
      <c r="I103" s="190"/>
      <c r="J103" s="36"/>
      <c r="K103" s="36"/>
      <c r="L103" s="39"/>
      <c r="M103" s="191"/>
      <c r="N103" s="192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140</v>
      </c>
      <c r="AU103" s="17" t="s">
        <v>85</v>
      </c>
    </row>
    <row r="104" spans="1:65" s="13" customFormat="1" ht="11.25">
      <c r="B104" s="195"/>
      <c r="C104" s="196"/>
      <c r="D104" s="193" t="s">
        <v>144</v>
      </c>
      <c r="E104" s="197" t="s">
        <v>27</v>
      </c>
      <c r="F104" s="198" t="s">
        <v>246</v>
      </c>
      <c r="G104" s="196"/>
      <c r="H104" s="199">
        <v>20</v>
      </c>
      <c r="I104" s="200"/>
      <c r="J104" s="196"/>
      <c r="K104" s="196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144</v>
      </c>
      <c r="AU104" s="205" t="s">
        <v>85</v>
      </c>
      <c r="AV104" s="13" t="s">
        <v>85</v>
      </c>
      <c r="AW104" s="13" t="s">
        <v>34</v>
      </c>
      <c r="AX104" s="13" t="s">
        <v>82</v>
      </c>
      <c r="AY104" s="205" t="s">
        <v>132</v>
      </c>
    </row>
    <row r="105" spans="1:65" s="2" customFormat="1" ht="37.9" customHeight="1">
      <c r="A105" s="34"/>
      <c r="B105" s="35"/>
      <c r="C105" s="174" t="s">
        <v>169</v>
      </c>
      <c r="D105" s="174" t="s">
        <v>134</v>
      </c>
      <c r="E105" s="175" t="s">
        <v>170</v>
      </c>
      <c r="F105" s="176" t="s">
        <v>171</v>
      </c>
      <c r="G105" s="177" t="s">
        <v>165</v>
      </c>
      <c r="H105" s="178">
        <v>20</v>
      </c>
      <c r="I105" s="179"/>
      <c r="J105" s="180">
        <f>ROUND(I105*H105,2)</f>
        <v>0</v>
      </c>
      <c r="K105" s="181"/>
      <c r="L105" s="39"/>
      <c r="M105" s="182" t="s">
        <v>27</v>
      </c>
      <c r="N105" s="183" t="s">
        <v>45</v>
      </c>
      <c r="O105" s="64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6" t="s">
        <v>138</v>
      </c>
      <c r="AT105" s="186" t="s">
        <v>134</v>
      </c>
      <c r="AU105" s="186" t="s">
        <v>85</v>
      </c>
      <c r="AY105" s="17" t="s">
        <v>132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7" t="s">
        <v>82</v>
      </c>
      <c r="BK105" s="187">
        <f>ROUND(I105*H105,2)</f>
        <v>0</v>
      </c>
      <c r="BL105" s="17" t="s">
        <v>138</v>
      </c>
      <c r="BM105" s="186" t="s">
        <v>436</v>
      </c>
    </row>
    <row r="106" spans="1:65" s="2" customFormat="1" ht="11.25">
      <c r="A106" s="34"/>
      <c r="B106" s="35"/>
      <c r="C106" s="36"/>
      <c r="D106" s="188" t="s">
        <v>140</v>
      </c>
      <c r="E106" s="36"/>
      <c r="F106" s="189" t="s">
        <v>173</v>
      </c>
      <c r="G106" s="36"/>
      <c r="H106" s="36"/>
      <c r="I106" s="190"/>
      <c r="J106" s="36"/>
      <c r="K106" s="36"/>
      <c r="L106" s="39"/>
      <c r="M106" s="191"/>
      <c r="N106" s="192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140</v>
      </c>
      <c r="AU106" s="17" t="s">
        <v>85</v>
      </c>
    </row>
    <row r="107" spans="1:65" s="13" customFormat="1" ht="11.25">
      <c r="B107" s="195"/>
      <c r="C107" s="196"/>
      <c r="D107" s="193" t="s">
        <v>144</v>
      </c>
      <c r="E107" s="197" t="s">
        <v>27</v>
      </c>
      <c r="F107" s="198" t="s">
        <v>246</v>
      </c>
      <c r="G107" s="196"/>
      <c r="H107" s="199">
        <v>20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144</v>
      </c>
      <c r="AU107" s="205" t="s">
        <v>85</v>
      </c>
      <c r="AV107" s="13" t="s">
        <v>85</v>
      </c>
      <c r="AW107" s="13" t="s">
        <v>34</v>
      </c>
      <c r="AX107" s="13" t="s">
        <v>82</v>
      </c>
      <c r="AY107" s="205" t="s">
        <v>132</v>
      </c>
    </row>
    <row r="108" spans="1:65" s="2" customFormat="1" ht="24.2" customHeight="1">
      <c r="A108" s="34"/>
      <c r="B108" s="35"/>
      <c r="C108" s="174" t="s">
        <v>156</v>
      </c>
      <c r="D108" s="174" t="s">
        <v>134</v>
      </c>
      <c r="E108" s="175" t="s">
        <v>174</v>
      </c>
      <c r="F108" s="176" t="s">
        <v>175</v>
      </c>
      <c r="G108" s="177" t="s">
        <v>176</v>
      </c>
      <c r="H108" s="178">
        <v>1.2</v>
      </c>
      <c r="I108" s="179"/>
      <c r="J108" s="180">
        <f>ROUND(I108*H108,2)</f>
        <v>0</v>
      </c>
      <c r="K108" s="181"/>
      <c r="L108" s="39"/>
      <c r="M108" s="182" t="s">
        <v>27</v>
      </c>
      <c r="N108" s="183" t="s">
        <v>45</v>
      </c>
      <c r="O108" s="64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6" t="s">
        <v>138</v>
      </c>
      <c r="AT108" s="186" t="s">
        <v>134</v>
      </c>
      <c r="AU108" s="186" t="s">
        <v>85</v>
      </c>
      <c r="AY108" s="17" t="s">
        <v>132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7" t="s">
        <v>82</v>
      </c>
      <c r="BK108" s="187">
        <f>ROUND(I108*H108,2)</f>
        <v>0</v>
      </c>
      <c r="BL108" s="17" t="s">
        <v>138</v>
      </c>
      <c r="BM108" s="186" t="s">
        <v>437</v>
      </c>
    </row>
    <row r="109" spans="1:65" s="2" customFormat="1" ht="11.25">
      <c r="A109" s="34"/>
      <c r="B109" s="35"/>
      <c r="C109" s="36"/>
      <c r="D109" s="188" t="s">
        <v>140</v>
      </c>
      <c r="E109" s="36"/>
      <c r="F109" s="189" t="s">
        <v>178</v>
      </c>
      <c r="G109" s="36"/>
      <c r="H109" s="36"/>
      <c r="I109" s="190"/>
      <c r="J109" s="36"/>
      <c r="K109" s="36"/>
      <c r="L109" s="39"/>
      <c r="M109" s="191"/>
      <c r="N109" s="192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140</v>
      </c>
      <c r="AU109" s="17" t="s">
        <v>85</v>
      </c>
    </row>
    <row r="110" spans="1:65" s="13" customFormat="1" ht="11.25">
      <c r="B110" s="195"/>
      <c r="C110" s="196"/>
      <c r="D110" s="193" t="s">
        <v>144</v>
      </c>
      <c r="E110" s="197" t="s">
        <v>27</v>
      </c>
      <c r="F110" s="198" t="s">
        <v>438</v>
      </c>
      <c r="G110" s="196"/>
      <c r="H110" s="199">
        <v>1.2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144</v>
      </c>
      <c r="AU110" s="205" t="s">
        <v>85</v>
      </c>
      <c r="AV110" s="13" t="s">
        <v>85</v>
      </c>
      <c r="AW110" s="13" t="s">
        <v>34</v>
      </c>
      <c r="AX110" s="13" t="s">
        <v>82</v>
      </c>
      <c r="AY110" s="205" t="s">
        <v>132</v>
      </c>
    </row>
    <row r="111" spans="1:65" s="2" customFormat="1" ht="37.9" customHeight="1">
      <c r="A111" s="34"/>
      <c r="B111" s="35"/>
      <c r="C111" s="174" t="s">
        <v>180</v>
      </c>
      <c r="D111" s="174" t="s">
        <v>134</v>
      </c>
      <c r="E111" s="175" t="s">
        <v>181</v>
      </c>
      <c r="F111" s="176" t="s">
        <v>182</v>
      </c>
      <c r="G111" s="177" t="s">
        <v>176</v>
      </c>
      <c r="H111" s="178">
        <v>14.55</v>
      </c>
      <c r="I111" s="179"/>
      <c r="J111" s="180">
        <f>ROUND(I111*H111,2)</f>
        <v>0</v>
      </c>
      <c r="K111" s="181"/>
      <c r="L111" s="39"/>
      <c r="M111" s="182" t="s">
        <v>27</v>
      </c>
      <c r="N111" s="183" t="s">
        <v>45</v>
      </c>
      <c r="O111" s="64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6" t="s">
        <v>138</v>
      </c>
      <c r="AT111" s="186" t="s">
        <v>134</v>
      </c>
      <c r="AU111" s="186" t="s">
        <v>85</v>
      </c>
      <c r="AY111" s="17" t="s">
        <v>132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7" t="s">
        <v>82</v>
      </c>
      <c r="BK111" s="187">
        <f>ROUND(I111*H111,2)</f>
        <v>0</v>
      </c>
      <c r="BL111" s="17" t="s">
        <v>138</v>
      </c>
      <c r="BM111" s="186" t="s">
        <v>439</v>
      </c>
    </row>
    <row r="112" spans="1:65" s="2" customFormat="1" ht="11.25">
      <c r="A112" s="34"/>
      <c r="B112" s="35"/>
      <c r="C112" s="36"/>
      <c r="D112" s="188" t="s">
        <v>140</v>
      </c>
      <c r="E112" s="36"/>
      <c r="F112" s="189" t="s">
        <v>184</v>
      </c>
      <c r="G112" s="36"/>
      <c r="H112" s="36"/>
      <c r="I112" s="190"/>
      <c r="J112" s="36"/>
      <c r="K112" s="36"/>
      <c r="L112" s="39"/>
      <c r="M112" s="191"/>
      <c r="N112" s="192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140</v>
      </c>
      <c r="AU112" s="17" t="s">
        <v>85</v>
      </c>
    </row>
    <row r="113" spans="1:65" s="13" customFormat="1" ht="11.25">
      <c r="B113" s="195"/>
      <c r="C113" s="196"/>
      <c r="D113" s="193" t="s">
        <v>144</v>
      </c>
      <c r="E113" s="197" t="s">
        <v>27</v>
      </c>
      <c r="F113" s="198" t="s">
        <v>440</v>
      </c>
      <c r="G113" s="196"/>
      <c r="H113" s="199">
        <v>14.55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144</v>
      </c>
      <c r="AU113" s="205" t="s">
        <v>85</v>
      </c>
      <c r="AV113" s="13" t="s">
        <v>85</v>
      </c>
      <c r="AW113" s="13" t="s">
        <v>34</v>
      </c>
      <c r="AX113" s="13" t="s">
        <v>82</v>
      </c>
      <c r="AY113" s="205" t="s">
        <v>132</v>
      </c>
    </row>
    <row r="114" spans="1:65" s="2" customFormat="1" ht="37.9" customHeight="1">
      <c r="A114" s="34"/>
      <c r="B114" s="35"/>
      <c r="C114" s="174" t="s">
        <v>186</v>
      </c>
      <c r="D114" s="174" t="s">
        <v>134</v>
      </c>
      <c r="E114" s="175" t="s">
        <v>187</v>
      </c>
      <c r="F114" s="176" t="s">
        <v>188</v>
      </c>
      <c r="G114" s="177" t="s">
        <v>176</v>
      </c>
      <c r="H114" s="178">
        <v>116.4</v>
      </c>
      <c r="I114" s="179"/>
      <c r="J114" s="180">
        <f>ROUND(I114*H114,2)</f>
        <v>0</v>
      </c>
      <c r="K114" s="181"/>
      <c r="L114" s="39"/>
      <c r="M114" s="182" t="s">
        <v>27</v>
      </c>
      <c r="N114" s="183" t="s">
        <v>45</v>
      </c>
      <c r="O114" s="64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6" t="s">
        <v>138</v>
      </c>
      <c r="AT114" s="186" t="s">
        <v>134</v>
      </c>
      <c r="AU114" s="186" t="s">
        <v>85</v>
      </c>
      <c r="AY114" s="17" t="s">
        <v>132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7" t="s">
        <v>82</v>
      </c>
      <c r="BK114" s="187">
        <f>ROUND(I114*H114,2)</f>
        <v>0</v>
      </c>
      <c r="BL114" s="17" t="s">
        <v>138</v>
      </c>
      <c r="BM114" s="186" t="s">
        <v>441</v>
      </c>
    </row>
    <row r="115" spans="1:65" s="2" customFormat="1" ht="11.25">
      <c r="A115" s="34"/>
      <c r="B115" s="35"/>
      <c r="C115" s="36"/>
      <c r="D115" s="188" t="s">
        <v>140</v>
      </c>
      <c r="E115" s="36"/>
      <c r="F115" s="189" t="s">
        <v>190</v>
      </c>
      <c r="G115" s="36"/>
      <c r="H115" s="36"/>
      <c r="I115" s="190"/>
      <c r="J115" s="36"/>
      <c r="K115" s="36"/>
      <c r="L115" s="39"/>
      <c r="M115" s="191"/>
      <c r="N115" s="192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140</v>
      </c>
      <c r="AU115" s="17" t="s">
        <v>85</v>
      </c>
    </row>
    <row r="116" spans="1:65" s="13" customFormat="1" ht="11.25">
      <c r="B116" s="195"/>
      <c r="C116" s="196"/>
      <c r="D116" s="193" t="s">
        <v>144</v>
      </c>
      <c r="E116" s="197" t="s">
        <v>27</v>
      </c>
      <c r="F116" s="198" t="s">
        <v>442</v>
      </c>
      <c r="G116" s="196"/>
      <c r="H116" s="199">
        <v>116.4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144</v>
      </c>
      <c r="AU116" s="205" t="s">
        <v>85</v>
      </c>
      <c r="AV116" s="13" t="s">
        <v>85</v>
      </c>
      <c r="AW116" s="13" t="s">
        <v>34</v>
      </c>
      <c r="AX116" s="13" t="s">
        <v>82</v>
      </c>
      <c r="AY116" s="205" t="s">
        <v>132</v>
      </c>
    </row>
    <row r="117" spans="1:65" s="2" customFormat="1" ht="24.2" customHeight="1">
      <c r="A117" s="34"/>
      <c r="B117" s="35"/>
      <c r="C117" s="174" t="s">
        <v>192</v>
      </c>
      <c r="D117" s="174" t="s">
        <v>134</v>
      </c>
      <c r="E117" s="175" t="s">
        <v>193</v>
      </c>
      <c r="F117" s="176" t="s">
        <v>194</v>
      </c>
      <c r="G117" s="177" t="s">
        <v>195</v>
      </c>
      <c r="H117" s="178">
        <v>15.95</v>
      </c>
      <c r="I117" s="179"/>
      <c r="J117" s="180">
        <f>ROUND(I117*H117,2)</f>
        <v>0</v>
      </c>
      <c r="K117" s="181"/>
      <c r="L117" s="39"/>
      <c r="M117" s="182" t="s">
        <v>27</v>
      </c>
      <c r="N117" s="183" t="s">
        <v>45</v>
      </c>
      <c r="O117" s="64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6" t="s">
        <v>138</v>
      </c>
      <c r="AT117" s="186" t="s">
        <v>134</v>
      </c>
      <c r="AU117" s="186" t="s">
        <v>85</v>
      </c>
      <c r="AY117" s="17" t="s">
        <v>132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7" t="s">
        <v>82</v>
      </c>
      <c r="BK117" s="187">
        <f>ROUND(I117*H117,2)</f>
        <v>0</v>
      </c>
      <c r="BL117" s="17" t="s">
        <v>138</v>
      </c>
      <c r="BM117" s="186" t="s">
        <v>443</v>
      </c>
    </row>
    <row r="118" spans="1:65" s="2" customFormat="1" ht="11.25">
      <c r="A118" s="34"/>
      <c r="B118" s="35"/>
      <c r="C118" s="36"/>
      <c r="D118" s="188" t="s">
        <v>140</v>
      </c>
      <c r="E118" s="36"/>
      <c r="F118" s="189" t="s">
        <v>197</v>
      </c>
      <c r="G118" s="36"/>
      <c r="H118" s="36"/>
      <c r="I118" s="190"/>
      <c r="J118" s="36"/>
      <c r="K118" s="36"/>
      <c r="L118" s="39"/>
      <c r="M118" s="191"/>
      <c r="N118" s="192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140</v>
      </c>
      <c r="AU118" s="17" t="s">
        <v>85</v>
      </c>
    </row>
    <row r="119" spans="1:65" s="13" customFormat="1" ht="11.25">
      <c r="B119" s="195"/>
      <c r="C119" s="196"/>
      <c r="D119" s="193" t="s">
        <v>144</v>
      </c>
      <c r="E119" s="197" t="s">
        <v>27</v>
      </c>
      <c r="F119" s="198" t="s">
        <v>444</v>
      </c>
      <c r="G119" s="196"/>
      <c r="H119" s="199">
        <v>15.95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144</v>
      </c>
      <c r="AU119" s="205" t="s">
        <v>85</v>
      </c>
      <c r="AV119" s="13" t="s">
        <v>85</v>
      </c>
      <c r="AW119" s="13" t="s">
        <v>34</v>
      </c>
      <c r="AX119" s="13" t="s">
        <v>82</v>
      </c>
      <c r="AY119" s="205" t="s">
        <v>132</v>
      </c>
    </row>
    <row r="120" spans="1:65" s="12" customFormat="1" ht="22.9" customHeight="1">
      <c r="B120" s="158"/>
      <c r="C120" s="159"/>
      <c r="D120" s="160" t="s">
        <v>73</v>
      </c>
      <c r="E120" s="172" t="s">
        <v>162</v>
      </c>
      <c r="F120" s="172" t="s">
        <v>211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SUM(P121:P133)</f>
        <v>0</v>
      </c>
      <c r="Q120" s="166"/>
      <c r="R120" s="167">
        <f>SUM(R121:R133)</f>
        <v>0.55166999999999999</v>
      </c>
      <c r="S120" s="166"/>
      <c r="T120" s="168">
        <f>SUM(T121:T133)</f>
        <v>0</v>
      </c>
      <c r="AR120" s="169" t="s">
        <v>82</v>
      </c>
      <c r="AT120" s="170" t="s">
        <v>73</v>
      </c>
      <c r="AU120" s="170" t="s">
        <v>82</v>
      </c>
      <c r="AY120" s="169" t="s">
        <v>132</v>
      </c>
      <c r="BK120" s="171">
        <f>SUM(BK121:BK133)</f>
        <v>0</v>
      </c>
    </row>
    <row r="121" spans="1:65" s="2" customFormat="1" ht="24.2" customHeight="1">
      <c r="A121" s="34"/>
      <c r="B121" s="35"/>
      <c r="C121" s="174" t="s">
        <v>199</v>
      </c>
      <c r="D121" s="174" t="s">
        <v>134</v>
      </c>
      <c r="E121" s="175" t="s">
        <v>213</v>
      </c>
      <c r="F121" s="176" t="s">
        <v>214</v>
      </c>
      <c r="G121" s="177" t="s">
        <v>137</v>
      </c>
      <c r="H121" s="178">
        <v>777</v>
      </c>
      <c r="I121" s="179"/>
      <c r="J121" s="180">
        <f>ROUND(I121*H121,2)</f>
        <v>0</v>
      </c>
      <c r="K121" s="181"/>
      <c r="L121" s="39"/>
      <c r="M121" s="182" t="s">
        <v>27</v>
      </c>
      <c r="N121" s="183" t="s">
        <v>45</v>
      </c>
      <c r="O121" s="64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6" t="s">
        <v>138</v>
      </c>
      <c r="AT121" s="186" t="s">
        <v>134</v>
      </c>
      <c r="AU121" s="186" t="s">
        <v>85</v>
      </c>
      <c r="AY121" s="17" t="s">
        <v>132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7" t="s">
        <v>82</v>
      </c>
      <c r="BK121" s="187">
        <f>ROUND(I121*H121,2)</f>
        <v>0</v>
      </c>
      <c r="BL121" s="17" t="s">
        <v>138</v>
      </c>
      <c r="BM121" s="186" t="s">
        <v>445</v>
      </c>
    </row>
    <row r="122" spans="1:65" s="2" customFormat="1" ht="11.25">
      <c r="A122" s="34"/>
      <c r="B122" s="35"/>
      <c r="C122" s="36"/>
      <c r="D122" s="188" t="s">
        <v>140</v>
      </c>
      <c r="E122" s="36"/>
      <c r="F122" s="189" t="s">
        <v>216</v>
      </c>
      <c r="G122" s="36"/>
      <c r="H122" s="36"/>
      <c r="I122" s="190"/>
      <c r="J122" s="36"/>
      <c r="K122" s="36"/>
      <c r="L122" s="39"/>
      <c r="M122" s="191"/>
      <c r="N122" s="192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140</v>
      </c>
      <c r="AU122" s="17" t="s">
        <v>85</v>
      </c>
    </row>
    <row r="123" spans="1:65" s="2" customFormat="1" ht="19.5">
      <c r="A123" s="34"/>
      <c r="B123" s="35"/>
      <c r="C123" s="36"/>
      <c r="D123" s="193" t="s">
        <v>142</v>
      </c>
      <c r="E123" s="36"/>
      <c r="F123" s="194" t="s">
        <v>217</v>
      </c>
      <c r="G123" s="36"/>
      <c r="H123" s="36"/>
      <c r="I123" s="190"/>
      <c r="J123" s="36"/>
      <c r="K123" s="36"/>
      <c r="L123" s="39"/>
      <c r="M123" s="191"/>
      <c r="N123" s="192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142</v>
      </c>
      <c r="AU123" s="17" t="s">
        <v>85</v>
      </c>
    </row>
    <row r="124" spans="1:65" s="13" customFormat="1" ht="11.25">
      <c r="B124" s="195"/>
      <c r="C124" s="196"/>
      <c r="D124" s="193" t="s">
        <v>144</v>
      </c>
      <c r="E124" s="197" t="s">
        <v>27</v>
      </c>
      <c r="F124" s="198" t="s">
        <v>434</v>
      </c>
      <c r="G124" s="196"/>
      <c r="H124" s="199">
        <v>777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144</v>
      </c>
      <c r="AU124" s="205" t="s">
        <v>85</v>
      </c>
      <c r="AV124" s="13" t="s">
        <v>85</v>
      </c>
      <c r="AW124" s="13" t="s">
        <v>34</v>
      </c>
      <c r="AX124" s="13" t="s">
        <v>82</v>
      </c>
      <c r="AY124" s="205" t="s">
        <v>132</v>
      </c>
    </row>
    <row r="125" spans="1:65" s="2" customFormat="1" ht="16.5" customHeight="1">
      <c r="A125" s="34"/>
      <c r="B125" s="35"/>
      <c r="C125" s="174" t="s">
        <v>204</v>
      </c>
      <c r="D125" s="174" t="s">
        <v>134</v>
      </c>
      <c r="E125" s="175" t="s">
        <v>219</v>
      </c>
      <c r="F125" s="176" t="s">
        <v>220</v>
      </c>
      <c r="G125" s="177" t="s">
        <v>137</v>
      </c>
      <c r="H125" s="178">
        <v>777</v>
      </c>
      <c r="I125" s="179"/>
      <c r="J125" s="180">
        <f>ROUND(I125*H125,2)</f>
        <v>0</v>
      </c>
      <c r="K125" s="181"/>
      <c r="L125" s="39"/>
      <c r="M125" s="182" t="s">
        <v>27</v>
      </c>
      <c r="N125" s="183" t="s">
        <v>45</v>
      </c>
      <c r="O125" s="64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6" t="s">
        <v>138</v>
      </c>
      <c r="AT125" s="186" t="s">
        <v>134</v>
      </c>
      <c r="AU125" s="186" t="s">
        <v>85</v>
      </c>
      <c r="AY125" s="17" t="s">
        <v>132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7" t="s">
        <v>82</v>
      </c>
      <c r="BK125" s="187">
        <f>ROUND(I125*H125,2)</f>
        <v>0</v>
      </c>
      <c r="BL125" s="17" t="s">
        <v>138</v>
      </c>
      <c r="BM125" s="186" t="s">
        <v>446</v>
      </c>
    </row>
    <row r="126" spans="1:65" s="2" customFormat="1" ht="11.25">
      <c r="A126" s="34"/>
      <c r="B126" s="35"/>
      <c r="C126" s="36"/>
      <c r="D126" s="188" t="s">
        <v>140</v>
      </c>
      <c r="E126" s="36"/>
      <c r="F126" s="189" t="s">
        <v>222</v>
      </c>
      <c r="G126" s="36"/>
      <c r="H126" s="36"/>
      <c r="I126" s="190"/>
      <c r="J126" s="36"/>
      <c r="K126" s="36"/>
      <c r="L126" s="39"/>
      <c r="M126" s="191"/>
      <c r="N126" s="192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140</v>
      </c>
      <c r="AU126" s="17" t="s">
        <v>85</v>
      </c>
    </row>
    <row r="127" spans="1:65" s="13" customFormat="1" ht="11.25">
      <c r="B127" s="195"/>
      <c r="C127" s="196"/>
      <c r="D127" s="193" t="s">
        <v>144</v>
      </c>
      <c r="E127" s="197" t="s">
        <v>27</v>
      </c>
      <c r="F127" s="198" t="s">
        <v>434</v>
      </c>
      <c r="G127" s="196"/>
      <c r="H127" s="199">
        <v>777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144</v>
      </c>
      <c r="AU127" s="205" t="s">
        <v>85</v>
      </c>
      <c r="AV127" s="13" t="s">
        <v>85</v>
      </c>
      <c r="AW127" s="13" t="s">
        <v>34</v>
      </c>
      <c r="AX127" s="13" t="s">
        <v>82</v>
      </c>
      <c r="AY127" s="205" t="s">
        <v>132</v>
      </c>
    </row>
    <row r="128" spans="1:65" s="2" customFormat="1" ht="16.5" customHeight="1">
      <c r="A128" s="34"/>
      <c r="B128" s="35"/>
      <c r="C128" s="174" t="s">
        <v>212</v>
      </c>
      <c r="D128" s="174" t="s">
        <v>134</v>
      </c>
      <c r="E128" s="175" t="s">
        <v>223</v>
      </c>
      <c r="F128" s="176" t="s">
        <v>224</v>
      </c>
      <c r="G128" s="177" t="s">
        <v>137</v>
      </c>
      <c r="H128" s="178">
        <v>777</v>
      </c>
      <c r="I128" s="179"/>
      <c r="J128" s="180">
        <f>ROUND(I128*H128,2)</f>
        <v>0</v>
      </c>
      <c r="K128" s="181"/>
      <c r="L128" s="39"/>
      <c r="M128" s="182" t="s">
        <v>27</v>
      </c>
      <c r="N128" s="183" t="s">
        <v>45</v>
      </c>
      <c r="O128" s="64"/>
      <c r="P128" s="184">
        <f>O128*H128</f>
        <v>0</v>
      </c>
      <c r="Q128" s="184">
        <v>7.1000000000000002E-4</v>
      </c>
      <c r="R128" s="184">
        <f>Q128*H128</f>
        <v>0.55166999999999999</v>
      </c>
      <c r="S128" s="184">
        <v>0</v>
      </c>
      <c r="T128" s="18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6" t="s">
        <v>138</v>
      </c>
      <c r="AT128" s="186" t="s">
        <v>134</v>
      </c>
      <c r="AU128" s="186" t="s">
        <v>85</v>
      </c>
      <c r="AY128" s="17" t="s">
        <v>132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7" t="s">
        <v>82</v>
      </c>
      <c r="BK128" s="187">
        <f>ROUND(I128*H128,2)</f>
        <v>0</v>
      </c>
      <c r="BL128" s="17" t="s">
        <v>138</v>
      </c>
      <c r="BM128" s="186" t="s">
        <v>447</v>
      </c>
    </row>
    <row r="129" spans="1:65" s="2" customFormat="1" ht="11.25">
      <c r="A129" s="34"/>
      <c r="B129" s="35"/>
      <c r="C129" s="36"/>
      <c r="D129" s="188" t="s">
        <v>140</v>
      </c>
      <c r="E129" s="36"/>
      <c r="F129" s="189" t="s">
        <v>226</v>
      </c>
      <c r="G129" s="36"/>
      <c r="H129" s="36"/>
      <c r="I129" s="190"/>
      <c r="J129" s="36"/>
      <c r="K129" s="36"/>
      <c r="L129" s="39"/>
      <c r="M129" s="191"/>
      <c r="N129" s="192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140</v>
      </c>
      <c r="AU129" s="17" t="s">
        <v>85</v>
      </c>
    </row>
    <row r="130" spans="1:65" s="13" customFormat="1" ht="11.25">
      <c r="B130" s="195"/>
      <c r="C130" s="196"/>
      <c r="D130" s="193" t="s">
        <v>144</v>
      </c>
      <c r="E130" s="197" t="s">
        <v>27</v>
      </c>
      <c r="F130" s="198" t="s">
        <v>434</v>
      </c>
      <c r="G130" s="196"/>
      <c r="H130" s="199">
        <v>777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144</v>
      </c>
      <c r="AU130" s="205" t="s">
        <v>85</v>
      </c>
      <c r="AV130" s="13" t="s">
        <v>85</v>
      </c>
      <c r="AW130" s="13" t="s">
        <v>34</v>
      </c>
      <c r="AX130" s="13" t="s">
        <v>82</v>
      </c>
      <c r="AY130" s="205" t="s">
        <v>132</v>
      </c>
    </row>
    <row r="131" spans="1:65" s="2" customFormat="1" ht="24.2" customHeight="1">
      <c r="A131" s="34"/>
      <c r="B131" s="35"/>
      <c r="C131" s="174" t="s">
        <v>218</v>
      </c>
      <c r="D131" s="174" t="s">
        <v>134</v>
      </c>
      <c r="E131" s="175" t="s">
        <v>351</v>
      </c>
      <c r="F131" s="176" t="s">
        <v>352</v>
      </c>
      <c r="G131" s="177" t="s">
        <v>137</v>
      </c>
      <c r="H131" s="178">
        <v>777</v>
      </c>
      <c r="I131" s="179"/>
      <c r="J131" s="180">
        <f>ROUND(I131*H131,2)</f>
        <v>0</v>
      </c>
      <c r="K131" s="181"/>
      <c r="L131" s="39"/>
      <c r="M131" s="182" t="s">
        <v>27</v>
      </c>
      <c r="N131" s="183" t="s">
        <v>45</v>
      </c>
      <c r="O131" s="64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6" t="s">
        <v>138</v>
      </c>
      <c r="AT131" s="186" t="s">
        <v>134</v>
      </c>
      <c r="AU131" s="186" t="s">
        <v>85</v>
      </c>
      <c r="AY131" s="17" t="s">
        <v>132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7" t="s">
        <v>82</v>
      </c>
      <c r="BK131" s="187">
        <f>ROUND(I131*H131,2)</f>
        <v>0</v>
      </c>
      <c r="BL131" s="17" t="s">
        <v>138</v>
      </c>
      <c r="BM131" s="186" t="s">
        <v>448</v>
      </c>
    </row>
    <row r="132" spans="1:65" s="2" customFormat="1" ht="11.25">
      <c r="A132" s="34"/>
      <c r="B132" s="35"/>
      <c r="C132" s="36"/>
      <c r="D132" s="188" t="s">
        <v>140</v>
      </c>
      <c r="E132" s="36"/>
      <c r="F132" s="189" t="s">
        <v>354</v>
      </c>
      <c r="G132" s="36"/>
      <c r="H132" s="36"/>
      <c r="I132" s="190"/>
      <c r="J132" s="36"/>
      <c r="K132" s="36"/>
      <c r="L132" s="39"/>
      <c r="M132" s="191"/>
      <c r="N132" s="192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140</v>
      </c>
      <c r="AU132" s="17" t="s">
        <v>85</v>
      </c>
    </row>
    <row r="133" spans="1:65" s="13" customFormat="1" ht="11.25">
      <c r="B133" s="195"/>
      <c r="C133" s="196"/>
      <c r="D133" s="193" t="s">
        <v>144</v>
      </c>
      <c r="E133" s="197" t="s">
        <v>27</v>
      </c>
      <c r="F133" s="198" t="s">
        <v>434</v>
      </c>
      <c r="G133" s="196"/>
      <c r="H133" s="199">
        <v>777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144</v>
      </c>
      <c r="AU133" s="205" t="s">
        <v>85</v>
      </c>
      <c r="AV133" s="13" t="s">
        <v>85</v>
      </c>
      <c r="AW133" s="13" t="s">
        <v>34</v>
      </c>
      <c r="AX133" s="13" t="s">
        <v>82</v>
      </c>
      <c r="AY133" s="205" t="s">
        <v>132</v>
      </c>
    </row>
    <row r="134" spans="1:65" s="12" customFormat="1" ht="22.9" customHeight="1">
      <c r="B134" s="158"/>
      <c r="C134" s="159"/>
      <c r="D134" s="160" t="s">
        <v>73</v>
      </c>
      <c r="E134" s="172" t="s">
        <v>180</v>
      </c>
      <c r="F134" s="172" t="s">
        <v>231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SUM(P135:P143)</f>
        <v>0</v>
      </c>
      <c r="Q134" s="166"/>
      <c r="R134" s="167">
        <f>SUM(R135:R143)</f>
        <v>2.6577799999999998</v>
      </c>
      <c r="S134" s="166"/>
      <c r="T134" s="168">
        <f>SUM(T135:T143)</f>
        <v>1.92</v>
      </c>
      <c r="AR134" s="169" t="s">
        <v>82</v>
      </c>
      <c r="AT134" s="170" t="s">
        <v>73</v>
      </c>
      <c r="AU134" s="170" t="s">
        <v>82</v>
      </c>
      <c r="AY134" s="169" t="s">
        <v>132</v>
      </c>
      <c r="BK134" s="171">
        <f>SUM(BK135:BK143)</f>
        <v>0</v>
      </c>
    </row>
    <row r="135" spans="1:65" s="2" customFormat="1" ht="24.2" customHeight="1">
      <c r="A135" s="34"/>
      <c r="B135" s="35"/>
      <c r="C135" s="174" t="s">
        <v>8</v>
      </c>
      <c r="D135" s="174" t="s">
        <v>134</v>
      </c>
      <c r="E135" s="175" t="s">
        <v>233</v>
      </c>
      <c r="F135" s="176" t="s">
        <v>234</v>
      </c>
      <c r="G135" s="177" t="s">
        <v>176</v>
      </c>
      <c r="H135" s="178">
        <v>1</v>
      </c>
      <c r="I135" s="179"/>
      <c r="J135" s="180">
        <f>ROUND(I135*H135,2)</f>
        <v>0</v>
      </c>
      <c r="K135" s="181"/>
      <c r="L135" s="39"/>
      <c r="M135" s="182" t="s">
        <v>27</v>
      </c>
      <c r="N135" s="183" t="s">
        <v>45</v>
      </c>
      <c r="O135" s="64"/>
      <c r="P135" s="184">
        <f>O135*H135</f>
        <v>0</v>
      </c>
      <c r="Q135" s="184">
        <v>0</v>
      </c>
      <c r="R135" s="184">
        <f>Q135*H135</f>
        <v>0</v>
      </c>
      <c r="S135" s="184">
        <v>1.92</v>
      </c>
      <c r="T135" s="185">
        <f>S135*H135</f>
        <v>1.92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6" t="s">
        <v>138</v>
      </c>
      <c r="AT135" s="186" t="s">
        <v>134</v>
      </c>
      <c r="AU135" s="186" t="s">
        <v>85</v>
      </c>
      <c r="AY135" s="17" t="s">
        <v>132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7" t="s">
        <v>82</v>
      </c>
      <c r="BK135" s="187">
        <f>ROUND(I135*H135,2)</f>
        <v>0</v>
      </c>
      <c r="BL135" s="17" t="s">
        <v>138</v>
      </c>
      <c r="BM135" s="186" t="s">
        <v>449</v>
      </c>
    </row>
    <row r="136" spans="1:65" s="13" customFormat="1" ht="11.25">
      <c r="B136" s="195"/>
      <c r="C136" s="196"/>
      <c r="D136" s="193" t="s">
        <v>144</v>
      </c>
      <c r="E136" s="197" t="s">
        <v>27</v>
      </c>
      <c r="F136" s="198" t="s">
        <v>82</v>
      </c>
      <c r="G136" s="196"/>
      <c r="H136" s="199">
        <v>1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144</v>
      </c>
      <c r="AU136" s="205" t="s">
        <v>85</v>
      </c>
      <c r="AV136" s="13" t="s">
        <v>85</v>
      </c>
      <c r="AW136" s="13" t="s">
        <v>34</v>
      </c>
      <c r="AX136" s="13" t="s">
        <v>82</v>
      </c>
      <c r="AY136" s="205" t="s">
        <v>132</v>
      </c>
    </row>
    <row r="137" spans="1:65" s="2" customFormat="1" ht="24.2" customHeight="1">
      <c r="A137" s="34"/>
      <c r="B137" s="35"/>
      <c r="C137" s="174" t="s">
        <v>168</v>
      </c>
      <c r="D137" s="174" t="s">
        <v>134</v>
      </c>
      <c r="E137" s="175" t="s">
        <v>237</v>
      </c>
      <c r="F137" s="176" t="s">
        <v>238</v>
      </c>
      <c r="G137" s="177" t="s">
        <v>239</v>
      </c>
      <c r="H137" s="178">
        <v>1</v>
      </c>
      <c r="I137" s="179"/>
      <c r="J137" s="180">
        <f>ROUND(I137*H137,2)</f>
        <v>0</v>
      </c>
      <c r="K137" s="181"/>
      <c r="L137" s="39"/>
      <c r="M137" s="182" t="s">
        <v>27</v>
      </c>
      <c r="N137" s="183" t="s">
        <v>45</v>
      </c>
      <c r="O137" s="64"/>
      <c r="P137" s="184">
        <f>O137*H137</f>
        <v>0</v>
      </c>
      <c r="Q137" s="184">
        <v>0.34089999999999998</v>
      </c>
      <c r="R137" s="184">
        <f>Q137*H137</f>
        <v>0.34089999999999998</v>
      </c>
      <c r="S137" s="184">
        <v>0</v>
      </c>
      <c r="T137" s="18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6" t="s">
        <v>138</v>
      </c>
      <c r="AT137" s="186" t="s">
        <v>134</v>
      </c>
      <c r="AU137" s="186" t="s">
        <v>85</v>
      </c>
      <c r="AY137" s="17" t="s">
        <v>132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7" t="s">
        <v>82</v>
      </c>
      <c r="BK137" s="187">
        <f>ROUND(I137*H137,2)</f>
        <v>0</v>
      </c>
      <c r="BL137" s="17" t="s">
        <v>138</v>
      </c>
      <c r="BM137" s="186" t="s">
        <v>450</v>
      </c>
    </row>
    <row r="138" spans="1:65" s="2" customFormat="1" ht="19.5">
      <c r="A138" s="34"/>
      <c r="B138" s="35"/>
      <c r="C138" s="36"/>
      <c r="D138" s="193" t="s">
        <v>142</v>
      </c>
      <c r="E138" s="36"/>
      <c r="F138" s="194" t="s">
        <v>241</v>
      </c>
      <c r="G138" s="36"/>
      <c r="H138" s="36"/>
      <c r="I138" s="190"/>
      <c r="J138" s="36"/>
      <c r="K138" s="36"/>
      <c r="L138" s="39"/>
      <c r="M138" s="191"/>
      <c r="N138" s="192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142</v>
      </c>
      <c r="AU138" s="17" t="s">
        <v>85</v>
      </c>
    </row>
    <row r="139" spans="1:65" s="13" customFormat="1" ht="11.25">
      <c r="B139" s="195"/>
      <c r="C139" s="196"/>
      <c r="D139" s="193" t="s">
        <v>144</v>
      </c>
      <c r="E139" s="197" t="s">
        <v>27</v>
      </c>
      <c r="F139" s="198" t="s">
        <v>82</v>
      </c>
      <c r="G139" s="196"/>
      <c r="H139" s="199">
        <v>1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144</v>
      </c>
      <c r="AU139" s="205" t="s">
        <v>85</v>
      </c>
      <c r="AV139" s="13" t="s">
        <v>85</v>
      </c>
      <c r="AW139" s="13" t="s">
        <v>34</v>
      </c>
      <c r="AX139" s="13" t="s">
        <v>74</v>
      </c>
      <c r="AY139" s="205" t="s">
        <v>132</v>
      </c>
    </row>
    <row r="140" spans="1:65" s="2" customFormat="1" ht="16.5" customHeight="1">
      <c r="A140" s="34"/>
      <c r="B140" s="35"/>
      <c r="C140" s="174" t="s">
        <v>232</v>
      </c>
      <c r="D140" s="174" t="s">
        <v>134</v>
      </c>
      <c r="E140" s="175" t="s">
        <v>451</v>
      </c>
      <c r="F140" s="176" t="s">
        <v>244</v>
      </c>
      <c r="G140" s="177" t="s">
        <v>239</v>
      </c>
      <c r="H140" s="178">
        <v>4</v>
      </c>
      <c r="I140" s="179"/>
      <c r="J140" s="180">
        <f>ROUND(I140*H140,2)</f>
        <v>0</v>
      </c>
      <c r="K140" s="181"/>
      <c r="L140" s="39"/>
      <c r="M140" s="182" t="s">
        <v>27</v>
      </c>
      <c r="N140" s="183" t="s">
        <v>45</v>
      </c>
      <c r="O140" s="64"/>
      <c r="P140" s="184">
        <f>O140*H140</f>
        <v>0</v>
      </c>
      <c r="Q140" s="184">
        <v>0.42368</v>
      </c>
      <c r="R140" s="184">
        <f>Q140*H140</f>
        <v>1.69472</v>
      </c>
      <c r="S140" s="184">
        <v>0</v>
      </c>
      <c r="T140" s="18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6" t="s">
        <v>138</v>
      </c>
      <c r="AT140" s="186" t="s">
        <v>134</v>
      </c>
      <c r="AU140" s="186" t="s">
        <v>85</v>
      </c>
      <c r="AY140" s="17" t="s">
        <v>132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7" t="s">
        <v>82</v>
      </c>
      <c r="BK140" s="187">
        <f>ROUND(I140*H140,2)</f>
        <v>0</v>
      </c>
      <c r="BL140" s="17" t="s">
        <v>138</v>
      </c>
      <c r="BM140" s="186" t="s">
        <v>452</v>
      </c>
    </row>
    <row r="141" spans="1:65" s="13" customFormat="1" ht="11.25">
      <c r="B141" s="195"/>
      <c r="C141" s="196"/>
      <c r="D141" s="193" t="s">
        <v>144</v>
      </c>
      <c r="E141" s="197" t="s">
        <v>27</v>
      </c>
      <c r="F141" s="198" t="s">
        <v>138</v>
      </c>
      <c r="G141" s="196"/>
      <c r="H141" s="199">
        <v>4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144</v>
      </c>
      <c r="AU141" s="205" t="s">
        <v>85</v>
      </c>
      <c r="AV141" s="13" t="s">
        <v>85</v>
      </c>
      <c r="AW141" s="13" t="s">
        <v>34</v>
      </c>
      <c r="AX141" s="13" t="s">
        <v>82</v>
      </c>
      <c r="AY141" s="205" t="s">
        <v>132</v>
      </c>
    </row>
    <row r="142" spans="1:65" s="2" customFormat="1" ht="24.2" customHeight="1">
      <c r="A142" s="34"/>
      <c r="B142" s="35"/>
      <c r="C142" s="174" t="s">
        <v>236</v>
      </c>
      <c r="D142" s="174" t="s">
        <v>134</v>
      </c>
      <c r="E142" s="175" t="s">
        <v>247</v>
      </c>
      <c r="F142" s="176" t="s">
        <v>248</v>
      </c>
      <c r="G142" s="177" t="s">
        <v>239</v>
      </c>
      <c r="H142" s="178">
        <v>2</v>
      </c>
      <c r="I142" s="179"/>
      <c r="J142" s="180">
        <f>ROUND(I142*H142,2)</f>
        <v>0</v>
      </c>
      <c r="K142" s="181"/>
      <c r="L142" s="39"/>
      <c r="M142" s="182" t="s">
        <v>27</v>
      </c>
      <c r="N142" s="183" t="s">
        <v>45</v>
      </c>
      <c r="O142" s="64"/>
      <c r="P142" s="184">
        <f>O142*H142</f>
        <v>0</v>
      </c>
      <c r="Q142" s="184">
        <v>0.31108000000000002</v>
      </c>
      <c r="R142" s="184">
        <f>Q142*H142</f>
        <v>0.62216000000000005</v>
      </c>
      <c r="S142" s="184">
        <v>0</v>
      </c>
      <c r="T142" s="18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6" t="s">
        <v>138</v>
      </c>
      <c r="AT142" s="186" t="s">
        <v>134</v>
      </c>
      <c r="AU142" s="186" t="s">
        <v>85</v>
      </c>
      <c r="AY142" s="17" t="s">
        <v>132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7" t="s">
        <v>82</v>
      </c>
      <c r="BK142" s="187">
        <f>ROUND(I142*H142,2)</f>
        <v>0</v>
      </c>
      <c r="BL142" s="17" t="s">
        <v>138</v>
      </c>
      <c r="BM142" s="186" t="s">
        <v>453</v>
      </c>
    </row>
    <row r="143" spans="1:65" s="13" customFormat="1" ht="11.25">
      <c r="B143" s="195"/>
      <c r="C143" s="196"/>
      <c r="D143" s="193" t="s">
        <v>144</v>
      </c>
      <c r="E143" s="197" t="s">
        <v>27</v>
      </c>
      <c r="F143" s="198" t="s">
        <v>85</v>
      </c>
      <c r="G143" s="196"/>
      <c r="H143" s="199">
        <v>2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144</v>
      </c>
      <c r="AU143" s="205" t="s">
        <v>85</v>
      </c>
      <c r="AV143" s="13" t="s">
        <v>85</v>
      </c>
      <c r="AW143" s="13" t="s">
        <v>34</v>
      </c>
      <c r="AX143" s="13" t="s">
        <v>82</v>
      </c>
      <c r="AY143" s="205" t="s">
        <v>132</v>
      </c>
    </row>
    <row r="144" spans="1:65" s="12" customFormat="1" ht="22.9" customHeight="1">
      <c r="B144" s="158"/>
      <c r="C144" s="159"/>
      <c r="D144" s="160" t="s">
        <v>73</v>
      </c>
      <c r="E144" s="172" t="s">
        <v>186</v>
      </c>
      <c r="F144" s="172" t="s">
        <v>250</v>
      </c>
      <c r="G144" s="159"/>
      <c r="H144" s="159"/>
      <c r="I144" s="162"/>
      <c r="J144" s="173">
        <f>BK144</f>
        <v>0</v>
      </c>
      <c r="K144" s="159"/>
      <c r="L144" s="164"/>
      <c r="M144" s="165"/>
      <c r="N144" s="166"/>
      <c r="O144" s="166"/>
      <c r="P144" s="167">
        <f>P145+SUM(P146:P167)</f>
        <v>0</v>
      </c>
      <c r="Q144" s="166"/>
      <c r="R144" s="167">
        <f>R145+SUM(R146:R167)</f>
        <v>6.7350599999999989</v>
      </c>
      <c r="S144" s="166"/>
      <c r="T144" s="168">
        <f>T145+SUM(T146:T167)</f>
        <v>15.540000000000001</v>
      </c>
      <c r="AR144" s="169" t="s">
        <v>82</v>
      </c>
      <c r="AT144" s="170" t="s">
        <v>73</v>
      </c>
      <c r="AU144" s="170" t="s">
        <v>82</v>
      </c>
      <c r="AY144" s="169" t="s">
        <v>132</v>
      </c>
      <c r="BK144" s="171">
        <f>BK145+SUM(BK146:BK167)</f>
        <v>0</v>
      </c>
    </row>
    <row r="145" spans="1:65" s="2" customFormat="1" ht="24.2" customHeight="1">
      <c r="A145" s="34"/>
      <c r="B145" s="35"/>
      <c r="C145" s="174" t="s">
        <v>242</v>
      </c>
      <c r="D145" s="174" t="s">
        <v>134</v>
      </c>
      <c r="E145" s="175" t="s">
        <v>251</v>
      </c>
      <c r="F145" s="176" t="s">
        <v>252</v>
      </c>
      <c r="G145" s="177" t="s">
        <v>165</v>
      </c>
      <c r="H145" s="178">
        <v>40</v>
      </c>
      <c r="I145" s="179"/>
      <c r="J145" s="180">
        <f>ROUND(I145*H145,2)</f>
        <v>0</v>
      </c>
      <c r="K145" s="181"/>
      <c r="L145" s="39"/>
      <c r="M145" s="182" t="s">
        <v>27</v>
      </c>
      <c r="N145" s="183" t="s">
        <v>45</v>
      </c>
      <c r="O145" s="64"/>
      <c r="P145" s="184">
        <f>O145*H145</f>
        <v>0</v>
      </c>
      <c r="Q145" s="184">
        <v>0.14066999999999999</v>
      </c>
      <c r="R145" s="184">
        <f>Q145*H145</f>
        <v>5.6267999999999994</v>
      </c>
      <c r="S145" s="184">
        <v>0</v>
      </c>
      <c r="T145" s="18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6" t="s">
        <v>138</v>
      </c>
      <c r="AT145" s="186" t="s">
        <v>134</v>
      </c>
      <c r="AU145" s="186" t="s">
        <v>85</v>
      </c>
      <c r="AY145" s="17" t="s">
        <v>132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7" t="s">
        <v>82</v>
      </c>
      <c r="BK145" s="187">
        <f>ROUND(I145*H145,2)</f>
        <v>0</v>
      </c>
      <c r="BL145" s="17" t="s">
        <v>138</v>
      </c>
      <c r="BM145" s="186" t="s">
        <v>454</v>
      </c>
    </row>
    <row r="146" spans="1:65" s="2" customFormat="1" ht="11.25">
      <c r="A146" s="34"/>
      <c r="B146" s="35"/>
      <c r="C146" s="36"/>
      <c r="D146" s="188" t="s">
        <v>140</v>
      </c>
      <c r="E146" s="36"/>
      <c r="F146" s="189" t="s">
        <v>254</v>
      </c>
      <c r="G146" s="36"/>
      <c r="H146" s="36"/>
      <c r="I146" s="190"/>
      <c r="J146" s="36"/>
      <c r="K146" s="36"/>
      <c r="L146" s="39"/>
      <c r="M146" s="191"/>
      <c r="N146" s="192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140</v>
      </c>
      <c r="AU146" s="17" t="s">
        <v>85</v>
      </c>
    </row>
    <row r="147" spans="1:65" s="13" customFormat="1" ht="11.25">
      <c r="B147" s="195"/>
      <c r="C147" s="196"/>
      <c r="D147" s="193" t="s">
        <v>144</v>
      </c>
      <c r="E147" s="197" t="s">
        <v>27</v>
      </c>
      <c r="F147" s="198" t="s">
        <v>455</v>
      </c>
      <c r="G147" s="196"/>
      <c r="H147" s="199">
        <v>40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144</v>
      </c>
      <c r="AU147" s="205" t="s">
        <v>85</v>
      </c>
      <c r="AV147" s="13" t="s">
        <v>85</v>
      </c>
      <c r="AW147" s="13" t="s">
        <v>34</v>
      </c>
      <c r="AX147" s="13" t="s">
        <v>82</v>
      </c>
      <c r="AY147" s="205" t="s">
        <v>132</v>
      </c>
    </row>
    <row r="148" spans="1:65" s="2" customFormat="1" ht="16.5" customHeight="1">
      <c r="A148" s="34"/>
      <c r="B148" s="35"/>
      <c r="C148" s="206" t="s">
        <v>246</v>
      </c>
      <c r="D148" s="206" t="s">
        <v>205</v>
      </c>
      <c r="E148" s="207" t="s">
        <v>256</v>
      </c>
      <c r="F148" s="208" t="s">
        <v>257</v>
      </c>
      <c r="G148" s="209" t="s">
        <v>165</v>
      </c>
      <c r="H148" s="210">
        <v>19.38</v>
      </c>
      <c r="I148" s="211"/>
      <c r="J148" s="212">
        <f>ROUND(I148*H148,2)</f>
        <v>0</v>
      </c>
      <c r="K148" s="213"/>
      <c r="L148" s="214"/>
      <c r="M148" s="215" t="s">
        <v>27</v>
      </c>
      <c r="N148" s="216" t="s">
        <v>45</v>
      </c>
      <c r="O148" s="64"/>
      <c r="P148" s="184">
        <f>O148*H148</f>
        <v>0</v>
      </c>
      <c r="Q148" s="184">
        <v>5.7000000000000002E-2</v>
      </c>
      <c r="R148" s="184">
        <f>Q148*H148</f>
        <v>1.10466</v>
      </c>
      <c r="S148" s="184">
        <v>0</v>
      </c>
      <c r="T148" s="18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6" t="s">
        <v>180</v>
      </c>
      <c r="AT148" s="186" t="s">
        <v>205</v>
      </c>
      <c r="AU148" s="186" t="s">
        <v>85</v>
      </c>
      <c r="AY148" s="17" t="s">
        <v>132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7" t="s">
        <v>82</v>
      </c>
      <c r="BK148" s="187">
        <f>ROUND(I148*H148,2)</f>
        <v>0</v>
      </c>
      <c r="BL148" s="17" t="s">
        <v>138</v>
      </c>
      <c r="BM148" s="186" t="s">
        <v>456</v>
      </c>
    </row>
    <row r="149" spans="1:65" s="13" customFormat="1" ht="11.25">
      <c r="B149" s="195"/>
      <c r="C149" s="196"/>
      <c r="D149" s="193" t="s">
        <v>144</v>
      </c>
      <c r="E149" s="197" t="s">
        <v>27</v>
      </c>
      <c r="F149" s="198" t="s">
        <v>242</v>
      </c>
      <c r="G149" s="196"/>
      <c r="H149" s="199">
        <v>19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144</v>
      </c>
      <c r="AU149" s="205" t="s">
        <v>85</v>
      </c>
      <c r="AV149" s="13" t="s">
        <v>85</v>
      </c>
      <c r="AW149" s="13" t="s">
        <v>34</v>
      </c>
      <c r="AX149" s="13" t="s">
        <v>82</v>
      </c>
      <c r="AY149" s="205" t="s">
        <v>132</v>
      </c>
    </row>
    <row r="150" spans="1:65" s="13" customFormat="1" ht="11.25">
      <c r="B150" s="195"/>
      <c r="C150" s="196"/>
      <c r="D150" s="193" t="s">
        <v>144</v>
      </c>
      <c r="E150" s="196"/>
      <c r="F150" s="198" t="s">
        <v>457</v>
      </c>
      <c r="G150" s="196"/>
      <c r="H150" s="199">
        <v>19.38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144</v>
      </c>
      <c r="AU150" s="205" t="s">
        <v>85</v>
      </c>
      <c r="AV150" s="13" t="s">
        <v>85</v>
      </c>
      <c r="AW150" s="13" t="s">
        <v>4</v>
      </c>
      <c r="AX150" s="13" t="s">
        <v>82</v>
      </c>
      <c r="AY150" s="205" t="s">
        <v>132</v>
      </c>
    </row>
    <row r="151" spans="1:65" s="2" customFormat="1" ht="21.75" customHeight="1">
      <c r="A151" s="34"/>
      <c r="B151" s="35"/>
      <c r="C151" s="174" t="s">
        <v>7</v>
      </c>
      <c r="D151" s="174" t="s">
        <v>134</v>
      </c>
      <c r="E151" s="175" t="s">
        <v>261</v>
      </c>
      <c r="F151" s="176" t="s">
        <v>262</v>
      </c>
      <c r="G151" s="177" t="s">
        <v>165</v>
      </c>
      <c r="H151" s="178">
        <v>60</v>
      </c>
      <c r="I151" s="179"/>
      <c r="J151" s="180">
        <f>ROUND(I151*H151,2)</f>
        <v>0</v>
      </c>
      <c r="K151" s="181"/>
      <c r="L151" s="39"/>
      <c r="M151" s="182" t="s">
        <v>27</v>
      </c>
      <c r="N151" s="183" t="s">
        <v>45</v>
      </c>
      <c r="O151" s="64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6" t="s">
        <v>138</v>
      </c>
      <c r="AT151" s="186" t="s">
        <v>134</v>
      </c>
      <c r="AU151" s="186" t="s">
        <v>85</v>
      </c>
      <c r="AY151" s="17" t="s">
        <v>132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7" t="s">
        <v>82</v>
      </c>
      <c r="BK151" s="187">
        <f>ROUND(I151*H151,2)</f>
        <v>0</v>
      </c>
      <c r="BL151" s="17" t="s">
        <v>138</v>
      </c>
      <c r="BM151" s="186" t="s">
        <v>458</v>
      </c>
    </row>
    <row r="152" spans="1:65" s="2" customFormat="1" ht="11.25">
      <c r="A152" s="34"/>
      <c r="B152" s="35"/>
      <c r="C152" s="36"/>
      <c r="D152" s="188" t="s">
        <v>140</v>
      </c>
      <c r="E152" s="36"/>
      <c r="F152" s="189" t="s">
        <v>264</v>
      </c>
      <c r="G152" s="36"/>
      <c r="H152" s="36"/>
      <c r="I152" s="190"/>
      <c r="J152" s="36"/>
      <c r="K152" s="36"/>
      <c r="L152" s="39"/>
      <c r="M152" s="191"/>
      <c r="N152" s="192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140</v>
      </c>
      <c r="AU152" s="17" t="s">
        <v>85</v>
      </c>
    </row>
    <row r="153" spans="1:65" s="13" customFormat="1" ht="11.25">
      <c r="B153" s="195"/>
      <c r="C153" s="196"/>
      <c r="D153" s="193" t="s">
        <v>144</v>
      </c>
      <c r="E153" s="197" t="s">
        <v>27</v>
      </c>
      <c r="F153" s="198" t="s">
        <v>459</v>
      </c>
      <c r="G153" s="196"/>
      <c r="H153" s="199">
        <v>60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144</v>
      </c>
      <c r="AU153" s="205" t="s">
        <v>85</v>
      </c>
      <c r="AV153" s="13" t="s">
        <v>85</v>
      </c>
      <c r="AW153" s="13" t="s">
        <v>34</v>
      </c>
      <c r="AX153" s="13" t="s">
        <v>82</v>
      </c>
      <c r="AY153" s="205" t="s">
        <v>132</v>
      </c>
    </row>
    <row r="154" spans="1:65" s="2" customFormat="1" ht="24.2" customHeight="1">
      <c r="A154" s="34"/>
      <c r="B154" s="35"/>
      <c r="C154" s="174" t="s">
        <v>255</v>
      </c>
      <c r="D154" s="174" t="s">
        <v>134</v>
      </c>
      <c r="E154" s="175" t="s">
        <v>267</v>
      </c>
      <c r="F154" s="176" t="s">
        <v>268</v>
      </c>
      <c r="G154" s="177" t="s">
        <v>165</v>
      </c>
      <c r="H154" s="178">
        <v>60</v>
      </c>
      <c r="I154" s="179"/>
      <c r="J154" s="180">
        <f>ROUND(I154*H154,2)</f>
        <v>0</v>
      </c>
      <c r="K154" s="181"/>
      <c r="L154" s="39"/>
      <c r="M154" s="182" t="s">
        <v>27</v>
      </c>
      <c r="N154" s="183" t="s">
        <v>45</v>
      </c>
      <c r="O154" s="64"/>
      <c r="P154" s="184">
        <f>O154*H154</f>
        <v>0</v>
      </c>
      <c r="Q154" s="184">
        <v>6.0000000000000002E-5</v>
      </c>
      <c r="R154" s="184">
        <f>Q154*H154</f>
        <v>3.5999999999999999E-3</v>
      </c>
      <c r="S154" s="184">
        <v>0</v>
      </c>
      <c r="T154" s="18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6" t="s">
        <v>138</v>
      </c>
      <c r="AT154" s="186" t="s">
        <v>134</v>
      </c>
      <c r="AU154" s="186" t="s">
        <v>85</v>
      </c>
      <c r="AY154" s="17" t="s">
        <v>132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7" t="s">
        <v>82</v>
      </c>
      <c r="BK154" s="187">
        <f>ROUND(I154*H154,2)</f>
        <v>0</v>
      </c>
      <c r="BL154" s="17" t="s">
        <v>138</v>
      </c>
      <c r="BM154" s="186" t="s">
        <v>460</v>
      </c>
    </row>
    <row r="155" spans="1:65" s="2" customFormat="1" ht="11.25">
      <c r="A155" s="34"/>
      <c r="B155" s="35"/>
      <c r="C155" s="36"/>
      <c r="D155" s="188" t="s">
        <v>140</v>
      </c>
      <c r="E155" s="36"/>
      <c r="F155" s="189" t="s">
        <v>270</v>
      </c>
      <c r="G155" s="36"/>
      <c r="H155" s="36"/>
      <c r="I155" s="190"/>
      <c r="J155" s="36"/>
      <c r="K155" s="36"/>
      <c r="L155" s="39"/>
      <c r="M155" s="191"/>
      <c r="N155" s="192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140</v>
      </c>
      <c r="AU155" s="17" t="s">
        <v>85</v>
      </c>
    </row>
    <row r="156" spans="1:65" s="13" customFormat="1" ht="11.25">
      <c r="B156" s="195"/>
      <c r="C156" s="196"/>
      <c r="D156" s="193" t="s">
        <v>144</v>
      </c>
      <c r="E156" s="197" t="s">
        <v>27</v>
      </c>
      <c r="F156" s="198" t="s">
        <v>459</v>
      </c>
      <c r="G156" s="196"/>
      <c r="H156" s="199">
        <v>60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144</v>
      </c>
      <c r="AU156" s="205" t="s">
        <v>85</v>
      </c>
      <c r="AV156" s="13" t="s">
        <v>85</v>
      </c>
      <c r="AW156" s="13" t="s">
        <v>34</v>
      </c>
      <c r="AX156" s="13" t="s">
        <v>74</v>
      </c>
      <c r="AY156" s="205" t="s">
        <v>132</v>
      </c>
    </row>
    <row r="157" spans="1:65" s="2" customFormat="1" ht="24.2" customHeight="1">
      <c r="A157" s="34"/>
      <c r="B157" s="35"/>
      <c r="C157" s="174" t="s">
        <v>260</v>
      </c>
      <c r="D157" s="174" t="s">
        <v>134</v>
      </c>
      <c r="E157" s="175" t="s">
        <v>273</v>
      </c>
      <c r="F157" s="176" t="s">
        <v>274</v>
      </c>
      <c r="G157" s="177" t="s">
        <v>165</v>
      </c>
      <c r="H157" s="178">
        <v>474</v>
      </c>
      <c r="I157" s="179"/>
      <c r="J157" s="180">
        <f>ROUND(I157*H157,2)</f>
        <v>0</v>
      </c>
      <c r="K157" s="181"/>
      <c r="L157" s="39"/>
      <c r="M157" s="182" t="s">
        <v>27</v>
      </c>
      <c r="N157" s="183" t="s">
        <v>45</v>
      </c>
      <c r="O157" s="64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6" t="s">
        <v>138</v>
      </c>
      <c r="AT157" s="186" t="s">
        <v>134</v>
      </c>
      <c r="AU157" s="186" t="s">
        <v>85</v>
      </c>
      <c r="AY157" s="17" t="s">
        <v>132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7" t="s">
        <v>82</v>
      </c>
      <c r="BK157" s="187">
        <f>ROUND(I157*H157,2)</f>
        <v>0</v>
      </c>
      <c r="BL157" s="17" t="s">
        <v>138</v>
      </c>
      <c r="BM157" s="186" t="s">
        <v>461</v>
      </c>
    </row>
    <row r="158" spans="1:65" s="2" customFormat="1" ht="11.25">
      <c r="A158" s="34"/>
      <c r="B158" s="35"/>
      <c r="C158" s="36"/>
      <c r="D158" s="188" t="s">
        <v>140</v>
      </c>
      <c r="E158" s="36"/>
      <c r="F158" s="189" t="s">
        <v>276</v>
      </c>
      <c r="G158" s="36"/>
      <c r="H158" s="36"/>
      <c r="I158" s="190"/>
      <c r="J158" s="36"/>
      <c r="K158" s="36"/>
      <c r="L158" s="39"/>
      <c r="M158" s="191"/>
      <c r="N158" s="192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140</v>
      </c>
      <c r="AU158" s="17" t="s">
        <v>85</v>
      </c>
    </row>
    <row r="159" spans="1:65" s="2" customFormat="1" ht="19.5">
      <c r="A159" s="34"/>
      <c r="B159" s="35"/>
      <c r="C159" s="36"/>
      <c r="D159" s="193" t="s">
        <v>142</v>
      </c>
      <c r="E159" s="36"/>
      <c r="F159" s="194" t="s">
        <v>462</v>
      </c>
      <c r="G159" s="36"/>
      <c r="H159" s="36"/>
      <c r="I159" s="190"/>
      <c r="J159" s="36"/>
      <c r="K159" s="36"/>
      <c r="L159" s="39"/>
      <c r="M159" s="191"/>
      <c r="N159" s="192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142</v>
      </c>
      <c r="AU159" s="17" t="s">
        <v>85</v>
      </c>
    </row>
    <row r="160" spans="1:65" s="13" customFormat="1" ht="11.25">
      <c r="B160" s="195"/>
      <c r="C160" s="196"/>
      <c r="D160" s="193" t="s">
        <v>144</v>
      </c>
      <c r="E160" s="197" t="s">
        <v>27</v>
      </c>
      <c r="F160" s="198" t="s">
        <v>463</v>
      </c>
      <c r="G160" s="196"/>
      <c r="H160" s="199">
        <v>474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144</v>
      </c>
      <c r="AU160" s="205" t="s">
        <v>85</v>
      </c>
      <c r="AV160" s="13" t="s">
        <v>85</v>
      </c>
      <c r="AW160" s="13" t="s">
        <v>34</v>
      </c>
      <c r="AX160" s="13" t="s">
        <v>82</v>
      </c>
      <c r="AY160" s="205" t="s">
        <v>132</v>
      </c>
    </row>
    <row r="161" spans="1:65" s="2" customFormat="1" ht="16.5" customHeight="1">
      <c r="A161" s="34"/>
      <c r="B161" s="35"/>
      <c r="C161" s="174" t="s">
        <v>266</v>
      </c>
      <c r="D161" s="174" t="s">
        <v>134</v>
      </c>
      <c r="E161" s="175" t="s">
        <v>279</v>
      </c>
      <c r="F161" s="176" t="s">
        <v>280</v>
      </c>
      <c r="G161" s="177" t="s">
        <v>165</v>
      </c>
      <c r="H161" s="178">
        <v>60</v>
      </c>
      <c r="I161" s="179"/>
      <c r="J161" s="180">
        <f>ROUND(I161*H161,2)</f>
        <v>0</v>
      </c>
      <c r="K161" s="181"/>
      <c r="L161" s="39"/>
      <c r="M161" s="182" t="s">
        <v>27</v>
      </c>
      <c r="N161" s="183" t="s">
        <v>45</v>
      </c>
      <c r="O161" s="64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6" t="s">
        <v>138</v>
      </c>
      <c r="AT161" s="186" t="s">
        <v>134</v>
      </c>
      <c r="AU161" s="186" t="s">
        <v>85</v>
      </c>
      <c r="AY161" s="17" t="s">
        <v>132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7" t="s">
        <v>82</v>
      </c>
      <c r="BK161" s="187">
        <f>ROUND(I161*H161,2)</f>
        <v>0</v>
      </c>
      <c r="BL161" s="17" t="s">
        <v>138</v>
      </c>
      <c r="BM161" s="186" t="s">
        <v>464</v>
      </c>
    </row>
    <row r="162" spans="1:65" s="2" customFormat="1" ht="11.25">
      <c r="A162" s="34"/>
      <c r="B162" s="35"/>
      <c r="C162" s="36"/>
      <c r="D162" s="188" t="s">
        <v>140</v>
      </c>
      <c r="E162" s="36"/>
      <c r="F162" s="189" t="s">
        <v>282</v>
      </c>
      <c r="G162" s="36"/>
      <c r="H162" s="36"/>
      <c r="I162" s="190"/>
      <c r="J162" s="36"/>
      <c r="K162" s="36"/>
      <c r="L162" s="39"/>
      <c r="M162" s="191"/>
      <c r="N162" s="192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140</v>
      </c>
      <c r="AU162" s="17" t="s">
        <v>85</v>
      </c>
    </row>
    <row r="163" spans="1:65" s="13" customFormat="1" ht="11.25">
      <c r="B163" s="195"/>
      <c r="C163" s="196"/>
      <c r="D163" s="193" t="s">
        <v>144</v>
      </c>
      <c r="E163" s="197" t="s">
        <v>27</v>
      </c>
      <c r="F163" s="198" t="s">
        <v>459</v>
      </c>
      <c r="G163" s="196"/>
      <c r="H163" s="199">
        <v>60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144</v>
      </c>
      <c r="AU163" s="205" t="s">
        <v>85</v>
      </c>
      <c r="AV163" s="13" t="s">
        <v>85</v>
      </c>
      <c r="AW163" s="13" t="s">
        <v>34</v>
      </c>
      <c r="AX163" s="13" t="s">
        <v>82</v>
      </c>
      <c r="AY163" s="205" t="s">
        <v>132</v>
      </c>
    </row>
    <row r="164" spans="1:65" s="2" customFormat="1" ht="33" customHeight="1">
      <c r="A164" s="34"/>
      <c r="B164" s="35"/>
      <c r="C164" s="174" t="s">
        <v>272</v>
      </c>
      <c r="D164" s="174" t="s">
        <v>134</v>
      </c>
      <c r="E164" s="175" t="s">
        <v>284</v>
      </c>
      <c r="F164" s="176" t="s">
        <v>285</v>
      </c>
      <c r="G164" s="177" t="s">
        <v>137</v>
      </c>
      <c r="H164" s="178">
        <v>777</v>
      </c>
      <c r="I164" s="179"/>
      <c r="J164" s="180">
        <f>ROUND(I164*H164,2)</f>
        <v>0</v>
      </c>
      <c r="K164" s="181"/>
      <c r="L164" s="39"/>
      <c r="M164" s="182" t="s">
        <v>27</v>
      </c>
      <c r="N164" s="183" t="s">
        <v>45</v>
      </c>
      <c r="O164" s="64"/>
      <c r="P164" s="184">
        <f>O164*H164</f>
        <v>0</v>
      </c>
      <c r="Q164" s="184">
        <v>0</v>
      </c>
      <c r="R164" s="184">
        <f>Q164*H164</f>
        <v>0</v>
      </c>
      <c r="S164" s="184">
        <v>0.02</v>
      </c>
      <c r="T164" s="185">
        <f>S164*H164</f>
        <v>15.540000000000001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6" t="s">
        <v>138</v>
      </c>
      <c r="AT164" s="186" t="s">
        <v>134</v>
      </c>
      <c r="AU164" s="186" t="s">
        <v>85</v>
      </c>
      <c r="AY164" s="17" t="s">
        <v>132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7" t="s">
        <v>82</v>
      </c>
      <c r="BK164" s="187">
        <f>ROUND(I164*H164,2)</f>
        <v>0</v>
      </c>
      <c r="BL164" s="17" t="s">
        <v>138</v>
      </c>
      <c r="BM164" s="186" t="s">
        <v>465</v>
      </c>
    </row>
    <row r="165" spans="1:65" s="2" customFormat="1" ht="11.25">
      <c r="A165" s="34"/>
      <c r="B165" s="35"/>
      <c r="C165" s="36"/>
      <c r="D165" s="188" t="s">
        <v>140</v>
      </c>
      <c r="E165" s="36"/>
      <c r="F165" s="189" t="s">
        <v>287</v>
      </c>
      <c r="G165" s="36"/>
      <c r="H165" s="36"/>
      <c r="I165" s="190"/>
      <c r="J165" s="36"/>
      <c r="K165" s="36"/>
      <c r="L165" s="39"/>
      <c r="M165" s="191"/>
      <c r="N165" s="192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140</v>
      </c>
      <c r="AU165" s="17" t="s">
        <v>85</v>
      </c>
    </row>
    <row r="166" spans="1:65" s="13" customFormat="1" ht="11.25">
      <c r="B166" s="195"/>
      <c r="C166" s="196"/>
      <c r="D166" s="193" t="s">
        <v>144</v>
      </c>
      <c r="E166" s="197" t="s">
        <v>27</v>
      </c>
      <c r="F166" s="198" t="s">
        <v>434</v>
      </c>
      <c r="G166" s="196"/>
      <c r="H166" s="199">
        <v>777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144</v>
      </c>
      <c r="AU166" s="205" t="s">
        <v>85</v>
      </c>
      <c r="AV166" s="13" t="s">
        <v>85</v>
      </c>
      <c r="AW166" s="13" t="s">
        <v>34</v>
      </c>
      <c r="AX166" s="13" t="s">
        <v>82</v>
      </c>
      <c r="AY166" s="205" t="s">
        <v>132</v>
      </c>
    </row>
    <row r="167" spans="1:65" s="12" customFormat="1" ht="20.85" customHeight="1">
      <c r="B167" s="158"/>
      <c r="C167" s="159"/>
      <c r="D167" s="160" t="s">
        <v>73</v>
      </c>
      <c r="E167" s="172" t="s">
        <v>288</v>
      </c>
      <c r="F167" s="172" t="s">
        <v>289</v>
      </c>
      <c r="G167" s="159"/>
      <c r="H167" s="159"/>
      <c r="I167" s="162"/>
      <c r="J167" s="173">
        <f>BK167</f>
        <v>0</v>
      </c>
      <c r="K167" s="159"/>
      <c r="L167" s="164"/>
      <c r="M167" s="165"/>
      <c r="N167" s="166"/>
      <c r="O167" s="166"/>
      <c r="P167" s="167">
        <f>SUM(P168:P170)</f>
        <v>0</v>
      </c>
      <c r="Q167" s="166"/>
      <c r="R167" s="167">
        <f>SUM(R168:R170)</f>
        <v>0</v>
      </c>
      <c r="S167" s="166"/>
      <c r="T167" s="168">
        <f>SUM(T168:T170)</f>
        <v>0</v>
      </c>
      <c r="AR167" s="169" t="s">
        <v>82</v>
      </c>
      <c r="AT167" s="170" t="s">
        <v>73</v>
      </c>
      <c r="AU167" s="170" t="s">
        <v>85</v>
      </c>
      <c r="AY167" s="169" t="s">
        <v>132</v>
      </c>
      <c r="BK167" s="171">
        <f>SUM(BK168:BK170)</f>
        <v>0</v>
      </c>
    </row>
    <row r="168" spans="1:65" s="2" customFormat="1" ht="24.2" customHeight="1">
      <c r="A168" s="34"/>
      <c r="B168" s="35"/>
      <c r="C168" s="174" t="s">
        <v>278</v>
      </c>
      <c r="D168" s="174" t="s">
        <v>134</v>
      </c>
      <c r="E168" s="175" t="s">
        <v>291</v>
      </c>
      <c r="F168" s="176" t="s">
        <v>292</v>
      </c>
      <c r="G168" s="177" t="s">
        <v>195</v>
      </c>
      <c r="H168" s="178">
        <v>10</v>
      </c>
      <c r="I168" s="179"/>
      <c r="J168" s="180">
        <f>ROUND(I168*H168,2)</f>
        <v>0</v>
      </c>
      <c r="K168" s="181"/>
      <c r="L168" s="39"/>
      <c r="M168" s="182" t="s">
        <v>27</v>
      </c>
      <c r="N168" s="183" t="s">
        <v>45</v>
      </c>
      <c r="O168" s="64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6" t="s">
        <v>138</v>
      </c>
      <c r="AT168" s="186" t="s">
        <v>134</v>
      </c>
      <c r="AU168" s="186" t="s">
        <v>151</v>
      </c>
      <c r="AY168" s="17" t="s">
        <v>132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7" t="s">
        <v>82</v>
      </c>
      <c r="BK168" s="187">
        <f>ROUND(I168*H168,2)</f>
        <v>0</v>
      </c>
      <c r="BL168" s="17" t="s">
        <v>138</v>
      </c>
      <c r="BM168" s="186" t="s">
        <v>466</v>
      </c>
    </row>
    <row r="169" spans="1:65" s="2" customFormat="1" ht="11.25">
      <c r="A169" s="34"/>
      <c r="B169" s="35"/>
      <c r="C169" s="36"/>
      <c r="D169" s="188" t="s">
        <v>140</v>
      </c>
      <c r="E169" s="36"/>
      <c r="F169" s="189" t="s">
        <v>294</v>
      </c>
      <c r="G169" s="36"/>
      <c r="H169" s="36"/>
      <c r="I169" s="190"/>
      <c r="J169" s="36"/>
      <c r="K169" s="36"/>
      <c r="L169" s="39"/>
      <c r="M169" s="191"/>
      <c r="N169" s="192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140</v>
      </c>
      <c r="AU169" s="17" t="s">
        <v>151</v>
      </c>
    </row>
    <row r="170" spans="1:65" s="13" customFormat="1" ht="11.25">
      <c r="B170" s="195"/>
      <c r="C170" s="196"/>
      <c r="D170" s="193" t="s">
        <v>144</v>
      </c>
      <c r="E170" s="197" t="s">
        <v>27</v>
      </c>
      <c r="F170" s="198" t="s">
        <v>192</v>
      </c>
      <c r="G170" s="196"/>
      <c r="H170" s="199">
        <v>10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144</v>
      </c>
      <c r="AU170" s="205" t="s">
        <v>151</v>
      </c>
      <c r="AV170" s="13" t="s">
        <v>85</v>
      </c>
      <c r="AW170" s="13" t="s">
        <v>34</v>
      </c>
      <c r="AX170" s="13" t="s">
        <v>74</v>
      </c>
      <c r="AY170" s="205" t="s">
        <v>132</v>
      </c>
    </row>
    <row r="171" spans="1:65" s="12" customFormat="1" ht="22.9" customHeight="1">
      <c r="B171" s="158"/>
      <c r="C171" s="159"/>
      <c r="D171" s="160" t="s">
        <v>73</v>
      </c>
      <c r="E171" s="172" t="s">
        <v>295</v>
      </c>
      <c r="F171" s="172" t="s">
        <v>296</v>
      </c>
      <c r="G171" s="159"/>
      <c r="H171" s="159"/>
      <c r="I171" s="162"/>
      <c r="J171" s="173">
        <f>BK171</f>
        <v>0</v>
      </c>
      <c r="K171" s="159"/>
      <c r="L171" s="164"/>
      <c r="M171" s="165"/>
      <c r="N171" s="166"/>
      <c r="O171" s="166"/>
      <c r="P171" s="167">
        <f>SUM(P172:P193)</f>
        <v>0</v>
      </c>
      <c r="Q171" s="166"/>
      <c r="R171" s="167">
        <f>SUM(R172:R193)</f>
        <v>0</v>
      </c>
      <c r="S171" s="166"/>
      <c r="T171" s="168">
        <f>SUM(T172:T193)</f>
        <v>0</v>
      </c>
      <c r="AR171" s="169" t="s">
        <v>82</v>
      </c>
      <c r="AT171" s="170" t="s">
        <v>73</v>
      </c>
      <c r="AU171" s="170" t="s">
        <v>82</v>
      </c>
      <c r="AY171" s="169" t="s">
        <v>132</v>
      </c>
      <c r="BK171" s="171">
        <f>SUM(BK172:BK193)</f>
        <v>0</v>
      </c>
    </row>
    <row r="172" spans="1:65" s="2" customFormat="1" ht="24.2" customHeight="1">
      <c r="A172" s="34"/>
      <c r="B172" s="35"/>
      <c r="C172" s="174" t="s">
        <v>283</v>
      </c>
      <c r="D172" s="174" t="s">
        <v>134</v>
      </c>
      <c r="E172" s="175" t="s">
        <v>467</v>
      </c>
      <c r="F172" s="176" t="s">
        <v>468</v>
      </c>
      <c r="G172" s="177" t="s">
        <v>195</v>
      </c>
      <c r="H172" s="178">
        <v>0.5</v>
      </c>
      <c r="I172" s="179"/>
      <c r="J172" s="180">
        <f>ROUND(I172*H172,2)</f>
        <v>0</v>
      </c>
      <c r="K172" s="181"/>
      <c r="L172" s="39"/>
      <c r="M172" s="182" t="s">
        <v>27</v>
      </c>
      <c r="N172" s="183" t="s">
        <v>45</v>
      </c>
      <c r="O172" s="64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6" t="s">
        <v>138</v>
      </c>
      <c r="AT172" s="186" t="s">
        <v>134</v>
      </c>
      <c r="AU172" s="186" t="s">
        <v>85</v>
      </c>
      <c r="AY172" s="17" t="s">
        <v>132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7" t="s">
        <v>82</v>
      </c>
      <c r="BK172" s="187">
        <f>ROUND(I172*H172,2)</f>
        <v>0</v>
      </c>
      <c r="BL172" s="17" t="s">
        <v>138</v>
      </c>
      <c r="BM172" s="186" t="s">
        <v>469</v>
      </c>
    </row>
    <row r="173" spans="1:65" s="2" customFormat="1" ht="11.25">
      <c r="A173" s="34"/>
      <c r="B173" s="35"/>
      <c r="C173" s="36"/>
      <c r="D173" s="188" t="s">
        <v>140</v>
      </c>
      <c r="E173" s="36"/>
      <c r="F173" s="189" t="s">
        <v>470</v>
      </c>
      <c r="G173" s="36"/>
      <c r="H173" s="36"/>
      <c r="I173" s="190"/>
      <c r="J173" s="36"/>
      <c r="K173" s="36"/>
      <c r="L173" s="39"/>
      <c r="M173" s="191"/>
      <c r="N173" s="192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140</v>
      </c>
      <c r="AU173" s="17" t="s">
        <v>85</v>
      </c>
    </row>
    <row r="174" spans="1:65" s="13" customFormat="1" ht="11.25">
      <c r="B174" s="195"/>
      <c r="C174" s="196"/>
      <c r="D174" s="193" t="s">
        <v>144</v>
      </c>
      <c r="E174" s="197" t="s">
        <v>27</v>
      </c>
      <c r="F174" s="198" t="s">
        <v>471</v>
      </c>
      <c r="G174" s="196"/>
      <c r="H174" s="199">
        <v>0.5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144</v>
      </c>
      <c r="AU174" s="205" t="s">
        <v>85</v>
      </c>
      <c r="AV174" s="13" t="s">
        <v>85</v>
      </c>
      <c r="AW174" s="13" t="s">
        <v>34</v>
      </c>
      <c r="AX174" s="13" t="s">
        <v>82</v>
      </c>
      <c r="AY174" s="205" t="s">
        <v>132</v>
      </c>
    </row>
    <row r="175" spans="1:65" s="2" customFormat="1" ht="24.2" customHeight="1">
      <c r="A175" s="34"/>
      <c r="B175" s="35"/>
      <c r="C175" s="174" t="s">
        <v>290</v>
      </c>
      <c r="D175" s="174" t="s">
        <v>134</v>
      </c>
      <c r="E175" s="175" t="s">
        <v>328</v>
      </c>
      <c r="F175" s="176" t="s">
        <v>329</v>
      </c>
      <c r="G175" s="177" t="s">
        <v>195</v>
      </c>
      <c r="H175" s="178">
        <v>2.2000000000000002</v>
      </c>
      <c r="I175" s="179"/>
      <c r="J175" s="180">
        <f>ROUND(I175*H175,2)</f>
        <v>0</v>
      </c>
      <c r="K175" s="181"/>
      <c r="L175" s="39"/>
      <c r="M175" s="182" t="s">
        <v>27</v>
      </c>
      <c r="N175" s="183" t="s">
        <v>45</v>
      </c>
      <c r="O175" s="64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6" t="s">
        <v>138</v>
      </c>
      <c r="AT175" s="186" t="s">
        <v>134</v>
      </c>
      <c r="AU175" s="186" t="s">
        <v>85</v>
      </c>
      <c r="AY175" s="17" t="s">
        <v>132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7" t="s">
        <v>82</v>
      </c>
      <c r="BK175" s="187">
        <f>ROUND(I175*H175,2)</f>
        <v>0</v>
      </c>
      <c r="BL175" s="17" t="s">
        <v>138</v>
      </c>
      <c r="BM175" s="186" t="s">
        <v>472</v>
      </c>
    </row>
    <row r="176" spans="1:65" s="2" customFormat="1" ht="11.25">
      <c r="A176" s="34"/>
      <c r="B176" s="35"/>
      <c r="C176" s="36"/>
      <c r="D176" s="188" t="s">
        <v>140</v>
      </c>
      <c r="E176" s="36"/>
      <c r="F176" s="189" t="s">
        <v>331</v>
      </c>
      <c r="G176" s="36"/>
      <c r="H176" s="36"/>
      <c r="I176" s="190"/>
      <c r="J176" s="36"/>
      <c r="K176" s="36"/>
      <c r="L176" s="39"/>
      <c r="M176" s="191"/>
      <c r="N176" s="192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140</v>
      </c>
      <c r="AU176" s="17" t="s">
        <v>85</v>
      </c>
    </row>
    <row r="177" spans="1:65" s="13" customFormat="1" ht="11.25">
      <c r="B177" s="195"/>
      <c r="C177" s="196"/>
      <c r="D177" s="193" t="s">
        <v>144</v>
      </c>
      <c r="E177" s="197" t="s">
        <v>27</v>
      </c>
      <c r="F177" s="198" t="s">
        <v>473</v>
      </c>
      <c r="G177" s="196"/>
      <c r="H177" s="199">
        <v>2.2000000000000002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144</v>
      </c>
      <c r="AU177" s="205" t="s">
        <v>85</v>
      </c>
      <c r="AV177" s="13" t="s">
        <v>85</v>
      </c>
      <c r="AW177" s="13" t="s">
        <v>34</v>
      </c>
      <c r="AX177" s="13" t="s">
        <v>82</v>
      </c>
      <c r="AY177" s="205" t="s">
        <v>132</v>
      </c>
    </row>
    <row r="178" spans="1:65" s="2" customFormat="1" ht="24.2" customHeight="1">
      <c r="A178" s="34"/>
      <c r="B178" s="35"/>
      <c r="C178" s="174" t="s">
        <v>303</v>
      </c>
      <c r="D178" s="174" t="s">
        <v>134</v>
      </c>
      <c r="E178" s="175" t="s">
        <v>474</v>
      </c>
      <c r="F178" s="176" t="s">
        <v>475</v>
      </c>
      <c r="G178" s="177" t="s">
        <v>195</v>
      </c>
      <c r="H178" s="178">
        <v>340</v>
      </c>
      <c r="I178" s="179"/>
      <c r="J178" s="180">
        <f>ROUND(I178*H178,2)</f>
        <v>0</v>
      </c>
      <c r="K178" s="181"/>
      <c r="L178" s="39"/>
      <c r="M178" s="182" t="s">
        <v>27</v>
      </c>
      <c r="N178" s="183" t="s">
        <v>45</v>
      </c>
      <c r="O178" s="64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6" t="s">
        <v>138</v>
      </c>
      <c r="AT178" s="186" t="s">
        <v>134</v>
      </c>
      <c r="AU178" s="186" t="s">
        <v>85</v>
      </c>
      <c r="AY178" s="17" t="s">
        <v>132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7" t="s">
        <v>82</v>
      </c>
      <c r="BK178" s="187">
        <f>ROUND(I178*H178,2)</f>
        <v>0</v>
      </c>
      <c r="BL178" s="17" t="s">
        <v>138</v>
      </c>
      <c r="BM178" s="186" t="s">
        <v>476</v>
      </c>
    </row>
    <row r="179" spans="1:65" s="2" customFormat="1" ht="11.25">
      <c r="A179" s="34"/>
      <c r="B179" s="35"/>
      <c r="C179" s="36"/>
      <c r="D179" s="188" t="s">
        <v>140</v>
      </c>
      <c r="E179" s="36"/>
      <c r="F179" s="189" t="s">
        <v>477</v>
      </c>
      <c r="G179" s="36"/>
      <c r="H179" s="36"/>
      <c r="I179" s="190"/>
      <c r="J179" s="36"/>
      <c r="K179" s="36"/>
      <c r="L179" s="39"/>
      <c r="M179" s="191"/>
      <c r="N179" s="192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140</v>
      </c>
      <c r="AU179" s="17" t="s">
        <v>85</v>
      </c>
    </row>
    <row r="180" spans="1:65" s="13" customFormat="1" ht="11.25">
      <c r="B180" s="195"/>
      <c r="C180" s="196"/>
      <c r="D180" s="193" t="s">
        <v>144</v>
      </c>
      <c r="E180" s="197" t="s">
        <v>27</v>
      </c>
      <c r="F180" s="198" t="s">
        <v>478</v>
      </c>
      <c r="G180" s="196"/>
      <c r="H180" s="199">
        <v>340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144</v>
      </c>
      <c r="AU180" s="205" t="s">
        <v>85</v>
      </c>
      <c r="AV180" s="13" t="s">
        <v>85</v>
      </c>
      <c r="AW180" s="13" t="s">
        <v>34</v>
      </c>
      <c r="AX180" s="13" t="s">
        <v>82</v>
      </c>
      <c r="AY180" s="205" t="s">
        <v>132</v>
      </c>
    </row>
    <row r="181" spans="1:65" s="2" customFormat="1" ht="24.2" customHeight="1">
      <c r="A181" s="34"/>
      <c r="B181" s="35"/>
      <c r="C181" s="174" t="s">
        <v>309</v>
      </c>
      <c r="D181" s="174" t="s">
        <v>134</v>
      </c>
      <c r="E181" s="175" t="s">
        <v>316</v>
      </c>
      <c r="F181" s="176" t="s">
        <v>317</v>
      </c>
      <c r="G181" s="177" t="s">
        <v>195</v>
      </c>
      <c r="H181" s="178">
        <v>2.7</v>
      </c>
      <c r="I181" s="179"/>
      <c r="J181" s="180">
        <f>ROUND(I181*H181,2)</f>
        <v>0</v>
      </c>
      <c r="K181" s="181"/>
      <c r="L181" s="39"/>
      <c r="M181" s="182" t="s">
        <v>27</v>
      </c>
      <c r="N181" s="183" t="s">
        <v>45</v>
      </c>
      <c r="O181" s="64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6" t="s">
        <v>138</v>
      </c>
      <c r="AT181" s="186" t="s">
        <v>134</v>
      </c>
      <c r="AU181" s="186" t="s">
        <v>85</v>
      </c>
      <c r="AY181" s="17" t="s">
        <v>132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7" t="s">
        <v>82</v>
      </c>
      <c r="BK181" s="187">
        <f>ROUND(I181*H181,2)</f>
        <v>0</v>
      </c>
      <c r="BL181" s="17" t="s">
        <v>138</v>
      </c>
      <c r="BM181" s="186" t="s">
        <v>479</v>
      </c>
    </row>
    <row r="182" spans="1:65" s="2" customFormat="1" ht="11.25">
      <c r="A182" s="34"/>
      <c r="B182" s="35"/>
      <c r="C182" s="36"/>
      <c r="D182" s="188" t="s">
        <v>140</v>
      </c>
      <c r="E182" s="36"/>
      <c r="F182" s="189" t="s">
        <v>319</v>
      </c>
      <c r="G182" s="36"/>
      <c r="H182" s="36"/>
      <c r="I182" s="190"/>
      <c r="J182" s="36"/>
      <c r="K182" s="36"/>
      <c r="L182" s="39"/>
      <c r="M182" s="191"/>
      <c r="N182" s="192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140</v>
      </c>
      <c r="AU182" s="17" t="s">
        <v>85</v>
      </c>
    </row>
    <row r="183" spans="1:65" s="13" customFormat="1" ht="11.25">
      <c r="B183" s="195"/>
      <c r="C183" s="196"/>
      <c r="D183" s="193" t="s">
        <v>144</v>
      </c>
      <c r="E183" s="197" t="s">
        <v>27</v>
      </c>
      <c r="F183" s="198" t="s">
        <v>480</v>
      </c>
      <c r="G183" s="196"/>
      <c r="H183" s="199">
        <v>2.7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144</v>
      </c>
      <c r="AU183" s="205" t="s">
        <v>85</v>
      </c>
      <c r="AV183" s="13" t="s">
        <v>85</v>
      </c>
      <c r="AW183" s="13" t="s">
        <v>34</v>
      </c>
      <c r="AX183" s="13" t="s">
        <v>82</v>
      </c>
      <c r="AY183" s="205" t="s">
        <v>132</v>
      </c>
    </row>
    <row r="184" spans="1:65" s="2" customFormat="1" ht="24.2" customHeight="1">
      <c r="A184" s="34"/>
      <c r="B184" s="35"/>
      <c r="C184" s="174" t="s">
        <v>315</v>
      </c>
      <c r="D184" s="174" t="s">
        <v>134</v>
      </c>
      <c r="E184" s="175" t="s">
        <v>322</v>
      </c>
      <c r="F184" s="176" t="s">
        <v>323</v>
      </c>
      <c r="G184" s="177" t="s">
        <v>195</v>
      </c>
      <c r="H184" s="178">
        <v>45.9</v>
      </c>
      <c r="I184" s="179"/>
      <c r="J184" s="180">
        <f>ROUND(I184*H184,2)</f>
        <v>0</v>
      </c>
      <c r="K184" s="181"/>
      <c r="L184" s="39"/>
      <c r="M184" s="182" t="s">
        <v>27</v>
      </c>
      <c r="N184" s="183" t="s">
        <v>45</v>
      </c>
      <c r="O184" s="64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6" t="s">
        <v>138</v>
      </c>
      <c r="AT184" s="186" t="s">
        <v>134</v>
      </c>
      <c r="AU184" s="186" t="s">
        <v>85</v>
      </c>
      <c r="AY184" s="17" t="s">
        <v>132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7" t="s">
        <v>82</v>
      </c>
      <c r="BK184" s="187">
        <f>ROUND(I184*H184,2)</f>
        <v>0</v>
      </c>
      <c r="BL184" s="17" t="s">
        <v>138</v>
      </c>
      <c r="BM184" s="186" t="s">
        <v>481</v>
      </c>
    </row>
    <row r="185" spans="1:65" s="2" customFormat="1" ht="11.25">
      <c r="A185" s="34"/>
      <c r="B185" s="35"/>
      <c r="C185" s="36"/>
      <c r="D185" s="188" t="s">
        <v>140</v>
      </c>
      <c r="E185" s="36"/>
      <c r="F185" s="189" t="s">
        <v>325</v>
      </c>
      <c r="G185" s="36"/>
      <c r="H185" s="36"/>
      <c r="I185" s="190"/>
      <c r="J185" s="36"/>
      <c r="K185" s="36"/>
      <c r="L185" s="39"/>
      <c r="M185" s="191"/>
      <c r="N185" s="192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140</v>
      </c>
      <c r="AU185" s="17" t="s">
        <v>85</v>
      </c>
    </row>
    <row r="186" spans="1:65" s="13" customFormat="1" ht="11.25">
      <c r="B186" s="195"/>
      <c r="C186" s="196"/>
      <c r="D186" s="193" t="s">
        <v>144</v>
      </c>
      <c r="E186" s="197" t="s">
        <v>27</v>
      </c>
      <c r="F186" s="198" t="s">
        <v>482</v>
      </c>
      <c r="G186" s="196"/>
      <c r="H186" s="199">
        <v>45.9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144</v>
      </c>
      <c r="AU186" s="205" t="s">
        <v>85</v>
      </c>
      <c r="AV186" s="13" t="s">
        <v>85</v>
      </c>
      <c r="AW186" s="13" t="s">
        <v>34</v>
      </c>
      <c r="AX186" s="13" t="s">
        <v>82</v>
      </c>
      <c r="AY186" s="205" t="s">
        <v>132</v>
      </c>
    </row>
    <row r="187" spans="1:65" s="2" customFormat="1" ht="24.2" customHeight="1">
      <c r="A187" s="34"/>
      <c r="B187" s="35"/>
      <c r="C187" s="174" t="s">
        <v>321</v>
      </c>
      <c r="D187" s="174" t="s">
        <v>134</v>
      </c>
      <c r="E187" s="175" t="s">
        <v>304</v>
      </c>
      <c r="F187" s="176" t="s">
        <v>305</v>
      </c>
      <c r="G187" s="177" t="s">
        <v>195</v>
      </c>
      <c r="H187" s="178">
        <v>179</v>
      </c>
      <c r="I187" s="179"/>
      <c r="J187" s="180">
        <f>ROUND(I187*H187,2)</f>
        <v>0</v>
      </c>
      <c r="K187" s="181"/>
      <c r="L187" s="39"/>
      <c r="M187" s="182" t="s">
        <v>27</v>
      </c>
      <c r="N187" s="183" t="s">
        <v>45</v>
      </c>
      <c r="O187" s="64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6" t="s">
        <v>138</v>
      </c>
      <c r="AT187" s="186" t="s">
        <v>134</v>
      </c>
      <c r="AU187" s="186" t="s">
        <v>85</v>
      </c>
      <c r="AY187" s="17" t="s">
        <v>132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7" t="s">
        <v>82</v>
      </c>
      <c r="BK187" s="187">
        <f>ROUND(I187*H187,2)</f>
        <v>0</v>
      </c>
      <c r="BL187" s="17" t="s">
        <v>138</v>
      </c>
      <c r="BM187" s="186" t="s">
        <v>483</v>
      </c>
    </row>
    <row r="188" spans="1:65" s="2" customFormat="1" ht="11.25">
      <c r="A188" s="34"/>
      <c r="B188" s="35"/>
      <c r="C188" s="36"/>
      <c r="D188" s="188" t="s">
        <v>140</v>
      </c>
      <c r="E188" s="36"/>
      <c r="F188" s="189" t="s">
        <v>307</v>
      </c>
      <c r="G188" s="36"/>
      <c r="H188" s="36"/>
      <c r="I188" s="190"/>
      <c r="J188" s="36"/>
      <c r="K188" s="36"/>
      <c r="L188" s="39"/>
      <c r="M188" s="191"/>
      <c r="N188" s="192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140</v>
      </c>
      <c r="AU188" s="17" t="s">
        <v>85</v>
      </c>
    </row>
    <row r="189" spans="1:65" s="2" customFormat="1" ht="19.5">
      <c r="A189" s="34"/>
      <c r="B189" s="35"/>
      <c r="C189" s="36"/>
      <c r="D189" s="193" t="s">
        <v>142</v>
      </c>
      <c r="E189" s="36"/>
      <c r="F189" s="194" t="s">
        <v>308</v>
      </c>
      <c r="G189" s="36"/>
      <c r="H189" s="36"/>
      <c r="I189" s="190"/>
      <c r="J189" s="36"/>
      <c r="K189" s="36"/>
      <c r="L189" s="39"/>
      <c r="M189" s="191"/>
      <c r="N189" s="192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142</v>
      </c>
      <c r="AU189" s="17" t="s">
        <v>85</v>
      </c>
    </row>
    <row r="190" spans="1:65" s="13" customFormat="1" ht="11.25">
      <c r="B190" s="195"/>
      <c r="C190" s="196"/>
      <c r="D190" s="193" t="s">
        <v>144</v>
      </c>
      <c r="E190" s="197" t="s">
        <v>27</v>
      </c>
      <c r="F190" s="198" t="s">
        <v>484</v>
      </c>
      <c r="G190" s="196"/>
      <c r="H190" s="199">
        <v>179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144</v>
      </c>
      <c r="AU190" s="205" t="s">
        <v>85</v>
      </c>
      <c r="AV190" s="13" t="s">
        <v>85</v>
      </c>
      <c r="AW190" s="13" t="s">
        <v>34</v>
      </c>
      <c r="AX190" s="13" t="s">
        <v>74</v>
      </c>
      <c r="AY190" s="205" t="s">
        <v>132</v>
      </c>
    </row>
    <row r="191" spans="1:65" s="2" customFormat="1" ht="24.2" customHeight="1">
      <c r="A191" s="34"/>
      <c r="B191" s="35"/>
      <c r="C191" s="174" t="s">
        <v>327</v>
      </c>
      <c r="D191" s="174" t="s">
        <v>134</v>
      </c>
      <c r="E191" s="175" t="s">
        <v>310</v>
      </c>
      <c r="F191" s="176" t="s">
        <v>311</v>
      </c>
      <c r="G191" s="177" t="s">
        <v>195</v>
      </c>
      <c r="H191" s="178">
        <v>3401</v>
      </c>
      <c r="I191" s="179"/>
      <c r="J191" s="180">
        <f>ROUND(I191*H191,2)</f>
        <v>0</v>
      </c>
      <c r="K191" s="181"/>
      <c r="L191" s="39"/>
      <c r="M191" s="182" t="s">
        <v>27</v>
      </c>
      <c r="N191" s="183" t="s">
        <v>45</v>
      </c>
      <c r="O191" s="64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6" t="s">
        <v>138</v>
      </c>
      <c r="AT191" s="186" t="s">
        <v>134</v>
      </c>
      <c r="AU191" s="186" t="s">
        <v>85</v>
      </c>
      <c r="AY191" s="17" t="s">
        <v>132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7" t="s">
        <v>82</v>
      </c>
      <c r="BK191" s="187">
        <f>ROUND(I191*H191,2)</f>
        <v>0</v>
      </c>
      <c r="BL191" s="17" t="s">
        <v>138</v>
      </c>
      <c r="BM191" s="186" t="s">
        <v>485</v>
      </c>
    </row>
    <row r="192" spans="1:65" s="2" customFormat="1" ht="11.25">
      <c r="A192" s="34"/>
      <c r="B192" s="35"/>
      <c r="C192" s="36"/>
      <c r="D192" s="188" t="s">
        <v>140</v>
      </c>
      <c r="E192" s="36"/>
      <c r="F192" s="189" t="s">
        <v>313</v>
      </c>
      <c r="G192" s="36"/>
      <c r="H192" s="36"/>
      <c r="I192" s="190"/>
      <c r="J192" s="36"/>
      <c r="K192" s="36"/>
      <c r="L192" s="39"/>
      <c r="M192" s="191"/>
      <c r="N192" s="192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140</v>
      </c>
      <c r="AU192" s="17" t="s">
        <v>85</v>
      </c>
    </row>
    <row r="193" spans="1:51" s="13" customFormat="1" ht="11.25">
      <c r="B193" s="195"/>
      <c r="C193" s="196"/>
      <c r="D193" s="193" t="s">
        <v>144</v>
      </c>
      <c r="E193" s="197" t="s">
        <v>27</v>
      </c>
      <c r="F193" s="198" t="s">
        <v>486</v>
      </c>
      <c r="G193" s="196"/>
      <c r="H193" s="199">
        <v>3401</v>
      </c>
      <c r="I193" s="200"/>
      <c r="J193" s="196"/>
      <c r="K193" s="196"/>
      <c r="L193" s="201"/>
      <c r="M193" s="217"/>
      <c r="N193" s="218"/>
      <c r="O193" s="218"/>
      <c r="P193" s="218"/>
      <c r="Q193" s="218"/>
      <c r="R193" s="218"/>
      <c r="S193" s="218"/>
      <c r="T193" s="219"/>
      <c r="AT193" s="205" t="s">
        <v>144</v>
      </c>
      <c r="AU193" s="205" t="s">
        <v>85</v>
      </c>
      <c r="AV193" s="13" t="s">
        <v>85</v>
      </c>
      <c r="AW193" s="13" t="s">
        <v>34</v>
      </c>
      <c r="AX193" s="13" t="s">
        <v>82</v>
      </c>
      <c r="AY193" s="205" t="s">
        <v>132</v>
      </c>
    </row>
    <row r="194" spans="1:51" s="2" customFormat="1" ht="6.95" customHeight="1">
      <c r="A194" s="34"/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9"/>
      <c r="M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</sheetData>
  <sheetProtection algorithmName="SHA-512" hashValue="+/5+ME7Yff+YO7WeEGvvWkP44Q1EfBYHu4v9nholYI9byG6fd1sMN27WCiO5kFWKTvMGYQmQc4JYShrlKEyC2Q==" saltValue="h3gzV+4ZZnQtenVqznfAw/Ju0585e1vdrtpA/1tnIyrX6tSHq9iuCY3t0ZZ+3YGK9N0Zq3ZrZj9Lvz8egBpLfw==" spinCount="100000" sheet="1" objects="1" scenarios="1" formatColumns="0" formatRows="0" autoFilter="0"/>
  <autoFilter ref="C85:K19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7" r:id="rId3"/>
    <hyperlink ref="F100" r:id="rId4"/>
    <hyperlink ref="F103" r:id="rId5"/>
    <hyperlink ref="F106" r:id="rId6"/>
    <hyperlink ref="F109" r:id="rId7"/>
    <hyperlink ref="F112" r:id="rId8"/>
    <hyperlink ref="F115" r:id="rId9"/>
    <hyperlink ref="F118" r:id="rId10"/>
    <hyperlink ref="F122" r:id="rId11"/>
    <hyperlink ref="F126" r:id="rId12"/>
    <hyperlink ref="F129" r:id="rId13"/>
    <hyperlink ref="F132" r:id="rId14"/>
    <hyperlink ref="F146" r:id="rId15"/>
    <hyperlink ref="F152" r:id="rId16"/>
    <hyperlink ref="F155" r:id="rId17"/>
    <hyperlink ref="F158" r:id="rId18"/>
    <hyperlink ref="F162" r:id="rId19"/>
    <hyperlink ref="F165" r:id="rId20"/>
    <hyperlink ref="F169" r:id="rId21"/>
    <hyperlink ref="F173" r:id="rId22"/>
    <hyperlink ref="F176" r:id="rId23"/>
    <hyperlink ref="F179" r:id="rId24"/>
    <hyperlink ref="F182" r:id="rId25"/>
    <hyperlink ref="F185" r:id="rId26"/>
    <hyperlink ref="F188" r:id="rId27"/>
    <hyperlink ref="F192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7" t="s">
        <v>98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85</v>
      </c>
    </row>
    <row r="4" spans="1:46" s="1" customFormat="1" ht="24.95" customHeight="1">
      <c r="B4" s="20"/>
      <c r="D4" s="103" t="s">
        <v>100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7" t="str">
        <f>'Rekapitulace stavby'!K6</f>
        <v>Rekonstrukce povrchu ve vybraných ulicích v Kolíně a v Sendražicích - 4.etapa</v>
      </c>
      <c r="F7" s="358"/>
      <c r="G7" s="358"/>
      <c r="H7" s="358"/>
      <c r="L7" s="20"/>
    </row>
    <row r="8" spans="1:46" s="2" customFormat="1" ht="12" customHeight="1">
      <c r="A8" s="34"/>
      <c r="B8" s="39"/>
      <c r="C8" s="34"/>
      <c r="D8" s="105" t="s">
        <v>101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9" t="s">
        <v>487</v>
      </c>
      <c r="F9" s="360"/>
      <c r="G9" s="360"/>
      <c r="H9" s="360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99</v>
      </c>
      <c r="G11" s="34"/>
      <c r="H11" s="34"/>
      <c r="I11" s="105" t="s">
        <v>20</v>
      </c>
      <c r="J11" s="107" t="s">
        <v>27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</v>
      </c>
      <c r="G12" s="34"/>
      <c r="H12" s="34"/>
      <c r="I12" s="105" t="s">
        <v>23</v>
      </c>
      <c r="J12" s="108" t="str">
        <f>'Rekapitulace stavby'!AN8</f>
        <v>21. 3. 2024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27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30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1" t="str">
        <f>'Rekapitulace stavby'!E14</f>
        <v>Vyplň údaj</v>
      </c>
      <c r="F18" s="362"/>
      <c r="G18" s="362"/>
      <c r="H18" s="362"/>
      <c r="I18" s="105" t="s">
        <v>29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32</v>
      </c>
      <c r="E20" s="34"/>
      <c r="F20" s="34"/>
      <c r="G20" s="34"/>
      <c r="H20" s="34"/>
      <c r="I20" s="105" t="s">
        <v>26</v>
      </c>
      <c r="J20" s="107" t="s">
        <v>27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103</v>
      </c>
      <c r="F21" s="34"/>
      <c r="G21" s="34"/>
      <c r="H21" s="34"/>
      <c r="I21" s="105" t="s">
        <v>29</v>
      </c>
      <c r="J21" s="107" t="s">
        <v>27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37</v>
      </c>
      <c r="F24" s="34"/>
      <c r="G24" s="34"/>
      <c r="H24" s="34"/>
      <c r="I24" s="105" t="s">
        <v>29</v>
      </c>
      <c r="J24" s="107" t="s">
        <v>27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63" t="s">
        <v>27</v>
      </c>
      <c r="F27" s="363"/>
      <c r="G27" s="363"/>
      <c r="H27" s="363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44</v>
      </c>
      <c r="E33" s="105" t="s">
        <v>45</v>
      </c>
      <c r="F33" s="117">
        <f>ROUND((SUM(BE81:BE95)),  2)</f>
        <v>0</v>
      </c>
      <c r="G33" s="34"/>
      <c r="H33" s="34"/>
      <c r="I33" s="118">
        <v>0.21</v>
      </c>
      <c r="J33" s="117">
        <f>ROUND(((SUM(BE81:BE95))*I33),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46</v>
      </c>
      <c r="F34" s="117">
        <f>ROUND((SUM(BF81:BF95)),  2)</f>
        <v>0</v>
      </c>
      <c r="G34" s="34"/>
      <c r="H34" s="34"/>
      <c r="I34" s="118">
        <v>0.15</v>
      </c>
      <c r="J34" s="117">
        <f>ROUND(((SUM(BF81:BF95))*I34),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47</v>
      </c>
      <c r="F35" s="117">
        <f>ROUND((SUM(BG81:BG95)),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48</v>
      </c>
      <c r="F36" s="117">
        <f>ROUND((SUM(BH81:BH95)),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49</v>
      </c>
      <c r="F37" s="117">
        <f>ROUND((SUM(BI81:BI95)),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4" t="str">
        <f>E7</f>
        <v>Rekonstrukce povrchu ve vybraných ulicích v Kolíně a v Sendražicích - 4.etapa</v>
      </c>
      <c r="F48" s="365"/>
      <c r="G48" s="365"/>
      <c r="H48" s="36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101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1153.0 - VRN</v>
      </c>
      <c r="F50" s="366"/>
      <c r="G50" s="366"/>
      <c r="H50" s="366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Kolín</v>
      </c>
      <c r="G52" s="36"/>
      <c r="H52" s="36"/>
      <c r="I52" s="29" t="s">
        <v>23</v>
      </c>
      <c r="J52" s="59" t="str">
        <f>IF(J12="","",J12)</f>
        <v>21. 3. 2024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Kolín</v>
      </c>
      <c r="G54" s="36"/>
      <c r="H54" s="36"/>
      <c r="I54" s="29" t="s">
        <v>32</v>
      </c>
      <c r="J54" s="32" t="str">
        <f>E21</f>
        <v>Ing. Lucie Dvořáková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S4A,s.r.o.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107</v>
      </c>
      <c r="D57" s="131"/>
      <c r="E57" s="131"/>
      <c r="F57" s="131"/>
      <c r="G57" s="131"/>
      <c r="H57" s="131"/>
      <c r="I57" s="131"/>
      <c r="J57" s="132" t="s">
        <v>108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109</v>
      </c>
    </row>
    <row r="60" spans="1:47" s="9" customFormat="1" ht="24.95" customHeight="1">
      <c r="B60" s="134"/>
      <c r="C60" s="135"/>
      <c r="D60" s="136" t="s">
        <v>488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489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64" t="str">
        <f>E7</f>
        <v>Rekonstrukce povrchu ve vybraných ulicích v Kolíně a v Sendražicích - 4.etapa</v>
      </c>
      <c r="F71" s="365"/>
      <c r="G71" s="365"/>
      <c r="H71" s="365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101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7" t="str">
        <f>E9</f>
        <v>1153.0 - VRN</v>
      </c>
      <c r="F73" s="366"/>
      <c r="G73" s="366"/>
      <c r="H73" s="36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Město Kolín</v>
      </c>
      <c r="G75" s="36"/>
      <c r="H75" s="36"/>
      <c r="I75" s="29" t="s">
        <v>23</v>
      </c>
      <c r="J75" s="59" t="str">
        <f>IF(J12="","",J12)</f>
        <v>21. 3. 2024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25</v>
      </c>
      <c r="D77" s="36"/>
      <c r="E77" s="36"/>
      <c r="F77" s="27" t="str">
        <f>E15</f>
        <v>Město Kolín</v>
      </c>
      <c r="G77" s="36"/>
      <c r="H77" s="36"/>
      <c r="I77" s="29" t="s">
        <v>32</v>
      </c>
      <c r="J77" s="32" t="str">
        <f>E21</f>
        <v>Ing. Lucie Dvořáková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30</v>
      </c>
      <c r="D78" s="36"/>
      <c r="E78" s="36"/>
      <c r="F78" s="27" t="str">
        <f>IF(E18="","",E18)</f>
        <v>Vyplň údaj</v>
      </c>
      <c r="G78" s="36"/>
      <c r="H78" s="36"/>
      <c r="I78" s="29" t="s">
        <v>35</v>
      </c>
      <c r="J78" s="32" t="str">
        <f>E24</f>
        <v>S4A,s.r.o.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118</v>
      </c>
      <c r="D80" s="149" t="s">
        <v>59</v>
      </c>
      <c r="E80" s="149" t="s">
        <v>55</v>
      </c>
      <c r="F80" s="149" t="s">
        <v>56</v>
      </c>
      <c r="G80" s="149" t="s">
        <v>119</v>
      </c>
      <c r="H80" s="149" t="s">
        <v>120</v>
      </c>
      <c r="I80" s="149" t="s">
        <v>121</v>
      </c>
      <c r="J80" s="150" t="s">
        <v>108</v>
      </c>
      <c r="K80" s="151" t="s">
        <v>122</v>
      </c>
      <c r="L80" s="152"/>
      <c r="M80" s="68" t="s">
        <v>27</v>
      </c>
      <c r="N80" s="69" t="s">
        <v>44</v>
      </c>
      <c r="O80" s="69" t="s">
        <v>123</v>
      </c>
      <c r="P80" s="69" t="s">
        <v>124</v>
      </c>
      <c r="Q80" s="69" t="s">
        <v>125</v>
      </c>
      <c r="R80" s="69" t="s">
        <v>126</v>
      </c>
      <c r="S80" s="69" t="s">
        <v>127</v>
      </c>
      <c r="T80" s="70" t="s">
        <v>128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129</v>
      </c>
      <c r="D81" s="36"/>
      <c r="E81" s="36"/>
      <c r="F81" s="36"/>
      <c r="G81" s="36"/>
      <c r="H81" s="36"/>
      <c r="I81" s="36"/>
      <c r="J81" s="153">
        <f>BK81</f>
        <v>0</v>
      </c>
      <c r="K81" s="36"/>
      <c r="L81" s="39"/>
      <c r="M81" s="71"/>
      <c r="N81" s="154"/>
      <c r="O81" s="72"/>
      <c r="P81" s="155">
        <f>P82</f>
        <v>0</v>
      </c>
      <c r="Q81" s="72"/>
      <c r="R81" s="155">
        <f>R82</f>
        <v>0</v>
      </c>
      <c r="S81" s="72"/>
      <c r="T81" s="156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73</v>
      </c>
      <c r="AU81" s="17" t="s">
        <v>109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73</v>
      </c>
      <c r="E82" s="161" t="s">
        <v>96</v>
      </c>
      <c r="F82" s="161" t="s">
        <v>490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162</v>
      </c>
      <c r="AT82" s="170" t="s">
        <v>73</v>
      </c>
      <c r="AU82" s="170" t="s">
        <v>74</v>
      </c>
      <c r="AY82" s="169" t="s">
        <v>132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73</v>
      </c>
      <c r="E83" s="172" t="s">
        <v>74</v>
      </c>
      <c r="F83" s="172" t="s">
        <v>490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SUM(P84:P95)</f>
        <v>0</v>
      </c>
      <c r="Q83" s="166"/>
      <c r="R83" s="167">
        <f>SUM(R84:R95)</f>
        <v>0</v>
      </c>
      <c r="S83" s="166"/>
      <c r="T83" s="168">
        <f>SUM(T84:T95)</f>
        <v>0</v>
      </c>
      <c r="AR83" s="169" t="s">
        <v>162</v>
      </c>
      <c r="AT83" s="170" t="s">
        <v>73</v>
      </c>
      <c r="AU83" s="170" t="s">
        <v>82</v>
      </c>
      <c r="AY83" s="169" t="s">
        <v>132</v>
      </c>
      <c r="BK83" s="171">
        <f>SUM(BK84:BK95)</f>
        <v>0</v>
      </c>
    </row>
    <row r="84" spans="1:65" s="2" customFormat="1" ht="16.5" customHeight="1">
      <c r="A84" s="34"/>
      <c r="B84" s="35"/>
      <c r="C84" s="174" t="s">
        <v>82</v>
      </c>
      <c r="D84" s="174" t="s">
        <v>134</v>
      </c>
      <c r="E84" s="175" t="s">
        <v>491</v>
      </c>
      <c r="F84" s="176" t="s">
        <v>492</v>
      </c>
      <c r="G84" s="177" t="s">
        <v>493</v>
      </c>
      <c r="H84" s="178">
        <v>1</v>
      </c>
      <c r="I84" s="179"/>
      <c r="J84" s="180">
        <f>ROUND(I84*H84,2)</f>
        <v>0</v>
      </c>
      <c r="K84" s="181"/>
      <c r="L84" s="39"/>
      <c r="M84" s="182" t="s">
        <v>27</v>
      </c>
      <c r="N84" s="183" t="s">
        <v>45</v>
      </c>
      <c r="O84" s="64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6" t="s">
        <v>494</v>
      </c>
      <c r="AT84" s="186" t="s">
        <v>134</v>
      </c>
      <c r="AU84" s="186" t="s">
        <v>85</v>
      </c>
      <c r="AY84" s="17" t="s">
        <v>132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7" t="s">
        <v>82</v>
      </c>
      <c r="BK84" s="187">
        <f>ROUND(I84*H84,2)</f>
        <v>0</v>
      </c>
      <c r="BL84" s="17" t="s">
        <v>494</v>
      </c>
      <c r="BM84" s="186" t="s">
        <v>495</v>
      </c>
    </row>
    <row r="85" spans="1:65" s="2" customFormat="1" ht="39">
      <c r="A85" s="34"/>
      <c r="B85" s="35"/>
      <c r="C85" s="36"/>
      <c r="D85" s="193" t="s">
        <v>142</v>
      </c>
      <c r="E85" s="36"/>
      <c r="F85" s="194" t="s">
        <v>496</v>
      </c>
      <c r="G85" s="36"/>
      <c r="H85" s="36"/>
      <c r="I85" s="190"/>
      <c r="J85" s="36"/>
      <c r="K85" s="36"/>
      <c r="L85" s="39"/>
      <c r="M85" s="191"/>
      <c r="N85" s="192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142</v>
      </c>
      <c r="AU85" s="17" t="s">
        <v>85</v>
      </c>
    </row>
    <row r="86" spans="1:65" s="2" customFormat="1" ht="16.5" customHeight="1">
      <c r="A86" s="34"/>
      <c r="B86" s="35"/>
      <c r="C86" s="174" t="s">
        <v>85</v>
      </c>
      <c r="D86" s="174" t="s">
        <v>134</v>
      </c>
      <c r="E86" s="175" t="s">
        <v>497</v>
      </c>
      <c r="F86" s="176" t="s">
        <v>498</v>
      </c>
      <c r="G86" s="177" t="s">
        <v>493</v>
      </c>
      <c r="H86" s="178">
        <v>1</v>
      </c>
      <c r="I86" s="179"/>
      <c r="J86" s="180">
        <f>ROUND(I86*H86,2)</f>
        <v>0</v>
      </c>
      <c r="K86" s="181"/>
      <c r="L86" s="39"/>
      <c r="M86" s="182" t="s">
        <v>27</v>
      </c>
      <c r="N86" s="183" t="s">
        <v>45</v>
      </c>
      <c r="O86" s="64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6" t="s">
        <v>494</v>
      </c>
      <c r="AT86" s="186" t="s">
        <v>134</v>
      </c>
      <c r="AU86" s="186" t="s">
        <v>85</v>
      </c>
      <c r="AY86" s="17" t="s">
        <v>132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7" t="s">
        <v>82</v>
      </c>
      <c r="BK86" s="187">
        <f>ROUND(I86*H86,2)</f>
        <v>0</v>
      </c>
      <c r="BL86" s="17" t="s">
        <v>494</v>
      </c>
      <c r="BM86" s="186" t="s">
        <v>499</v>
      </c>
    </row>
    <row r="87" spans="1:65" s="2" customFormat="1" ht="16.5" customHeight="1">
      <c r="A87" s="34"/>
      <c r="B87" s="35"/>
      <c r="C87" s="174" t="s">
        <v>151</v>
      </c>
      <c r="D87" s="174" t="s">
        <v>134</v>
      </c>
      <c r="E87" s="175" t="s">
        <v>500</v>
      </c>
      <c r="F87" s="176" t="s">
        <v>501</v>
      </c>
      <c r="G87" s="177" t="s">
        <v>493</v>
      </c>
      <c r="H87" s="178">
        <v>1</v>
      </c>
      <c r="I87" s="179"/>
      <c r="J87" s="180">
        <f>ROUND(I87*H87,2)</f>
        <v>0</v>
      </c>
      <c r="K87" s="181"/>
      <c r="L87" s="39"/>
      <c r="M87" s="182" t="s">
        <v>27</v>
      </c>
      <c r="N87" s="183" t="s">
        <v>45</v>
      </c>
      <c r="O87" s="64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6" t="s">
        <v>494</v>
      </c>
      <c r="AT87" s="186" t="s">
        <v>134</v>
      </c>
      <c r="AU87" s="186" t="s">
        <v>85</v>
      </c>
      <c r="AY87" s="17" t="s">
        <v>132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7" t="s">
        <v>82</v>
      </c>
      <c r="BK87" s="187">
        <f>ROUND(I87*H87,2)</f>
        <v>0</v>
      </c>
      <c r="BL87" s="17" t="s">
        <v>494</v>
      </c>
      <c r="BM87" s="186" t="s">
        <v>502</v>
      </c>
    </row>
    <row r="88" spans="1:65" s="2" customFormat="1" ht="19.5">
      <c r="A88" s="34"/>
      <c r="B88" s="35"/>
      <c r="C88" s="36"/>
      <c r="D88" s="193" t="s">
        <v>142</v>
      </c>
      <c r="E88" s="36"/>
      <c r="F88" s="194" t="s">
        <v>503</v>
      </c>
      <c r="G88" s="36"/>
      <c r="H88" s="36"/>
      <c r="I88" s="190"/>
      <c r="J88" s="36"/>
      <c r="K88" s="36"/>
      <c r="L88" s="39"/>
      <c r="M88" s="191"/>
      <c r="N88" s="192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142</v>
      </c>
      <c r="AU88" s="17" t="s">
        <v>85</v>
      </c>
    </row>
    <row r="89" spans="1:65" s="2" customFormat="1" ht="16.5" customHeight="1">
      <c r="A89" s="34"/>
      <c r="B89" s="35"/>
      <c r="C89" s="174" t="s">
        <v>138</v>
      </c>
      <c r="D89" s="174" t="s">
        <v>134</v>
      </c>
      <c r="E89" s="175" t="s">
        <v>504</v>
      </c>
      <c r="F89" s="176" t="s">
        <v>505</v>
      </c>
      <c r="G89" s="177" t="s">
        <v>493</v>
      </c>
      <c r="H89" s="178">
        <v>1</v>
      </c>
      <c r="I89" s="179"/>
      <c r="J89" s="180">
        <f>ROUND(I89*H89,2)</f>
        <v>0</v>
      </c>
      <c r="K89" s="181"/>
      <c r="L89" s="39"/>
      <c r="M89" s="182" t="s">
        <v>27</v>
      </c>
      <c r="N89" s="183" t="s">
        <v>45</v>
      </c>
      <c r="O89" s="64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6" t="s">
        <v>494</v>
      </c>
      <c r="AT89" s="186" t="s">
        <v>134</v>
      </c>
      <c r="AU89" s="186" t="s">
        <v>85</v>
      </c>
      <c r="AY89" s="17" t="s">
        <v>132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7" t="s">
        <v>82</v>
      </c>
      <c r="BK89" s="187">
        <f>ROUND(I89*H89,2)</f>
        <v>0</v>
      </c>
      <c r="BL89" s="17" t="s">
        <v>494</v>
      </c>
      <c r="BM89" s="186" t="s">
        <v>506</v>
      </c>
    </row>
    <row r="90" spans="1:65" s="2" customFormat="1" ht="16.5" customHeight="1">
      <c r="A90" s="34"/>
      <c r="B90" s="35"/>
      <c r="C90" s="174" t="s">
        <v>162</v>
      </c>
      <c r="D90" s="174" t="s">
        <v>134</v>
      </c>
      <c r="E90" s="175" t="s">
        <v>507</v>
      </c>
      <c r="F90" s="176" t="s">
        <v>508</v>
      </c>
      <c r="G90" s="177" t="s">
        <v>493</v>
      </c>
      <c r="H90" s="178">
        <v>1</v>
      </c>
      <c r="I90" s="179"/>
      <c r="J90" s="180">
        <f>ROUND(I90*H90,2)</f>
        <v>0</v>
      </c>
      <c r="K90" s="181"/>
      <c r="L90" s="39"/>
      <c r="M90" s="182" t="s">
        <v>27</v>
      </c>
      <c r="N90" s="183" t="s">
        <v>45</v>
      </c>
      <c r="O90" s="64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6" t="s">
        <v>494</v>
      </c>
      <c r="AT90" s="186" t="s">
        <v>134</v>
      </c>
      <c r="AU90" s="186" t="s">
        <v>85</v>
      </c>
      <c r="AY90" s="17" t="s">
        <v>132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7" t="s">
        <v>82</v>
      </c>
      <c r="BK90" s="187">
        <f>ROUND(I90*H90,2)</f>
        <v>0</v>
      </c>
      <c r="BL90" s="17" t="s">
        <v>494</v>
      </c>
      <c r="BM90" s="186" t="s">
        <v>509</v>
      </c>
    </row>
    <row r="91" spans="1:65" s="2" customFormat="1" ht="29.25">
      <c r="A91" s="34"/>
      <c r="B91" s="35"/>
      <c r="C91" s="36"/>
      <c r="D91" s="193" t="s">
        <v>142</v>
      </c>
      <c r="E91" s="36"/>
      <c r="F91" s="194" t="s">
        <v>510</v>
      </c>
      <c r="G91" s="36"/>
      <c r="H91" s="36"/>
      <c r="I91" s="190"/>
      <c r="J91" s="36"/>
      <c r="K91" s="36"/>
      <c r="L91" s="39"/>
      <c r="M91" s="191"/>
      <c r="N91" s="192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142</v>
      </c>
      <c r="AU91" s="17" t="s">
        <v>85</v>
      </c>
    </row>
    <row r="92" spans="1:65" s="2" customFormat="1" ht="16.5" customHeight="1">
      <c r="A92" s="34"/>
      <c r="B92" s="35"/>
      <c r="C92" s="174" t="s">
        <v>169</v>
      </c>
      <c r="D92" s="174" t="s">
        <v>134</v>
      </c>
      <c r="E92" s="175" t="s">
        <v>511</v>
      </c>
      <c r="F92" s="176" t="s">
        <v>512</v>
      </c>
      <c r="G92" s="177" t="s">
        <v>493</v>
      </c>
      <c r="H92" s="178">
        <v>1</v>
      </c>
      <c r="I92" s="179"/>
      <c r="J92" s="180">
        <f>ROUND(I92*H92,2)</f>
        <v>0</v>
      </c>
      <c r="K92" s="181"/>
      <c r="L92" s="39"/>
      <c r="M92" s="182" t="s">
        <v>27</v>
      </c>
      <c r="N92" s="183" t="s">
        <v>45</v>
      </c>
      <c r="O92" s="64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6" t="s">
        <v>494</v>
      </c>
      <c r="AT92" s="186" t="s">
        <v>134</v>
      </c>
      <c r="AU92" s="186" t="s">
        <v>85</v>
      </c>
      <c r="AY92" s="17" t="s">
        <v>132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7" t="s">
        <v>82</v>
      </c>
      <c r="BK92" s="187">
        <f>ROUND(I92*H92,2)</f>
        <v>0</v>
      </c>
      <c r="BL92" s="17" t="s">
        <v>494</v>
      </c>
      <c r="BM92" s="186" t="s">
        <v>513</v>
      </c>
    </row>
    <row r="93" spans="1:65" s="2" customFormat="1" ht="29.25">
      <c r="A93" s="34"/>
      <c r="B93" s="35"/>
      <c r="C93" s="36"/>
      <c r="D93" s="193" t="s">
        <v>142</v>
      </c>
      <c r="E93" s="36"/>
      <c r="F93" s="194" t="s">
        <v>514</v>
      </c>
      <c r="G93" s="36"/>
      <c r="H93" s="36"/>
      <c r="I93" s="190"/>
      <c r="J93" s="36"/>
      <c r="K93" s="36"/>
      <c r="L93" s="39"/>
      <c r="M93" s="191"/>
      <c r="N93" s="192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142</v>
      </c>
      <c r="AU93" s="17" t="s">
        <v>85</v>
      </c>
    </row>
    <row r="94" spans="1:65" s="2" customFormat="1" ht="16.5" customHeight="1">
      <c r="A94" s="34"/>
      <c r="B94" s="35"/>
      <c r="C94" s="174" t="s">
        <v>156</v>
      </c>
      <c r="D94" s="174" t="s">
        <v>134</v>
      </c>
      <c r="E94" s="175" t="s">
        <v>515</v>
      </c>
      <c r="F94" s="176" t="s">
        <v>516</v>
      </c>
      <c r="G94" s="177" t="s">
        <v>493</v>
      </c>
      <c r="H94" s="178">
        <v>1</v>
      </c>
      <c r="I94" s="179"/>
      <c r="J94" s="180">
        <f>ROUND(I94*H94,2)</f>
        <v>0</v>
      </c>
      <c r="K94" s="181"/>
      <c r="L94" s="39"/>
      <c r="M94" s="182" t="s">
        <v>27</v>
      </c>
      <c r="N94" s="183" t="s">
        <v>45</v>
      </c>
      <c r="O94" s="64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6" t="s">
        <v>494</v>
      </c>
      <c r="AT94" s="186" t="s">
        <v>134</v>
      </c>
      <c r="AU94" s="186" t="s">
        <v>85</v>
      </c>
      <c r="AY94" s="17" t="s">
        <v>132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7" t="s">
        <v>82</v>
      </c>
      <c r="BK94" s="187">
        <f>ROUND(I94*H94,2)</f>
        <v>0</v>
      </c>
      <c r="BL94" s="17" t="s">
        <v>494</v>
      </c>
      <c r="BM94" s="186" t="s">
        <v>517</v>
      </c>
    </row>
    <row r="95" spans="1:65" s="2" customFormat="1" ht="16.5" customHeight="1">
      <c r="A95" s="34"/>
      <c r="B95" s="35"/>
      <c r="C95" s="174" t="s">
        <v>180</v>
      </c>
      <c r="D95" s="174" t="s">
        <v>134</v>
      </c>
      <c r="E95" s="175" t="s">
        <v>518</v>
      </c>
      <c r="F95" s="176" t="s">
        <v>519</v>
      </c>
      <c r="G95" s="177" t="s">
        <v>493</v>
      </c>
      <c r="H95" s="178">
        <v>1</v>
      </c>
      <c r="I95" s="179"/>
      <c r="J95" s="180">
        <f>ROUND(I95*H95,2)</f>
        <v>0</v>
      </c>
      <c r="K95" s="181"/>
      <c r="L95" s="39"/>
      <c r="M95" s="231" t="s">
        <v>27</v>
      </c>
      <c r="N95" s="232" t="s">
        <v>45</v>
      </c>
      <c r="O95" s="233"/>
      <c r="P95" s="234">
        <f>O95*H95</f>
        <v>0</v>
      </c>
      <c r="Q95" s="234">
        <v>0</v>
      </c>
      <c r="R95" s="234">
        <f>Q95*H95</f>
        <v>0</v>
      </c>
      <c r="S95" s="234">
        <v>0</v>
      </c>
      <c r="T95" s="23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6" t="s">
        <v>520</v>
      </c>
      <c r="AT95" s="186" t="s">
        <v>134</v>
      </c>
      <c r="AU95" s="186" t="s">
        <v>85</v>
      </c>
      <c r="AY95" s="17" t="s">
        <v>132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7" t="s">
        <v>82</v>
      </c>
      <c r="BK95" s="187">
        <f>ROUND(I95*H95,2)</f>
        <v>0</v>
      </c>
      <c r="BL95" s="17" t="s">
        <v>520</v>
      </c>
      <c r="BM95" s="186" t="s">
        <v>521</v>
      </c>
    </row>
    <row r="96" spans="1:65" s="2" customFormat="1" ht="6.95" customHeight="1">
      <c r="A96" s="34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39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algorithmName="SHA-512" hashValue="dQJSjBlCzsr91J7OsEqtb650eAN7kMSZBx433hwNrBPz0r5fqGmcp1e/i6g2m5fFv791ReacKgEFS9Se0KZ2Fw==" saltValue="NQsBFrP/TbJO/MHGriOEdRbQWPebwrEsZ/5KXi7LRMBG65bS23JlmwIhVaCXnEUgCv8p59jpSlA1xqTm+M9Zug==" spinCount="100000" sheet="1" objects="1" scenarios="1" formatColumns="0" formatRows="0" autoFilter="0"/>
  <autoFilter ref="C80:K9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s="1" customFormat="1" ht="37.5" customHeight="1"/>
    <row r="2" spans="2:11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5" customFormat="1" ht="45" customHeight="1">
      <c r="B3" s="240"/>
      <c r="C3" s="368" t="s">
        <v>522</v>
      </c>
      <c r="D3" s="368"/>
      <c r="E3" s="368"/>
      <c r="F3" s="368"/>
      <c r="G3" s="368"/>
      <c r="H3" s="368"/>
      <c r="I3" s="368"/>
      <c r="J3" s="368"/>
      <c r="K3" s="241"/>
    </row>
    <row r="4" spans="2:11" s="1" customFormat="1" ht="25.5" customHeight="1">
      <c r="B4" s="242"/>
      <c r="C4" s="373" t="s">
        <v>523</v>
      </c>
      <c r="D4" s="373"/>
      <c r="E4" s="373"/>
      <c r="F4" s="373"/>
      <c r="G4" s="373"/>
      <c r="H4" s="373"/>
      <c r="I4" s="373"/>
      <c r="J4" s="373"/>
      <c r="K4" s="243"/>
    </row>
    <row r="5" spans="2:11" s="1" customFormat="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>
      <c r="B6" s="242"/>
      <c r="C6" s="372" t="s">
        <v>524</v>
      </c>
      <c r="D6" s="372"/>
      <c r="E6" s="372"/>
      <c r="F6" s="372"/>
      <c r="G6" s="372"/>
      <c r="H6" s="372"/>
      <c r="I6" s="372"/>
      <c r="J6" s="372"/>
      <c r="K6" s="243"/>
    </row>
    <row r="7" spans="2:11" s="1" customFormat="1" ht="15" customHeight="1">
      <c r="B7" s="246"/>
      <c r="C7" s="372" t="s">
        <v>525</v>
      </c>
      <c r="D7" s="372"/>
      <c r="E7" s="372"/>
      <c r="F7" s="372"/>
      <c r="G7" s="372"/>
      <c r="H7" s="372"/>
      <c r="I7" s="372"/>
      <c r="J7" s="372"/>
      <c r="K7" s="243"/>
    </row>
    <row r="8" spans="2:11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>
      <c r="B9" s="246"/>
      <c r="C9" s="372" t="s">
        <v>526</v>
      </c>
      <c r="D9" s="372"/>
      <c r="E9" s="372"/>
      <c r="F9" s="372"/>
      <c r="G9" s="372"/>
      <c r="H9" s="372"/>
      <c r="I9" s="372"/>
      <c r="J9" s="372"/>
      <c r="K9" s="243"/>
    </row>
    <row r="10" spans="2:11" s="1" customFormat="1" ht="15" customHeight="1">
      <c r="B10" s="246"/>
      <c r="C10" s="245"/>
      <c r="D10" s="372" t="s">
        <v>527</v>
      </c>
      <c r="E10" s="372"/>
      <c r="F10" s="372"/>
      <c r="G10" s="372"/>
      <c r="H10" s="372"/>
      <c r="I10" s="372"/>
      <c r="J10" s="372"/>
      <c r="K10" s="243"/>
    </row>
    <row r="11" spans="2:11" s="1" customFormat="1" ht="15" customHeight="1">
      <c r="B11" s="246"/>
      <c r="C11" s="247"/>
      <c r="D11" s="372" t="s">
        <v>528</v>
      </c>
      <c r="E11" s="372"/>
      <c r="F11" s="372"/>
      <c r="G11" s="372"/>
      <c r="H11" s="372"/>
      <c r="I11" s="372"/>
      <c r="J11" s="372"/>
      <c r="K11" s="243"/>
    </row>
    <row r="12" spans="2:11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>
      <c r="B13" s="246"/>
      <c r="C13" s="247"/>
      <c r="D13" s="248" t="s">
        <v>529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>
      <c r="B15" s="246"/>
      <c r="C15" s="247"/>
      <c r="D15" s="372" t="s">
        <v>530</v>
      </c>
      <c r="E15" s="372"/>
      <c r="F15" s="372"/>
      <c r="G15" s="372"/>
      <c r="H15" s="372"/>
      <c r="I15" s="372"/>
      <c r="J15" s="372"/>
      <c r="K15" s="243"/>
    </row>
    <row r="16" spans="2:11" s="1" customFormat="1" ht="15" customHeight="1">
      <c r="B16" s="246"/>
      <c r="C16" s="247"/>
      <c r="D16" s="372" t="s">
        <v>531</v>
      </c>
      <c r="E16" s="372"/>
      <c r="F16" s="372"/>
      <c r="G16" s="372"/>
      <c r="H16" s="372"/>
      <c r="I16" s="372"/>
      <c r="J16" s="372"/>
      <c r="K16" s="243"/>
    </row>
    <row r="17" spans="2:11" s="1" customFormat="1" ht="15" customHeight="1">
      <c r="B17" s="246"/>
      <c r="C17" s="247"/>
      <c r="D17" s="372" t="s">
        <v>532</v>
      </c>
      <c r="E17" s="372"/>
      <c r="F17" s="372"/>
      <c r="G17" s="372"/>
      <c r="H17" s="372"/>
      <c r="I17" s="372"/>
      <c r="J17" s="372"/>
      <c r="K17" s="243"/>
    </row>
    <row r="18" spans="2:11" s="1" customFormat="1" ht="15" customHeight="1">
      <c r="B18" s="246"/>
      <c r="C18" s="247"/>
      <c r="D18" s="247"/>
      <c r="E18" s="249" t="s">
        <v>81</v>
      </c>
      <c r="F18" s="372" t="s">
        <v>533</v>
      </c>
      <c r="G18" s="372"/>
      <c r="H18" s="372"/>
      <c r="I18" s="372"/>
      <c r="J18" s="372"/>
      <c r="K18" s="243"/>
    </row>
    <row r="19" spans="2:11" s="1" customFormat="1" ht="15" customHeight="1">
      <c r="B19" s="246"/>
      <c r="C19" s="247"/>
      <c r="D19" s="247"/>
      <c r="E19" s="249" t="s">
        <v>534</v>
      </c>
      <c r="F19" s="372" t="s">
        <v>535</v>
      </c>
      <c r="G19" s="372"/>
      <c r="H19" s="372"/>
      <c r="I19" s="372"/>
      <c r="J19" s="372"/>
      <c r="K19" s="243"/>
    </row>
    <row r="20" spans="2:11" s="1" customFormat="1" ht="15" customHeight="1">
      <c r="B20" s="246"/>
      <c r="C20" s="247"/>
      <c r="D20" s="247"/>
      <c r="E20" s="249" t="s">
        <v>536</v>
      </c>
      <c r="F20" s="372" t="s">
        <v>537</v>
      </c>
      <c r="G20" s="372"/>
      <c r="H20" s="372"/>
      <c r="I20" s="372"/>
      <c r="J20" s="372"/>
      <c r="K20" s="243"/>
    </row>
    <row r="21" spans="2:11" s="1" customFormat="1" ht="15" customHeight="1">
      <c r="B21" s="246"/>
      <c r="C21" s="247"/>
      <c r="D21" s="247"/>
      <c r="E21" s="249" t="s">
        <v>538</v>
      </c>
      <c r="F21" s="372" t="s">
        <v>539</v>
      </c>
      <c r="G21" s="372"/>
      <c r="H21" s="372"/>
      <c r="I21" s="372"/>
      <c r="J21" s="372"/>
      <c r="K21" s="243"/>
    </row>
    <row r="22" spans="2:11" s="1" customFormat="1" ht="15" customHeight="1">
      <c r="B22" s="246"/>
      <c r="C22" s="247"/>
      <c r="D22" s="247"/>
      <c r="E22" s="249" t="s">
        <v>97</v>
      </c>
      <c r="F22" s="372" t="s">
        <v>540</v>
      </c>
      <c r="G22" s="372"/>
      <c r="H22" s="372"/>
      <c r="I22" s="372"/>
      <c r="J22" s="372"/>
      <c r="K22" s="243"/>
    </row>
    <row r="23" spans="2:11" s="1" customFormat="1" ht="15" customHeight="1">
      <c r="B23" s="246"/>
      <c r="C23" s="247"/>
      <c r="D23" s="247"/>
      <c r="E23" s="249" t="s">
        <v>541</v>
      </c>
      <c r="F23" s="372" t="s">
        <v>542</v>
      </c>
      <c r="G23" s="372"/>
      <c r="H23" s="372"/>
      <c r="I23" s="372"/>
      <c r="J23" s="372"/>
      <c r="K23" s="243"/>
    </row>
    <row r="24" spans="2:11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>
      <c r="B25" s="246"/>
      <c r="C25" s="372" t="s">
        <v>543</v>
      </c>
      <c r="D25" s="372"/>
      <c r="E25" s="372"/>
      <c r="F25" s="372"/>
      <c r="G25" s="372"/>
      <c r="H25" s="372"/>
      <c r="I25" s="372"/>
      <c r="J25" s="372"/>
      <c r="K25" s="243"/>
    </row>
    <row r="26" spans="2:11" s="1" customFormat="1" ht="15" customHeight="1">
      <c r="B26" s="246"/>
      <c r="C26" s="372" t="s">
        <v>544</v>
      </c>
      <c r="D26" s="372"/>
      <c r="E26" s="372"/>
      <c r="F26" s="372"/>
      <c r="G26" s="372"/>
      <c r="H26" s="372"/>
      <c r="I26" s="372"/>
      <c r="J26" s="372"/>
      <c r="K26" s="243"/>
    </row>
    <row r="27" spans="2:11" s="1" customFormat="1" ht="15" customHeight="1">
      <c r="B27" s="246"/>
      <c r="C27" s="245"/>
      <c r="D27" s="372" t="s">
        <v>545</v>
      </c>
      <c r="E27" s="372"/>
      <c r="F27" s="372"/>
      <c r="G27" s="372"/>
      <c r="H27" s="372"/>
      <c r="I27" s="372"/>
      <c r="J27" s="372"/>
      <c r="K27" s="243"/>
    </row>
    <row r="28" spans="2:11" s="1" customFormat="1" ht="15" customHeight="1">
      <c r="B28" s="246"/>
      <c r="C28" s="247"/>
      <c r="D28" s="372" t="s">
        <v>546</v>
      </c>
      <c r="E28" s="372"/>
      <c r="F28" s="372"/>
      <c r="G28" s="372"/>
      <c r="H28" s="372"/>
      <c r="I28" s="372"/>
      <c r="J28" s="372"/>
      <c r="K28" s="243"/>
    </row>
    <row r="29" spans="2:11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>
      <c r="B30" s="246"/>
      <c r="C30" s="247"/>
      <c r="D30" s="372" t="s">
        <v>547</v>
      </c>
      <c r="E30" s="372"/>
      <c r="F30" s="372"/>
      <c r="G30" s="372"/>
      <c r="H30" s="372"/>
      <c r="I30" s="372"/>
      <c r="J30" s="372"/>
      <c r="K30" s="243"/>
    </row>
    <row r="31" spans="2:11" s="1" customFormat="1" ht="15" customHeight="1">
      <c r="B31" s="246"/>
      <c r="C31" s="247"/>
      <c r="D31" s="372" t="s">
        <v>548</v>
      </c>
      <c r="E31" s="372"/>
      <c r="F31" s="372"/>
      <c r="G31" s="372"/>
      <c r="H31" s="372"/>
      <c r="I31" s="372"/>
      <c r="J31" s="372"/>
      <c r="K31" s="243"/>
    </row>
    <row r="32" spans="2:11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>
      <c r="B33" s="246"/>
      <c r="C33" s="247"/>
      <c r="D33" s="372" t="s">
        <v>549</v>
      </c>
      <c r="E33" s="372"/>
      <c r="F33" s="372"/>
      <c r="G33" s="372"/>
      <c r="H33" s="372"/>
      <c r="I33" s="372"/>
      <c r="J33" s="372"/>
      <c r="K33" s="243"/>
    </row>
    <row r="34" spans="2:11" s="1" customFormat="1" ht="15" customHeight="1">
      <c r="B34" s="246"/>
      <c r="C34" s="247"/>
      <c r="D34" s="372" t="s">
        <v>550</v>
      </c>
      <c r="E34" s="372"/>
      <c r="F34" s="372"/>
      <c r="G34" s="372"/>
      <c r="H34" s="372"/>
      <c r="I34" s="372"/>
      <c r="J34" s="372"/>
      <c r="K34" s="243"/>
    </row>
    <row r="35" spans="2:11" s="1" customFormat="1" ht="15" customHeight="1">
      <c r="B35" s="246"/>
      <c r="C35" s="247"/>
      <c r="D35" s="372" t="s">
        <v>551</v>
      </c>
      <c r="E35" s="372"/>
      <c r="F35" s="372"/>
      <c r="G35" s="372"/>
      <c r="H35" s="372"/>
      <c r="I35" s="372"/>
      <c r="J35" s="372"/>
      <c r="K35" s="243"/>
    </row>
    <row r="36" spans="2:11" s="1" customFormat="1" ht="15" customHeight="1">
      <c r="B36" s="246"/>
      <c r="C36" s="247"/>
      <c r="D36" s="245"/>
      <c r="E36" s="248" t="s">
        <v>118</v>
      </c>
      <c r="F36" s="245"/>
      <c r="G36" s="372" t="s">
        <v>552</v>
      </c>
      <c r="H36" s="372"/>
      <c r="I36" s="372"/>
      <c r="J36" s="372"/>
      <c r="K36" s="243"/>
    </row>
    <row r="37" spans="2:11" s="1" customFormat="1" ht="30.75" customHeight="1">
      <c r="B37" s="246"/>
      <c r="C37" s="247"/>
      <c r="D37" s="245"/>
      <c r="E37" s="248" t="s">
        <v>553</v>
      </c>
      <c r="F37" s="245"/>
      <c r="G37" s="372" t="s">
        <v>554</v>
      </c>
      <c r="H37" s="372"/>
      <c r="I37" s="372"/>
      <c r="J37" s="372"/>
      <c r="K37" s="243"/>
    </row>
    <row r="38" spans="2:11" s="1" customFormat="1" ht="15" customHeight="1">
      <c r="B38" s="246"/>
      <c r="C38" s="247"/>
      <c r="D38" s="245"/>
      <c r="E38" s="248" t="s">
        <v>55</v>
      </c>
      <c r="F38" s="245"/>
      <c r="G38" s="372" t="s">
        <v>555</v>
      </c>
      <c r="H38" s="372"/>
      <c r="I38" s="372"/>
      <c r="J38" s="372"/>
      <c r="K38" s="243"/>
    </row>
    <row r="39" spans="2:11" s="1" customFormat="1" ht="15" customHeight="1">
      <c r="B39" s="246"/>
      <c r="C39" s="247"/>
      <c r="D39" s="245"/>
      <c r="E39" s="248" t="s">
        <v>56</v>
      </c>
      <c r="F39" s="245"/>
      <c r="G39" s="372" t="s">
        <v>556</v>
      </c>
      <c r="H39" s="372"/>
      <c r="I39" s="372"/>
      <c r="J39" s="372"/>
      <c r="K39" s="243"/>
    </row>
    <row r="40" spans="2:11" s="1" customFormat="1" ht="15" customHeight="1">
      <c r="B40" s="246"/>
      <c r="C40" s="247"/>
      <c r="D40" s="245"/>
      <c r="E40" s="248" t="s">
        <v>119</v>
      </c>
      <c r="F40" s="245"/>
      <c r="G40" s="372" t="s">
        <v>557</v>
      </c>
      <c r="H40" s="372"/>
      <c r="I40" s="372"/>
      <c r="J40" s="372"/>
      <c r="K40" s="243"/>
    </row>
    <row r="41" spans="2:11" s="1" customFormat="1" ht="15" customHeight="1">
      <c r="B41" s="246"/>
      <c r="C41" s="247"/>
      <c r="D41" s="245"/>
      <c r="E41" s="248" t="s">
        <v>120</v>
      </c>
      <c r="F41" s="245"/>
      <c r="G41" s="372" t="s">
        <v>558</v>
      </c>
      <c r="H41" s="372"/>
      <c r="I41" s="372"/>
      <c r="J41" s="372"/>
      <c r="K41" s="243"/>
    </row>
    <row r="42" spans="2:11" s="1" customFormat="1" ht="15" customHeight="1">
      <c r="B42" s="246"/>
      <c r="C42" s="247"/>
      <c r="D42" s="245"/>
      <c r="E42" s="248" t="s">
        <v>559</v>
      </c>
      <c r="F42" s="245"/>
      <c r="G42" s="372" t="s">
        <v>560</v>
      </c>
      <c r="H42" s="372"/>
      <c r="I42" s="372"/>
      <c r="J42" s="372"/>
      <c r="K42" s="243"/>
    </row>
    <row r="43" spans="2:11" s="1" customFormat="1" ht="15" customHeight="1">
      <c r="B43" s="246"/>
      <c r="C43" s="247"/>
      <c r="D43" s="245"/>
      <c r="E43" s="248"/>
      <c r="F43" s="245"/>
      <c r="G43" s="372" t="s">
        <v>561</v>
      </c>
      <c r="H43" s="372"/>
      <c r="I43" s="372"/>
      <c r="J43" s="372"/>
      <c r="K43" s="243"/>
    </row>
    <row r="44" spans="2:11" s="1" customFormat="1" ht="15" customHeight="1">
      <c r="B44" s="246"/>
      <c r="C44" s="247"/>
      <c r="D44" s="245"/>
      <c r="E44" s="248" t="s">
        <v>562</v>
      </c>
      <c r="F44" s="245"/>
      <c r="G44" s="372" t="s">
        <v>563</v>
      </c>
      <c r="H44" s="372"/>
      <c r="I44" s="372"/>
      <c r="J44" s="372"/>
      <c r="K44" s="243"/>
    </row>
    <row r="45" spans="2:11" s="1" customFormat="1" ht="15" customHeight="1">
      <c r="B45" s="246"/>
      <c r="C45" s="247"/>
      <c r="D45" s="245"/>
      <c r="E45" s="248" t="s">
        <v>122</v>
      </c>
      <c r="F45" s="245"/>
      <c r="G45" s="372" t="s">
        <v>564</v>
      </c>
      <c r="H45" s="372"/>
      <c r="I45" s="372"/>
      <c r="J45" s="372"/>
      <c r="K45" s="243"/>
    </row>
    <row r="46" spans="2:11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>
      <c r="B47" s="246"/>
      <c r="C47" s="247"/>
      <c r="D47" s="372" t="s">
        <v>565</v>
      </c>
      <c r="E47" s="372"/>
      <c r="F47" s="372"/>
      <c r="G47" s="372"/>
      <c r="H47" s="372"/>
      <c r="I47" s="372"/>
      <c r="J47" s="372"/>
      <c r="K47" s="243"/>
    </row>
    <row r="48" spans="2:11" s="1" customFormat="1" ht="15" customHeight="1">
      <c r="B48" s="246"/>
      <c r="C48" s="247"/>
      <c r="D48" s="247"/>
      <c r="E48" s="372" t="s">
        <v>566</v>
      </c>
      <c r="F48" s="372"/>
      <c r="G48" s="372"/>
      <c r="H48" s="372"/>
      <c r="I48" s="372"/>
      <c r="J48" s="372"/>
      <c r="K48" s="243"/>
    </row>
    <row r="49" spans="2:11" s="1" customFormat="1" ht="15" customHeight="1">
      <c r="B49" s="246"/>
      <c r="C49" s="247"/>
      <c r="D49" s="247"/>
      <c r="E49" s="372" t="s">
        <v>567</v>
      </c>
      <c r="F49" s="372"/>
      <c r="G49" s="372"/>
      <c r="H49" s="372"/>
      <c r="I49" s="372"/>
      <c r="J49" s="372"/>
      <c r="K49" s="243"/>
    </row>
    <row r="50" spans="2:11" s="1" customFormat="1" ht="15" customHeight="1">
      <c r="B50" s="246"/>
      <c r="C50" s="247"/>
      <c r="D50" s="247"/>
      <c r="E50" s="372" t="s">
        <v>568</v>
      </c>
      <c r="F50" s="372"/>
      <c r="G50" s="372"/>
      <c r="H50" s="372"/>
      <c r="I50" s="372"/>
      <c r="J50" s="372"/>
      <c r="K50" s="243"/>
    </row>
    <row r="51" spans="2:11" s="1" customFormat="1" ht="15" customHeight="1">
      <c r="B51" s="246"/>
      <c r="C51" s="247"/>
      <c r="D51" s="372" t="s">
        <v>569</v>
      </c>
      <c r="E51" s="372"/>
      <c r="F51" s="372"/>
      <c r="G51" s="372"/>
      <c r="H51" s="372"/>
      <c r="I51" s="372"/>
      <c r="J51" s="372"/>
      <c r="K51" s="243"/>
    </row>
    <row r="52" spans="2:11" s="1" customFormat="1" ht="25.5" customHeight="1">
      <c r="B52" s="242"/>
      <c r="C52" s="373" t="s">
        <v>570</v>
      </c>
      <c r="D52" s="373"/>
      <c r="E52" s="373"/>
      <c r="F52" s="373"/>
      <c r="G52" s="373"/>
      <c r="H52" s="373"/>
      <c r="I52" s="373"/>
      <c r="J52" s="373"/>
      <c r="K52" s="243"/>
    </row>
    <row r="53" spans="2:11" s="1" customFormat="1" ht="5.25" customHeight="1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>
      <c r="B54" s="242"/>
      <c r="C54" s="372" t="s">
        <v>571</v>
      </c>
      <c r="D54" s="372"/>
      <c r="E54" s="372"/>
      <c r="F54" s="372"/>
      <c r="G54" s="372"/>
      <c r="H54" s="372"/>
      <c r="I54" s="372"/>
      <c r="J54" s="372"/>
      <c r="K54" s="243"/>
    </row>
    <row r="55" spans="2:11" s="1" customFormat="1" ht="15" customHeight="1">
      <c r="B55" s="242"/>
      <c r="C55" s="372" t="s">
        <v>572</v>
      </c>
      <c r="D55" s="372"/>
      <c r="E55" s="372"/>
      <c r="F55" s="372"/>
      <c r="G55" s="372"/>
      <c r="H55" s="372"/>
      <c r="I55" s="372"/>
      <c r="J55" s="372"/>
      <c r="K55" s="243"/>
    </row>
    <row r="56" spans="2:11" s="1" customFormat="1" ht="12.75" customHeight="1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>
      <c r="B57" s="242"/>
      <c r="C57" s="372" t="s">
        <v>573</v>
      </c>
      <c r="D57" s="372"/>
      <c r="E57" s="372"/>
      <c r="F57" s="372"/>
      <c r="G57" s="372"/>
      <c r="H57" s="372"/>
      <c r="I57" s="372"/>
      <c r="J57" s="372"/>
      <c r="K57" s="243"/>
    </row>
    <row r="58" spans="2:11" s="1" customFormat="1" ht="15" customHeight="1">
      <c r="B58" s="242"/>
      <c r="C58" s="247"/>
      <c r="D58" s="372" t="s">
        <v>574</v>
      </c>
      <c r="E58" s="372"/>
      <c r="F58" s="372"/>
      <c r="G58" s="372"/>
      <c r="H58" s="372"/>
      <c r="I58" s="372"/>
      <c r="J58" s="372"/>
      <c r="K58" s="243"/>
    </row>
    <row r="59" spans="2:11" s="1" customFormat="1" ht="15" customHeight="1">
      <c r="B59" s="242"/>
      <c r="C59" s="247"/>
      <c r="D59" s="372" t="s">
        <v>575</v>
      </c>
      <c r="E59" s="372"/>
      <c r="F59" s="372"/>
      <c r="G59" s="372"/>
      <c r="H59" s="372"/>
      <c r="I59" s="372"/>
      <c r="J59" s="372"/>
      <c r="K59" s="243"/>
    </row>
    <row r="60" spans="2:11" s="1" customFormat="1" ht="15" customHeight="1">
      <c r="B60" s="242"/>
      <c r="C60" s="247"/>
      <c r="D60" s="372" t="s">
        <v>576</v>
      </c>
      <c r="E60" s="372"/>
      <c r="F60" s="372"/>
      <c r="G60" s="372"/>
      <c r="H60" s="372"/>
      <c r="I60" s="372"/>
      <c r="J60" s="372"/>
      <c r="K60" s="243"/>
    </row>
    <row r="61" spans="2:11" s="1" customFormat="1" ht="15" customHeight="1">
      <c r="B61" s="242"/>
      <c r="C61" s="247"/>
      <c r="D61" s="372" t="s">
        <v>577</v>
      </c>
      <c r="E61" s="372"/>
      <c r="F61" s="372"/>
      <c r="G61" s="372"/>
      <c r="H61" s="372"/>
      <c r="I61" s="372"/>
      <c r="J61" s="372"/>
      <c r="K61" s="243"/>
    </row>
    <row r="62" spans="2:11" s="1" customFormat="1" ht="15" customHeight="1">
      <c r="B62" s="242"/>
      <c r="C62" s="247"/>
      <c r="D62" s="374" t="s">
        <v>578</v>
      </c>
      <c r="E62" s="374"/>
      <c r="F62" s="374"/>
      <c r="G62" s="374"/>
      <c r="H62" s="374"/>
      <c r="I62" s="374"/>
      <c r="J62" s="374"/>
      <c r="K62" s="243"/>
    </row>
    <row r="63" spans="2:11" s="1" customFormat="1" ht="15" customHeight="1">
      <c r="B63" s="242"/>
      <c r="C63" s="247"/>
      <c r="D63" s="372" t="s">
        <v>579</v>
      </c>
      <c r="E63" s="372"/>
      <c r="F63" s="372"/>
      <c r="G63" s="372"/>
      <c r="H63" s="372"/>
      <c r="I63" s="372"/>
      <c r="J63" s="372"/>
      <c r="K63" s="243"/>
    </row>
    <row r="64" spans="2:11" s="1" customFormat="1" ht="12.75" customHeight="1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>
      <c r="B65" s="242"/>
      <c r="C65" s="247"/>
      <c r="D65" s="372" t="s">
        <v>580</v>
      </c>
      <c r="E65" s="372"/>
      <c r="F65" s="372"/>
      <c r="G65" s="372"/>
      <c r="H65" s="372"/>
      <c r="I65" s="372"/>
      <c r="J65" s="372"/>
      <c r="K65" s="243"/>
    </row>
    <row r="66" spans="2:11" s="1" customFormat="1" ht="15" customHeight="1">
      <c r="B66" s="242"/>
      <c r="C66" s="247"/>
      <c r="D66" s="374" t="s">
        <v>581</v>
      </c>
      <c r="E66" s="374"/>
      <c r="F66" s="374"/>
      <c r="G66" s="374"/>
      <c r="H66" s="374"/>
      <c r="I66" s="374"/>
      <c r="J66" s="374"/>
      <c r="K66" s="243"/>
    </row>
    <row r="67" spans="2:11" s="1" customFormat="1" ht="15" customHeight="1">
      <c r="B67" s="242"/>
      <c r="C67" s="247"/>
      <c r="D67" s="372" t="s">
        <v>582</v>
      </c>
      <c r="E67" s="372"/>
      <c r="F67" s="372"/>
      <c r="G67" s="372"/>
      <c r="H67" s="372"/>
      <c r="I67" s="372"/>
      <c r="J67" s="372"/>
      <c r="K67" s="243"/>
    </row>
    <row r="68" spans="2:11" s="1" customFormat="1" ht="15" customHeight="1">
      <c r="B68" s="242"/>
      <c r="C68" s="247"/>
      <c r="D68" s="372" t="s">
        <v>583</v>
      </c>
      <c r="E68" s="372"/>
      <c r="F68" s="372"/>
      <c r="G68" s="372"/>
      <c r="H68" s="372"/>
      <c r="I68" s="372"/>
      <c r="J68" s="372"/>
      <c r="K68" s="243"/>
    </row>
    <row r="69" spans="2:11" s="1" customFormat="1" ht="15" customHeight="1">
      <c r="B69" s="242"/>
      <c r="C69" s="247"/>
      <c r="D69" s="372" t="s">
        <v>584</v>
      </c>
      <c r="E69" s="372"/>
      <c r="F69" s="372"/>
      <c r="G69" s="372"/>
      <c r="H69" s="372"/>
      <c r="I69" s="372"/>
      <c r="J69" s="372"/>
      <c r="K69" s="243"/>
    </row>
    <row r="70" spans="2:11" s="1" customFormat="1" ht="15" customHeight="1">
      <c r="B70" s="242"/>
      <c r="C70" s="247"/>
      <c r="D70" s="372" t="s">
        <v>585</v>
      </c>
      <c r="E70" s="372"/>
      <c r="F70" s="372"/>
      <c r="G70" s="372"/>
      <c r="H70" s="372"/>
      <c r="I70" s="372"/>
      <c r="J70" s="372"/>
      <c r="K70" s="243"/>
    </row>
    <row r="71" spans="2:1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>
      <c r="B75" s="259"/>
      <c r="C75" s="367" t="s">
        <v>586</v>
      </c>
      <c r="D75" s="367"/>
      <c r="E75" s="367"/>
      <c r="F75" s="367"/>
      <c r="G75" s="367"/>
      <c r="H75" s="367"/>
      <c r="I75" s="367"/>
      <c r="J75" s="367"/>
      <c r="K75" s="260"/>
    </row>
    <row r="76" spans="2:11" s="1" customFormat="1" ht="17.25" customHeight="1">
      <c r="B76" s="259"/>
      <c r="C76" s="261" t="s">
        <v>587</v>
      </c>
      <c r="D76" s="261"/>
      <c r="E76" s="261"/>
      <c r="F76" s="261" t="s">
        <v>588</v>
      </c>
      <c r="G76" s="262"/>
      <c r="H76" s="261" t="s">
        <v>56</v>
      </c>
      <c r="I76" s="261" t="s">
        <v>59</v>
      </c>
      <c r="J76" s="261" t="s">
        <v>589</v>
      </c>
      <c r="K76" s="260"/>
    </row>
    <row r="77" spans="2:11" s="1" customFormat="1" ht="17.25" customHeight="1">
      <c r="B77" s="259"/>
      <c r="C77" s="263" t="s">
        <v>590</v>
      </c>
      <c r="D77" s="263"/>
      <c r="E77" s="263"/>
      <c r="F77" s="264" t="s">
        <v>591</v>
      </c>
      <c r="G77" s="265"/>
      <c r="H77" s="263"/>
      <c r="I77" s="263"/>
      <c r="J77" s="263" t="s">
        <v>592</v>
      </c>
      <c r="K77" s="260"/>
    </row>
    <row r="78" spans="2:11" s="1" customFormat="1" ht="5.25" customHeight="1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>
      <c r="B79" s="259"/>
      <c r="C79" s="248" t="s">
        <v>55</v>
      </c>
      <c r="D79" s="268"/>
      <c r="E79" s="268"/>
      <c r="F79" s="269" t="s">
        <v>593</v>
      </c>
      <c r="G79" s="270"/>
      <c r="H79" s="248" t="s">
        <v>594</v>
      </c>
      <c r="I79" s="248" t="s">
        <v>595</v>
      </c>
      <c r="J79" s="248">
        <v>20</v>
      </c>
      <c r="K79" s="260"/>
    </row>
    <row r="80" spans="2:11" s="1" customFormat="1" ht="15" customHeight="1">
      <c r="B80" s="259"/>
      <c r="C80" s="248" t="s">
        <v>596</v>
      </c>
      <c r="D80" s="248"/>
      <c r="E80" s="248"/>
      <c r="F80" s="269" t="s">
        <v>593</v>
      </c>
      <c r="G80" s="270"/>
      <c r="H80" s="248" t="s">
        <v>597</v>
      </c>
      <c r="I80" s="248" t="s">
        <v>595</v>
      </c>
      <c r="J80" s="248">
        <v>120</v>
      </c>
      <c r="K80" s="260"/>
    </row>
    <row r="81" spans="2:11" s="1" customFormat="1" ht="15" customHeight="1">
      <c r="B81" s="271"/>
      <c r="C81" s="248" t="s">
        <v>598</v>
      </c>
      <c r="D81" s="248"/>
      <c r="E81" s="248"/>
      <c r="F81" s="269" t="s">
        <v>599</v>
      </c>
      <c r="G81" s="270"/>
      <c r="H81" s="248" t="s">
        <v>600</v>
      </c>
      <c r="I81" s="248" t="s">
        <v>595</v>
      </c>
      <c r="J81" s="248">
        <v>50</v>
      </c>
      <c r="K81" s="260"/>
    </row>
    <row r="82" spans="2:11" s="1" customFormat="1" ht="15" customHeight="1">
      <c r="B82" s="271"/>
      <c r="C82" s="248" t="s">
        <v>601</v>
      </c>
      <c r="D82" s="248"/>
      <c r="E82" s="248"/>
      <c r="F82" s="269" t="s">
        <v>593</v>
      </c>
      <c r="G82" s="270"/>
      <c r="H82" s="248" t="s">
        <v>602</v>
      </c>
      <c r="I82" s="248" t="s">
        <v>603</v>
      </c>
      <c r="J82" s="248"/>
      <c r="K82" s="260"/>
    </row>
    <row r="83" spans="2:11" s="1" customFormat="1" ht="15" customHeight="1">
      <c r="B83" s="271"/>
      <c r="C83" s="272" t="s">
        <v>604</v>
      </c>
      <c r="D83" s="272"/>
      <c r="E83" s="272"/>
      <c r="F83" s="273" t="s">
        <v>599</v>
      </c>
      <c r="G83" s="272"/>
      <c r="H83" s="272" t="s">
        <v>605</v>
      </c>
      <c r="I83" s="272" t="s">
        <v>595</v>
      </c>
      <c r="J83" s="272">
        <v>15</v>
      </c>
      <c r="K83" s="260"/>
    </row>
    <row r="84" spans="2:11" s="1" customFormat="1" ht="15" customHeight="1">
      <c r="B84" s="271"/>
      <c r="C84" s="272" t="s">
        <v>606</v>
      </c>
      <c r="D84" s="272"/>
      <c r="E84" s="272"/>
      <c r="F84" s="273" t="s">
        <v>599</v>
      </c>
      <c r="G84" s="272"/>
      <c r="H84" s="272" t="s">
        <v>607</v>
      </c>
      <c r="I84" s="272" t="s">
        <v>595</v>
      </c>
      <c r="J84" s="272">
        <v>15</v>
      </c>
      <c r="K84" s="260"/>
    </row>
    <row r="85" spans="2:11" s="1" customFormat="1" ht="15" customHeight="1">
      <c r="B85" s="271"/>
      <c r="C85" s="272" t="s">
        <v>608</v>
      </c>
      <c r="D85" s="272"/>
      <c r="E85" s="272"/>
      <c r="F85" s="273" t="s">
        <v>599</v>
      </c>
      <c r="G85" s="272"/>
      <c r="H85" s="272" t="s">
        <v>609</v>
      </c>
      <c r="I85" s="272" t="s">
        <v>595</v>
      </c>
      <c r="J85" s="272">
        <v>20</v>
      </c>
      <c r="K85" s="260"/>
    </row>
    <row r="86" spans="2:11" s="1" customFormat="1" ht="15" customHeight="1">
      <c r="B86" s="271"/>
      <c r="C86" s="272" t="s">
        <v>610</v>
      </c>
      <c r="D86" s="272"/>
      <c r="E86" s="272"/>
      <c r="F86" s="273" t="s">
        <v>599</v>
      </c>
      <c r="G86" s="272"/>
      <c r="H86" s="272" t="s">
        <v>611</v>
      </c>
      <c r="I86" s="272" t="s">
        <v>595</v>
      </c>
      <c r="J86" s="272">
        <v>20</v>
      </c>
      <c r="K86" s="260"/>
    </row>
    <row r="87" spans="2:11" s="1" customFormat="1" ht="15" customHeight="1">
      <c r="B87" s="271"/>
      <c r="C87" s="248" t="s">
        <v>612</v>
      </c>
      <c r="D87" s="248"/>
      <c r="E87" s="248"/>
      <c r="F87" s="269" t="s">
        <v>599</v>
      </c>
      <c r="G87" s="270"/>
      <c r="H87" s="248" t="s">
        <v>613</v>
      </c>
      <c r="I87" s="248" t="s">
        <v>595</v>
      </c>
      <c r="J87" s="248">
        <v>50</v>
      </c>
      <c r="K87" s="260"/>
    </row>
    <row r="88" spans="2:11" s="1" customFormat="1" ht="15" customHeight="1">
      <c r="B88" s="271"/>
      <c r="C88" s="248" t="s">
        <v>614</v>
      </c>
      <c r="D88" s="248"/>
      <c r="E88" s="248"/>
      <c r="F88" s="269" t="s">
        <v>599</v>
      </c>
      <c r="G88" s="270"/>
      <c r="H88" s="248" t="s">
        <v>615</v>
      </c>
      <c r="I88" s="248" t="s">
        <v>595</v>
      </c>
      <c r="J88" s="248">
        <v>20</v>
      </c>
      <c r="K88" s="260"/>
    </row>
    <row r="89" spans="2:11" s="1" customFormat="1" ht="15" customHeight="1">
      <c r="B89" s="271"/>
      <c r="C89" s="248" t="s">
        <v>616</v>
      </c>
      <c r="D89" s="248"/>
      <c r="E89" s="248"/>
      <c r="F89" s="269" t="s">
        <v>599</v>
      </c>
      <c r="G89" s="270"/>
      <c r="H89" s="248" t="s">
        <v>617</v>
      </c>
      <c r="I89" s="248" t="s">
        <v>595</v>
      </c>
      <c r="J89" s="248">
        <v>20</v>
      </c>
      <c r="K89" s="260"/>
    </row>
    <row r="90" spans="2:11" s="1" customFormat="1" ht="15" customHeight="1">
      <c r="B90" s="271"/>
      <c r="C90" s="248" t="s">
        <v>618</v>
      </c>
      <c r="D90" s="248"/>
      <c r="E90" s="248"/>
      <c r="F90" s="269" t="s">
        <v>599</v>
      </c>
      <c r="G90" s="270"/>
      <c r="H90" s="248" t="s">
        <v>619</v>
      </c>
      <c r="I90" s="248" t="s">
        <v>595</v>
      </c>
      <c r="J90" s="248">
        <v>50</v>
      </c>
      <c r="K90" s="260"/>
    </row>
    <row r="91" spans="2:11" s="1" customFormat="1" ht="15" customHeight="1">
      <c r="B91" s="271"/>
      <c r="C91" s="248" t="s">
        <v>620</v>
      </c>
      <c r="D91" s="248"/>
      <c r="E91" s="248"/>
      <c r="F91" s="269" t="s">
        <v>599</v>
      </c>
      <c r="G91" s="270"/>
      <c r="H91" s="248" t="s">
        <v>620</v>
      </c>
      <c r="I91" s="248" t="s">
        <v>595</v>
      </c>
      <c r="J91" s="248">
        <v>50</v>
      </c>
      <c r="K91" s="260"/>
    </row>
    <row r="92" spans="2:11" s="1" customFormat="1" ht="15" customHeight="1">
      <c r="B92" s="271"/>
      <c r="C92" s="248" t="s">
        <v>621</v>
      </c>
      <c r="D92" s="248"/>
      <c r="E92" s="248"/>
      <c r="F92" s="269" t="s">
        <v>599</v>
      </c>
      <c r="G92" s="270"/>
      <c r="H92" s="248" t="s">
        <v>622</v>
      </c>
      <c r="I92" s="248" t="s">
        <v>595</v>
      </c>
      <c r="J92" s="248">
        <v>255</v>
      </c>
      <c r="K92" s="260"/>
    </row>
    <row r="93" spans="2:11" s="1" customFormat="1" ht="15" customHeight="1">
      <c r="B93" s="271"/>
      <c r="C93" s="248" t="s">
        <v>623</v>
      </c>
      <c r="D93" s="248"/>
      <c r="E93" s="248"/>
      <c r="F93" s="269" t="s">
        <v>593</v>
      </c>
      <c r="G93" s="270"/>
      <c r="H93" s="248" t="s">
        <v>624</v>
      </c>
      <c r="I93" s="248" t="s">
        <v>625</v>
      </c>
      <c r="J93" s="248"/>
      <c r="K93" s="260"/>
    </row>
    <row r="94" spans="2:11" s="1" customFormat="1" ht="15" customHeight="1">
      <c r="B94" s="271"/>
      <c r="C94" s="248" t="s">
        <v>626</v>
      </c>
      <c r="D94" s="248"/>
      <c r="E94" s="248"/>
      <c r="F94" s="269" t="s">
        <v>593</v>
      </c>
      <c r="G94" s="270"/>
      <c r="H94" s="248" t="s">
        <v>627</v>
      </c>
      <c r="I94" s="248" t="s">
        <v>628</v>
      </c>
      <c r="J94" s="248"/>
      <c r="K94" s="260"/>
    </row>
    <row r="95" spans="2:11" s="1" customFormat="1" ht="15" customHeight="1">
      <c r="B95" s="271"/>
      <c r="C95" s="248" t="s">
        <v>629</v>
      </c>
      <c r="D95" s="248"/>
      <c r="E95" s="248"/>
      <c r="F95" s="269" t="s">
        <v>593</v>
      </c>
      <c r="G95" s="270"/>
      <c r="H95" s="248" t="s">
        <v>629</v>
      </c>
      <c r="I95" s="248" t="s">
        <v>628</v>
      </c>
      <c r="J95" s="248"/>
      <c r="K95" s="260"/>
    </row>
    <row r="96" spans="2:11" s="1" customFormat="1" ht="15" customHeight="1">
      <c r="B96" s="271"/>
      <c r="C96" s="248" t="s">
        <v>40</v>
      </c>
      <c r="D96" s="248"/>
      <c r="E96" s="248"/>
      <c r="F96" s="269" t="s">
        <v>593</v>
      </c>
      <c r="G96" s="270"/>
      <c r="H96" s="248" t="s">
        <v>630</v>
      </c>
      <c r="I96" s="248" t="s">
        <v>628</v>
      </c>
      <c r="J96" s="248"/>
      <c r="K96" s="260"/>
    </row>
    <row r="97" spans="2:11" s="1" customFormat="1" ht="15" customHeight="1">
      <c r="B97" s="271"/>
      <c r="C97" s="248" t="s">
        <v>50</v>
      </c>
      <c r="D97" s="248"/>
      <c r="E97" s="248"/>
      <c r="F97" s="269" t="s">
        <v>593</v>
      </c>
      <c r="G97" s="270"/>
      <c r="H97" s="248" t="s">
        <v>631</v>
      </c>
      <c r="I97" s="248" t="s">
        <v>628</v>
      </c>
      <c r="J97" s="248"/>
      <c r="K97" s="260"/>
    </row>
    <row r="98" spans="2:11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>
      <c r="B102" s="259"/>
      <c r="C102" s="367" t="s">
        <v>632</v>
      </c>
      <c r="D102" s="367"/>
      <c r="E102" s="367"/>
      <c r="F102" s="367"/>
      <c r="G102" s="367"/>
      <c r="H102" s="367"/>
      <c r="I102" s="367"/>
      <c r="J102" s="367"/>
      <c r="K102" s="260"/>
    </row>
    <row r="103" spans="2:11" s="1" customFormat="1" ht="17.25" customHeight="1">
      <c r="B103" s="259"/>
      <c r="C103" s="261" t="s">
        <v>587</v>
      </c>
      <c r="D103" s="261"/>
      <c r="E103" s="261"/>
      <c r="F103" s="261" t="s">
        <v>588</v>
      </c>
      <c r="G103" s="262"/>
      <c r="H103" s="261" t="s">
        <v>56</v>
      </c>
      <c r="I103" s="261" t="s">
        <v>59</v>
      </c>
      <c r="J103" s="261" t="s">
        <v>589</v>
      </c>
      <c r="K103" s="260"/>
    </row>
    <row r="104" spans="2:11" s="1" customFormat="1" ht="17.25" customHeight="1">
      <c r="B104" s="259"/>
      <c r="C104" s="263" t="s">
        <v>590</v>
      </c>
      <c r="D104" s="263"/>
      <c r="E104" s="263"/>
      <c r="F104" s="264" t="s">
        <v>591</v>
      </c>
      <c r="G104" s="265"/>
      <c r="H104" s="263"/>
      <c r="I104" s="263"/>
      <c r="J104" s="263" t="s">
        <v>592</v>
      </c>
      <c r="K104" s="260"/>
    </row>
    <row r="105" spans="2:11" s="1" customFormat="1" ht="5.25" customHeight="1">
      <c r="B105" s="259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pans="2:11" s="1" customFormat="1" ht="15" customHeight="1">
      <c r="B106" s="259"/>
      <c r="C106" s="248" t="s">
        <v>55</v>
      </c>
      <c r="D106" s="268"/>
      <c r="E106" s="268"/>
      <c r="F106" s="269" t="s">
        <v>593</v>
      </c>
      <c r="G106" s="248"/>
      <c r="H106" s="248" t="s">
        <v>633</v>
      </c>
      <c r="I106" s="248" t="s">
        <v>595</v>
      </c>
      <c r="J106" s="248">
        <v>20</v>
      </c>
      <c r="K106" s="260"/>
    </row>
    <row r="107" spans="2:11" s="1" customFormat="1" ht="15" customHeight="1">
      <c r="B107" s="259"/>
      <c r="C107" s="248" t="s">
        <v>596</v>
      </c>
      <c r="D107" s="248"/>
      <c r="E107" s="248"/>
      <c r="F107" s="269" t="s">
        <v>593</v>
      </c>
      <c r="G107" s="248"/>
      <c r="H107" s="248" t="s">
        <v>633</v>
      </c>
      <c r="I107" s="248" t="s">
        <v>595</v>
      </c>
      <c r="J107" s="248">
        <v>120</v>
      </c>
      <c r="K107" s="260"/>
    </row>
    <row r="108" spans="2:11" s="1" customFormat="1" ht="15" customHeight="1">
      <c r="B108" s="271"/>
      <c r="C108" s="248" t="s">
        <v>598</v>
      </c>
      <c r="D108" s="248"/>
      <c r="E108" s="248"/>
      <c r="F108" s="269" t="s">
        <v>599</v>
      </c>
      <c r="G108" s="248"/>
      <c r="H108" s="248" t="s">
        <v>633</v>
      </c>
      <c r="I108" s="248" t="s">
        <v>595</v>
      </c>
      <c r="J108" s="248">
        <v>50</v>
      </c>
      <c r="K108" s="260"/>
    </row>
    <row r="109" spans="2:11" s="1" customFormat="1" ht="15" customHeight="1">
      <c r="B109" s="271"/>
      <c r="C109" s="248" t="s">
        <v>601</v>
      </c>
      <c r="D109" s="248"/>
      <c r="E109" s="248"/>
      <c r="F109" s="269" t="s">
        <v>593</v>
      </c>
      <c r="G109" s="248"/>
      <c r="H109" s="248" t="s">
        <v>633</v>
      </c>
      <c r="I109" s="248" t="s">
        <v>603</v>
      </c>
      <c r="J109" s="248"/>
      <c r="K109" s="260"/>
    </row>
    <row r="110" spans="2:11" s="1" customFormat="1" ht="15" customHeight="1">
      <c r="B110" s="271"/>
      <c r="C110" s="248" t="s">
        <v>612</v>
      </c>
      <c r="D110" s="248"/>
      <c r="E110" s="248"/>
      <c r="F110" s="269" t="s">
        <v>599</v>
      </c>
      <c r="G110" s="248"/>
      <c r="H110" s="248" t="s">
        <v>633</v>
      </c>
      <c r="I110" s="248" t="s">
        <v>595</v>
      </c>
      <c r="J110" s="248">
        <v>50</v>
      </c>
      <c r="K110" s="260"/>
    </row>
    <row r="111" spans="2:11" s="1" customFormat="1" ht="15" customHeight="1">
      <c r="B111" s="271"/>
      <c r="C111" s="248" t="s">
        <v>620</v>
      </c>
      <c r="D111" s="248"/>
      <c r="E111" s="248"/>
      <c r="F111" s="269" t="s">
        <v>599</v>
      </c>
      <c r="G111" s="248"/>
      <c r="H111" s="248" t="s">
        <v>633</v>
      </c>
      <c r="I111" s="248" t="s">
        <v>595</v>
      </c>
      <c r="J111" s="248">
        <v>50</v>
      </c>
      <c r="K111" s="260"/>
    </row>
    <row r="112" spans="2:11" s="1" customFormat="1" ht="15" customHeight="1">
      <c r="B112" s="271"/>
      <c r="C112" s="248" t="s">
        <v>618</v>
      </c>
      <c r="D112" s="248"/>
      <c r="E112" s="248"/>
      <c r="F112" s="269" t="s">
        <v>599</v>
      </c>
      <c r="G112" s="248"/>
      <c r="H112" s="248" t="s">
        <v>633</v>
      </c>
      <c r="I112" s="248" t="s">
        <v>595</v>
      </c>
      <c r="J112" s="248">
        <v>50</v>
      </c>
      <c r="K112" s="260"/>
    </row>
    <row r="113" spans="2:11" s="1" customFormat="1" ht="15" customHeight="1">
      <c r="B113" s="271"/>
      <c r="C113" s="248" t="s">
        <v>55</v>
      </c>
      <c r="D113" s="248"/>
      <c r="E113" s="248"/>
      <c r="F113" s="269" t="s">
        <v>593</v>
      </c>
      <c r="G113" s="248"/>
      <c r="H113" s="248" t="s">
        <v>634</v>
      </c>
      <c r="I113" s="248" t="s">
        <v>595</v>
      </c>
      <c r="J113" s="248">
        <v>20</v>
      </c>
      <c r="K113" s="260"/>
    </row>
    <row r="114" spans="2:11" s="1" customFormat="1" ht="15" customHeight="1">
      <c r="B114" s="271"/>
      <c r="C114" s="248" t="s">
        <v>635</v>
      </c>
      <c r="D114" s="248"/>
      <c r="E114" s="248"/>
      <c r="F114" s="269" t="s">
        <v>593</v>
      </c>
      <c r="G114" s="248"/>
      <c r="H114" s="248" t="s">
        <v>636</v>
      </c>
      <c r="I114" s="248" t="s">
        <v>595</v>
      </c>
      <c r="J114" s="248">
        <v>120</v>
      </c>
      <c r="K114" s="260"/>
    </row>
    <row r="115" spans="2:11" s="1" customFormat="1" ht="15" customHeight="1">
      <c r="B115" s="271"/>
      <c r="C115" s="248" t="s">
        <v>40</v>
      </c>
      <c r="D115" s="248"/>
      <c r="E115" s="248"/>
      <c r="F115" s="269" t="s">
        <v>593</v>
      </c>
      <c r="G115" s="248"/>
      <c r="H115" s="248" t="s">
        <v>637</v>
      </c>
      <c r="I115" s="248" t="s">
        <v>628</v>
      </c>
      <c r="J115" s="248"/>
      <c r="K115" s="260"/>
    </row>
    <row r="116" spans="2:11" s="1" customFormat="1" ht="15" customHeight="1">
      <c r="B116" s="271"/>
      <c r="C116" s="248" t="s">
        <v>50</v>
      </c>
      <c r="D116" s="248"/>
      <c r="E116" s="248"/>
      <c r="F116" s="269" t="s">
        <v>593</v>
      </c>
      <c r="G116" s="248"/>
      <c r="H116" s="248" t="s">
        <v>638</v>
      </c>
      <c r="I116" s="248" t="s">
        <v>628</v>
      </c>
      <c r="J116" s="248"/>
      <c r="K116" s="260"/>
    </row>
    <row r="117" spans="2:11" s="1" customFormat="1" ht="15" customHeight="1">
      <c r="B117" s="271"/>
      <c r="C117" s="248" t="s">
        <v>59</v>
      </c>
      <c r="D117" s="248"/>
      <c r="E117" s="248"/>
      <c r="F117" s="269" t="s">
        <v>593</v>
      </c>
      <c r="G117" s="248"/>
      <c r="H117" s="248" t="s">
        <v>639</v>
      </c>
      <c r="I117" s="248" t="s">
        <v>640</v>
      </c>
      <c r="J117" s="248"/>
      <c r="K117" s="260"/>
    </row>
    <row r="118" spans="2:11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pans="2:11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pans="2:11" s="1" customFormat="1" ht="45" customHeight="1">
      <c r="B122" s="287"/>
      <c r="C122" s="368" t="s">
        <v>641</v>
      </c>
      <c r="D122" s="368"/>
      <c r="E122" s="368"/>
      <c r="F122" s="368"/>
      <c r="G122" s="368"/>
      <c r="H122" s="368"/>
      <c r="I122" s="368"/>
      <c r="J122" s="368"/>
      <c r="K122" s="288"/>
    </row>
    <row r="123" spans="2:11" s="1" customFormat="1" ht="17.25" customHeight="1">
      <c r="B123" s="289"/>
      <c r="C123" s="261" t="s">
        <v>587</v>
      </c>
      <c r="D123" s="261"/>
      <c r="E123" s="261"/>
      <c r="F123" s="261" t="s">
        <v>588</v>
      </c>
      <c r="G123" s="262"/>
      <c r="H123" s="261" t="s">
        <v>56</v>
      </c>
      <c r="I123" s="261" t="s">
        <v>59</v>
      </c>
      <c r="J123" s="261" t="s">
        <v>589</v>
      </c>
      <c r="K123" s="290"/>
    </row>
    <row r="124" spans="2:11" s="1" customFormat="1" ht="17.25" customHeight="1">
      <c r="B124" s="289"/>
      <c r="C124" s="263" t="s">
        <v>590</v>
      </c>
      <c r="D124" s="263"/>
      <c r="E124" s="263"/>
      <c r="F124" s="264" t="s">
        <v>591</v>
      </c>
      <c r="G124" s="265"/>
      <c r="H124" s="263"/>
      <c r="I124" s="263"/>
      <c r="J124" s="263" t="s">
        <v>592</v>
      </c>
      <c r="K124" s="290"/>
    </row>
    <row r="125" spans="2:11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pans="2:11" s="1" customFormat="1" ht="15" customHeight="1">
      <c r="B126" s="291"/>
      <c r="C126" s="248" t="s">
        <v>596</v>
      </c>
      <c r="D126" s="268"/>
      <c r="E126" s="268"/>
      <c r="F126" s="269" t="s">
        <v>593</v>
      </c>
      <c r="G126" s="248"/>
      <c r="H126" s="248" t="s">
        <v>633</v>
      </c>
      <c r="I126" s="248" t="s">
        <v>595</v>
      </c>
      <c r="J126" s="248">
        <v>120</v>
      </c>
      <c r="K126" s="294"/>
    </row>
    <row r="127" spans="2:11" s="1" customFormat="1" ht="15" customHeight="1">
      <c r="B127" s="291"/>
      <c r="C127" s="248" t="s">
        <v>642</v>
      </c>
      <c r="D127" s="248"/>
      <c r="E127" s="248"/>
      <c r="F127" s="269" t="s">
        <v>593</v>
      </c>
      <c r="G127" s="248"/>
      <c r="H127" s="248" t="s">
        <v>643</v>
      </c>
      <c r="I127" s="248" t="s">
        <v>595</v>
      </c>
      <c r="J127" s="248" t="s">
        <v>644</v>
      </c>
      <c r="K127" s="294"/>
    </row>
    <row r="128" spans="2:11" s="1" customFormat="1" ht="15" customHeight="1">
      <c r="B128" s="291"/>
      <c r="C128" s="248" t="s">
        <v>541</v>
      </c>
      <c r="D128" s="248"/>
      <c r="E128" s="248"/>
      <c r="F128" s="269" t="s">
        <v>593</v>
      </c>
      <c r="G128" s="248"/>
      <c r="H128" s="248" t="s">
        <v>645</v>
      </c>
      <c r="I128" s="248" t="s">
        <v>595</v>
      </c>
      <c r="J128" s="248" t="s">
        <v>644</v>
      </c>
      <c r="K128" s="294"/>
    </row>
    <row r="129" spans="2:11" s="1" customFormat="1" ht="15" customHeight="1">
      <c r="B129" s="291"/>
      <c r="C129" s="248" t="s">
        <v>604</v>
      </c>
      <c r="D129" s="248"/>
      <c r="E129" s="248"/>
      <c r="F129" s="269" t="s">
        <v>599</v>
      </c>
      <c r="G129" s="248"/>
      <c r="H129" s="248" t="s">
        <v>605</v>
      </c>
      <c r="I129" s="248" t="s">
        <v>595</v>
      </c>
      <c r="J129" s="248">
        <v>15</v>
      </c>
      <c r="K129" s="294"/>
    </row>
    <row r="130" spans="2:11" s="1" customFormat="1" ht="15" customHeight="1">
      <c r="B130" s="291"/>
      <c r="C130" s="272" t="s">
        <v>606</v>
      </c>
      <c r="D130" s="272"/>
      <c r="E130" s="272"/>
      <c r="F130" s="273" t="s">
        <v>599</v>
      </c>
      <c r="G130" s="272"/>
      <c r="H130" s="272" t="s">
        <v>607</v>
      </c>
      <c r="I130" s="272" t="s">
        <v>595</v>
      </c>
      <c r="J130" s="272">
        <v>15</v>
      </c>
      <c r="K130" s="294"/>
    </row>
    <row r="131" spans="2:11" s="1" customFormat="1" ht="15" customHeight="1">
      <c r="B131" s="291"/>
      <c r="C131" s="272" t="s">
        <v>608</v>
      </c>
      <c r="D131" s="272"/>
      <c r="E131" s="272"/>
      <c r="F131" s="273" t="s">
        <v>599</v>
      </c>
      <c r="G131" s="272"/>
      <c r="H131" s="272" t="s">
        <v>609</v>
      </c>
      <c r="I131" s="272" t="s">
        <v>595</v>
      </c>
      <c r="J131" s="272">
        <v>20</v>
      </c>
      <c r="K131" s="294"/>
    </row>
    <row r="132" spans="2:11" s="1" customFormat="1" ht="15" customHeight="1">
      <c r="B132" s="291"/>
      <c r="C132" s="272" t="s">
        <v>610</v>
      </c>
      <c r="D132" s="272"/>
      <c r="E132" s="272"/>
      <c r="F132" s="273" t="s">
        <v>599</v>
      </c>
      <c r="G132" s="272"/>
      <c r="H132" s="272" t="s">
        <v>611</v>
      </c>
      <c r="I132" s="272" t="s">
        <v>595</v>
      </c>
      <c r="J132" s="272">
        <v>20</v>
      </c>
      <c r="K132" s="294"/>
    </row>
    <row r="133" spans="2:11" s="1" customFormat="1" ht="15" customHeight="1">
      <c r="B133" s="291"/>
      <c r="C133" s="248" t="s">
        <v>598</v>
      </c>
      <c r="D133" s="248"/>
      <c r="E133" s="248"/>
      <c r="F133" s="269" t="s">
        <v>599</v>
      </c>
      <c r="G133" s="248"/>
      <c r="H133" s="248" t="s">
        <v>633</v>
      </c>
      <c r="I133" s="248" t="s">
        <v>595</v>
      </c>
      <c r="J133" s="248">
        <v>50</v>
      </c>
      <c r="K133" s="294"/>
    </row>
    <row r="134" spans="2:11" s="1" customFormat="1" ht="15" customHeight="1">
      <c r="B134" s="291"/>
      <c r="C134" s="248" t="s">
        <v>612</v>
      </c>
      <c r="D134" s="248"/>
      <c r="E134" s="248"/>
      <c r="F134" s="269" t="s">
        <v>599</v>
      </c>
      <c r="G134" s="248"/>
      <c r="H134" s="248" t="s">
        <v>633</v>
      </c>
      <c r="I134" s="248" t="s">
        <v>595</v>
      </c>
      <c r="J134" s="248">
        <v>50</v>
      </c>
      <c r="K134" s="294"/>
    </row>
    <row r="135" spans="2:11" s="1" customFormat="1" ht="15" customHeight="1">
      <c r="B135" s="291"/>
      <c r="C135" s="248" t="s">
        <v>618</v>
      </c>
      <c r="D135" s="248"/>
      <c r="E135" s="248"/>
      <c r="F135" s="269" t="s">
        <v>599</v>
      </c>
      <c r="G135" s="248"/>
      <c r="H135" s="248" t="s">
        <v>633</v>
      </c>
      <c r="I135" s="248" t="s">
        <v>595</v>
      </c>
      <c r="J135" s="248">
        <v>50</v>
      </c>
      <c r="K135" s="294"/>
    </row>
    <row r="136" spans="2:11" s="1" customFormat="1" ht="15" customHeight="1">
      <c r="B136" s="291"/>
      <c r="C136" s="248" t="s">
        <v>620</v>
      </c>
      <c r="D136" s="248"/>
      <c r="E136" s="248"/>
      <c r="F136" s="269" t="s">
        <v>599</v>
      </c>
      <c r="G136" s="248"/>
      <c r="H136" s="248" t="s">
        <v>633</v>
      </c>
      <c r="I136" s="248" t="s">
        <v>595</v>
      </c>
      <c r="J136" s="248">
        <v>50</v>
      </c>
      <c r="K136" s="294"/>
    </row>
    <row r="137" spans="2:11" s="1" customFormat="1" ht="15" customHeight="1">
      <c r="B137" s="291"/>
      <c r="C137" s="248" t="s">
        <v>621</v>
      </c>
      <c r="D137" s="248"/>
      <c r="E137" s="248"/>
      <c r="F137" s="269" t="s">
        <v>599</v>
      </c>
      <c r="G137" s="248"/>
      <c r="H137" s="248" t="s">
        <v>646</v>
      </c>
      <c r="I137" s="248" t="s">
        <v>595</v>
      </c>
      <c r="J137" s="248">
        <v>255</v>
      </c>
      <c r="K137" s="294"/>
    </row>
    <row r="138" spans="2:11" s="1" customFormat="1" ht="15" customHeight="1">
      <c r="B138" s="291"/>
      <c r="C138" s="248" t="s">
        <v>623</v>
      </c>
      <c r="D138" s="248"/>
      <c r="E138" s="248"/>
      <c r="F138" s="269" t="s">
        <v>593</v>
      </c>
      <c r="G138" s="248"/>
      <c r="H138" s="248" t="s">
        <v>647</v>
      </c>
      <c r="I138" s="248" t="s">
        <v>625</v>
      </c>
      <c r="J138" s="248"/>
      <c r="K138" s="294"/>
    </row>
    <row r="139" spans="2:11" s="1" customFormat="1" ht="15" customHeight="1">
      <c r="B139" s="291"/>
      <c r="C139" s="248" t="s">
        <v>626</v>
      </c>
      <c r="D139" s="248"/>
      <c r="E139" s="248"/>
      <c r="F139" s="269" t="s">
        <v>593</v>
      </c>
      <c r="G139" s="248"/>
      <c r="H139" s="248" t="s">
        <v>648</v>
      </c>
      <c r="I139" s="248" t="s">
        <v>628</v>
      </c>
      <c r="J139" s="248"/>
      <c r="K139" s="294"/>
    </row>
    <row r="140" spans="2:11" s="1" customFormat="1" ht="15" customHeight="1">
      <c r="B140" s="291"/>
      <c r="C140" s="248" t="s">
        <v>629</v>
      </c>
      <c r="D140" s="248"/>
      <c r="E140" s="248"/>
      <c r="F140" s="269" t="s">
        <v>593</v>
      </c>
      <c r="G140" s="248"/>
      <c r="H140" s="248" t="s">
        <v>629</v>
      </c>
      <c r="I140" s="248" t="s">
        <v>628</v>
      </c>
      <c r="J140" s="248"/>
      <c r="K140" s="294"/>
    </row>
    <row r="141" spans="2:11" s="1" customFormat="1" ht="15" customHeight="1">
      <c r="B141" s="291"/>
      <c r="C141" s="248" t="s">
        <v>40</v>
      </c>
      <c r="D141" s="248"/>
      <c r="E141" s="248"/>
      <c r="F141" s="269" t="s">
        <v>593</v>
      </c>
      <c r="G141" s="248"/>
      <c r="H141" s="248" t="s">
        <v>649</v>
      </c>
      <c r="I141" s="248" t="s">
        <v>628</v>
      </c>
      <c r="J141" s="248"/>
      <c r="K141" s="294"/>
    </row>
    <row r="142" spans="2:11" s="1" customFormat="1" ht="15" customHeight="1">
      <c r="B142" s="291"/>
      <c r="C142" s="248" t="s">
        <v>650</v>
      </c>
      <c r="D142" s="248"/>
      <c r="E142" s="248"/>
      <c r="F142" s="269" t="s">
        <v>593</v>
      </c>
      <c r="G142" s="248"/>
      <c r="H142" s="248" t="s">
        <v>651</v>
      </c>
      <c r="I142" s="248" t="s">
        <v>628</v>
      </c>
      <c r="J142" s="248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pans="2:11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>
      <c r="B147" s="259"/>
      <c r="C147" s="367" t="s">
        <v>652</v>
      </c>
      <c r="D147" s="367"/>
      <c r="E147" s="367"/>
      <c r="F147" s="367"/>
      <c r="G147" s="367"/>
      <c r="H147" s="367"/>
      <c r="I147" s="367"/>
      <c r="J147" s="367"/>
      <c r="K147" s="260"/>
    </row>
    <row r="148" spans="2:11" s="1" customFormat="1" ht="17.25" customHeight="1">
      <c r="B148" s="259"/>
      <c r="C148" s="261" t="s">
        <v>587</v>
      </c>
      <c r="D148" s="261"/>
      <c r="E148" s="261"/>
      <c r="F148" s="261" t="s">
        <v>588</v>
      </c>
      <c r="G148" s="262"/>
      <c r="H148" s="261" t="s">
        <v>56</v>
      </c>
      <c r="I148" s="261" t="s">
        <v>59</v>
      </c>
      <c r="J148" s="261" t="s">
        <v>589</v>
      </c>
      <c r="K148" s="260"/>
    </row>
    <row r="149" spans="2:11" s="1" customFormat="1" ht="17.25" customHeight="1">
      <c r="B149" s="259"/>
      <c r="C149" s="263" t="s">
        <v>590</v>
      </c>
      <c r="D149" s="263"/>
      <c r="E149" s="263"/>
      <c r="F149" s="264" t="s">
        <v>591</v>
      </c>
      <c r="G149" s="265"/>
      <c r="H149" s="263"/>
      <c r="I149" s="263"/>
      <c r="J149" s="263" t="s">
        <v>592</v>
      </c>
      <c r="K149" s="260"/>
    </row>
    <row r="150" spans="2:11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pans="2:11" s="1" customFormat="1" ht="15" customHeight="1">
      <c r="B151" s="271"/>
      <c r="C151" s="298" t="s">
        <v>596</v>
      </c>
      <c r="D151" s="248"/>
      <c r="E151" s="248"/>
      <c r="F151" s="299" t="s">
        <v>593</v>
      </c>
      <c r="G151" s="248"/>
      <c r="H151" s="298" t="s">
        <v>633</v>
      </c>
      <c r="I151" s="298" t="s">
        <v>595</v>
      </c>
      <c r="J151" s="298">
        <v>120</v>
      </c>
      <c r="K151" s="294"/>
    </row>
    <row r="152" spans="2:11" s="1" customFormat="1" ht="15" customHeight="1">
      <c r="B152" s="271"/>
      <c r="C152" s="298" t="s">
        <v>642</v>
      </c>
      <c r="D152" s="248"/>
      <c r="E152" s="248"/>
      <c r="F152" s="299" t="s">
        <v>593</v>
      </c>
      <c r="G152" s="248"/>
      <c r="H152" s="298" t="s">
        <v>653</v>
      </c>
      <c r="I152" s="298" t="s">
        <v>595</v>
      </c>
      <c r="J152" s="298" t="s">
        <v>644</v>
      </c>
      <c r="K152" s="294"/>
    </row>
    <row r="153" spans="2:11" s="1" customFormat="1" ht="15" customHeight="1">
      <c r="B153" s="271"/>
      <c r="C153" s="298" t="s">
        <v>541</v>
      </c>
      <c r="D153" s="248"/>
      <c r="E153" s="248"/>
      <c r="F153" s="299" t="s">
        <v>593</v>
      </c>
      <c r="G153" s="248"/>
      <c r="H153" s="298" t="s">
        <v>654</v>
      </c>
      <c r="I153" s="298" t="s">
        <v>595</v>
      </c>
      <c r="J153" s="298" t="s">
        <v>644</v>
      </c>
      <c r="K153" s="294"/>
    </row>
    <row r="154" spans="2:11" s="1" customFormat="1" ht="15" customHeight="1">
      <c r="B154" s="271"/>
      <c r="C154" s="298" t="s">
        <v>598</v>
      </c>
      <c r="D154" s="248"/>
      <c r="E154" s="248"/>
      <c r="F154" s="299" t="s">
        <v>599</v>
      </c>
      <c r="G154" s="248"/>
      <c r="H154" s="298" t="s">
        <v>633</v>
      </c>
      <c r="I154" s="298" t="s">
        <v>595</v>
      </c>
      <c r="J154" s="298">
        <v>50</v>
      </c>
      <c r="K154" s="294"/>
    </row>
    <row r="155" spans="2:11" s="1" customFormat="1" ht="15" customHeight="1">
      <c r="B155" s="271"/>
      <c r="C155" s="298" t="s">
        <v>601</v>
      </c>
      <c r="D155" s="248"/>
      <c r="E155" s="248"/>
      <c r="F155" s="299" t="s">
        <v>593</v>
      </c>
      <c r="G155" s="248"/>
      <c r="H155" s="298" t="s">
        <v>633</v>
      </c>
      <c r="I155" s="298" t="s">
        <v>603</v>
      </c>
      <c r="J155" s="298"/>
      <c r="K155" s="294"/>
    </row>
    <row r="156" spans="2:11" s="1" customFormat="1" ht="15" customHeight="1">
      <c r="B156" s="271"/>
      <c r="C156" s="298" t="s">
        <v>612</v>
      </c>
      <c r="D156" s="248"/>
      <c r="E156" s="248"/>
      <c r="F156" s="299" t="s">
        <v>599</v>
      </c>
      <c r="G156" s="248"/>
      <c r="H156" s="298" t="s">
        <v>633</v>
      </c>
      <c r="I156" s="298" t="s">
        <v>595</v>
      </c>
      <c r="J156" s="298">
        <v>50</v>
      </c>
      <c r="K156" s="294"/>
    </row>
    <row r="157" spans="2:11" s="1" customFormat="1" ht="15" customHeight="1">
      <c r="B157" s="271"/>
      <c r="C157" s="298" t="s">
        <v>620</v>
      </c>
      <c r="D157" s="248"/>
      <c r="E157" s="248"/>
      <c r="F157" s="299" t="s">
        <v>599</v>
      </c>
      <c r="G157" s="248"/>
      <c r="H157" s="298" t="s">
        <v>633</v>
      </c>
      <c r="I157" s="298" t="s">
        <v>595</v>
      </c>
      <c r="J157" s="298">
        <v>50</v>
      </c>
      <c r="K157" s="294"/>
    </row>
    <row r="158" spans="2:11" s="1" customFormat="1" ht="15" customHeight="1">
      <c r="B158" s="271"/>
      <c r="C158" s="298" t="s">
        <v>618</v>
      </c>
      <c r="D158" s="248"/>
      <c r="E158" s="248"/>
      <c r="F158" s="299" t="s">
        <v>599</v>
      </c>
      <c r="G158" s="248"/>
      <c r="H158" s="298" t="s">
        <v>633</v>
      </c>
      <c r="I158" s="298" t="s">
        <v>595</v>
      </c>
      <c r="J158" s="298">
        <v>50</v>
      </c>
      <c r="K158" s="294"/>
    </row>
    <row r="159" spans="2:11" s="1" customFormat="1" ht="15" customHeight="1">
      <c r="B159" s="271"/>
      <c r="C159" s="298" t="s">
        <v>107</v>
      </c>
      <c r="D159" s="248"/>
      <c r="E159" s="248"/>
      <c r="F159" s="299" t="s">
        <v>593</v>
      </c>
      <c r="G159" s="248"/>
      <c r="H159" s="298" t="s">
        <v>655</v>
      </c>
      <c r="I159" s="298" t="s">
        <v>595</v>
      </c>
      <c r="J159" s="298" t="s">
        <v>656</v>
      </c>
      <c r="K159" s="294"/>
    </row>
    <row r="160" spans="2:11" s="1" customFormat="1" ht="15" customHeight="1">
      <c r="B160" s="271"/>
      <c r="C160" s="298" t="s">
        <v>657</v>
      </c>
      <c r="D160" s="248"/>
      <c r="E160" s="248"/>
      <c r="F160" s="299" t="s">
        <v>593</v>
      </c>
      <c r="G160" s="248"/>
      <c r="H160" s="298" t="s">
        <v>658</v>
      </c>
      <c r="I160" s="298" t="s">
        <v>628</v>
      </c>
      <c r="J160" s="298"/>
      <c r="K160" s="294"/>
    </row>
    <row r="161" spans="2:1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pans="2:11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pans="2:11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>
      <c r="B165" s="240"/>
      <c r="C165" s="368" t="s">
        <v>659</v>
      </c>
      <c r="D165" s="368"/>
      <c r="E165" s="368"/>
      <c r="F165" s="368"/>
      <c r="G165" s="368"/>
      <c r="H165" s="368"/>
      <c r="I165" s="368"/>
      <c r="J165" s="368"/>
      <c r="K165" s="241"/>
    </row>
    <row r="166" spans="2:11" s="1" customFormat="1" ht="17.25" customHeight="1">
      <c r="B166" s="240"/>
      <c r="C166" s="261" t="s">
        <v>587</v>
      </c>
      <c r="D166" s="261"/>
      <c r="E166" s="261"/>
      <c r="F166" s="261" t="s">
        <v>588</v>
      </c>
      <c r="G166" s="303"/>
      <c r="H166" s="304" t="s">
        <v>56</v>
      </c>
      <c r="I166" s="304" t="s">
        <v>59</v>
      </c>
      <c r="J166" s="261" t="s">
        <v>589</v>
      </c>
      <c r="K166" s="241"/>
    </row>
    <row r="167" spans="2:11" s="1" customFormat="1" ht="17.25" customHeight="1">
      <c r="B167" s="242"/>
      <c r="C167" s="263" t="s">
        <v>590</v>
      </c>
      <c r="D167" s="263"/>
      <c r="E167" s="263"/>
      <c r="F167" s="264" t="s">
        <v>591</v>
      </c>
      <c r="G167" s="305"/>
      <c r="H167" s="306"/>
      <c r="I167" s="306"/>
      <c r="J167" s="263" t="s">
        <v>592</v>
      </c>
      <c r="K167" s="243"/>
    </row>
    <row r="168" spans="2:11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pans="2:11" s="1" customFormat="1" ht="15" customHeight="1">
      <c r="B169" s="271"/>
      <c r="C169" s="248" t="s">
        <v>596</v>
      </c>
      <c r="D169" s="248"/>
      <c r="E169" s="248"/>
      <c r="F169" s="269" t="s">
        <v>593</v>
      </c>
      <c r="G169" s="248"/>
      <c r="H169" s="248" t="s">
        <v>633</v>
      </c>
      <c r="I169" s="248" t="s">
        <v>595</v>
      </c>
      <c r="J169" s="248">
        <v>120</v>
      </c>
      <c r="K169" s="294"/>
    </row>
    <row r="170" spans="2:11" s="1" customFormat="1" ht="15" customHeight="1">
      <c r="B170" s="271"/>
      <c r="C170" s="248" t="s">
        <v>642</v>
      </c>
      <c r="D170" s="248"/>
      <c r="E170" s="248"/>
      <c r="F170" s="269" t="s">
        <v>593</v>
      </c>
      <c r="G170" s="248"/>
      <c r="H170" s="248" t="s">
        <v>643</v>
      </c>
      <c r="I170" s="248" t="s">
        <v>595</v>
      </c>
      <c r="J170" s="248" t="s">
        <v>644</v>
      </c>
      <c r="K170" s="294"/>
    </row>
    <row r="171" spans="2:11" s="1" customFormat="1" ht="15" customHeight="1">
      <c r="B171" s="271"/>
      <c r="C171" s="248" t="s">
        <v>541</v>
      </c>
      <c r="D171" s="248"/>
      <c r="E171" s="248"/>
      <c r="F171" s="269" t="s">
        <v>593</v>
      </c>
      <c r="G171" s="248"/>
      <c r="H171" s="248" t="s">
        <v>660</v>
      </c>
      <c r="I171" s="248" t="s">
        <v>595</v>
      </c>
      <c r="J171" s="248" t="s">
        <v>644</v>
      </c>
      <c r="K171" s="294"/>
    </row>
    <row r="172" spans="2:11" s="1" customFormat="1" ht="15" customHeight="1">
      <c r="B172" s="271"/>
      <c r="C172" s="248" t="s">
        <v>598</v>
      </c>
      <c r="D172" s="248"/>
      <c r="E172" s="248"/>
      <c r="F172" s="269" t="s">
        <v>599</v>
      </c>
      <c r="G172" s="248"/>
      <c r="H172" s="248" t="s">
        <v>660</v>
      </c>
      <c r="I172" s="248" t="s">
        <v>595</v>
      </c>
      <c r="J172" s="248">
        <v>50</v>
      </c>
      <c r="K172" s="294"/>
    </row>
    <row r="173" spans="2:11" s="1" customFormat="1" ht="15" customHeight="1">
      <c r="B173" s="271"/>
      <c r="C173" s="248" t="s">
        <v>601</v>
      </c>
      <c r="D173" s="248"/>
      <c r="E173" s="248"/>
      <c r="F173" s="269" t="s">
        <v>593</v>
      </c>
      <c r="G173" s="248"/>
      <c r="H173" s="248" t="s">
        <v>660</v>
      </c>
      <c r="I173" s="248" t="s">
        <v>603</v>
      </c>
      <c r="J173" s="248"/>
      <c r="K173" s="294"/>
    </row>
    <row r="174" spans="2:11" s="1" customFormat="1" ht="15" customHeight="1">
      <c r="B174" s="271"/>
      <c r="C174" s="248" t="s">
        <v>612</v>
      </c>
      <c r="D174" s="248"/>
      <c r="E174" s="248"/>
      <c r="F174" s="269" t="s">
        <v>599</v>
      </c>
      <c r="G174" s="248"/>
      <c r="H174" s="248" t="s">
        <v>660</v>
      </c>
      <c r="I174" s="248" t="s">
        <v>595</v>
      </c>
      <c r="J174" s="248">
        <v>50</v>
      </c>
      <c r="K174" s="294"/>
    </row>
    <row r="175" spans="2:11" s="1" customFormat="1" ht="15" customHeight="1">
      <c r="B175" s="271"/>
      <c r="C175" s="248" t="s">
        <v>620</v>
      </c>
      <c r="D175" s="248"/>
      <c r="E175" s="248"/>
      <c r="F175" s="269" t="s">
        <v>599</v>
      </c>
      <c r="G175" s="248"/>
      <c r="H175" s="248" t="s">
        <v>660</v>
      </c>
      <c r="I175" s="248" t="s">
        <v>595</v>
      </c>
      <c r="J175" s="248">
        <v>50</v>
      </c>
      <c r="K175" s="294"/>
    </row>
    <row r="176" spans="2:11" s="1" customFormat="1" ht="15" customHeight="1">
      <c r="B176" s="271"/>
      <c r="C176" s="248" t="s">
        <v>618</v>
      </c>
      <c r="D176" s="248"/>
      <c r="E176" s="248"/>
      <c r="F176" s="269" t="s">
        <v>599</v>
      </c>
      <c r="G176" s="248"/>
      <c r="H176" s="248" t="s">
        <v>660</v>
      </c>
      <c r="I176" s="248" t="s">
        <v>595</v>
      </c>
      <c r="J176" s="248">
        <v>50</v>
      </c>
      <c r="K176" s="294"/>
    </row>
    <row r="177" spans="2:11" s="1" customFormat="1" ht="15" customHeight="1">
      <c r="B177" s="271"/>
      <c r="C177" s="248" t="s">
        <v>118</v>
      </c>
      <c r="D177" s="248"/>
      <c r="E177" s="248"/>
      <c r="F177" s="269" t="s">
        <v>593</v>
      </c>
      <c r="G177" s="248"/>
      <c r="H177" s="248" t="s">
        <v>661</v>
      </c>
      <c r="I177" s="248" t="s">
        <v>662</v>
      </c>
      <c r="J177" s="248"/>
      <c r="K177" s="294"/>
    </row>
    <row r="178" spans="2:11" s="1" customFormat="1" ht="15" customHeight="1">
      <c r="B178" s="271"/>
      <c r="C178" s="248" t="s">
        <v>59</v>
      </c>
      <c r="D178" s="248"/>
      <c r="E178" s="248"/>
      <c r="F178" s="269" t="s">
        <v>593</v>
      </c>
      <c r="G178" s="248"/>
      <c r="H178" s="248" t="s">
        <v>663</v>
      </c>
      <c r="I178" s="248" t="s">
        <v>664</v>
      </c>
      <c r="J178" s="248">
        <v>1</v>
      </c>
      <c r="K178" s="294"/>
    </row>
    <row r="179" spans="2:11" s="1" customFormat="1" ht="15" customHeight="1">
      <c r="B179" s="271"/>
      <c r="C179" s="248" t="s">
        <v>55</v>
      </c>
      <c r="D179" s="248"/>
      <c r="E179" s="248"/>
      <c r="F179" s="269" t="s">
        <v>593</v>
      </c>
      <c r="G179" s="248"/>
      <c r="H179" s="248" t="s">
        <v>665</v>
      </c>
      <c r="I179" s="248" t="s">
        <v>595</v>
      </c>
      <c r="J179" s="248">
        <v>20</v>
      </c>
      <c r="K179" s="294"/>
    </row>
    <row r="180" spans="2:11" s="1" customFormat="1" ht="15" customHeight="1">
      <c r="B180" s="271"/>
      <c r="C180" s="248" t="s">
        <v>56</v>
      </c>
      <c r="D180" s="248"/>
      <c r="E180" s="248"/>
      <c r="F180" s="269" t="s">
        <v>593</v>
      </c>
      <c r="G180" s="248"/>
      <c r="H180" s="248" t="s">
        <v>666</v>
      </c>
      <c r="I180" s="248" t="s">
        <v>595</v>
      </c>
      <c r="J180" s="248">
        <v>255</v>
      </c>
      <c r="K180" s="294"/>
    </row>
    <row r="181" spans="2:11" s="1" customFormat="1" ht="15" customHeight="1">
      <c r="B181" s="271"/>
      <c r="C181" s="248" t="s">
        <v>119</v>
      </c>
      <c r="D181" s="248"/>
      <c r="E181" s="248"/>
      <c r="F181" s="269" t="s">
        <v>593</v>
      </c>
      <c r="G181" s="248"/>
      <c r="H181" s="248" t="s">
        <v>557</v>
      </c>
      <c r="I181" s="248" t="s">
        <v>595</v>
      </c>
      <c r="J181" s="248">
        <v>10</v>
      </c>
      <c r="K181" s="294"/>
    </row>
    <row r="182" spans="2:11" s="1" customFormat="1" ht="15" customHeight="1">
      <c r="B182" s="271"/>
      <c r="C182" s="248" t="s">
        <v>120</v>
      </c>
      <c r="D182" s="248"/>
      <c r="E182" s="248"/>
      <c r="F182" s="269" t="s">
        <v>593</v>
      </c>
      <c r="G182" s="248"/>
      <c r="H182" s="248" t="s">
        <v>667</v>
      </c>
      <c r="I182" s="248" t="s">
        <v>628</v>
      </c>
      <c r="J182" s="248"/>
      <c r="K182" s="294"/>
    </row>
    <row r="183" spans="2:11" s="1" customFormat="1" ht="15" customHeight="1">
      <c r="B183" s="271"/>
      <c r="C183" s="248" t="s">
        <v>668</v>
      </c>
      <c r="D183" s="248"/>
      <c r="E183" s="248"/>
      <c r="F183" s="269" t="s">
        <v>593</v>
      </c>
      <c r="G183" s="248"/>
      <c r="H183" s="248" t="s">
        <v>669</v>
      </c>
      <c r="I183" s="248" t="s">
        <v>628</v>
      </c>
      <c r="J183" s="248"/>
      <c r="K183" s="294"/>
    </row>
    <row r="184" spans="2:11" s="1" customFormat="1" ht="15" customHeight="1">
      <c r="B184" s="271"/>
      <c r="C184" s="248" t="s">
        <v>657</v>
      </c>
      <c r="D184" s="248"/>
      <c r="E184" s="248"/>
      <c r="F184" s="269" t="s">
        <v>593</v>
      </c>
      <c r="G184" s="248"/>
      <c r="H184" s="248" t="s">
        <v>670</v>
      </c>
      <c r="I184" s="248" t="s">
        <v>628</v>
      </c>
      <c r="J184" s="248"/>
      <c r="K184" s="294"/>
    </row>
    <row r="185" spans="2:11" s="1" customFormat="1" ht="15" customHeight="1">
      <c r="B185" s="271"/>
      <c r="C185" s="248" t="s">
        <v>122</v>
      </c>
      <c r="D185" s="248"/>
      <c r="E185" s="248"/>
      <c r="F185" s="269" t="s">
        <v>599</v>
      </c>
      <c r="G185" s="248"/>
      <c r="H185" s="248" t="s">
        <v>671</v>
      </c>
      <c r="I185" s="248" t="s">
        <v>595</v>
      </c>
      <c r="J185" s="248">
        <v>50</v>
      </c>
      <c r="K185" s="294"/>
    </row>
    <row r="186" spans="2:11" s="1" customFormat="1" ht="15" customHeight="1">
      <c r="B186" s="271"/>
      <c r="C186" s="248" t="s">
        <v>672</v>
      </c>
      <c r="D186" s="248"/>
      <c r="E186" s="248"/>
      <c r="F186" s="269" t="s">
        <v>599</v>
      </c>
      <c r="G186" s="248"/>
      <c r="H186" s="248" t="s">
        <v>673</v>
      </c>
      <c r="I186" s="248" t="s">
        <v>674</v>
      </c>
      <c r="J186" s="248"/>
      <c r="K186" s="294"/>
    </row>
    <row r="187" spans="2:11" s="1" customFormat="1" ht="15" customHeight="1">
      <c r="B187" s="271"/>
      <c r="C187" s="248" t="s">
        <v>675</v>
      </c>
      <c r="D187" s="248"/>
      <c r="E187" s="248"/>
      <c r="F187" s="269" t="s">
        <v>599</v>
      </c>
      <c r="G187" s="248"/>
      <c r="H187" s="248" t="s">
        <v>676</v>
      </c>
      <c r="I187" s="248" t="s">
        <v>674</v>
      </c>
      <c r="J187" s="248"/>
      <c r="K187" s="294"/>
    </row>
    <row r="188" spans="2:11" s="1" customFormat="1" ht="15" customHeight="1">
      <c r="B188" s="271"/>
      <c r="C188" s="248" t="s">
        <v>677</v>
      </c>
      <c r="D188" s="248"/>
      <c r="E188" s="248"/>
      <c r="F188" s="269" t="s">
        <v>599</v>
      </c>
      <c r="G188" s="248"/>
      <c r="H188" s="248" t="s">
        <v>678</v>
      </c>
      <c r="I188" s="248" t="s">
        <v>674</v>
      </c>
      <c r="J188" s="248"/>
      <c r="K188" s="294"/>
    </row>
    <row r="189" spans="2:11" s="1" customFormat="1" ht="15" customHeight="1">
      <c r="B189" s="271"/>
      <c r="C189" s="307" t="s">
        <v>679</v>
      </c>
      <c r="D189" s="248"/>
      <c r="E189" s="248"/>
      <c r="F189" s="269" t="s">
        <v>599</v>
      </c>
      <c r="G189" s="248"/>
      <c r="H189" s="248" t="s">
        <v>680</v>
      </c>
      <c r="I189" s="248" t="s">
        <v>681</v>
      </c>
      <c r="J189" s="308" t="s">
        <v>682</v>
      </c>
      <c r="K189" s="294"/>
    </row>
    <row r="190" spans="2:11" s="1" customFormat="1" ht="15" customHeight="1">
      <c r="B190" s="271"/>
      <c r="C190" s="307" t="s">
        <v>44</v>
      </c>
      <c r="D190" s="248"/>
      <c r="E190" s="248"/>
      <c r="F190" s="269" t="s">
        <v>593</v>
      </c>
      <c r="G190" s="248"/>
      <c r="H190" s="245" t="s">
        <v>683</v>
      </c>
      <c r="I190" s="248" t="s">
        <v>684</v>
      </c>
      <c r="J190" s="248"/>
      <c r="K190" s="294"/>
    </row>
    <row r="191" spans="2:11" s="1" customFormat="1" ht="15" customHeight="1">
      <c r="B191" s="271"/>
      <c r="C191" s="307" t="s">
        <v>685</v>
      </c>
      <c r="D191" s="248"/>
      <c r="E191" s="248"/>
      <c r="F191" s="269" t="s">
        <v>593</v>
      </c>
      <c r="G191" s="248"/>
      <c r="H191" s="248" t="s">
        <v>686</v>
      </c>
      <c r="I191" s="248" t="s">
        <v>628</v>
      </c>
      <c r="J191" s="248"/>
      <c r="K191" s="294"/>
    </row>
    <row r="192" spans="2:11" s="1" customFormat="1" ht="15" customHeight="1">
      <c r="B192" s="271"/>
      <c r="C192" s="307" t="s">
        <v>687</v>
      </c>
      <c r="D192" s="248"/>
      <c r="E192" s="248"/>
      <c r="F192" s="269" t="s">
        <v>593</v>
      </c>
      <c r="G192" s="248"/>
      <c r="H192" s="248" t="s">
        <v>688</v>
      </c>
      <c r="I192" s="248" t="s">
        <v>628</v>
      </c>
      <c r="J192" s="248"/>
      <c r="K192" s="294"/>
    </row>
    <row r="193" spans="2:11" s="1" customFormat="1" ht="15" customHeight="1">
      <c r="B193" s="271"/>
      <c r="C193" s="307" t="s">
        <v>689</v>
      </c>
      <c r="D193" s="248"/>
      <c r="E193" s="248"/>
      <c r="F193" s="269" t="s">
        <v>599</v>
      </c>
      <c r="G193" s="248"/>
      <c r="H193" s="248" t="s">
        <v>690</v>
      </c>
      <c r="I193" s="248" t="s">
        <v>628</v>
      </c>
      <c r="J193" s="248"/>
      <c r="K193" s="294"/>
    </row>
    <row r="194" spans="2:11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pans="2:11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pans="2:11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pans="2:11" s="1" customFormat="1" ht="18.75" customHeight="1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pans="2:11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pans="2:11" s="1" customFormat="1" ht="21">
      <c r="B199" s="240"/>
      <c r="C199" s="368" t="s">
        <v>691</v>
      </c>
      <c r="D199" s="368"/>
      <c r="E199" s="368"/>
      <c r="F199" s="368"/>
      <c r="G199" s="368"/>
      <c r="H199" s="368"/>
      <c r="I199" s="368"/>
      <c r="J199" s="368"/>
      <c r="K199" s="241"/>
    </row>
    <row r="200" spans="2:11" s="1" customFormat="1" ht="25.5" customHeight="1">
      <c r="B200" s="240"/>
      <c r="C200" s="310" t="s">
        <v>692</v>
      </c>
      <c r="D200" s="310"/>
      <c r="E200" s="310"/>
      <c r="F200" s="310" t="s">
        <v>693</v>
      </c>
      <c r="G200" s="311"/>
      <c r="H200" s="369" t="s">
        <v>694</v>
      </c>
      <c r="I200" s="369"/>
      <c r="J200" s="369"/>
      <c r="K200" s="241"/>
    </row>
    <row r="201" spans="2:1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pans="2:11" s="1" customFormat="1" ht="15" customHeight="1">
      <c r="B202" s="271"/>
      <c r="C202" s="248" t="s">
        <v>684</v>
      </c>
      <c r="D202" s="248"/>
      <c r="E202" s="248"/>
      <c r="F202" s="269" t="s">
        <v>45</v>
      </c>
      <c r="G202" s="248"/>
      <c r="H202" s="370" t="s">
        <v>695</v>
      </c>
      <c r="I202" s="370"/>
      <c r="J202" s="370"/>
      <c r="K202" s="294"/>
    </row>
    <row r="203" spans="2:11" s="1" customFormat="1" ht="15" customHeight="1">
      <c r="B203" s="271"/>
      <c r="C203" s="248"/>
      <c r="D203" s="248"/>
      <c r="E203" s="248"/>
      <c r="F203" s="269" t="s">
        <v>46</v>
      </c>
      <c r="G203" s="248"/>
      <c r="H203" s="370" t="s">
        <v>696</v>
      </c>
      <c r="I203" s="370"/>
      <c r="J203" s="370"/>
      <c r="K203" s="294"/>
    </row>
    <row r="204" spans="2:11" s="1" customFormat="1" ht="15" customHeight="1">
      <c r="B204" s="271"/>
      <c r="C204" s="248"/>
      <c r="D204" s="248"/>
      <c r="E204" s="248"/>
      <c r="F204" s="269" t="s">
        <v>49</v>
      </c>
      <c r="G204" s="248"/>
      <c r="H204" s="370" t="s">
        <v>697</v>
      </c>
      <c r="I204" s="370"/>
      <c r="J204" s="370"/>
      <c r="K204" s="294"/>
    </row>
    <row r="205" spans="2:11" s="1" customFormat="1" ht="15" customHeight="1">
      <c r="B205" s="271"/>
      <c r="C205" s="248"/>
      <c r="D205" s="248"/>
      <c r="E205" s="248"/>
      <c r="F205" s="269" t="s">
        <v>47</v>
      </c>
      <c r="G205" s="248"/>
      <c r="H205" s="370" t="s">
        <v>698</v>
      </c>
      <c r="I205" s="370"/>
      <c r="J205" s="370"/>
      <c r="K205" s="294"/>
    </row>
    <row r="206" spans="2:11" s="1" customFormat="1" ht="15" customHeight="1">
      <c r="B206" s="271"/>
      <c r="C206" s="248"/>
      <c r="D206" s="248"/>
      <c r="E206" s="248"/>
      <c r="F206" s="269" t="s">
        <v>48</v>
      </c>
      <c r="G206" s="248"/>
      <c r="H206" s="370" t="s">
        <v>699</v>
      </c>
      <c r="I206" s="370"/>
      <c r="J206" s="370"/>
      <c r="K206" s="294"/>
    </row>
    <row r="207" spans="2:11" s="1" customFormat="1" ht="15" customHeight="1">
      <c r="B207" s="271"/>
      <c r="C207" s="248"/>
      <c r="D207" s="248"/>
      <c r="E207" s="248"/>
      <c r="F207" s="269"/>
      <c r="G207" s="248"/>
      <c r="H207" s="248"/>
      <c r="I207" s="248"/>
      <c r="J207" s="248"/>
      <c r="K207" s="294"/>
    </row>
    <row r="208" spans="2:11" s="1" customFormat="1" ht="15" customHeight="1">
      <c r="B208" s="271"/>
      <c r="C208" s="248" t="s">
        <v>640</v>
      </c>
      <c r="D208" s="248"/>
      <c r="E208" s="248"/>
      <c r="F208" s="269" t="s">
        <v>81</v>
      </c>
      <c r="G208" s="248"/>
      <c r="H208" s="370" t="s">
        <v>700</v>
      </c>
      <c r="I208" s="370"/>
      <c r="J208" s="370"/>
      <c r="K208" s="294"/>
    </row>
    <row r="209" spans="2:11" s="1" customFormat="1" ht="15" customHeight="1">
      <c r="B209" s="271"/>
      <c r="C209" s="248"/>
      <c r="D209" s="248"/>
      <c r="E209" s="248"/>
      <c r="F209" s="269" t="s">
        <v>536</v>
      </c>
      <c r="G209" s="248"/>
      <c r="H209" s="370" t="s">
        <v>537</v>
      </c>
      <c r="I209" s="370"/>
      <c r="J209" s="370"/>
      <c r="K209" s="294"/>
    </row>
    <row r="210" spans="2:11" s="1" customFormat="1" ht="15" customHeight="1">
      <c r="B210" s="271"/>
      <c r="C210" s="248"/>
      <c r="D210" s="248"/>
      <c r="E210" s="248"/>
      <c r="F210" s="269" t="s">
        <v>534</v>
      </c>
      <c r="G210" s="248"/>
      <c r="H210" s="370" t="s">
        <v>701</v>
      </c>
      <c r="I210" s="370"/>
      <c r="J210" s="370"/>
      <c r="K210" s="294"/>
    </row>
    <row r="211" spans="2:11" s="1" customFormat="1" ht="15" customHeight="1">
      <c r="B211" s="312"/>
      <c r="C211" s="248"/>
      <c r="D211" s="248"/>
      <c r="E211" s="248"/>
      <c r="F211" s="269" t="s">
        <v>538</v>
      </c>
      <c r="G211" s="307"/>
      <c r="H211" s="371" t="s">
        <v>539</v>
      </c>
      <c r="I211" s="371"/>
      <c r="J211" s="371"/>
      <c r="K211" s="313"/>
    </row>
    <row r="212" spans="2:11" s="1" customFormat="1" ht="15" customHeight="1">
      <c r="B212" s="312"/>
      <c r="C212" s="248"/>
      <c r="D212" s="248"/>
      <c r="E212" s="248"/>
      <c r="F212" s="269" t="s">
        <v>97</v>
      </c>
      <c r="G212" s="307"/>
      <c r="H212" s="371" t="s">
        <v>702</v>
      </c>
      <c r="I212" s="371"/>
      <c r="J212" s="371"/>
      <c r="K212" s="313"/>
    </row>
    <row r="213" spans="2:11" s="1" customFormat="1" ht="15" customHeight="1">
      <c r="B213" s="312"/>
      <c r="C213" s="248"/>
      <c r="D213" s="248"/>
      <c r="E213" s="248"/>
      <c r="F213" s="269"/>
      <c r="G213" s="307"/>
      <c r="H213" s="298"/>
      <c r="I213" s="298"/>
      <c r="J213" s="298"/>
      <c r="K213" s="313"/>
    </row>
    <row r="214" spans="2:11" s="1" customFormat="1" ht="15" customHeight="1">
      <c r="B214" s="312"/>
      <c r="C214" s="248" t="s">
        <v>664</v>
      </c>
      <c r="D214" s="248"/>
      <c r="E214" s="248"/>
      <c r="F214" s="269">
        <v>1</v>
      </c>
      <c r="G214" s="307"/>
      <c r="H214" s="371" t="s">
        <v>703</v>
      </c>
      <c r="I214" s="371"/>
      <c r="J214" s="371"/>
      <c r="K214" s="313"/>
    </row>
    <row r="215" spans="2:11" s="1" customFormat="1" ht="15" customHeight="1">
      <c r="B215" s="312"/>
      <c r="C215" s="248"/>
      <c r="D215" s="248"/>
      <c r="E215" s="248"/>
      <c r="F215" s="269">
        <v>2</v>
      </c>
      <c r="G215" s="307"/>
      <c r="H215" s="371" t="s">
        <v>704</v>
      </c>
      <c r="I215" s="371"/>
      <c r="J215" s="371"/>
      <c r="K215" s="313"/>
    </row>
    <row r="216" spans="2:11" s="1" customFormat="1" ht="15" customHeight="1">
      <c r="B216" s="312"/>
      <c r="C216" s="248"/>
      <c r="D216" s="248"/>
      <c r="E216" s="248"/>
      <c r="F216" s="269">
        <v>3</v>
      </c>
      <c r="G216" s="307"/>
      <c r="H216" s="371" t="s">
        <v>705</v>
      </c>
      <c r="I216" s="371"/>
      <c r="J216" s="371"/>
      <c r="K216" s="313"/>
    </row>
    <row r="217" spans="2:11" s="1" customFormat="1" ht="15" customHeight="1">
      <c r="B217" s="312"/>
      <c r="C217" s="248"/>
      <c r="D217" s="248"/>
      <c r="E217" s="248"/>
      <c r="F217" s="269">
        <v>4</v>
      </c>
      <c r="G217" s="307"/>
      <c r="H217" s="371" t="s">
        <v>706</v>
      </c>
      <c r="I217" s="371"/>
      <c r="J217" s="371"/>
      <c r="K217" s="313"/>
    </row>
    <row r="218" spans="2:11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1153.4 - 2 - ulice Škodova</vt:lpstr>
      <vt:lpstr>1153.5 - 2 - ulice Na Pob...</vt:lpstr>
      <vt:lpstr>1153.13 - 2 - ulice Braun...</vt:lpstr>
      <vt:lpstr>1153.16 - 2 - ulice Karla...</vt:lpstr>
      <vt:lpstr>1153.0 - VRN</vt:lpstr>
      <vt:lpstr>Pokyny pro vyplnění</vt:lpstr>
      <vt:lpstr>'1153.0 - VRN'!Názvy_tisku</vt:lpstr>
      <vt:lpstr>'1153.13 - 2 - ulice Braun...'!Názvy_tisku</vt:lpstr>
      <vt:lpstr>'1153.16 - 2 - ulice Karla...'!Názvy_tisku</vt:lpstr>
      <vt:lpstr>'1153.4 - 2 - ulice Škodova'!Názvy_tisku</vt:lpstr>
      <vt:lpstr>'1153.5 - 2 - ulice Na Pob...'!Názvy_tisku</vt:lpstr>
      <vt:lpstr>'Rekapitulace stavby'!Názvy_tisku</vt:lpstr>
      <vt:lpstr>'1153.0 - VRN'!Oblast_tisku</vt:lpstr>
      <vt:lpstr>'1153.13 - 2 - ulice Braun...'!Oblast_tisku</vt:lpstr>
      <vt:lpstr>'1153.16 - 2 - ulice Karla...'!Oblast_tisku</vt:lpstr>
      <vt:lpstr>'1153.4 - 2 - ulice Škodova'!Oblast_tisku</vt:lpstr>
      <vt:lpstr>'1153.5 - 2 - ulice Na Pob...'!Oblast_tisku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LucinkaNB\lucinka</dc:creator>
  <cp:lastModifiedBy>Luťhová Iveta</cp:lastModifiedBy>
  <dcterms:created xsi:type="dcterms:W3CDTF">2024-03-22T07:42:47Z</dcterms:created>
  <dcterms:modified xsi:type="dcterms:W3CDTF">2024-03-22T08:46:38Z</dcterms:modified>
</cp:coreProperties>
</file>