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Komunikace a zpe..." sheetId="2" r:id="rId2"/>
    <sheet name="SO 101.1 - Kontejnerová s..." sheetId="3" r:id="rId3"/>
    <sheet name="SO 401 - Veřejné osvětlení" sheetId="4" r:id="rId4"/>
    <sheet name="SO 800 - Sadové úpravy" sheetId="5" r:id="rId5"/>
    <sheet name="SO 00 - Vedlejší rozpočto...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_FilterDatabase" localSheetId="1" hidden="1">'SO 101 - Komunikace a zpe...'!$C$89:$K$772</definedName>
    <definedName name="_xlnm.Print_Area" localSheetId="1">'SO 101 - Komunikace a zpe...'!$C$4:$J$39,'SO 101 - Komunikace a zpe...'!$C$45:$J$71,'SO 101 - Komunikace a zpe...'!$C$77:$K$772</definedName>
    <definedName name="_xlnm._FilterDatabase" localSheetId="2" hidden="1">'SO 101.1 - Kontejnerová s...'!$C$87:$K$175</definedName>
    <definedName name="_xlnm.Print_Area" localSheetId="2">'SO 101.1 - Kontejnerová s...'!$C$4:$J$39,'SO 101.1 - Kontejnerová s...'!$C$45:$J$69,'SO 101.1 - Kontejnerová s...'!$C$75:$K$175</definedName>
    <definedName name="_xlnm._FilterDatabase" localSheetId="3" hidden="1">'SO 401 - Veřejné osvětlení'!$C$84:$K$176</definedName>
    <definedName name="_xlnm.Print_Area" localSheetId="3">'SO 401 - Veřejné osvětlení'!$C$4:$J$39,'SO 401 - Veřejné osvětlení'!$C$45:$J$66,'SO 401 - Veřejné osvětlení'!$C$72:$K$176</definedName>
    <definedName name="_xlnm._FilterDatabase" localSheetId="4" hidden="1">'SO 800 - Sadové úpravy'!$C$80:$K$207</definedName>
    <definedName name="_xlnm.Print_Area" localSheetId="4">'SO 800 - Sadové úpravy'!$C$4:$J$39,'SO 800 - Sadové úpravy'!$C$45:$J$62,'SO 800 - Sadové úpravy'!$C$68:$K$207</definedName>
    <definedName name="_xlnm._FilterDatabase" localSheetId="5" hidden="1">'SO 00 - Vedlejší rozpočto...'!$C$85:$K$140</definedName>
    <definedName name="_xlnm.Print_Area" localSheetId="5">'SO 00 - Vedlejší rozpočto...'!$C$4:$J$39,'SO 00 - Vedlejší rozpočto...'!$C$45:$J$67,'SO 00 - Vedlejší rozpočto...'!$C$73:$K$140</definedName>
    <definedName name="_xlnm.Print_Area" localSheetId="6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'SO 101 - Komunikace a zpe...'!$89:$89</definedName>
    <definedName name="_xlnm.Print_Titles" localSheetId="2">'SO 101.1 - Kontejnerová s...'!$87:$87</definedName>
    <definedName name="_xlnm.Print_Titles" localSheetId="3">'SO 401 - Veřejné osvětlení'!$84:$84</definedName>
    <definedName name="_xlnm.Print_Titles" localSheetId="4">'SO 800 - Sadové úpravy'!$80:$80</definedName>
    <definedName name="_xlnm.Print_Titles" localSheetId="5">'SO 00 - Vedlejší rozpočto...'!$85:$85</definedName>
  </definedNames>
  <calcPr fullCalcOnLoad="1"/>
</workbook>
</file>

<file path=xl/sharedStrings.xml><?xml version="1.0" encoding="utf-8"?>
<sst xmlns="http://schemas.openxmlformats.org/spreadsheetml/2006/main" count="10023" uniqueCount="1616">
  <si>
    <t>Export Komplet</t>
  </si>
  <si>
    <t>VZ</t>
  </si>
  <si>
    <t>2.0</t>
  </si>
  <si>
    <t>ZAMOK</t>
  </si>
  <si>
    <t>False</t>
  </si>
  <si>
    <t>{a687ed7f-0683-4a1d-b7bb-8fb64f832f07}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</si>
  <si>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</si>
  <si>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</si>
  <si>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</si>
  <si>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</si>
  <si>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</si>
  <si>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</si>
  <si>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</si>
  <si>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</si>
  <si>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22_025-A_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</si>
  <si>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</si>
  <si>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</si>
  <si>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ulic Kremličkova a Radimského</t>
  </si>
  <si>
    <t>KSO:</t>
  </si>
  <si>
    <t/>
  </si>
  <si>
    <t>CC-CZ:</t>
  </si>
  <si>
    <t>Místo:</t>
  </si>
  <si>
    <t xml:space="preserve"> </t>
  </si>
  <si>
    <t>Datum:</t>
  </si>
  <si>
    <t>21. 2. 2024</t>
  </si>
  <si>
    <t>Zadavatel:</t>
  </si>
  <si>
    <t>IČ:</t>
  </si>
  <si>
    <t>00235440</t>
  </si>
  <si>
    <t>Město Kolín</t>
  </si>
  <si>
    <t>DIČ:</t>
  </si>
  <si>
    <t>Uchazeč:</t>
  </si>
  <si>
    <t>Vyplň údaj</t>
  </si>
  <si>
    <t>Projektant:</t>
  </si>
  <si>
    <t>24668613</t>
  </si>
  <si>
    <t>Advisia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</si>
  <si>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</si>
  <si>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</si>
  <si>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</si>
  <si>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</si>
  <si>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</si>
  <si>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</si>
  <si>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</si>
  <si>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</si>
  <si>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</si>
  <si>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</si>
  <si>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</si>
  <si>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</si>
  <si>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</si>
  <si>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</si>
  <si>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</si>
  <si>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</si>
  <si>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</si>
  <si>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</si>
  <si>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</si>
  <si>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</si>
  <si>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</si>
  <si>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</si>
  <si>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</si>
  <si>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</si>
  <si>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</si>
  <si>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</si>
  <si>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</si>
  <si>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</si>
  <si>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</si>
  <si>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</si>
  <si>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</si>
  <si>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</si>
  <si>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</si>
  <si>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</si>
  <si>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</si>
  <si>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</si>
  <si>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</si>
  <si>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</si>
  <si>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</si>
  <si>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</si>
  <si>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</si>
  <si>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</si>
  <si>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</si>
  <si>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</si>
  <si>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 a zpevněné plochy</t>
  </si>
  <si>
    <t>STA</t>
  </si>
  <si>
    <t>1</t>
  </si>
  <si>
    <t>{6ef4d785-027d-40d6-bb77-97bc20ab216a}</t>
  </si>
  <si>
    <t>2</t>
  </si>
  <si>
    <t>SO 101.1</t>
  </si>
  <si>
    <t>Kontejnerová stání (3 stanoviště)</t>
  </si>
  <si>
    <t>{5e8cf157-0ac2-4013-827e-0456ff3cc3b3}</t>
  </si>
  <si>
    <t>SO 401</t>
  </si>
  <si>
    <t>Veřejné osvětlení</t>
  </si>
  <si>
    <t>{034ccf67-6b93-42b1-862c-054a21e0208c}</t>
  </si>
  <si>
    <t>SO 800</t>
  </si>
  <si>
    <t>Sadové úpravy</t>
  </si>
  <si>
    <t>{61d5c1f6-312c-4dc7-aa3c-d7224df23b50}</t>
  </si>
  <si>
    <t>SO 00</t>
  </si>
  <si>
    <t>Vedlejší rozpočtové náklady</t>
  </si>
  <si>
    <t>{1e0d6c3a-0eca-4dc1-8a4d-c1a0b8f6e4c5}</t>
  </si>
  <si>
    <t>KRYCÍ LIST SOUPISU PRACÍ</t>
  </si>
  <si>
    <t>Objekt:</t>
  </si>
  <si>
    <t>SO 101 - Komunikace a zpevněné plochy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</si>
  <si>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</si>
  <si>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</si>
  <si>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</si>
  <si>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</si>
  <si>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</si>
  <si>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</si>
  <si>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</si>
  <si>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</si>
  <si>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</si>
  <si>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</si>
  <si>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</si>
  <si>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</si>
  <si>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>M - Práce a dodávky M</t>
  </si>
  <si>
    <t xml:space="preserve">    22-M - Montáže technologických zařízení pro dopravní stavby</t>
  </si>
  <si>
    <t xml:space="preserve">    23-M - Montáže potrubí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</si>
  <si>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</si>
  <si>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</si>
  <si>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</si>
  <si>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</si>
  <si>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</si>
  <si>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</si>
  <si>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</si>
  <si>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</si>
  <si>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</si>
  <si>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</si>
  <si>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</si>
  <si>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</si>
  <si>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</si>
  <si>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</si>
  <si>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</si>
  <si>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</si>
  <si>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</si>
  <si>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</si>
  <si>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111251102</t>
  </si>
  <si>
    <t>Odstranění křovin a stromů s odstraněním kořenů strojně průměru kmene do 100 mm v rovině nebo ve svahu sklonu terénu do 1:5, při celkové ploše přes 100 do 500 m2</t>
  </si>
  <si>
    <t>m2</t>
  </si>
  <si>
    <t>CS ÚRS 2024 01</t>
  </si>
  <si>
    <t>4</t>
  </si>
  <si>
    <t>168824707</t>
  </si>
  <si>
    <t>PP</t>
  </si>
  <si>
    <t>Online PSC</t>
  </si>
  <si>
    <t>https://podminky.urs.cz/item/CS_URS_2024_01/111251102</t>
  </si>
  <si>
    <t>112251103</t>
  </si>
  <si>
    <t>Odstranění pařezů strojně s jejich vykopáním nebo vytrháním průměru přes 500 do 700 mm</t>
  </si>
  <si>
    <t>kus</t>
  </si>
  <si>
    <t>2006050823</t>
  </si>
  <si>
    <t>https://podminky.urs.cz/item/CS_URS_2024_01/112251103</t>
  </si>
  <si>
    <t>P</t>
  </si>
  <si>
    <t>Poznámka k položce:
jedná se o přemístění pouze pařezů (kmeny již odstraněny v rámci kácení)</t>
  </si>
  <si>
    <t>3</t>
  </si>
  <si>
    <t>113106142</t>
  </si>
  <si>
    <t>Rozebrání dlažeb komunikací pro pěší s přemístěním hmot na skládku na vzdálenost do 3 m nebo s naložením na dopravní prostředek s ložem z kameniva nebo živice a s jakoukoliv výplní spár strojně plochy jednotlivě přes 50 m2 z betonových nebo kameninových d</t>
  </si>
  <si>
    <t>-1814014672</t>
  </si>
  <si>
    <t>Rozebrání dlažeb komunikací pro pěší s přemístěním hmot na skládku na vzdálenost do 3 m nebo s naložením na dopravní prostředek s ložem z kameniva nebo živice a s jakoukoliv výplní spár strojně plochy jednotlivě přes 50 m2 z betonových nebo kameninových dlaždic, desek nebo tvarovek</t>
  </si>
  <si>
    <t>https://podminky.urs.cz/item/CS_URS_2024_01/113106142</t>
  </si>
  <si>
    <t>VV</t>
  </si>
  <si>
    <t>plochy z CADu</t>
  </si>
  <si>
    <t>21,73"stávající chodník, bet. dlažba - nová parkovací stání, dlažba</t>
  </si>
  <si>
    <t>16,74"stávající chodník, bet. dlažba - nová vozovka, dlažba</t>
  </si>
  <si>
    <t>16,04"stávající chodník, bet. dlažba - nový chodník, dlažba</t>
  </si>
  <si>
    <t>8,31"stávající chodník, bet. dlažba - nový chodník, dlažba pojížděná</t>
  </si>
  <si>
    <t>62,79"stávající chodník, bet. dlažba - obnova chodníku, dlažba</t>
  </si>
  <si>
    <t>7,89"stávající chodník, bet. dlažba - nová zeleň</t>
  </si>
  <si>
    <t>Součet</t>
  </si>
  <si>
    <t>113106144</t>
  </si>
  <si>
    <t>Rozebrání dlažeb komunikací pro pěší s přemístěním hmot na skládku na vzdálenost do 3 m nebo s naložením na dopravní prostředek s ložem z kameniva nebo živice a s jakoukoliv výplní spár strojně plochy jednotlivě přes 50 m2 ze zámkové dlažby</t>
  </si>
  <si>
    <t>40027848</t>
  </si>
  <si>
    <t>1,97"stávající chodník, zámk.dlažba  - nová vozovka z dlažby</t>
  </si>
  <si>
    <t>36,04"stávající chodník, zámk.dlažba  - nový chodník, dlažba</t>
  </si>
  <si>
    <t>7,56"stávající chodník, zámk.dlažba  - obnova chodníku, dlažba</t>
  </si>
  <si>
    <t>4,33"stávající chodník, zámk.dlažba  - nový chodník, dlažba pojížděná</t>
  </si>
  <si>
    <t>18,21"stávající chodník, zámk.dlažba  - nová zeleň</t>
  </si>
  <si>
    <t>72,83"stávající chodník, zámk.dlažba  - nová zeleň zpevněná</t>
  </si>
  <si>
    <t>5</t>
  </si>
  <si>
    <t>113106187</t>
  </si>
  <si>
    <t>Rozebrání dlažeb vozovek a ploch s přemístěním hmot na skládku na vzdálenost do 3 m nebo s naložením na dopravní prostředek, s jakoukoliv výplní spár strojně plochy jednotlivě do 50 m2 ze zámkové dlažby s ložem z kameniva</t>
  </si>
  <si>
    <t>-1573396648</t>
  </si>
  <si>
    <t>https://podminky.urs.cz/item/CS_URS_2024_01/113106187</t>
  </si>
  <si>
    <t>36,89"stávající komunikace z dlažby  - nová vozovka z dlažby</t>
  </si>
  <si>
    <t>14,27"stávající komunikace z dlažby  - nová vozovka z dlažby</t>
  </si>
  <si>
    <t>25,58"stávající komunikace z dlažby  -zeleň</t>
  </si>
  <si>
    <t>6</t>
  </si>
  <si>
    <t>113107163</t>
  </si>
  <si>
    <t>Odstranění podkladů nebo krytů strojně plochy jednotlivě přes 50 m2 do 200 m2 s přemístěním hmot na skládku na vzdálenost do 20 m nebo s naložením na dopravní prostředek z kameniva hrubého drceného, o tl. vrstvy přes 200 do 300 mm</t>
  </si>
  <si>
    <t>986658272</t>
  </si>
  <si>
    <t>https://podminky.urs.cz/item/CS_URS_2024_01/113107163</t>
  </si>
  <si>
    <t>7</t>
  </si>
  <si>
    <t>113107222</t>
  </si>
  <si>
    <t>Odstranění podkladů nebo krytů strojně plochy jednotlivě přes 200 m2 s přemístěním hmot na skládku na vzdálenost do 20 m nebo s naložením na dopravní prostředek z kameniva hrubého drceného, o tl. vrstvy přes 100 do 200 mm</t>
  </si>
  <si>
    <t>12656774</t>
  </si>
  <si>
    <t>https://podminky.urs.cz/item/CS_URS_2024_01/113107222</t>
  </si>
  <si>
    <t>21,73"stávající chodník, bet. dlažba - nová park. stání, dlažba</t>
  </si>
  <si>
    <t>1,96"stávající chodník, zámk. dlažba - nová vozovka, dlažba</t>
  </si>
  <si>
    <t>36,04"stávající chodník, zámk. dlažba - nový chodník, dlažba</t>
  </si>
  <si>
    <t>7,56"stávající chodník, zámk. dlažba - obnova chodníku, dlažba</t>
  </si>
  <si>
    <t>4,33"stávající chodník, zámk. dlažba - nový chodník, dlažba pojížděná</t>
  </si>
  <si>
    <t>18,21"stávající chodník, zámk. dlažba - nová zeleň</t>
  </si>
  <si>
    <t>72,83"stávající chodník, zámk. dlažba - nová zeleň zpevněná</t>
  </si>
  <si>
    <t>8</t>
  </si>
  <si>
    <t>113107231</t>
  </si>
  <si>
    <t>Odstranění podkladů nebo krytů strojně plochy jednotlivě přes 200 m2 s přemístěním hmot na skládku na vzdálenost do 20 m nebo s naložením na dopravní prostředek z betonu prostého, o tl. vrstvy přes 100 do 150 mm</t>
  </si>
  <si>
    <t>-2089660250</t>
  </si>
  <si>
    <t>https://podminky.urs.cz/item/CS_URS_2024_01/113107231</t>
  </si>
  <si>
    <t>využití do AZ</t>
  </si>
  <si>
    <t>1858"stávající asfalt. kom. -  nová vozovka</t>
  </si>
  <si>
    <t>247,52"stávající asfalt. kom. - nový chodník</t>
  </si>
  <si>
    <t>94,37"stávající asfalt. kom. - nová pojížděná dlažba</t>
  </si>
  <si>
    <t>34,49"stávající asfalt. kom. - nová zeleň</t>
  </si>
  <si>
    <t>64,21"stávající asfalt. kom. - nová zpevněná zeleň</t>
  </si>
  <si>
    <t>277,62"stávající beton. chodník - nová park. stání dlažba</t>
  </si>
  <si>
    <t>49,68"stávající beton. chodník - nová kom. dlažba</t>
  </si>
  <si>
    <t xml:space="preserve">270,70"stávající beton. chodník - nový chodník dlažba </t>
  </si>
  <si>
    <t xml:space="preserve">31,27"stávající beton. chodník - nová zeleň </t>
  </si>
  <si>
    <t>171,95"stávající asfalt. chodník - nová park. stání - dlažba</t>
  </si>
  <si>
    <t>116,91"stávající asfalt. chodník - nová vozovka- dlažba</t>
  </si>
  <si>
    <t>485,87"stávající asfalt. chodník - nový chodník - dlažba</t>
  </si>
  <si>
    <t>213,63"stávající asfalt. chodník - nový chodník - dlažba pojížděná</t>
  </si>
  <si>
    <t>28,52"stávající asfalt. chodník - nová zeleň</t>
  </si>
  <si>
    <t>2,78"stávající asfalt. chodník - nová zeleň zpevněná</t>
  </si>
  <si>
    <t>9</t>
  </si>
  <si>
    <t>113107232</t>
  </si>
  <si>
    <t>Odstranění podkladů nebo krytů strojně plochy jednotlivě přes 200 m2 s přemístěním hmot na skládku na vzdálenost do 20 m nebo s naložením na dopravní prostředek z betonu prostého, o tl. vrstvy přes 150 do 300 mm</t>
  </si>
  <si>
    <t>-778163328</t>
  </si>
  <si>
    <t>https://podminky.urs.cz/item/CS_URS_2024_01/113107232</t>
  </si>
  <si>
    <t>567"část u č.p.961-962-963 (JV1-S1 dle DGN), park stání</t>
  </si>
  <si>
    <t>745,5"část u č.p.961-962-963 (JV3-S3 dle DGN), vozovka</t>
  </si>
  <si>
    <t>10</t>
  </si>
  <si>
    <t>113107241</t>
  </si>
  <si>
    <t>Odstranění podkladů nebo krytů strojně plochy jednotlivě přes 200 m2 s přemístěním hmot na skládku na vzdálenost do 20 m nebo s naložením na dopravní prostředek živičných, o tl. vrstvy do 50 mm</t>
  </si>
  <si>
    <t>373318278</t>
  </si>
  <si>
    <t>https://podminky.urs.cz/item/CS_URS_2024_01/113107241</t>
  </si>
  <si>
    <t>567"část u č.p.961-962-963 (JV1-S1 dle DGN),stávající voz. - nové  park stání</t>
  </si>
  <si>
    <t>745,5"část u č.p.961-962-963 (JV3-S3 dle DGN),stávající  vozovka - nová vozovka</t>
  </si>
  <si>
    <t>1858"stávající  vozovka - nová vozovka</t>
  </si>
  <si>
    <t>247,52"stávající  vozovka - nový chodník</t>
  </si>
  <si>
    <t>94,37"stávající vozovka - nový chodník pojížděná dlažba</t>
  </si>
  <si>
    <t>34,49"stávající vozovka  - nová zeleň</t>
  </si>
  <si>
    <t>64,21" stávající vozovka  - nová zpevněná zeleň</t>
  </si>
  <si>
    <t>118,85" stávající asf. vozovka  - nová vozovka dlažba</t>
  </si>
  <si>
    <t>48,23" stávající asf. vozovka  - nový chodník dlažba</t>
  </si>
  <si>
    <t>2,11" stávající asf. vozovka  - nová zeleň</t>
  </si>
  <si>
    <t>171,95" stávající asf. chodník - nová park. stání dlažba</t>
  </si>
  <si>
    <t>116,91" stávající asf. chodník - nová kom. dlažba</t>
  </si>
  <si>
    <t>485,87" stávající asf. chodník - nový chodník dlažba</t>
  </si>
  <si>
    <t>213,632" stávající asf. chodník - nový chodník pojížděná dlažba</t>
  </si>
  <si>
    <t>28,52" stávající asf. chodník - nová zeleň</t>
  </si>
  <si>
    <t>2,78" stávající asf. chodník - nová zlevněná zeleň</t>
  </si>
  <si>
    <t>11</t>
  </si>
  <si>
    <t>113107321</t>
  </si>
  <si>
    <t>Odstranění podkladů nebo krytů strojně plochy jednotlivě do 50 m2 s přemístěním hmot na skládku na vzdálenost do 3 m nebo s naložením na dopravní prostředek z kameniva hrubého drceného, o tl. vrstvy do 100 mm</t>
  </si>
  <si>
    <t>2030832824</t>
  </si>
  <si>
    <t>https://podminky.urs.cz/item/CS_URS_2024_01/113107321</t>
  </si>
  <si>
    <t>využití do aktiví zóny</t>
  </si>
  <si>
    <t>50,53"stávající asf. komunikace - nový chodník dlažba</t>
  </si>
  <si>
    <t>2,21"stávající asf. komunikace - nová zeleň</t>
  </si>
  <si>
    <t>113107324</t>
  </si>
  <si>
    <t>Odstranění podkladů nebo krytů strojně plochy jednotlivě do 50 m2 s přemístěním hmot na skládku na vzdálenost do 3 m nebo s naložením na dopravní prostředek z kameniva hrubého drceného, o tl. vrstvy přes 300 do 400 mm</t>
  </si>
  <si>
    <t>1886266672</t>
  </si>
  <si>
    <t>https://podminky.urs.cz/item/CS_URS_2024_01/113107324</t>
  </si>
  <si>
    <t>124,51"stávající asf. komunikace - nová kom. dlažba</t>
  </si>
  <si>
    <t>13</t>
  </si>
  <si>
    <t>113154333</t>
  </si>
  <si>
    <t>Frézování živičného podkladu nebo krytu s naložením na dopravní prostředek plochy přes 1 000 do 10 000 m2 bez překážek v trase pruhu šířky přes 1 m do 2 m, tloušťky vrstvy 50 mm</t>
  </si>
  <si>
    <t>1177439942</t>
  </si>
  <si>
    <t>https://podminky.urs.cz/item/CS_URS_2024_01/113154333</t>
  </si>
  <si>
    <t xml:space="preserve">1858"stávající asf. vozovka - nová vozovka, dlažba </t>
  </si>
  <si>
    <t>247,52"stávající asf. vozovka - nový chodník dlažba</t>
  </si>
  <si>
    <t>94,37"stávající asf. vozovka - nový chodník pojížděná dlažba</t>
  </si>
  <si>
    <t>34,49"stávající asf. voovka - nová zeleň</t>
  </si>
  <si>
    <t>64,21"stávající asf. vozovka - nová zpevněná zeleň</t>
  </si>
  <si>
    <t>14</t>
  </si>
  <si>
    <t>113154334</t>
  </si>
  <si>
    <t>Frézování živičného podkladu nebo krytu s naložením na dopravní prostředek plochy přes 1 000 do 10 000 m2 bez překážek v trase pruhu šířky přes 1 m do 2 m, tloušťky vrstvy 100 mm</t>
  </si>
  <si>
    <t>-1734877927</t>
  </si>
  <si>
    <t>https://podminky.urs.cz/item/CS_URS_2024_01/113154334</t>
  </si>
  <si>
    <t>118,85"stávající asfalt. komunikace - nová kom. dlažba</t>
  </si>
  <si>
    <t>48,23"stávající asfalt. komunikace - nový chodník dlažba</t>
  </si>
  <si>
    <t>2,12"stávající asfalt. komunikace - zeleň</t>
  </si>
  <si>
    <t>15</t>
  </si>
  <si>
    <t>113201112</t>
  </si>
  <si>
    <t>Vytrhání obrub s vybouráním lože, s přemístěním hmot na skládku na vzdálenost do 3 m nebo s naložením na dopravní prostředek silničních ležatých</t>
  </si>
  <si>
    <t>m</t>
  </si>
  <si>
    <t>13306756</t>
  </si>
  <si>
    <t>https://podminky.urs.cz/item/CS_URS_2024_01/113201112</t>
  </si>
  <si>
    <t>16</t>
  </si>
  <si>
    <t>113204111</t>
  </si>
  <si>
    <t>Vytrhání obrub s vybouráním lože, s přemístěním hmot na skládku na vzdálenost do 3 m nebo s naložením na dopravní prostředek záhonových</t>
  </si>
  <si>
    <t>-481278576</t>
  </si>
  <si>
    <t>https://podminky.urs.cz/item/CS_URS_2024_01/113204111</t>
  </si>
  <si>
    <t>17</t>
  </si>
  <si>
    <t>121151123</t>
  </si>
  <si>
    <t>Sejmutí ornice strojně při souvislé ploše přes 500 m2, tl. vrstvy do 200 mm</t>
  </si>
  <si>
    <t>-647932380</t>
  </si>
  <si>
    <t>https://podminky.urs.cz/item/CS_URS_2024_01/121151123</t>
  </si>
  <si>
    <t>682,2"plocha pro parkovací stání</t>
  </si>
  <si>
    <t>397,53"plocha pro vozovku</t>
  </si>
  <si>
    <t>746,45"plocha pro chodník</t>
  </si>
  <si>
    <t>42,77"plocha pro pojížděný chodník</t>
  </si>
  <si>
    <t>22,96"plocha pro zpevněnou zeleň</t>
  </si>
  <si>
    <t>18</t>
  </si>
  <si>
    <t>122252206</t>
  </si>
  <si>
    <t>Odkopávky a prokopávky nezapažené pro silnice a dálnice strojně v hornině třídy těžitelnosti I přes 1 000 do 5 000 m3</t>
  </si>
  <si>
    <t>m3</t>
  </si>
  <si>
    <t>-659985444</t>
  </si>
  <si>
    <t>https://podminky.urs.cz/item/CS_URS_2024_01/122252206</t>
  </si>
  <si>
    <t>plochy z CADu*tl</t>
  </si>
  <si>
    <t>714,69*0,37"stávající zeleň - plocha pro parkovací stání</t>
  </si>
  <si>
    <t>416,46*0,37"stávající zeleň - plocha pro vozovku</t>
  </si>
  <si>
    <t>853,09*0,1"stávající zeleň - plocha pro chodník</t>
  </si>
  <si>
    <t>48,88*0,22"stávající zeleň - plocha pro pojížděný chodník</t>
  </si>
  <si>
    <t>26,25*0,1"stávající zeleň - plocha pro zpevněnou zeleň</t>
  </si>
  <si>
    <t>594*0,3"stávající komunikace - plocha pro parkovací stání</t>
  </si>
  <si>
    <t>781*0,24"stávající komunikace - nová komunikace</t>
  </si>
  <si>
    <t>1946,47*0,3"stávající komunikace - nová komunikace, dlažba</t>
  </si>
  <si>
    <t>259,91*0,3"stávající komunikace - nový chodník, dlažba</t>
  </si>
  <si>
    <t xml:space="preserve">98,86*0,3"stávající komunikace - nový chodník, pojížděná dlažba </t>
  </si>
  <si>
    <t>36,13*0,3"stávající komunikace - nová zeleň</t>
  </si>
  <si>
    <t>67,27*0,3"stávající komunikace - nová zeleň zpevněná</t>
  </si>
  <si>
    <t>38,65*0,15"stávající komunikace dlažba - nová kom. dlažba</t>
  </si>
  <si>
    <t>14,95*0,15"stávající komunikace dlažba - nová kom.</t>
  </si>
  <si>
    <t>290,84*0,37"stávající beton. chodník - nová park. stání dlažba</t>
  </si>
  <si>
    <t>52,05*0,37"stávající beton. chodník - nová kom. dlažba</t>
  </si>
  <si>
    <t>283,59*0,1"stávající beton. chodník - nový chodník dlažba</t>
  </si>
  <si>
    <t>32,76*0,1"stávající beton. chodník - nová zeleň</t>
  </si>
  <si>
    <t xml:space="preserve">7,03*0,37"stávající beton.schody - nová park stání </t>
  </si>
  <si>
    <t>8,01*0,05"stávající beton.schody - nový chodník</t>
  </si>
  <si>
    <t>180,14*0,33"stávající asfalt. chodník - nová park. stání dlažba</t>
  </si>
  <si>
    <t>122,48*0,33"stávající asfalt. chodník - nová vozovka dlažba</t>
  </si>
  <si>
    <t>532,14*0,05"stávající asfalt. chodník - nový chodník dlažba</t>
  </si>
  <si>
    <t>233,98*0,15"stávající asfalt. chodník - nový chodník pojížděná dlažba</t>
  </si>
  <si>
    <t>3,05*0,05"stávající asfalt. chodník - nová zpevněná zeleň</t>
  </si>
  <si>
    <t>23,8*0,31"stávající  chodník, bet. dlažba - nová zpark. stání, dlažba</t>
  </si>
  <si>
    <t>18,331*0,31"stávající  chodník, bet. dlažba - nová vozovka, dlažba</t>
  </si>
  <si>
    <t>9,1*0,15"stávající  chodník, bet. dlažba - nová chodník, dlažba pojížděná</t>
  </si>
  <si>
    <t>2,16*0,31"stávající  chodník, zámk. dlažba - nová vozovka, dlažba</t>
  </si>
  <si>
    <t>4,74*0,15"stávající  chodník, zámk. dlažba - nový chodník, dlažba pojížděná</t>
  </si>
  <si>
    <t>5323,68*0,5"odkop pro AZ, bude čerpáno se souhlasem TDI</t>
  </si>
  <si>
    <t>19</t>
  </si>
  <si>
    <t>131151102</t>
  </si>
  <si>
    <t>Hloubení nezapažených jam a zářezů strojně s urovnáním dna do předepsaného profilu a spádu v hornině třídy těžitelnosti I skupiny 1 a 2 přes 20 do 50 m3</t>
  </si>
  <si>
    <t>1909529041</t>
  </si>
  <si>
    <t>https://podminky.urs.cz/item/CS_URS_2024_01/131151102</t>
  </si>
  <si>
    <t>17*1,5*1*1"pro UV</t>
  </si>
  <si>
    <t>0,875"pro sloupky oplocení</t>
  </si>
  <si>
    <t>20</t>
  </si>
  <si>
    <t>132151101</t>
  </si>
  <si>
    <t>Hloubení nezapažených rýh šířky do 800 mm strojně s urovnáním dna do předepsaného profilu a spádu v hornině třídy těžitelnosti I skupiny 1 a 2 do 20 m3</t>
  </si>
  <si>
    <t>-95498092</t>
  </si>
  <si>
    <t>https://podminky.urs.cz/item/CS_URS_2024_01/132151101</t>
  </si>
  <si>
    <t>46,1*0,6*0,6"d.š.h, pro palisády</t>
  </si>
  <si>
    <t>52,8*0,6*1"d.š.h, pro přípojky UV</t>
  </si>
  <si>
    <t>477,75*0,5*0,8"d.š.h, pro trativod</t>
  </si>
  <si>
    <t>162201403</t>
  </si>
  <si>
    <t>Vodorovné přemístění větví, kmenů nebo pařezů s naložením, složením a dopravou do 1000 m větví stromů listnatých, průměru kmene přes 500 do 700 mm</t>
  </si>
  <si>
    <t>67182525</t>
  </si>
  <si>
    <t>https://podminky.urs.cz/item/CS_URS_2024_01/162201403</t>
  </si>
  <si>
    <t>22</t>
  </si>
  <si>
    <t>162301501</t>
  </si>
  <si>
    <t>Vodorovné přemístění smýcených křovin do průměru kmene 100 mm na vzdálenost do 5 000 m</t>
  </si>
  <si>
    <t>1489334433</t>
  </si>
  <si>
    <t>https://podminky.urs.cz/item/CS_URS_2024_01/162301501</t>
  </si>
  <si>
    <t>23</t>
  </si>
  <si>
    <t>162301933</t>
  </si>
  <si>
    <t>Vodorovné přemístění větví, kmenů nebo pařezů s naložením, složením a dopravou Příplatek k cenám za každých dalších i započatých 1000 m přes 1000 m větví stromů listnatých, průměru kmene přes 500 do 700 mm</t>
  </si>
  <si>
    <t>-1910062052</t>
  </si>
  <si>
    <t>https://podminky.urs.cz/item/CS_URS_2024_01/162301933</t>
  </si>
  <si>
    <t>37*14</t>
  </si>
  <si>
    <t>24</t>
  </si>
  <si>
    <t>162301981</t>
  </si>
  <si>
    <t>Vodorovné přemístění smýcených křovin Příplatek k ceně za každých dalších i započatých 1 000 m</t>
  </si>
  <si>
    <t>294654227</t>
  </si>
  <si>
    <t>https://podminky.urs.cz/item/CS_URS_2024_01/162301981</t>
  </si>
  <si>
    <t>203,000*10</t>
  </si>
  <si>
    <t>25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</si>
  <si>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</si>
  <si>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</si>
  <si>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1741339741</t>
  </si>
  <si>
    <t>https://podminky.urs.cz/item/CS_URS_2024_01/162751117</t>
  </si>
  <si>
    <t>1952,521"viz pol. 122252206</t>
  </si>
  <si>
    <t>1891,91*0,15*0,7"viz pol. 121151123</t>
  </si>
  <si>
    <t>5323,68*0,3"odkop pro AZ, bude čerpáno se souhlasem TDI</t>
  </si>
  <si>
    <t>10,21"přebytek z hloubení rýh pro palisády</t>
  </si>
  <si>
    <t>41,34"přebytek z hloubení rýh pro přípojky UV</t>
  </si>
  <si>
    <t>0,875"přebytek z hloubení jam pro sloupky oplocení</t>
  </si>
  <si>
    <t>119,4375"přebytek z hloubení rýh pro trativod</t>
  </si>
  <si>
    <t>26</t>
  </si>
  <si>
    <t>162751119</t>
  </si>
  <si>
    <t xml:space="preserve"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</t>
  </si>
  <si>
    <t>-560065314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</si>
  <si>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</si>
  <si>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https://podminky.urs.cz/item/CS_URS_2024_01/162751119</t>
  </si>
  <si>
    <t>3748,276*5</t>
  </si>
  <si>
    <t>27</t>
  </si>
  <si>
    <t>171151103</t>
  </si>
  <si>
    <t>Uložení sypanin do násypů strojně s rozprostřením sypaniny ve vrstvách a s hrubým urovnáním zhutněných z hornin soudržných jakékoliv třídy těžitelnosti</t>
  </si>
  <si>
    <t>266674382</t>
  </si>
  <si>
    <t>https://podminky.urs.cz/item/CS_URS_2024_01/171151103</t>
  </si>
  <si>
    <t>1008,52"nová zeleň</t>
  </si>
  <si>
    <t>28</t>
  </si>
  <si>
    <t>171201231</t>
  </si>
  <si>
    <t>Poplatek za uložení stavebního odpadu na recyklační skládce (skládkovné) zeminy a kamení zatříděného do Katalogu odpadů pod kódem 17 05 04</t>
  </si>
  <si>
    <t>t</t>
  </si>
  <si>
    <t>1804591026</t>
  </si>
  <si>
    <t>https://podminky.urs.cz/item/CS_URS_2024_01/171201231</t>
  </si>
  <si>
    <t>1952,521*1,9"viz pol. 122252206</t>
  </si>
  <si>
    <t>1891,91*0,15*0,7*1,9"viz pol. 121151123</t>
  </si>
  <si>
    <t>5323,68*0,3*1,9"odkop pro AZ, bude čerpáno se souhlasem TDI</t>
  </si>
  <si>
    <t>9,2103*1,9"přebytek z hloubení rýh palisády</t>
  </si>
  <si>
    <t>41,34*1,9"přebytek z hloubení rýh a jam UV</t>
  </si>
  <si>
    <t>0,875*1,9"přebytek z hloubení jam pro sloupky oplocení</t>
  </si>
  <si>
    <t>119,43*1,9"přebytek z hloubení rýh pro trativod</t>
  </si>
  <si>
    <t>29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</si>
  <si>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</si>
  <si>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</si>
  <si>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1706540985</t>
  </si>
  <si>
    <t>https://podminky.urs.cz/item/CS_URS_2024_01/175111101</t>
  </si>
  <si>
    <t xml:space="preserve">17*(1,4*1*1-0,4*0,4*1,4)+(52,8*0,6*0,4-52,8*0,11*0,11*3,14)"obsyp UV a potrubí </t>
  </si>
  <si>
    <t>52,8*0,6*0,1+15*1*1*0,1"podsyp</t>
  </si>
  <si>
    <t>(492+215+75)*0,2*0,2"obsyp chrániček</t>
  </si>
  <si>
    <t>30</t>
  </si>
  <si>
    <t>M</t>
  </si>
  <si>
    <t>58337308</t>
  </si>
  <si>
    <t>štěrkopísek frakce 0/2</t>
  </si>
  <si>
    <t>1449665913</t>
  </si>
  <si>
    <t>66,606*2 "Přepočtené koeficientem množství</t>
  </si>
  <si>
    <t>31</t>
  </si>
  <si>
    <t>181311103</t>
  </si>
  <si>
    <t>Rozprostření a urovnání ornice v rovině nebo ve svahu sklonu do 1:5 ručně při souvislé ploše, tl. vrstvy do 200 mm</t>
  </si>
  <si>
    <t>-239378717</t>
  </si>
  <si>
    <t>https://podminky.urs.cz/item/CS_URS_2024_01/181311103</t>
  </si>
  <si>
    <t>32</t>
  </si>
  <si>
    <t>10364101</t>
  </si>
  <si>
    <t>zemina pro terénní úpravy - ornice</t>
  </si>
  <si>
    <t>-1923826126</t>
  </si>
  <si>
    <t>59,26*1,9</t>
  </si>
  <si>
    <t>33</t>
  </si>
  <si>
    <t>171152101</t>
  </si>
  <si>
    <t>Uložení sypaniny do zhutněných násypů pro silnice, dálnice a letiště s rozprostřením sypaniny ve vrstvách, s hrubým urovnáním a uzavřením povrchu násypu z hornin soudržných</t>
  </si>
  <si>
    <t>-1793188001</t>
  </si>
  <si>
    <t>https://podminky.urs.cz/item/CS_URS_2024_01/171152101</t>
  </si>
  <si>
    <t>53230*0,2"AZ z odtěženého materiálu</t>
  </si>
  <si>
    <t>5323*0,3"AZ z nakupovaného materiálu</t>
  </si>
  <si>
    <t>89,10"uložení do násypů, ze 3D modelu</t>
  </si>
  <si>
    <t>7,37"zpětný zásyp z hloubení rýh pro palisády</t>
  </si>
  <si>
    <t>15,83"zpětný zásyp z hloubení jam a  rýh UV</t>
  </si>
  <si>
    <t>34</t>
  </si>
  <si>
    <t>10364100</t>
  </si>
  <si>
    <t>zemina pro terénní úpravy - tříděná</t>
  </si>
  <si>
    <t>958500558</t>
  </si>
  <si>
    <t>5323*0,3*2"AZ z nakupovaného materiálu</t>
  </si>
  <si>
    <t>35</t>
  </si>
  <si>
    <t>181152302</t>
  </si>
  <si>
    <t>Úprava pláně na stavbách silnic a dálnic strojně v zářezech mimo skalních se zhutněním</t>
  </si>
  <si>
    <t>-1542879090</t>
  </si>
  <si>
    <t>https://podminky.urs.cz/item/CS_URS_2024_01/181152302</t>
  </si>
  <si>
    <t>Zakládání</t>
  </si>
  <si>
    <t>36</t>
  </si>
  <si>
    <t>212752401</t>
  </si>
  <si>
    <t>Trativody z drenážních trubek pro liniové stavby a komunikace se zřízením štěrkového lože pod trubky a s jejich obsypem v otevřeném výkopu trubka korugovaná sendvičová PE-HD SN 8 celoperforovaná 360° DN 100</t>
  </si>
  <si>
    <t>-238279882</t>
  </si>
  <si>
    <t>https://podminky.urs.cz/item/CS_URS_2024_01/212752401</t>
  </si>
  <si>
    <t>Svislé a kompletní konstrukce</t>
  </si>
  <si>
    <t>37</t>
  </si>
  <si>
    <t>338171113.DRX</t>
  </si>
  <si>
    <t>Osazování sloupků a vzpěr plotových ocelových systém Dirickx v do 2 m se zabetonováním</t>
  </si>
  <si>
    <t>-250054910</t>
  </si>
  <si>
    <t>38</t>
  </si>
  <si>
    <t>DRX.PP400103</t>
  </si>
  <si>
    <t>Sloupek AXOR dl.1,40</t>
  </si>
  <si>
    <t>226011518</t>
  </si>
  <si>
    <t>39</t>
  </si>
  <si>
    <t>339921133</t>
  </si>
  <si>
    <t>Osazování palisád betonových v řadě se zabetonováním výšky palisády přes 1000 do 1500 mm</t>
  </si>
  <si>
    <t>-586971367</t>
  </si>
  <si>
    <t>https://podminky.urs.cz/item/CS_URS_2024_01/339921133</t>
  </si>
  <si>
    <t>40</t>
  </si>
  <si>
    <t>59228426</t>
  </si>
  <si>
    <t>palisáda tyčová kruhová betonová 175x200mm v 1200mm barevná</t>
  </si>
  <si>
    <t>-1177675330</t>
  </si>
  <si>
    <t>46,07*5,715 "Přepočtené koeficientem množství</t>
  </si>
  <si>
    <t>41</t>
  </si>
  <si>
    <t>348401120</t>
  </si>
  <si>
    <t>Montáž oplocení z pletiva strojového s napínacími dráty do 1,6 m</t>
  </si>
  <si>
    <t>2085735613</t>
  </si>
  <si>
    <t>https://podminky.urs.cz/item/CS_URS_2024_01/348401120</t>
  </si>
  <si>
    <t>42</t>
  </si>
  <si>
    <t>31324756</t>
  </si>
  <si>
    <t>pletivo drátěné se čtvercovými oky zapletené Pz 50x2x1600mm</t>
  </si>
  <si>
    <t>-748265377</t>
  </si>
  <si>
    <t>12*1,05 "Přepočtené koeficientem množství</t>
  </si>
  <si>
    <t>Komunikace pozemní</t>
  </si>
  <si>
    <t>43</t>
  </si>
  <si>
    <t>564851111</t>
  </si>
  <si>
    <t>Podklad ze štěrkodrti ŠD s rozprostřením a zhutněním plochy přes 100 m2, po zhutnění tl. 150 mm</t>
  </si>
  <si>
    <t>-1205999692</t>
  </si>
  <si>
    <t>https://podminky.urs.cz/item/CS_URS_2024_01/564851111</t>
  </si>
  <si>
    <t>2043,45"nový chodník</t>
  </si>
  <si>
    <t>44</t>
  </si>
  <si>
    <t>564871111</t>
  </si>
  <si>
    <t>Podklad ze štěrkodrti ŠD s rozprostřením a zhutněním plochy přes 100 m2, po zhutnění tl. 250 mm</t>
  </si>
  <si>
    <t>2144995837</t>
  </si>
  <si>
    <t>https://podminky.urs.cz/item/CS_URS_2024_01/564871111</t>
  </si>
  <si>
    <t>395,78"nový chodník pojížděný</t>
  </si>
  <si>
    <t>178,93"chodník - zatravňovací dlažba</t>
  </si>
  <si>
    <t>77,05"obnova chodníku</t>
  </si>
  <si>
    <t>45</t>
  </si>
  <si>
    <t>565145111</t>
  </si>
  <si>
    <t>Asfaltový beton vrstva podkladní ACP 16 (obalované kamenivo střednězrnné - OKS) s rozprostřením a zhutněním v pruhu šířky přes 1,5 do 3 m, po zhutnění tl. 60 mm</t>
  </si>
  <si>
    <t>1819603715</t>
  </si>
  <si>
    <t>https://podminky.urs.cz/item/CS_URS_2024_01/565145111</t>
  </si>
  <si>
    <t xml:space="preserve">15,6"obnova asfaltu v místě napojení </t>
  </si>
  <si>
    <t>46</t>
  </si>
  <si>
    <t>573231108</t>
  </si>
  <si>
    <t>Postřik spojovací PS bez posypu kamenivem ze silniční emulze, v množství 0,50 kg/m2</t>
  </si>
  <si>
    <t>1994736460</t>
  </si>
  <si>
    <t>https://podminky.urs.cz/item/CS_URS_2024_01/573231108</t>
  </si>
  <si>
    <t>15,600*2</t>
  </si>
  <si>
    <t>47</t>
  </si>
  <si>
    <t>577134131</t>
  </si>
  <si>
    <t>Asfaltový beton vrstva obrusná ACO 11 (ABS) s rozprostřením a se zhutněním z modifikovaného asfaltu v pruhu šířky přes do 1,5 do 3 m, po zhutnění tl. 40 mm</t>
  </si>
  <si>
    <t>74563195</t>
  </si>
  <si>
    <t>https://podminky.urs.cz/item/CS_URS_2024_01/577134131</t>
  </si>
  <si>
    <t>48</t>
  </si>
  <si>
    <t>596211111R</t>
  </si>
  <si>
    <t>předláždění - Kladení dlažby z betonových zámkových dlaždic komunikací pro pěší ručně s ložem z kameniva těženého nebo drceného tl. do 40 mm, s vyplněním spár s dvojitým hutněním, vibrováním a se smetením přebytečného materiálu na krajnici tl. 60 mm skupi</t>
  </si>
  <si>
    <t>350586773</t>
  </si>
  <si>
    <t>předláždění - 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přes 50 do 100 m2</t>
  </si>
  <si>
    <t>70,35"obnova chodníku</t>
  </si>
  <si>
    <t>49</t>
  </si>
  <si>
    <t>596211113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</si>
  <si>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</t>
  </si>
  <si>
    <t>2025256748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</si>
  <si>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přes 300 m2</t>
  </si>
  <si>
    <t>https://podminky.urs.cz/item/CS_URS_2024_01/596211113</t>
  </si>
  <si>
    <t>1865,76"nový chodník</t>
  </si>
  <si>
    <t>50</t>
  </si>
  <si>
    <t>59245015R</t>
  </si>
  <si>
    <t>dlažba zámková betonová tvaru I 200x100mm tl 60mm přírodní</t>
  </si>
  <si>
    <t>1573168698</t>
  </si>
  <si>
    <t>dlažba zámková betonová tvaru I 200x100mm tl 60mm přírodní, barva světle šedá</t>
  </si>
  <si>
    <t>Poznámka k položce:
plochy chodníků</t>
  </si>
  <si>
    <t>1865,76*1,01 "Přepočtené koeficientem množství</t>
  </si>
  <si>
    <t>51</t>
  </si>
  <si>
    <t>596211213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</si>
  <si>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80 mm skupiny A, pro ploc</t>
  </si>
  <si>
    <t>25328893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</si>
  <si>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80 mm skupiny A, pro plochy přes 300 m2</t>
  </si>
  <si>
    <t>https://podminky.urs.cz/item/CS_URS_2024_01/596211213</t>
  </si>
  <si>
    <t>361,37"nový chodník - pojížděný</t>
  </si>
  <si>
    <t>52</t>
  </si>
  <si>
    <t>59245013R2</t>
  </si>
  <si>
    <t>dlažba zámková betonová tvaru I 200x100mm tl 80mm</t>
  </si>
  <si>
    <t>-1548944264</t>
  </si>
  <si>
    <t>dlažba zámková betonová tvaru I 200x100mm tl 80mm, barva světle šedá</t>
  </si>
  <si>
    <t>Poznámka k položce:
chodník pojížděný</t>
  </si>
  <si>
    <t>361,37*1,01 "Přepočtené koeficientem množství</t>
  </si>
  <si>
    <t>53</t>
  </si>
  <si>
    <t>596212212</t>
  </si>
  <si>
    <t>Kladení dlažby z betonových zámkových dlaždic pozemních komunikací ručně s ložem z kameniva těženého nebo drceného tl. do 50 mm, s vyplněním spár, s dvojitým hutněním vibrováním a se smetením přebytečného materiálu na krajnici tl. 80 mm skupiny A, pro plo</t>
  </si>
  <si>
    <t>-678953830</t>
  </si>
  <si>
    <t>Kladení dlažby z betonových zámkových dlaždic pozemních komunikací ručně s ložem z kameniva těženého nebo drceného tl. do 50 mm, s vyplněním spár, s dvojitým hutněním vibrováním a se smetením přebytečného materiálu na krajnici tl. 80 mm skupiny A, pro plochy přes 100 do 300 m2</t>
  </si>
  <si>
    <t>https://podminky.urs.cz/item/CS_URS_2024_01/596212212</t>
  </si>
  <si>
    <t xml:space="preserve">105"bezbariérové stání </t>
  </si>
  <si>
    <t>54</t>
  </si>
  <si>
    <t>59245013R1</t>
  </si>
  <si>
    <t>dlažba zámková betonová 200x200mm tl 80mm</t>
  </si>
  <si>
    <t>1575411684</t>
  </si>
  <si>
    <t xml:space="preserve">dlažba zámková betonová 200x200mm ,tl 80mm přírodní, barva antracit
</t>
  </si>
  <si>
    <t>Poznámka k položce:
hladká dlažba v místech invalidních stání</t>
  </si>
  <si>
    <t>105*1,02 "Přepočtené koeficientem množství</t>
  </si>
  <si>
    <t>55</t>
  </si>
  <si>
    <t>596411113</t>
  </si>
  <si>
    <t>Kladení dlažby z betonových vegetačních dlaždic komunikací pro pěší s ložem z kameniva těženého nebo drceného tl. do 40 mm, s vyplněním spár a vegetačních otvorů, s hutněním vibrováním tl. do 80 mm, pro plochy přes 100 do 300 m2</t>
  </si>
  <si>
    <t>1366120544</t>
  </si>
  <si>
    <t>https://podminky.urs.cz/item/CS_URS_2024_01/596411113</t>
  </si>
  <si>
    <t>163,37"zpevněná zeleň</t>
  </si>
  <si>
    <t>56</t>
  </si>
  <si>
    <t>59246016R</t>
  </si>
  <si>
    <t xml:space="preserve">dlažba plošná vegetační betonová 200x200mm tl 80mm </t>
  </si>
  <si>
    <t>1808061225</t>
  </si>
  <si>
    <t>dlažba plošná vegetační betonová 200x200mm tl 80mm, barva světle šedá</t>
  </si>
  <si>
    <t>Poznámka k položce:
zatravňovací dlažba pojížděná</t>
  </si>
  <si>
    <t>163,37*1,02 "Přepočtené koeficientem množství</t>
  </si>
  <si>
    <t>57</t>
  </si>
  <si>
    <t>596412213R</t>
  </si>
  <si>
    <t>Kladení drenážní betonové dlažby tl 80 mm pozemních komunikací s ložem z kameniva těženého nebo drceného tl. do 50 mm, s hutněním vibrováním tl. 80 mm, pro plochy přes 300 m2</t>
  </si>
  <si>
    <t>1951350306</t>
  </si>
  <si>
    <t xml:space="preserve">2142,07-81,7-105"nová park. stání </t>
  </si>
  <si>
    <t>653,7*0,125"odlišná barva - vodorovné dopravní značení</t>
  </si>
  <si>
    <t>58</t>
  </si>
  <si>
    <t>591R1</t>
  </si>
  <si>
    <t>Dlažba betonová drenážní</t>
  </si>
  <si>
    <t>-720589512</t>
  </si>
  <si>
    <t>Dlažba betonová drenážní, tl. 80 mm, 200 x 200 mm, barva antracit</t>
  </si>
  <si>
    <t>Poznámka k položce:
parkovací stání</t>
  </si>
  <si>
    <t>2142,07-105-81,78"nová park. stání</t>
  </si>
  <si>
    <t>59</t>
  </si>
  <si>
    <t>591R1.1</t>
  </si>
  <si>
    <t>Dlažba betonová drenážní - odlišná barva</t>
  </si>
  <si>
    <t>-123808834</t>
  </si>
  <si>
    <t>Dlažba betonová drenážní - odlišná barva, tl. 80 mm, 200 x 100 mm, barva světle šedá</t>
  </si>
  <si>
    <t>Poznámka k položce:
parkovací stání, VDZ</t>
  </si>
  <si>
    <t xml:space="preserve">653,74*0,125"odlišná barva dlažby - vodorovné dopravní značení </t>
  </si>
  <si>
    <t>60</t>
  </si>
  <si>
    <t>564831111R</t>
  </si>
  <si>
    <t>Podklad ze štěrkodrti ŠD 8/16 s rozprostřením a zhutněním plochy přes 100 m2, po zhutnění tl. 100 mm</t>
  </si>
  <si>
    <t>294618877</t>
  </si>
  <si>
    <t>2142,07"nová park. stání</t>
  </si>
  <si>
    <t>61</t>
  </si>
  <si>
    <t>564861111R</t>
  </si>
  <si>
    <t>Podklad ze štěrkodrti ŠD 16/32 s rozprostřením a zhutněním plochy přes 100 m2, po zhutnění tl. 200 mm</t>
  </si>
  <si>
    <t>73425133</t>
  </si>
  <si>
    <t>2928,09"nová komunikace</t>
  </si>
  <si>
    <t>62</t>
  </si>
  <si>
    <t>564231111</t>
  </si>
  <si>
    <t>Podklad nebo podsyp ze štěrkopísku ŠP s rozprostřením, vlhčením a zhutněním plochy přes 100 m2, po zhutnění tl. 100 mm</t>
  </si>
  <si>
    <t>CS ÚRS 2022 02</t>
  </si>
  <si>
    <t>1334500936</t>
  </si>
  <si>
    <t>https://podminky.urs.cz/item/CS_URS_2022_02/564231111</t>
  </si>
  <si>
    <t>2346,08"nová park. stání</t>
  </si>
  <si>
    <t>63</t>
  </si>
  <si>
    <t>596212213</t>
  </si>
  <si>
    <t>1502439210</t>
  </si>
  <si>
    <t>Kladení dlažby z betonových zámkových dlaždic pozemních komunikací ručně s ložem z kameniva těženého nebo drceného tl. do 50 mm, s vyplněním spár, s dvojitým hutněním vibrováním a se smetením přebytečného materiálu na krajnici tl. 80 mm skupiny A, pro plochy přes 300 m2</t>
  </si>
  <si>
    <t>https://podminky.urs.cz/item/CS_URS_2024_01/596212213</t>
  </si>
  <si>
    <t>64</t>
  </si>
  <si>
    <t>59245013R</t>
  </si>
  <si>
    <t>dlažba zámková betonová tvaru I 200x200mm tl 80mm přírodní</t>
  </si>
  <si>
    <t>320572558</t>
  </si>
  <si>
    <t>dlažba zámková betonová tvaru I 200x200mm tl 80mm přírodní, barva světle šedá</t>
  </si>
  <si>
    <t>Poznámka k položce:
vozovka</t>
  </si>
  <si>
    <t>2928,09*1,01 "Přepočtené koeficientem množství</t>
  </si>
  <si>
    <t>65</t>
  </si>
  <si>
    <t>564962111</t>
  </si>
  <si>
    <t>Podklad z mechanicky zpevněného kameniva MZK (minerální beton) s rozprostřením a s hutněním, po zhutnění tl. 200 mm</t>
  </si>
  <si>
    <t>-1893194376</t>
  </si>
  <si>
    <t>https://podminky.urs.cz/item/CS_URS_2024_01/564962111</t>
  </si>
  <si>
    <t>66</t>
  </si>
  <si>
    <t>564861111</t>
  </si>
  <si>
    <t>Podklad ze štěrkodrti ŠD s rozprostřením a zhutněním plochy přes 100 m2, po zhutnění tl. 200 mm</t>
  </si>
  <si>
    <t>311957757</t>
  </si>
  <si>
    <t>https://podminky.urs.cz/item/CS_URS_2024_01/564861111</t>
  </si>
  <si>
    <t>Trubní vedení</t>
  </si>
  <si>
    <t>67</t>
  </si>
  <si>
    <t>871350320</t>
  </si>
  <si>
    <t>Montáž kanalizačního potrubí z polypropylenu PP hladkého plnostěnného SN 12 DN 200</t>
  </si>
  <si>
    <t>94060272</t>
  </si>
  <si>
    <t>https://podminky.urs.cz/item/CS_URS_2024_01/871350320</t>
  </si>
  <si>
    <t>52,8"přípojky UV</t>
  </si>
  <si>
    <t>68</t>
  </si>
  <si>
    <t>28617026</t>
  </si>
  <si>
    <t>trubka kanalizační PP plnostěnná třívrstvá DN 200x1000mm SN12</t>
  </si>
  <si>
    <t>1939258194</t>
  </si>
  <si>
    <t>52,8*1,015 "Přepočtené koeficientem množství</t>
  </si>
  <si>
    <t>69</t>
  </si>
  <si>
    <t>895941341</t>
  </si>
  <si>
    <t>Osazení vpusti uliční z betonových dílců DN 500 dno s výtokem</t>
  </si>
  <si>
    <t>CS ÚRS 2023 01</t>
  </si>
  <si>
    <t>1227937349</t>
  </si>
  <si>
    <t>https://podminky.urs.cz/item/CS_URS_2023_01/895941341</t>
  </si>
  <si>
    <t>70</t>
  </si>
  <si>
    <t>5922447R</t>
  </si>
  <si>
    <t>vpusť uliční DN 500 kompletní z betonových dílců</t>
  </si>
  <si>
    <t>-1117602339</t>
  </si>
  <si>
    <t>71</t>
  </si>
  <si>
    <t>899132121</t>
  </si>
  <si>
    <t>Výměna (výšková úprava) poklopu kanalizačního s rámem pevným s ošetřením podkladních vrstev hloubky do 25 cm</t>
  </si>
  <si>
    <t>-390596466</t>
  </si>
  <si>
    <t>https://podminky.urs.cz/item/CS_URS_2024_01/899132121</t>
  </si>
  <si>
    <t>72</t>
  </si>
  <si>
    <t>899132212</t>
  </si>
  <si>
    <t>Výměna (výšková úprava) poklopu vodovodního samonivelačního nebo pevného šoupátkového</t>
  </si>
  <si>
    <t>177257197</t>
  </si>
  <si>
    <t>https://podminky.urs.cz/item/CS_URS_2024_01/899132212</t>
  </si>
  <si>
    <t>73</t>
  </si>
  <si>
    <t>899132212R</t>
  </si>
  <si>
    <t>Výškova úprava hrnků</t>
  </si>
  <si>
    <t>290974350</t>
  </si>
  <si>
    <t>4"plynovod</t>
  </si>
  <si>
    <t>9"nerozlišené</t>
  </si>
  <si>
    <t>74</t>
  </si>
  <si>
    <t>899623151</t>
  </si>
  <si>
    <t>Obetonování potrubí nebo zdiva stok betonem prostým v otevřeném výkopu, betonem tř. C 16/20</t>
  </si>
  <si>
    <t>-325769253</t>
  </si>
  <si>
    <t>https://podminky.urs.cz/item/CS_URS_2024_01/899623151</t>
  </si>
  <si>
    <t>(72*3,14*0,175*0,175)-(3,14*0,125*0,125*72)"obetonování chráničky GASNET</t>
  </si>
  <si>
    <t>Ostatní konstrukce a práce, bourání</t>
  </si>
  <si>
    <t>75</t>
  </si>
  <si>
    <t>914111111</t>
  </si>
  <si>
    <t>Montáž svislé dopravní značky základní velikosti do 1 m2 objímkami na sloupky nebo konzoly</t>
  </si>
  <si>
    <t>113767969</t>
  </si>
  <si>
    <t>https://podminky.urs.cz/item/CS_URS_2024_01/914111111</t>
  </si>
  <si>
    <t>1"B24a</t>
  </si>
  <si>
    <t>2"E1</t>
  </si>
  <si>
    <t>3"E7B</t>
  </si>
  <si>
    <t>7"E13</t>
  </si>
  <si>
    <t>2"IP10a</t>
  </si>
  <si>
    <t>7"IP12</t>
  </si>
  <si>
    <t>2"IS22a</t>
  </si>
  <si>
    <t>3"IS22c</t>
  </si>
  <si>
    <t>2"IS22e</t>
  </si>
  <si>
    <t>1"P4</t>
  </si>
  <si>
    <t>76</t>
  </si>
  <si>
    <t>40445235</t>
  </si>
  <si>
    <t>sloupek pro dopravní značku Al D 60mm v 3,5m</t>
  </si>
  <si>
    <t>-1205344597</t>
  </si>
  <si>
    <t>77</t>
  </si>
  <si>
    <t>40445241</t>
  </si>
  <si>
    <t>patka pro sloupek Al D 70mm</t>
  </si>
  <si>
    <t>-1008106884</t>
  </si>
  <si>
    <t>78</t>
  </si>
  <si>
    <t>40445256</t>
  </si>
  <si>
    <t>svorka upínací na sloupek dopravní značky D 60mm</t>
  </si>
  <si>
    <t>1527944501</t>
  </si>
  <si>
    <t>79</t>
  </si>
  <si>
    <t>40445619</t>
  </si>
  <si>
    <t>zákazové, příkazové dopravní značky B1-B34, C1-15 500mm</t>
  </si>
  <si>
    <t>-1673564215</t>
  </si>
  <si>
    <t>80</t>
  </si>
  <si>
    <t>40445647</t>
  </si>
  <si>
    <t>dodatkové tabulky E1, E2a,b , E6, E9, E10 E12c, E17 500x500mm</t>
  </si>
  <si>
    <t>-1039275820</t>
  </si>
  <si>
    <t>81</t>
  </si>
  <si>
    <t>40445650</t>
  </si>
  <si>
    <t>dodatkové tabulky E7, E12, E13 500x300mm</t>
  </si>
  <si>
    <t>569345169</t>
  </si>
  <si>
    <t>3"E7b</t>
  </si>
  <si>
    <t>82</t>
  </si>
  <si>
    <t>40445623</t>
  </si>
  <si>
    <t>informativní značky provozní IP1-IP3, IP4b-IP7, IP10a, b 750x750mm retroreflexní</t>
  </si>
  <si>
    <t>-37705142</t>
  </si>
  <si>
    <t>83</t>
  </si>
  <si>
    <t>40445625</t>
  </si>
  <si>
    <t>informativní značky provozní IP8, IP9, IP11-IP13 500x700mm</t>
  </si>
  <si>
    <t>-1442157250</t>
  </si>
  <si>
    <t>84</t>
  </si>
  <si>
    <t>40445640</t>
  </si>
  <si>
    <t>informativní značky směrové IS 22, IS24 1000x200mm</t>
  </si>
  <si>
    <t>1821595611</t>
  </si>
  <si>
    <t>85</t>
  </si>
  <si>
    <t>40445610</t>
  </si>
  <si>
    <t>značky upravující přednost P1, P4 1250mm retroreflexní</t>
  </si>
  <si>
    <t>-1787902906</t>
  </si>
  <si>
    <t>86</t>
  </si>
  <si>
    <t>915111111</t>
  </si>
  <si>
    <t>Vodorovné dopravní značení stříkané barvou dělící čára šířky 125 mm souvislá bílá základní</t>
  </si>
  <si>
    <t>343262061</t>
  </si>
  <si>
    <t>https://podminky.urs.cz/item/CS_URS_2024_01/915111111</t>
  </si>
  <si>
    <t>145,86"V10e</t>
  </si>
  <si>
    <t>87</t>
  </si>
  <si>
    <t>915131111</t>
  </si>
  <si>
    <t>Vodorovné dopravní značení stříkané barvou přechody pro chodce, šipky, symboly bílé základní</t>
  </si>
  <si>
    <t>-499077220</t>
  </si>
  <si>
    <t>https://podminky.urs.cz/item/CS_URS_2024_01/915131111</t>
  </si>
  <si>
    <t>18,36"V13</t>
  </si>
  <si>
    <t>0,5*7"V10f</t>
  </si>
  <si>
    <t>88</t>
  </si>
  <si>
    <t>915211111</t>
  </si>
  <si>
    <t>Vodorovné dopravní značení stříkaným plastem dělící čára šířky 125 mm souvislá bílá základní</t>
  </si>
  <si>
    <t>-1785134433</t>
  </si>
  <si>
    <t>https://podminky.urs.cz/item/CS_URS_2024_01/915211111</t>
  </si>
  <si>
    <t>89</t>
  </si>
  <si>
    <t>915231111</t>
  </si>
  <si>
    <t>Vodorovné dopravní značení stříkaným plastem přechody pro chodce, šipky, symboly nápisy bílé základní</t>
  </si>
  <si>
    <t>-1313141051</t>
  </si>
  <si>
    <t>https://podminky.urs.cz/item/CS_URS_2024_01/915231111</t>
  </si>
  <si>
    <t>90</t>
  </si>
  <si>
    <t>916131213</t>
  </si>
  <si>
    <t>Osazení silničního obrubníku betonového se zřízením lože, s vyplněním a zatřením spár cementovou maltou stojatého s boční opěrou z betonu prostého, do lože z betonu prostého</t>
  </si>
  <si>
    <t>-1679855081</t>
  </si>
  <si>
    <t>https://podminky.urs.cz/item/CS_URS_2024_01/916131213</t>
  </si>
  <si>
    <t>1125</t>
  </si>
  <si>
    <t xml:space="preserve">28"rozhraní ploch </t>
  </si>
  <si>
    <t>91</t>
  </si>
  <si>
    <t>59217031</t>
  </si>
  <si>
    <t>obrubník silniční betonový 1000x150x250mm</t>
  </si>
  <si>
    <t>-1874800938</t>
  </si>
  <si>
    <t>1153*1,02 "Přepočtené koeficientem množství</t>
  </si>
  <si>
    <t>92</t>
  </si>
  <si>
    <t>916132113</t>
  </si>
  <si>
    <t>Osazení silniční obruby z betonové přídlažby (krajníků) s ložem tl. přes 50 do 100 mm, s vyplněním a zatřením spár cementovou maltou šířky do 250 mm s boční opěrou z betonu prostého, do lože z betonu prostého</t>
  </si>
  <si>
    <t>908649645</t>
  </si>
  <si>
    <t>https://podminky.urs.cz/item/CS_URS_2024_01/916132113</t>
  </si>
  <si>
    <t>93</t>
  </si>
  <si>
    <t>59218001</t>
  </si>
  <si>
    <t>krajník betonový silniční 500x250x80mm</t>
  </si>
  <si>
    <t>744031180</t>
  </si>
  <si>
    <t>440,01*1,02 "Přepočtené koeficientem množství</t>
  </si>
  <si>
    <t>94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</si>
  <si>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</si>
  <si>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</si>
  <si>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1031670660</t>
  </si>
  <si>
    <t>https://podminky.urs.cz/item/CS_URS_2024_01/916231213</t>
  </si>
  <si>
    <t>95</t>
  </si>
  <si>
    <t>59217018</t>
  </si>
  <si>
    <t>obrubník betonový chodníkový 1000x80x200mm</t>
  </si>
  <si>
    <t>1726607677</t>
  </si>
  <si>
    <t>967,47*1,02 "Přepočtené koeficientem množství</t>
  </si>
  <si>
    <t>96</t>
  </si>
  <si>
    <t>919122122</t>
  </si>
  <si>
    <t>Utěsnění dilatačních spár zálivkou za tepla v cementobetonovém nebo živičném krytu včetně adhezního nátěru s těsnicím profilem pod zálivkou, pro komůrky šířky 15 mm, hloubky 30 mm</t>
  </si>
  <si>
    <t>-440521710</t>
  </si>
  <si>
    <t>https://podminky.urs.cz/item/CS_URS_2024_01/919122122</t>
  </si>
  <si>
    <t>97</t>
  </si>
  <si>
    <t>919726121</t>
  </si>
  <si>
    <t>Geotextilie netkaná pro ochranu, separaci nebo filtraci měrná hmotnost do 200 g/m2</t>
  </si>
  <si>
    <t>-1920942315</t>
  </si>
  <si>
    <t>https://podminky.urs.cz/item/CS_URS_2024_01/919726121</t>
  </si>
  <si>
    <t>1194,375"opláštění rýhy trativodu</t>
  </si>
  <si>
    <t>98</t>
  </si>
  <si>
    <t>919726123</t>
  </si>
  <si>
    <t>Geotextilie netkaná pro ochranu, separaci nebo filtraci měrná hmotnost přes 300 do 500 g/m2</t>
  </si>
  <si>
    <t>1823185900</t>
  </si>
  <si>
    <t>https://podminky.urs.cz/item/CS_URS_2024_01/919726123</t>
  </si>
  <si>
    <t>99</t>
  </si>
  <si>
    <t>919735112</t>
  </si>
  <si>
    <t>Řezání stávajícího živičného krytu nebo podkladu hloubky přes 50 do 100 mm</t>
  </si>
  <si>
    <t>-300766004</t>
  </si>
  <si>
    <t>https://podminky.urs.cz/item/CS_URS_2024_01/919735112</t>
  </si>
  <si>
    <t>100</t>
  </si>
  <si>
    <t>961055111</t>
  </si>
  <si>
    <t>Bourání základů z betonu železového</t>
  </si>
  <si>
    <t>-364257178</t>
  </si>
  <si>
    <t>https://podminky.urs.cz/item/CS_URS_2024_01/961055111</t>
  </si>
  <si>
    <t>56,43*0,3*0,5</t>
  </si>
  <si>
    <t>101</t>
  </si>
  <si>
    <t>962052211</t>
  </si>
  <si>
    <t>Bourání zdiva železobetonového nadzákladového, objemu přes 1 m3</t>
  </si>
  <si>
    <t>-1200253233</t>
  </si>
  <si>
    <t>https://podminky.urs.cz/item/CS_URS_2024_01/962052211</t>
  </si>
  <si>
    <t xml:space="preserve">53,87*0,15*1,5"demolice betonové zdi </t>
  </si>
  <si>
    <t>stávající betonové schody</t>
  </si>
  <si>
    <t>1,23"pro park. stání</t>
  </si>
  <si>
    <t>1,4"pro chodník</t>
  </si>
  <si>
    <t xml:space="preserve">0,22"pro zeleň </t>
  </si>
  <si>
    <t>102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</si>
  <si>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</si>
  <si>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</si>
  <si>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-2145330377</t>
  </si>
  <si>
    <t>https://podminky.urs.cz/item/CS_URS_2024_01/966006211</t>
  </si>
  <si>
    <t>2"B1</t>
  </si>
  <si>
    <t>2"B28</t>
  </si>
  <si>
    <t>1"E7a</t>
  </si>
  <si>
    <t>1"E7c</t>
  </si>
  <si>
    <t>1"P2</t>
  </si>
  <si>
    <t>3"P4</t>
  </si>
  <si>
    <t>4"IP12</t>
  </si>
  <si>
    <t>2"IS22c</t>
  </si>
  <si>
    <t>3"E13</t>
  </si>
  <si>
    <t>103</t>
  </si>
  <si>
    <t>966R1</t>
  </si>
  <si>
    <t>Bourání uliční vpusti</t>
  </si>
  <si>
    <t>ks</t>
  </si>
  <si>
    <t>296710665</t>
  </si>
  <si>
    <t>Poznámka k položce:
Kompletní bourací práce vč. nezbytného rozsahu zenmních prací, veškerá manipulace s vybouranou sutí vč. uložení na skládku a poplatku za skládku</t>
  </si>
  <si>
    <t>104</t>
  </si>
  <si>
    <t>979071111</t>
  </si>
  <si>
    <t>Očištění vybouraných dlažebních kostek od spojovacího materiálu, s uložením očištěných kostek na skládku, s odklizením odpadových hmot na hromady a s odklizením vybouraných kostek na vzdálenost do 3 m velkých, s původním vyplněním spár kamenivem těženým</t>
  </si>
  <si>
    <t>-1126221399</t>
  </si>
  <si>
    <t>https://podminky.urs.cz/item/CS_URS_2024_01/979071111</t>
  </si>
  <si>
    <t>997</t>
  </si>
  <si>
    <t>Přesun sutě</t>
  </si>
  <si>
    <t>105</t>
  </si>
  <si>
    <t>997221551</t>
  </si>
  <si>
    <t>Vodorovná doprava suti bez naložení, ale se složením a s hrubým urovnáním ze sypkých materiálů, na vzdálenost do 1 km</t>
  </si>
  <si>
    <t>754851419</t>
  </si>
  <si>
    <t>https://podminky.urs.cz/item/CS_URS_2024_01/997221551</t>
  </si>
  <si>
    <t>34,043"viz pol. 113106142</t>
  </si>
  <si>
    <t>36,644"viz pol. 113106144</t>
  </si>
  <si>
    <t>22,638"viz pol. 113106187</t>
  </si>
  <si>
    <t>22,51"viz pol.113107163</t>
  </si>
  <si>
    <t>79,585"viz pol.113107222</t>
  </si>
  <si>
    <t>470,394"viz pol.113107241</t>
  </si>
  <si>
    <t>8,966"viz pol.113107321</t>
  </si>
  <si>
    <t>72,216"viz pol.113107324</t>
  </si>
  <si>
    <t>350,070"viz pol.113154333</t>
  </si>
  <si>
    <t>38,916"viz pol.113154334</t>
  </si>
  <si>
    <t>256,94"viz pol.113201112</t>
  </si>
  <si>
    <t>8,040"viz pol.113204111</t>
  </si>
  <si>
    <t>20,316"viz pol.961055111</t>
  </si>
  <si>
    <t>35,93"viz pol.962052211</t>
  </si>
  <si>
    <t>0,08"viz pol.966006211</t>
  </si>
  <si>
    <t>0,20*9"viz pol.9966R1</t>
  </si>
  <si>
    <t>106</t>
  </si>
  <si>
    <t>997221551R</t>
  </si>
  <si>
    <t>Vodorovná doprava suti na meziskládku a zpět s předrcením</t>
  </si>
  <si>
    <t>101901537</t>
  </si>
  <si>
    <t>1282,94" viz. pol. 113107231</t>
  </si>
  <si>
    <t>820" viz. pol. 113107232</t>
  </si>
  <si>
    <t>107</t>
  </si>
  <si>
    <t>997221559</t>
  </si>
  <si>
    <t>Vodorovná doprava suti bez naložení, ale se složením a s hrubým urovnáním Příplatek k ceně za každý další započatý 1 km přes 1 km</t>
  </si>
  <si>
    <t>-518350788</t>
  </si>
  <si>
    <t>https://podminky.urs.cz/item/CS_URS_2024_01/997221559</t>
  </si>
  <si>
    <t>1459,088*14</t>
  </si>
  <si>
    <t>108</t>
  </si>
  <si>
    <t>997221611</t>
  </si>
  <si>
    <t>Nakládání na dopravní prostředky pro vodorovnou dopravu suti</t>
  </si>
  <si>
    <t>1672292677</t>
  </si>
  <si>
    <t>https://podminky.urs.cz/item/CS_URS_2024_01/997221611</t>
  </si>
  <si>
    <t>20,316"viz pol. 961055111</t>
  </si>
  <si>
    <t>35,93"viz pol. 962052211</t>
  </si>
  <si>
    <t>0,2*9"viz pol. 966R1</t>
  </si>
  <si>
    <t>109</t>
  </si>
  <si>
    <t>1132722120</t>
  </si>
  <si>
    <t>110</t>
  </si>
  <si>
    <t>997221861</t>
  </si>
  <si>
    <t>Poplatek za uložení stavebního odpadu na recyklační skládce (skládkovné) z prostého betonu zatříděného do Katalogu odpadů pod kódem 17 01 01</t>
  </si>
  <si>
    <t>1919167738</t>
  </si>
  <si>
    <t>https://podminky.urs.cz/item/CS_URS_2024_01/997221861</t>
  </si>
  <si>
    <t>111</t>
  </si>
  <si>
    <t>997221862</t>
  </si>
  <si>
    <t>Poplatek za uložení stavebního odpadu na recyklační skládce (skládkovné) z armovaného betonu zatříděného do Katalogu odpadů pod kódem 17 01 01</t>
  </si>
  <si>
    <t>-392273834</t>
  </si>
  <si>
    <t>https://podminky.urs.cz/item/CS_URS_2024_01/997221862</t>
  </si>
  <si>
    <t>112</t>
  </si>
  <si>
    <t>997221873</t>
  </si>
  <si>
    <t>207426734</t>
  </si>
  <si>
    <t>https://podminky.urs.cz/item/CS_URS_2024_01/997221873</t>
  </si>
  <si>
    <t>113</t>
  </si>
  <si>
    <t>997221875</t>
  </si>
  <si>
    <t>Poplatek za uložení stavebního odpadu na recyklační skládce (skládkovné) asfaltového bez obsahu dehtu zatříděného do Katalogu odpadů pod kódem 17 03 02</t>
  </si>
  <si>
    <t>-160594941</t>
  </si>
  <si>
    <t>https://podminky.urs.cz/item/CS_URS_2024_01/997221875</t>
  </si>
  <si>
    <t>možnost odkupu investorem</t>
  </si>
  <si>
    <t>Práce a dodávky M</t>
  </si>
  <si>
    <t>22-M</t>
  </si>
  <si>
    <t>Montáže technologických zařízení pro dopravní stavby</t>
  </si>
  <si>
    <t>114</t>
  </si>
  <si>
    <t>220182002</t>
  </si>
  <si>
    <t>Zatažení trubek do chráničky 110 mm ochranné z HDPE</t>
  </si>
  <si>
    <t>247637362</t>
  </si>
  <si>
    <t>https://podminky.urs.cz/item/CS_URS_2024_01/220182002</t>
  </si>
  <si>
    <t xml:space="preserve">75" CETIN- uložení vedení do chrániček </t>
  </si>
  <si>
    <t xml:space="preserve">492" ČEZ VN - 3x kabeVN </t>
  </si>
  <si>
    <t xml:space="preserve">215" ČEZ NN </t>
  </si>
  <si>
    <t>115</t>
  </si>
  <si>
    <t>34571365</t>
  </si>
  <si>
    <t>trubka elektroinstalační HDPE tuhá dvouplášťová korugovaná D 94/110mm</t>
  </si>
  <si>
    <t>128</t>
  </si>
  <si>
    <t>390112450</t>
  </si>
  <si>
    <t>75" - uložení vedení cetin do chrániček</t>
  </si>
  <si>
    <t xml:space="preserve">75"- rezervní chránička - souběh s kabelovým žlabem </t>
  </si>
  <si>
    <t>462"ČEZ VN</t>
  </si>
  <si>
    <t>215"ČEZ NN</t>
  </si>
  <si>
    <t>827*1,05 "Přepočtené koeficientem množství</t>
  </si>
  <si>
    <t>116</t>
  </si>
  <si>
    <t>22018200R</t>
  </si>
  <si>
    <t>COLSYS - demontáž, uskladnění a zpětné osazení zařízení bezdrátového rozhlasu provozovatelem, čerpáno se souhlasem TDI</t>
  </si>
  <si>
    <t>SOUBOR</t>
  </si>
  <si>
    <t>589486567</t>
  </si>
  <si>
    <t>117</t>
  </si>
  <si>
    <t>22018200R1</t>
  </si>
  <si>
    <t>KAMEROVÝ SYSTÉM MP - demontáž, uskladnění a zpětné osazení kamerového systému, vč. převěšení nadzemního vedení na nové stožáry VO správcem, čerpáno se souhlasem TDI</t>
  </si>
  <si>
    <t>-1389764086</t>
  </si>
  <si>
    <t>118</t>
  </si>
  <si>
    <t>R2</t>
  </si>
  <si>
    <t>Demontáž a zpětné osazení mobiliáře, se souhlasem TDI</t>
  </si>
  <si>
    <t>1077305922</t>
  </si>
  <si>
    <t>23-M</t>
  </si>
  <si>
    <t>Montáže potrubí</t>
  </si>
  <si>
    <t>119</t>
  </si>
  <si>
    <t>230202075</t>
  </si>
  <si>
    <t>Nasunutí potrubní sekce do chráničky nasouvané potrubí plastové dn přes 200 do 250 mm</t>
  </si>
  <si>
    <t>-133704835</t>
  </si>
  <si>
    <t>https://podminky.urs.cz/item/CS_URS_2024_01/230202075</t>
  </si>
  <si>
    <t>72"GASNET STL</t>
  </si>
  <si>
    <t>120</t>
  </si>
  <si>
    <t>28613538</t>
  </si>
  <si>
    <t>potrubí vodovodní třívrstvé PE100 RC SDR11 250x22,7mm</t>
  </si>
  <si>
    <t>1861119852</t>
  </si>
  <si>
    <t>SO 101.1 - Kontejnerová stání (3 stanoviště)</t>
  </si>
  <si>
    <t xml:space="preserve">    6 - Úpravy povrchů, podlahy a osazování výplní</t>
  </si>
  <si>
    <t>PSV - Práce a dodávky PSV</t>
  </si>
  <si>
    <t xml:space="preserve">    767 - Konstrukce zámečnické</t>
  </si>
  <si>
    <t xml:space="preserve">    789 - Povrchové úpravy ocelových konstrukcí a technologických zařízení</t>
  </si>
  <si>
    <t>VRN - Vedlejší rozpočtové náklady</t>
  </si>
  <si>
    <t xml:space="preserve">    VRN1 - Průzkumné, geodetické a projektové práce</t>
  </si>
  <si>
    <t>272313511</t>
  </si>
  <si>
    <t>Základové klenby z betonu tř. C 12/15</t>
  </si>
  <si>
    <t>1523417337</t>
  </si>
  <si>
    <t>Základy z betonu prostého klenby z betonu kamenem neprokládaného tř. C 12/15</t>
  </si>
  <si>
    <t>https://podminky.urs.cz/item/CS_URS_2024_01/272313511</t>
  </si>
  <si>
    <t>3*((2*8,21+4,17+2*1,095)*0,4*0,2)</t>
  </si>
  <si>
    <t>Úpravy povrchů, podlahy a osazování výplní</t>
  </si>
  <si>
    <t>628613611R</t>
  </si>
  <si>
    <t>Žárové zinkování ponorem dílů ocelových konstrukcí</t>
  </si>
  <si>
    <t>kg</t>
  </si>
  <si>
    <t>-1899253088</t>
  </si>
  <si>
    <t>1000*2,03+2*79,2+9+9+39+1000*1,79+1000*0,63</t>
  </si>
  <si>
    <t>4665,4*1,05 'Přepočtené koeficientem množství</t>
  </si>
  <si>
    <t>41113107</t>
  </si>
  <si>
    <t>vrták do betonu SDS-plus 20x310/250mm</t>
  </si>
  <si>
    <t>-118718320</t>
  </si>
  <si>
    <t>953961115</t>
  </si>
  <si>
    <t>Kotva chemickým tmelem M 20 hl 170 mm do betonu, ŽB nebo kamene s vyvrtáním otvoru</t>
  </si>
  <si>
    <t>1357880259</t>
  </si>
  <si>
    <t>Kotva chemická s vyvrtáním otvoru do betonu, železobetonu nebo tvrdého kamene tmel, velikost M 20, hloubka 170 mm</t>
  </si>
  <si>
    <t>https://podminky.urs.cz/item/CS_URS_2024_01/953961115</t>
  </si>
  <si>
    <t>3*60</t>
  </si>
  <si>
    <t>1594523501_R</t>
  </si>
  <si>
    <t>plech děrovaný tahokov oko 47/18x8 tl 1,5 mm tabule</t>
  </si>
  <si>
    <t>-1996207535</t>
  </si>
  <si>
    <t>Poznámka k položce:
hmotnost: 10,4 kg/m2</t>
  </si>
  <si>
    <t>3*37,71*1,5*10,4/1000</t>
  </si>
  <si>
    <t>1,765*1,15 'Přepočtené koeficientem množství</t>
  </si>
  <si>
    <t>31197008</t>
  </si>
  <si>
    <t>tyč závitová Pz 4.6 M20</t>
  </si>
  <si>
    <t>-99356345</t>
  </si>
  <si>
    <t>3*60*0,4</t>
  </si>
  <si>
    <t>72*1,1 'Přepočtené koeficientem množství</t>
  </si>
  <si>
    <t>14550112</t>
  </si>
  <si>
    <t>profil ocelový svařovaný jakost S235 průřez obdelníkový 30x15x1,5mm</t>
  </si>
  <si>
    <t>1838735525</t>
  </si>
  <si>
    <t>Poznámka k položce:
Hmotnost: 1,05 kg/m</t>
  </si>
  <si>
    <t>3*(1,61+6,75+1,61)*1,178/1000*15</t>
  </si>
  <si>
    <t>0,529*1,2 'Přepočtené koeficientem množství</t>
  </si>
  <si>
    <t>14550336</t>
  </si>
  <si>
    <t>profil ocelový svařovaný jakost S235 průřez obdelníkový 80x40x4mm</t>
  </si>
  <si>
    <t>-1752473630</t>
  </si>
  <si>
    <t>Poznámka k položce:
Hmotnost: 6,91 kg/m</t>
  </si>
  <si>
    <t>3* ((1,6+0,23)*2+1)*15*7,1/1000</t>
  </si>
  <si>
    <t>1,489*1,2 'Přepočtené koeficientem množství</t>
  </si>
  <si>
    <t>31120009</t>
  </si>
  <si>
    <t>podložka DIN 125-A ZB D 20mm</t>
  </si>
  <si>
    <t>100 kus</t>
  </si>
  <si>
    <t>548384503</t>
  </si>
  <si>
    <t>31111009</t>
  </si>
  <si>
    <t>matice přesná šestihranná Pz DIN 934-8 M20</t>
  </si>
  <si>
    <t>-1748850303</t>
  </si>
  <si>
    <t>30909100</t>
  </si>
  <si>
    <t>šroub samovrtný do ocelového plechu, dřeva a deskových materiálů s korozní odolností 15 cyklů šestihranná hlava, D 4,8x35mm</t>
  </si>
  <si>
    <t>456927629</t>
  </si>
  <si>
    <t>PSV</t>
  </si>
  <si>
    <t>Práce a dodávky PSV</t>
  </si>
  <si>
    <t>767</t>
  </si>
  <si>
    <t>Konstrukce zámečnické</t>
  </si>
  <si>
    <t>767995117</t>
  </si>
  <si>
    <t>Montáž atypických zámečnických konstrukcí hm přes 250 do 500 kg</t>
  </si>
  <si>
    <t>-69165057</t>
  </si>
  <si>
    <t>Montáž ostatních atypických zámečnických konstrukcí hmotnosti přes 250 do 500 kg</t>
  </si>
  <si>
    <t>https://podminky.urs.cz/item/CS_URS_2024_01/767995117</t>
  </si>
  <si>
    <t>998767101</t>
  </si>
  <si>
    <t>Přesun hmot tonážní pro zámečnické konstrukce v objektech v do 6 m</t>
  </si>
  <si>
    <t>1853719258</t>
  </si>
  <si>
    <t>Přesun hmot pro zámečnické konstrukce stanovený z hmotnosti přesunovaného materiálu vodorovná dopravní vzdálenost do 50 m základní v objektech výšky do 6 m</t>
  </si>
  <si>
    <t>https://podminky.urs.cz/item/CS_URS_2024_01/998767101</t>
  </si>
  <si>
    <t>((1000*2,03+2*79,2+9+9+39+1000*1,79+1000*0,63)*1,05)*0,001</t>
  </si>
  <si>
    <t>789</t>
  </si>
  <si>
    <t>Povrchové úpravy ocelových konstrukcí a technologických zařízení</t>
  </si>
  <si>
    <t>789311111</t>
  </si>
  <si>
    <t>Zhotovení nátěru zařízení s povrchem nečlenitým jednosložkového základního tl do 80 µm</t>
  </si>
  <si>
    <t>-151978958</t>
  </si>
  <si>
    <t>Zhotovení nátěru zařízení s povrchem nečlenitým jednosložkového základního, tloušťky do 80 μm</t>
  </si>
  <si>
    <t>https://podminky.urs.cz/item/CS_URS_2024_01/789311111</t>
  </si>
  <si>
    <t>3*114</t>
  </si>
  <si>
    <t>789311121</t>
  </si>
  <si>
    <t>Zhotovení nátěru zařízení s povrchem nečlenitým jednosložkového krycího (vrchního) tl do 80 µm</t>
  </si>
  <si>
    <t>717926002</t>
  </si>
  <si>
    <t>Zhotovení nátěru zařízení s povrchem nečlenitým jednosložkového krycího (vrchního), tloušťky do 80 μm</t>
  </si>
  <si>
    <t>https://podminky.urs.cz/item/CS_URS_2024_01/789311121</t>
  </si>
  <si>
    <t>TLR.S21600990012</t>
  </si>
  <si>
    <t>TELKYD S 200 BS   0,6 l - barva jednovrstvá průmyslová antikorozní kovářská</t>
  </si>
  <si>
    <t>38461040</t>
  </si>
  <si>
    <t>TLR.S2130S00017035</t>
  </si>
  <si>
    <t>TELKYD S 200 POLOLESK  RAL 7035 - barva jednovrstvá průmyslová antikorozní pololesklá, tonovatelná dle RAL, ČSN</t>
  </si>
  <si>
    <t>1393250323</t>
  </si>
  <si>
    <t>VRN</t>
  </si>
  <si>
    <t>VRN1</t>
  </si>
  <si>
    <t>Průzkumné, geodetické a projektové práce</t>
  </si>
  <si>
    <t>013002000</t>
  </si>
  <si>
    <t>Projektové práce</t>
  </si>
  <si>
    <t>…</t>
  </si>
  <si>
    <t>1024</t>
  </si>
  <si>
    <t>-1112859861</t>
  </si>
  <si>
    <t>https://podminky.urs.cz/item/CS_URS_2024_01/013002000</t>
  </si>
  <si>
    <t>Poznámka k položce:
Dílenská dokumentace.</t>
  </si>
  <si>
    <t>SO 401 - Veřejné osvětlení</t>
  </si>
  <si>
    <t xml:space="preserve">Martin Vejrek </t>
  </si>
  <si>
    <t>D1 - Popis Materiály</t>
  </si>
  <si>
    <t>D2 - Popis Montážní práce</t>
  </si>
  <si>
    <t>D3 - Popis Práce v HZS</t>
  </si>
  <si>
    <t xml:space="preserve">    VRN6 - Územní vlivy</t>
  </si>
  <si>
    <t>D1</t>
  </si>
  <si>
    <t>Popis Materiály</t>
  </si>
  <si>
    <t>Pol1</t>
  </si>
  <si>
    <t>JBUD 8  Stožár bezpaticový Třistupňový s manžetou, žárový zinek</t>
  </si>
  <si>
    <t>-1624214609</t>
  </si>
  <si>
    <t>Pol2</t>
  </si>
  <si>
    <t>UD 1/89 - 1500 Výložník rovný/ přímý , žárový zinek</t>
  </si>
  <si>
    <t>312408647</t>
  </si>
  <si>
    <t>Pol3</t>
  </si>
  <si>
    <t>UD 1/89 - 1000 Výložník rovný/ přímý , žárový zinek</t>
  </si>
  <si>
    <t>-761443185</t>
  </si>
  <si>
    <t>Pol4</t>
  </si>
  <si>
    <t>SR 481-25 Z/Un Elektrovýzbroj 1 pojistka</t>
  </si>
  <si>
    <t>1892730263</t>
  </si>
  <si>
    <t>Pol5</t>
  </si>
  <si>
    <t>23W - cena výrobce dle světleného výpočtu  Svítidlo LED, silniční, DALI</t>
  </si>
  <si>
    <t>-983706719</t>
  </si>
  <si>
    <t>Pol6</t>
  </si>
  <si>
    <t>39W - cena výrobce dle světleného výpočtu  Svítidlo LED, silniční, DALI</t>
  </si>
  <si>
    <t>1176670160</t>
  </si>
  <si>
    <t>Pol7</t>
  </si>
  <si>
    <t>KZ4X 6-25 Kabelová koncovka, smršťovací</t>
  </si>
  <si>
    <t>-1381256457</t>
  </si>
  <si>
    <t>Pol8</t>
  </si>
  <si>
    <t>CYKY-J 4x16 Zemní vedení</t>
  </si>
  <si>
    <t>1072642211</t>
  </si>
  <si>
    <t>Pol9</t>
  </si>
  <si>
    <t>CYKY-J 3x1,5 Kabel pro svítidlo (elektrovýzbroj-svítidlo)</t>
  </si>
  <si>
    <t>-1910760190</t>
  </si>
  <si>
    <t>Pol10</t>
  </si>
  <si>
    <t>SR 3a Svorka spojovací páska-drát</t>
  </si>
  <si>
    <t>-1776812940</t>
  </si>
  <si>
    <t>Pol11</t>
  </si>
  <si>
    <t>SR 2b Svorka spojovací páska-páska</t>
  </si>
  <si>
    <t>133284276</t>
  </si>
  <si>
    <t>Pol12</t>
  </si>
  <si>
    <t>Kabelové oko šroubové</t>
  </si>
  <si>
    <t>664083487</t>
  </si>
  <si>
    <t>Pol13</t>
  </si>
  <si>
    <t>Zemnící pásek FeZn 30x4</t>
  </si>
  <si>
    <t>-818803535</t>
  </si>
  <si>
    <t>Pol14</t>
  </si>
  <si>
    <t>Zemnící drát FeZn10</t>
  </si>
  <si>
    <t>-591958607</t>
  </si>
  <si>
    <t>Pol15</t>
  </si>
  <si>
    <t>na FeZn10 Smršťovací bužírka žlutozelená</t>
  </si>
  <si>
    <t>-1408434645</t>
  </si>
  <si>
    <t>Pol16</t>
  </si>
  <si>
    <t>průměr 50 Chránička Kopoflex</t>
  </si>
  <si>
    <t>1632935657</t>
  </si>
  <si>
    <t>Pol17</t>
  </si>
  <si>
    <t>Výstražná folie</t>
  </si>
  <si>
    <t>-920074229</t>
  </si>
  <si>
    <t>Pol18</t>
  </si>
  <si>
    <t>sada Pomocný materiál</t>
  </si>
  <si>
    <t>%</t>
  </si>
  <si>
    <t>895711563</t>
  </si>
  <si>
    <t>D2</t>
  </si>
  <si>
    <t>Popis Montážní práce</t>
  </si>
  <si>
    <t>Pol19</t>
  </si>
  <si>
    <t>Hloubení rýh do šířky 600mm</t>
  </si>
  <si>
    <t>-1951421441</t>
  </si>
  <si>
    <t>Pol20</t>
  </si>
  <si>
    <t>stožáry VO Hloubení šachet pro patky</t>
  </si>
  <si>
    <t>-287772974</t>
  </si>
  <si>
    <t>Pol21</t>
  </si>
  <si>
    <t>Obsyp kabelu, vč. položení výstražné folie</t>
  </si>
  <si>
    <t>-2034414722</t>
  </si>
  <si>
    <t>Pol22</t>
  </si>
  <si>
    <t>Zásyp výkopu, zhutnění</t>
  </si>
  <si>
    <t>-67879340</t>
  </si>
  <si>
    <t>Pol23</t>
  </si>
  <si>
    <t>beton a zásyp Ukotvení stožáru, včetně materiálu</t>
  </si>
  <si>
    <t>-487440216</t>
  </si>
  <si>
    <t>Pol24</t>
  </si>
  <si>
    <t>Instalace stožáru</t>
  </si>
  <si>
    <t>h</t>
  </si>
  <si>
    <t>1899517469</t>
  </si>
  <si>
    <t>Pol25</t>
  </si>
  <si>
    <t>Montáž výložníků</t>
  </si>
  <si>
    <t>-1427597809</t>
  </si>
  <si>
    <t>Pol26</t>
  </si>
  <si>
    <t>Montáž svítidel s přívodem</t>
  </si>
  <si>
    <t>1854145189</t>
  </si>
  <si>
    <t>Pol27</t>
  </si>
  <si>
    <t>Uložení zemního vedení - kabel silový s Cu jádrem 4x10mm2</t>
  </si>
  <si>
    <t>-1667200460</t>
  </si>
  <si>
    <t>Pol28</t>
  </si>
  <si>
    <t>Příplatek za zatahování do chráničky do 0,75kg/m</t>
  </si>
  <si>
    <t>1693536420</t>
  </si>
  <si>
    <t>Pol29</t>
  </si>
  <si>
    <t>Uložení uzemnění - zemnící pásek</t>
  </si>
  <si>
    <t>1542703457</t>
  </si>
  <si>
    <t>Pol30</t>
  </si>
  <si>
    <t>Připojení odboček drát do 10mm, uzemnění, včetně ošetření nátěrem</t>
  </si>
  <si>
    <t>-474029250</t>
  </si>
  <si>
    <t>Pol31</t>
  </si>
  <si>
    <t>Svítidla VO Připojení svítidla a elektrovýzbroje stožáru</t>
  </si>
  <si>
    <t>-2085569925</t>
  </si>
  <si>
    <t>Pol32</t>
  </si>
  <si>
    <t>Připojení zemnících drátů ke stožárům</t>
  </si>
  <si>
    <t>-1803614416</t>
  </si>
  <si>
    <t>Pol33</t>
  </si>
  <si>
    <t>Montáž smršťovací bužírky a koncovky</t>
  </si>
  <si>
    <t>-905910135</t>
  </si>
  <si>
    <t>Pol34</t>
  </si>
  <si>
    <t>Práce plošiny</t>
  </si>
  <si>
    <t>177063759</t>
  </si>
  <si>
    <t>Pol35</t>
  </si>
  <si>
    <t>Poplatek za recyklaci svítidla</t>
  </si>
  <si>
    <t>-2047001601</t>
  </si>
  <si>
    <t>Pol36</t>
  </si>
  <si>
    <t>Poplatek za recyklaci světelného zdroje</t>
  </si>
  <si>
    <t>486275414</t>
  </si>
  <si>
    <t>D3</t>
  </si>
  <si>
    <t>Popis Práce v HZS</t>
  </si>
  <si>
    <t>Pol37</t>
  </si>
  <si>
    <t>Práce v HZS</t>
  </si>
  <si>
    <t>1423303805</t>
  </si>
  <si>
    <t>Pol38</t>
  </si>
  <si>
    <t>Vytýčení stávajících sítí všech správců</t>
  </si>
  <si>
    <t>1634549648</t>
  </si>
  <si>
    <t>Pol39</t>
  </si>
  <si>
    <t>Geodetické zaměření</t>
  </si>
  <si>
    <t>1192190711</t>
  </si>
  <si>
    <t>Pol40</t>
  </si>
  <si>
    <t>sada Revize</t>
  </si>
  <si>
    <t>-2103513551</t>
  </si>
  <si>
    <t>013254000</t>
  </si>
  <si>
    <t>Dokumentace skutečného provedení stavby</t>
  </si>
  <si>
    <t>soubor</t>
  </si>
  <si>
    <t>-54134546</t>
  </si>
  <si>
    <t>https://podminky.urs.cz/item/CS_URS_2024_01/013254000</t>
  </si>
  <si>
    <t>VRN6</t>
  </si>
  <si>
    <t>Územní vlivy</t>
  </si>
  <si>
    <t>06000100R</t>
  </si>
  <si>
    <t xml:space="preserve">Územní vlivy, doprava osob a materiálu </t>
  </si>
  <si>
    <t>-1419433330</t>
  </si>
  <si>
    <t>SO 800 - Sadové úpravy</t>
  </si>
  <si>
    <t>-483541774</t>
  </si>
  <si>
    <t>650*0,5*0,5*0,5"hloubení pro zápojné keře</t>
  </si>
  <si>
    <t>33*1*0,5"hloubení pro dřeviny</t>
  </si>
  <si>
    <t>6*0,2*0,5" hloubení pro keře</t>
  </si>
  <si>
    <t>484051586</t>
  </si>
  <si>
    <t>650*0,5*0,5*0,5*1,9"hloubení pro zápojné keře</t>
  </si>
  <si>
    <t>33*1*0,5*1,9"hloubení pro dřeviny</t>
  </si>
  <si>
    <t>6*0,2*0,5*1,9" hloubení pro keře</t>
  </si>
  <si>
    <t>181411132</t>
  </si>
  <si>
    <t>Založení trávníku na půdě předem připravené plochy do 1000 m2 výsevem včetně utažení parkového na svahu přes 1:5 do 1:2</t>
  </si>
  <si>
    <t>-2135985433</t>
  </si>
  <si>
    <t>https://podminky.urs.cz/item/CS_URS_2024_01/181411132</t>
  </si>
  <si>
    <t>00572410</t>
  </si>
  <si>
    <t>osivo směs travní parková</t>
  </si>
  <si>
    <t>2063905198</t>
  </si>
  <si>
    <t>962,68*0,02 "Přepočtené koeficientem množství</t>
  </si>
  <si>
    <t>111151122</t>
  </si>
  <si>
    <t>Pokosení trávníku při souvislé ploše do 1000 m2 parkového na svahu přes 1:5 do 1:2</t>
  </si>
  <si>
    <t>1352166253</t>
  </si>
  <si>
    <t>https://podminky.urs.cz/item/CS_URS_2024_01/111151122</t>
  </si>
  <si>
    <t>183104231</t>
  </si>
  <si>
    <t>Hloubení rýh pro vysazování rostlin v zemině skupiny 1 až 4 s výměnou půdy z 50% v rovině nebo na svahu do 1:5, šířky přes 400 do 600 mm, hl. do 500 mm</t>
  </si>
  <si>
    <t>745752753</t>
  </si>
  <si>
    <t>https://podminky.urs.cz/item/CS_URS_2024_01/183104231</t>
  </si>
  <si>
    <t>183151111</t>
  </si>
  <si>
    <t>Hloubení jam pro výsadbu dřevin strojně v rovině nebo ve svahu do 1:5 obj jamky do 0,2 m3 - pro keře</t>
  </si>
  <si>
    <t>1590310327</t>
  </si>
  <si>
    <t>https://podminky.urs.cz/item/CS_URS_2024_01/183151111</t>
  </si>
  <si>
    <t>183151115</t>
  </si>
  <si>
    <t>Hloubení jam pro výsadbu dřevin strojně v rovině nebo ve svahu do 1:5, objem přes 0,70 do 1,10 m3</t>
  </si>
  <si>
    <t>1305628351</t>
  </si>
  <si>
    <t>https://podminky.urs.cz/item/CS_URS_2024_01/183151115</t>
  </si>
  <si>
    <t>33"nové dřeviny</t>
  </si>
  <si>
    <t>10321100</t>
  </si>
  <si>
    <t>zahradní substrát pro výsadbu VL</t>
  </si>
  <si>
    <t>947668186</t>
  </si>
  <si>
    <t>650*0,5*0,5*0,5"zápojné keře</t>
  </si>
  <si>
    <t>33*1*0,5"dřeviny</t>
  </si>
  <si>
    <t>6*0,2*0,5"keře</t>
  </si>
  <si>
    <t>183403153</t>
  </si>
  <si>
    <t>Obdělání půdy hrabáním v rovině nebo na svahu do 1:5</t>
  </si>
  <si>
    <t>-756216921</t>
  </si>
  <si>
    <t>https://podminky.urs.cz/item/CS_URS_2024_01/183403153</t>
  </si>
  <si>
    <t>183403161</t>
  </si>
  <si>
    <t>Obdělání půdy válením v rovině nebo na svahu do 1:5</t>
  </si>
  <si>
    <t>973522583</t>
  </si>
  <si>
    <t>https://podminky.urs.cz/item/CS_URS_2024_01/183403161</t>
  </si>
  <si>
    <t>184102114</t>
  </si>
  <si>
    <t>Výsadba dřeviny s balem do předem vyhloubené jamky se zalitím v rovině nebo na svahu do 1:5, při průměru balu přes 400 do 500 mm</t>
  </si>
  <si>
    <t>1527857803</t>
  </si>
  <si>
    <t>https://podminky.urs.cz/item/CS_URS_2024_01/184102114</t>
  </si>
  <si>
    <t>R3</t>
  </si>
  <si>
    <t>dřeviny: Acer campestre Elsrijk, Acer ginnala,Acer platanoides 'Emerald Queen',Acer pseudoplatanus 'Erectum',Amelanchier arborea 'Robin Hill',Betula papyrifera,Fagus sylvatica 'Dawyck', Fagus sylvatica 'Red Obelisk',Malus floribunda,Prunus cerasifera 'Nig</t>
  </si>
  <si>
    <t>1938583669</t>
  </si>
  <si>
    <t>dřeviny: Acer campestre Elsrijk, Acer ginnala,Acer platanoides 'Emerald Queen',Acer pseudoplatanus 'Erectum',Amelanchier arborea 'Robin Hill',Betula papyrifera,Fagus sylvatica 'Dawyck', Fagus sylvatica 'Red Obelisk',Malus floribunda,Prunus cerasifera 'Nigra',Quercus rubra,Sorbus x thuringiaca 'Fastigiata',Tilia cordata 'Rancho</t>
  </si>
  <si>
    <t>184102211</t>
  </si>
  <si>
    <t>Výsadba keře bez balu do předem vyhloubené jamky se zalitím v rovině nebo na svahu do 1:5 výšky do 1 m v terénu</t>
  </si>
  <si>
    <t>936721319</t>
  </si>
  <si>
    <t>https://podminky.urs.cz/item/CS_URS_2024_01/184102211</t>
  </si>
  <si>
    <t>R4</t>
  </si>
  <si>
    <t>Keře: Aronia melanocarpa,Kolkwitzia amabilis,Syringa vulgaris</t>
  </si>
  <si>
    <t>480412910</t>
  </si>
  <si>
    <t>184103812</t>
  </si>
  <si>
    <t>Výsadba keřů bez balu výšky do 1 m se zřízením zářezů na svahu přes 1:5 do 1:2 při vzdálenosti zářezu přes 1,0 m do 1,2 m</t>
  </si>
  <si>
    <t>2112614065</t>
  </si>
  <si>
    <t>https://podminky.urs.cz/item/CS_URS_2024_01/184103812</t>
  </si>
  <si>
    <t>R5</t>
  </si>
  <si>
    <t>zápojné keře: Cotoneaster dammeri 'Skockholm',Forsythia intermedia,Ligustrum vulgare 'Atrovirens',Spiraea bumalda 'Anthony Waterer',piraea cinerea 'Grefsheim',Spiraea japonica 'Golden Princess',Syringa meyeri 'Palibin'</t>
  </si>
  <si>
    <t>2009744336</t>
  </si>
  <si>
    <t>184215133</t>
  </si>
  <si>
    <t>Ukotvení dřeviny kůly v rovině nebo na svahu do 1:5 třemi kůly, délky přes 2 do 3 m</t>
  </si>
  <si>
    <t>-1169891641</t>
  </si>
  <si>
    <t>https://podminky.urs.cz/item/CS_URS_2024_01/184215133</t>
  </si>
  <si>
    <t>33"dřeviny</t>
  </si>
  <si>
    <t>60591257</t>
  </si>
  <si>
    <t>kůl vyvazovací dřevěný impregnovaný D 8cm dl 3m</t>
  </si>
  <si>
    <t>915982266</t>
  </si>
  <si>
    <t>184215412</t>
  </si>
  <si>
    <t>Zhotovení závlahové mísy u solitérních dřevin v rovině nebo na svahu do 1:5, o průměru mísy přes 0,5 do 1 m</t>
  </si>
  <si>
    <t>-404177235</t>
  </si>
  <si>
    <t>https://podminky.urs.cz/item/CS_URS_2024_01/184215412</t>
  </si>
  <si>
    <t>6"keře</t>
  </si>
  <si>
    <t>184501141</t>
  </si>
  <si>
    <t>Zhotovení obalu kmene z rákosové nebo kokosové rohože v rovině nebo na svahu do 1:5</t>
  </si>
  <si>
    <t>-60596097</t>
  </si>
  <si>
    <t>https://podminky.urs.cz/item/CS_URS_2024_01/184501141</t>
  </si>
  <si>
    <t>33*2"dřeviny</t>
  </si>
  <si>
    <t>61894003</t>
  </si>
  <si>
    <t>rákos ohradový neloupaný 60x200cm</t>
  </si>
  <si>
    <t>-142798684</t>
  </si>
  <si>
    <t>66*1,1 "Přepočtené koeficientem množství</t>
  </si>
  <si>
    <t>184806113</t>
  </si>
  <si>
    <t>Řez stromů, keřů nebo růží průklestem stromů netrnitých, o průměru koruny přes 4 do 6 m</t>
  </si>
  <si>
    <t>-1026455156</t>
  </si>
  <si>
    <t>https://podminky.urs.cz/item/CS_URS_2024_01/184806113</t>
  </si>
  <si>
    <t>184808326</t>
  </si>
  <si>
    <t>Hnojení sazenic s promísením hnojiva se zeminou bez dodání hnojiva ostatních dřevin při okopání nebo obrytí, vápenatými hnojivy v množství přes 0,50 do 1 kg k 1 sazenici</t>
  </si>
  <si>
    <t>2146178948</t>
  </si>
  <si>
    <t>https://podminky.urs.cz/item/CS_URS_2024_01/184808326</t>
  </si>
  <si>
    <t>424"zápojné keře</t>
  </si>
  <si>
    <t>R1</t>
  </si>
  <si>
    <t>TABLETOVÉ HNOJIVO S DLOUHODOBÝM ÚČINKEM</t>
  </si>
  <si>
    <t>KG</t>
  </si>
  <si>
    <t>-1488327412</t>
  </si>
  <si>
    <t>0,04*33</t>
  </si>
  <si>
    <t>0,01*6</t>
  </si>
  <si>
    <t>0,01*424</t>
  </si>
  <si>
    <t>184813512</t>
  </si>
  <si>
    <t>Chemické odplevelení půdy před založením kultury, trávníku nebo zpevněných ploch ručně o jakékoli výměře postřikem na široko na svahu přes 1:5 do 1:2</t>
  </si>
  <si>
    <t>632956768</t>
  </si>
  <si>
    <t>https://podminky.urs.cz/item/CS_URS_2024_01/184813512</t>
  </si>
  <si>
    <t>184911421</t>
  </si>
  <si>
    <t>Mulčování vysazených rostlin mulčovací kůrou, tl. do 100 mm v rovině nebo na svahu do 1:5</t>
  </si>
  <si>
    <t>1972829978</t>
  </si>
  <si>
    <t>https://podminky.urs.cz/item/CS_URS_2024_01/184911421</t>
  </si>
  <si>
    <t>2*33"dřeviny</t>
  </si>
  <si>
    <t>1,5*6"keře</t>
  </si>
  <si>
    <t>340" zápojné keře</t>
  </si>
  <si>
    <t>10391100</t>
  </si>
  <si>
    <t>kůra mulčovací VL</t>
  </si>
  <si>
    <t>-902124136</t>
  </si>
  <si>
    <t>185804312</t>
  </si>
  <si>
    <t>Zalití rostlin vodou plochy záhonů jednotlivě přes 20 m2</t>
  </si>
  <si>
    <t>-1191858495</t>
  </si>
  <si>
    <t>https://podminky.urs.cz/item/CS_URS_2024_01/185804312</t>
  </si>
  <si>
    <t>(100*33*2)/1000"dřeviny</t>
  </si>
  <si>
    <t>(5*6*2)/1000"keře</t>
  </si>
  <si>
    <t>(5*424*2)/1000"zápojné keře</t>
  </si>
  <si>
    <t>38,5"trávník</t>
  </si>
  <si>
    <t xml:space="preserve">Vylepšení výsadbové jámy hydrogelem 0,3kg/ks, včetně dodávky hydrogelu </t>
  </si>
  <si>
    <t>-982647781</t>
  </si>
  <si>
    <t>0,3*33</t>
  </si>
  <si>
    <t>SO 00 -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</si>
  <si>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</si>
  <si>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</si>
  <si>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</si>
  <si>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</si>
  <si>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</si>
  <si>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010001000</t>
  </si>
  <si>
    <t>kpl…</t>
  </si>
  <si>
    <t>-1758221192</t>
  </si>
  <si>
    <t>https://podminky.urs.cz/item/CS_URS_2024_01/010001000</t>
  </si>
  <si>
    <t>012303000</t>
  </si>
  <si>
    <t>Geodetické práce po výstavbě</t>
  </si>
  <si>
    <t>kpl</t>
  </si>
  <si>
    <t>999734582</t>
  </si>
  <si>
    <t>https://podminky.urs.cz/item/CS_URS_2024_01/012303000</t>
  </si>
  <si>
    <t>-1381709425</t>
  </si>
  <si>
    <t>VRN2</t>
  </si>
  <si>
    <t>Příprava staveniště</t>
  </si>
  <si>
    <t>020001000</t>
  </si>
  <si>
    <t>17806406</t>
  </si>
  <si>
    <t>https://podminky.urs.cz/item/CS_URS_2024_01/020001000</t>
  </si>
  <si>
    <t>022002000R</t>
  </si>
  <si>
    <t>Ochrana všech podzemních i nadzemních vedení sítí v místě stavby, vč. vytyčení a vyznačení. Předpokládá se rozsah dotčených inženýrských sítí dle průvodní a technické zprávy, vč. domovních přípojek, aj. vč. případné provizorní podpěrné konstrukce, vč. pří</t>
  </si>
  <si>
    <t>1425228146</t>
  </si>
  <si>
    <t>Ochrana všech podzemních i nadzemních vedení sítí v místě stavby, vč. vytyčení a vyznačení. Předpokládá se rozsah dotčených inženýrských sítí dle průvodní a technické zprávy, vč. domovních přípojek, aj. vč. případné provizorní podpěrné konstrukce, vč. příp. přesunu na provizorní konstrukci a následného přesunu na původní pozice, vč. chrániček, vytýčení trasy, projednání se správcem včetně zajištění stávajících požárů VO</t>
  </si>
  <si>
    <t>VRN3</t>
  </si>
  <si>
    <t>Zařízení staveniště</t>
  </si>
  <si>
    <t>030001000</t>
  </si>
  <si>
    <t>-1026614337</t>
  </si>
  <si>
    <t>https://podminky.urs.cz/item/CS_URS_2024_01/030001000</t>
  </si>
  <si>
    <t>03000100R</t>
  </si>
  <si>
    <t>Zajištění staveniště v souladu s BOZP a vyhl. 399 - můstky, zábrany, rampy, oplocení, po celou dobu výstavby. Částka obsahuje veškeré náklady na na dočasné úpravy a regulaci dopravy (i pěší) na staveništi a nezbytné značení a opatření vyplývajících z poža</t>
  </si>
  <si>
    <t>-2082076603</t>
  </si>
  <si>
    <t xml:space="preserve">Zajištění staveniště v souladu s BOZP a vyhl. 399 - můstky, zábrany, rampy, oplocení, po celou dobu výstavby. Částka obsahuje veškeré náklady na na dočasné úpravy a regulaci dopravy (i pěší) na staveništi a nezbytné značení a opatření vyplývajících z požadavků BOZP na staveništi. Trasy pro pěší musí být v souladu s vyhl. č. 398/2009 Sb. o obecných technických požadavcích zabezpečujících bezbariéoré užívaní staveb. Po dobu realizace stavby zajištěn přístup k objektům pro požární techniku, policii a záchranné služby. </t>
  </si>
  <si>
    <t>033203000</t>
  </si>
  <si>
    <t>Energie pro zařízení staveniště</t>
  </si>
  <si>
    <t>-1332785</t>
  </si>
  <si>
    <t>https://podminky.urs.cz/item/CS_URS_2024_01/033203000</t>
  </si>
  <si>
    <t>034303000</t>
  </si>
  <si>
    <t>Dopravní značení na staveništi</t>
  </si>
  <si>
    <t>100992158</t>
  </si>
  <si>
    <t>https://podminky.urs.cz/item/CS_URS_2024_01/034303000</t>
  </si>
  <si>
    <t>034403000</t>
  </si>
  <si>
    <t>Osvětlení staveniště</t>
  </si>
  <si>
    <t>-112674851</t>
  </si>
  <si>
    <t>https://podminky.urs.cz/item/CS_URS_2024_01/034403000</t>
  </si>
  <si>
    <t>034503000</t>
  </si>
  <si>
    <t>Informační tabule na staveništi</t>
  </si>
  <si>
    <t>659246792</t>
  </si>
  <si>
    <t>https://podminky.urs.cz/item/CS_URS_2024_01/034503000</t>
  </si>
  <si>
    <t>VRN4</t>
  </si>
  <si>
    <t>Inženýrská činnost</t>
  </si>
  <si>
    <t>040001000</t>
  </si>
  <si>
    <t>333076275</t>
  </si>
  <si>
    <t>https://podminky.urs.cz/item/CS_URS_2024_01/040001000</t>
  </si>
  <si>
    <t>041903000</t>
  </si>
  <si>
    <t>Dozor jiné osoby</t>
  </si>
  <si>
    <t>404301027</t>
  </si>
  <si>
    <t>https://podminky.urs.cz/item/CS_URS_2024_01/041903000</t>
  </si>
  <si>
    <t>043103000</t>
  </si>
  <si>
    <t>Zkoušky bez rozlišení</t>
  </si>
  <si>
    <t>-1194658006</t>
  </si>
  <si>
    <t>https://podminky.urs.cz/item/CS_URS_2024_01/043103000</t>
  </si>
  <si>
    <t>VRN7</t>
  </si>
  <si>
    <t>Provozní vlivy</t>
  </si>
  <si>
    <t>072103001R</t>
  </si>
  <si>
    <t xml:space="preserve">Projednání DIO </t>
  </si>
  <si>
    <t>1282440066</t>
  </si>
  <si>
    <t>072103011R</t>
  </si>
  <si>
    <t>Zajištění DIO</t>
  </si>
  <si>
    <t>-1434311354</t>
  </si>
  <si>
    <t>VRN9</t>
  </si>
  <si>
    <t>Ostatní náklady</t>
  </si>
  <si>
    <t>090001000</t>
  </si>
  <si>
    <t>1698431605</t>
  </si>
  <si>
    <t>https://podminky.urs.cz/item/CS_URS_2024_01/090001000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</si>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</sst>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39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67" fontId="40" fillId="2" borderId="22" xfId="0" applyNumberFormat="1" applyFont="1" applyFill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4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4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251102" TargetMode="External" /><Relationship Id="rId2" Type="http://schemas.openxmlformats.org/officeDocument/2006/relationships/hyperlink" Target="https://podminky.urs.cz/item/CS_URS_2024_01/112251103" TargetMode="External" /><Relationship Id="rId3" Type="http://schemas.openxmlformats.org/officeDocument/2006/relationships/hyperlink" Target="https://podminky.urs.cz/item/CS_URS_2024_01/113106142" TargetMode="External" /><Relationship Id="rId4" Type="http://schemas.openxmlformats.org/officeDocument/2006/relationships/hyperlink" Target="https://podminky.urs.cz/item/CS_URS_2024_01/113106187" TargetMode="External" /><Relationship Id="rId5" Type="http://schemas.openxmlformats.org/officeDocument/2006/relationships/hyperlink" Target="https://podminky.urs.cz/item/CS_URS_2024_01/113107163" TargetMode="External" /><Relationship Id="rId6" Type="http://schemas.openxmlformats.org/officeDocument/2006/relationships/hyperlink" Target="https://podminky.urs.cz/item/CS_URS_2024_01/113107222" TargetMode="External" /><Relationship Id="rId7" Type="http://schemas.openxmlformats.org/officeDocument/2006/relationships/hyperlink" Target="https://podminky.urs.cz/item/CS_URS_2024_01/113107231" TargetMode="External" /><Relationship Id="rId8" Type="http://schemas.openxmlformats.org/officeDocument/2006/relationships/hyperlink" Target="https://podminky.urs.cz/item/CS_URS_2024_01/113107232" TargetMode="External" /><Relationship Id="rId9" Type="http://schemas.openxmlformats.org/officeDocument/2006/relationships/hyperlink" Target="https://podminky.urs.cz/item/CS_URS_2024_01/113107241" TargetMode="External" /><Relationship Id="rId10" Type="http://schemas.openxmlformats.org/officeDocument/2006/relationships/hyperlink" Target="https://podminky.urs.cz/item/CS_URS_2024_01/113107321" TargetMode="External" /><Relationship Id="rId11" Type="http://schemas.openxmlformats.org/officeDocument/2006/relationships/hyperlink" Target="https://podminky.urs.cz/item/CS_URS_2024_01/113107324" TargetMode="External" /><Relationship Id="rId12" Type="http://schemas.openxmlformats.org/officeDocument/2006/relationships/hyperlink" Target="https://podminky.urs.cz/item/CS_URS_2024_01/113154333" TargetMode="External" /><Relationship Id="rId13" Type="http://schemas.openxmlformats.org/officeDocument/2006/relationships/hyperlink" Target="https://podminky.urs.cz/item/CS_URS_2024_01/113154334" TargetMode="External" /><Relationship Id="rId14" Type="http://schemas.openxmlformats.org/officeDocument/2006/relationships/hyperlink" Target="https://podminky.urs.cz/item/CS_URS_2024_01/113201112" TargetMode="External" /><Relationship Id="rId15" Type="http://schemas.openxmlformats.org/officeDocument/2006/relationships/hyperlink" Target="https://podminky.urs.cz/item/CS_URS_2024_01/113204111" TargetMode="External" /><Relationship Id="rId16" Type="http://schemas.openxmlformats.org/officeDocument/2006/relationships/hyperlink" Target="https://podminky.urs.cz/item/CS_URS_2024_01/121151123" TargetMode="External" /><Relationship Id="rId17" Type="http://schemas.openxmlformats.org/officeDocument/2006/relationships/hyperlink" Target="https://podminky.urs.cz/item/CS_URS_2024_01/122252206" TargetMode="External" /><Relationship Id="rId18" Type="http://schemas.openxmlformats.org/officeDocument/2006/relationships/hyperlink" Target="https://podminky.urs.cz/item/CS_URS_2024_01/131151102" TargetMode="External" /><Relationship Id="rId19" Type="http://schemas.openxmlformats.org/officeDocument/2006/relationships/hyperlink" Target="https://podminky.urs.cz/item/CS_URS_2024_01/132151101" TargetMode="External" /><Relationship Id="rId20" Type="http://schemas.openxmlformats.org/officeDocument/2006/relationships/hyperlink" Target="https://podminky.urs.cz/item/CS_URS_2024_01/162201403" TargetMode="External" /><Relationship Id="rId21" Type="http://schemas.openxmlformats.org/officeDocument/2006/relationships/hyperlink" Target="https://podminky.urs.cz/item/CS_URS_2024_01/162301501" TargetMode="External" /><Relationship Id="rId22" Type="http://schemas.openxmlformats.org/officeDocument/2006/relationships/hyperlink" Target="https://podminky.urs.cz/item/CS_URS_2024_01/162301933" TargetMode="External" /><Relationship Id="rId23" Type="http://schemas.openxmlformats.org/officeDocument/2006/relationships/hyperlink" Target="https://podminky.urs.cz/item/CS_URS_2024_01/162301981" TargetMode="External" /><Relationship Id="rId24" Type="http://schemas.openxmlformats.org/officeDocument/2006/relationships/hyperlink" Target="https://podminky.urs.cz/item/CS_URS_2024_01/162751117" TargetMode="External" /><Relationship Id="rId25" Type="http://schemas.openxmlformats.org/officeDocument/2006/relationships/hyperlink" Target="https://podminky.urs.cz/item/CS_URS_2024_01/162751119" TargetMode="External" /><Relationship Id="rId26" Type="http://schemas.openxmlformats.org/officeDocument/2006/relationships/hyperlink" Target="https://podminky.urs.cz/item/CS_URS_2024_01/171151103" TargetMode="External" /><Relationship Id="rId27" Type="http://schemas.openxmlformats.org/officeDocument/2006/relationships/hyperlink" Target="https://podminky.urs.cz/item/CS_URS_2024_01/171201231" TargetMode="External" /><Relationship Id="rId28" Type="http://schemas.openxmlformats.org/officeDocument/2006/relationships/hyperlink" Target="https://podminky.urs.cz/item/CS_URS_2024_01/175111101" TargetMode="External" /><Relationship Id="rId29" Type="http://schemas.openxmlformats.org/officeDocument/2006/relationships/hyperlink" Target="https://podminky.urs.cz/item/CS_URS_2024_01/181311103" TargetMode="External" /><Relationship Id="rId30" Type="http://schemas.openxmlformats.org/officeDocument/2006/relationships/hyperlink" Target="https://podminky.urs.cz/item/CS_URS_2024_01/171152101" TargetMode="External" /><Relationship Id="rId31" Type="http://schemas.openxmlformats.org/officeDocument/2006/relationships/hyperlink" Target="https://podminky.urs.cz/item/CS_URS_2024_01/181152302" TargetMode="External" /><Relationship Id="rId32" Type="http://schemas.openxmlformats.org/officeDocument/2006/relationships/hyperlink" Target="https://podminky.urs.cz/item/CS_URS_2024_01/212752401" TargetMode="External" /><Relationship Id="rId33" Type="http://schemas.openxmlformats.org/officeDocument/2006/relationships/hyperlink" Target="https://podminky.urs.cz/item/CS_URS_2024_01/339921133" TargetMode="External" /><Relationship Id="rId34" Type="http://schemas.openxmlformats.org/officeDocument/2006/relationships/hyperlink" Target="https://podminky.urs.cz/item/CS_URS_2024_01/348401120" TargetMode="External" /><Relationship Id="rId35" Type="http://schemas.openxmlformats.org/officeDocument/2006/relationships/hyperlink" Target="https://podminky.urs.cz/item/CS_URS_2024_01/564851111" TargetMode="External" /><Relationship Id="rId36" Type="http://schemas.openxmlformats.org/officeDocument/2006/relationships/hyperlink" Target="https://podminky.urs.cz/item/CS_URS_2024_01/564871111" TargetMode="External" /><Relationship Id="rId37" Type="http://schemas.openxmlformats.org/officeDocument/2006/relationships/hyperlink" Target="https://podminky.urs.cz/item/CS_URS_2024_01/565145111" TargetMode="External" /><Relationship Id="rId38" Type="http://schemas.openxmlformats.org/officeDocument/2006/relationships/hyperlink" Target="https://podminky.urs.cz/item/CS_URS_2024_01/573231108" TargetMode="External" /><Relationship Id="rId39" Type="http://schemas.openxmlformats.org/officeDocument/2006/relationships/hyperlink" Target="https://podminky.urs.cz/item/CS_URS_2024_01/577134131" TargetMode="External" /><Relationship Id="rId40" Type="http://schemas.openxmlformats.org/officeDocument/2006/relationships/hyperlink" Target="https://podminky.urs.cz/item/CS_URS_2024_01/596211113" TargetMode="External" /><Relationship Id="rId41" Type="http://schemas.openxmlformats.org/officeDocument/2006/relationships/hyperlink" Target="https://podminky.urs.cz/item/CS_URS_2024_01/596211213" TargetMode="External" /><Relationship Id="rId42" Type="http://schemas.openxmlformats.org/officeDocument/2006/relationships/hyperlink" Target="https://podminky.urs.cz/item/CS_URS_2024_01/596212212" TargetMode="External" /><Relationship Id="rId43" Type="http://schemas.openxmlformats.org/officeDocument/2006/relationships/hyperlink" Target="https://podminky.urs.cz/item/CS_URS_2024_01/596411113" TargetMode="External" /><Relationship Id="rId44" Type="http://schemas.openxmlformats.org/officeDocument/2006/relationships/hyperlink" Target="https://podminky.urs.cz/item/CS_URS_2022_02/564231111" TargetMode="External" /><Relationship Id="rId45" Type="http://schemas.openxmlformats.org/officeDocument/2006/relationships/hyperlink" Target="https://podminky.urs.cz/item/CS_URS_2024_01/596212213" TargetMode="External" /><Relationship Id="rId46" Type="http://schemas.openxmlformats.org/officeDocument/2006/relationships/hyperlink" Target="https://podminky.urs.cz/item/CS_URS_2024_01/564962111" TargetMode="External" /><Relationship Id="rId47" Type="http://schemas.openxmlformats.org/officeDocument/2006/relationships/hyperlink" Target="https://podminky.urs.cz/item/CS_URS_2024_01/564861111" TargetMode="External" /><Relationship Id="rId48" Type="http://schemas.openxmlformats.org/officeDocument/2006/relationships/hyperlink" Target="https://podminky.urs.cz/item/CS_URS_2024_01/871350320" TargetMode="External" /><Relationship Id="rId49" Type="http://schemas.openxmlformats.org/officeDocument/2006/relationships/hyperlink" Target="https://podminky.urs.cz/item/CS_URS_2023_01/895941341" TargetMode="External" /><Relationship Id="rId50" Type="http://schemas.openxmlformats.org/officeDocument/2006/relationships/hyperlink" Target="https://podminky.urs.cz/item/CS_URS_2024_01/899132121" TargetMode="External" /><Relationship Id="rId51" Type="http://schemas.openxmlformats.org/officeDocument/2006/relationships/hyperlink" Target="https://podminky.urs.cz/item/CS_URS_2024_01/899132212" TargetMode="External" /><Relationship Id="rId52" Type="http://schemas.openxmlformats.org/officeDocument/2006/relationships/hyperlink" Target="https://podminky.urs.cz/item/CS_URS_2024_01/899623151" TargetMode="External" /><Relationship Id="rId53" Type="http://schemas.openxmlformats.org/officeDocument/2006/relationships/hyperlink" Target="https://podminky.urs.cz/item/CS_URS_2024_01/914111111" TargetMode="External" /><Relationship Id="rId54" Type="http://schemas.openxmlformats.org/officeDocument/2006/relationships/hyperlink" Target="https://podminky.urs.cz/item/CS_URS_2024_01/915111111" TargetMode="External" /><Relationship Id="rId55" Type="http://schemas.openxmlformats.org/officeDocument/2006/relationships/hyperlink" Target="https://podminky.urs.cz/item/CS_URS_2024_01/915131111" TargetMode="External" /><Relationship Id="rId56" Type="http://schemas.openxmlformats.org/officeDocument/2006/relationships/hyperlink" Target="https://podminky.urs.cz/item/CS_URS_2024_01/915211111" TargetMode="External" /><Relationship Id="rId57" Type="http://schemas.openxmlformats.org/officeDocument/2006/relationships/hyperlink" Target="https://podminky.urs.cz/item/CS_URS_2024_01/915231111" TargetMode="External" /><Relationship Id="rId58" Type="http://schemas.openxmlformats.org/officeDocument/2006/relationships/hyperlink" Target="https://podminky.urs.cz/item/CS_URS_2024_01/916131213" TargetMode="External" /><Relationship Id="rId59" Type="http://schemas.openxmlformats.org/officeDocument/2006/relationships/hyperlink" Target="https://podminky.urs.cz/item/CS_URS_2024_01/916132113" TargetMode="External" /><Relationship Id="rId60" Type="http://schemas.openxmlformats.org/officeDocument/2006/relationships/hyperlink" Target="https://podminky.urs.cz/item/CS_URS_2024_01/916231213" TargetMode="External" /><Relationship Id="rId61" Type="http://schemas.openxmlformats.org/officeDocument/2006/relationships/hyperlink" Target="https://podminky.urs.cz/item/CS_URS_2024_01/919122122" TargetMode="External" /><Relationship Id="rId62" Type="http://schemas.openxmlformats.org/officeDocument/2006/relationships/hyperlink" Target="https://podminky.urs.cz/item/CS_URS_2024_01/919726121" TargetMode="External" /><Relationship Id="rId63" Type="http://schemas.openxmlformats.org/officeDocument/2006/relationships/hyperlink" Target="https://podminky.urs.cz/item/CS_URS_2024_01/919726123" TargetMode="External" /><Relationship Id="rId64" Type="http://schemas.openxmlformats.org/officeDocument/2006/relationships/hyperlink" Target="https://podminky.urs.cz/item/CS_URS_2024_01/919735112" TargetMode="External" /><Relationship Id="rId65" Type="http://schemas.openxmlformats.org/officeDocument/2006/relationships/hyperlink" Target="https://podminky.urs.cz/item/CS_URS_2024_01/961055111" TargetMode="External" /><Relationship Id="rId66" Type="http://schemas.openxmlformats.org/officeDocument/2006/relationships/hyperlink" Target="https://podminky.urs.cz/item/CS_URS_2024_01/962052211" TargetMode="External" /><Relationship Id="rId67" Type="http://schemas.openxmlformats.org/officeDocument/2006/relationships/hyperlink" Target="https://podminky.urs.cz/item/CS_URS_2024_01/966006211" TargetMode="External" /><Relationship Id="rId68" Type="http://schemas.openxmlformats.org/officeDocument/2006/relationships/hyperlink" Target="https://podminky.urs.cz/item/CS_URS_2024_01/979071111" TargetMode="External" /><Relationship Id="rId69" Type="http://schemas.openxmlformats.org/officeDocument/2006/relationships/hyperlink" Target="https://podminky.urs.cz/item/CS_URS_2024_01/997221551" TargetMode="External" /><Relationship Id="rId70" Type="http://schemas.openxmlformats.org/officeDocument/2006/relationships/hyperlink" Target="https://podminky.urs.cz/item/CS_URS_2024_01/997221559" TargetMode="External" /><Relationship Id="rId71" Type="http://schemas.openxmlformats.org/officeDocument/2006/relationships/hyperlink" Target="https://podminky.urs.cz/item/CS_URS_2024_01/997221611" TargetMode="External" /><Relationship Id="rId72" Type="http://schemas.openxmlformats.org/officeDocument/2006/relationships/hyperlink" Target="https://podminky.urs.cz/item/CS_URS_2024_01/997221611" TargetMode="External" /><Relationship Id="rId73" Type="http://schemas.openxmlformats.org/officeDocument/2006/relationships/hyperlink" Target="https://podminky.urs.cz/item/CS_URS_2024_01/997221861" TargetMode="External" /><Relationship Id="rId74" Type="http://schemas.openxmlformats.org/officeDocument/2006/relationships/hyperlink" Target="https://podminky.urs.cz/item/CS_URS_2024_01/997221862" TargetMode="External" /><Relationship Id="rId75" Type="http://schemas.openxmlformats.org/officeDocument/2006/relationships/hyperlink" Target="https://podminky.urs.cz/item/CS_URS_2024_01/997221873" TargetMode="External" /><Relationship Id="rId76" Type="http://schemas.openxmlformats.org/officeDocument/2006/relationships/hyperlink" Target="https://podminky.urs.cz/item/CS_URS_2024_01/997221875" TargetMode="External" /><Relationship Id="rId77" Type="http://schemas.openxmlformats.org/officeDocument/2006/relationships/hyperlink" Target="https://podminky.urs.cz/item/CS_URS_2024_01/220182002" TargetMode="External" /><Relationship Id="rId78" Type="http://schemas.openxmlformats.org/officeDocument/2006/relationships/hyperlink" Target="https://podminky.urs.cz/item/CS_URS_2024_01/230202075" TargetMode="External" /><Relationship Id="rId7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272313511" TargetMode="External" /><Relationship Id="rId2" Type="http://schemas.openxmlformats.org/officeDocument/2006/relationships/hyperlink" Target="https://podminky.urs.cz/item/CS_URS_2024_01/953961115" TargetMode="External" /><Relationship Id="rId3" Type="http://schemas.openxmlformats.org/officeDocument/2006/relationships/hyperlink" Target="https://podminky.urs.cz/item/CS_URS_2024_01/767995117" TargetMode="External" /><Relationship Id="rId4" Type="http://schemas.openxmlformats.org/officeDocument/2006/relationships/hyperlink" Target="https://podminky.urs.cz/item/CS_URS_2024_01/998767101" TargetMode="External" /><Relationship Id="rId5" Type="http://schemas.openxmlformats.org/officeDocument/2006/relationships/hyperlink" Target="https://podminky.urs.cz/item/CS_URS_2024_01/789311111" TargetMode="External" /><Relationship Id="rId6" Type="http://schemas.openxmlformats.org/officeDocument/2006/relationships/hyperlink" Target="https://podminky.urs.cz/item/CS_URS_2024_01/789311121" TargetMode="External" /><Relationship Id="rId7" Type="http://schemas.openxmlformats.org/officeDocument/2006/relationships/hyperlink" Target="https://podminky.urs.cz/item/CS_URS_2024_01/013002000" TargetMode="External" /><Relationship Id="rId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3254000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62751117" TargetMode="External" /><Relationship Id="rId2" Type="http://schemas.openxmlformats.org/officeDocument/2006/relationships/hyperlink" Target="https://podminky.urs.cz/item/CS_URS_2024_01/171201231" TargetMode="External" /><Relationship Id="rId3" Type="http://schemas.openxmlformats.org/officeDocument/2006/relationships/hyperlink" Target="https://podminky.urs.cz/item/CS_URS_2024_01/181411132" TargetMode="External" /><Relationship Id="rId4" Type="http://schemas.openxmlformats.org/officeDocument/2006/relationships/hyperlink" Target="https://podminky.urs.cz/item/CS_URS_2024_01/111151122" TargetMode="External" /><Relationship Id="rId5" Type="http://schemas.openxmlformats.org/officeDocument/2006/relationships/hyperlink" Target="https://podminky.urs.cz/item/CS_URS_2024_01/183104231" TargetMode="External" /><Relationship Id="rId6" Type="http://schemas.openxmlformats.org/officeDocument/2006/relationships/hyperlink" Target="https://podminky.urs.cz/item/CS_URS_2024_01/183151111" TargetMode="External" /><Relationship Id="rId7" Type="http://schemas.openxmlformats.org/officeDocument/2006/relationships/hyperlink" Target="https://podminky.urs.cz/item/CS_URS_2024_01/183151115" TargetMode="External" /><Relationship Id="rId8" Type="http://schemas.openxmlformats.org/officeDocument/2006/relationships/hyperlink" Target="https://podminky.urs.cz/item/CS_URS_2024_01/183403153" TargetMode="External" /><Relationship Id="rId9" Type="http://schemas.openxmlformats.org/officeDocument/2006/relationships/hyperlink" Target="https://podminky.urs.cz/item/CS_URS_2024_01/183403161" TargetMode="External" /><Relationship Id="rId10" Type="http://schemas.openxmlformats.org/officeDocument/2006/relationships/hyperlink" Target="https://podminky.urs.cz/item/CS_URS_2024_01/184102114" TargetMode="External" /><Relationship Id="rId11" Type="http://schemas.openxmlformats.org/officeDocument/2006/relationships/hyperlink" Target="https://podminky.urs.cz/item/CS_URS_2024_01/184102211" TargetMode="External" /><Relationship Id="rId12" Type="http://schemas.openxmlformats.org/officeDocument/2006/relationships/hyperlink" Target="https://podminky.urs.cz/item/CS_URS_2024_01/184103812" TargetMode="External" /><Relationship Id="rId13" Type="http://schemas.openxmlformats.org/officeDocument/2006/relationships/hyperlink" Target="https://podminky.urs.cz/item/CS_URS_2024_01/184215133" TargetMode="External" /><Relationship Id="rId14" Type="http://schemas.openxmlformats.org/officeDocument/2006/relationships/hyperlink" Target="https://podminky.urs.cz/item/CS_URS_2024_01/184215412" TargetMode="External" /><Relationship Id="rId15" Type="http://schemas.openxmlformats.org/officeDocument/2006/relationships/hyperlink" Target="https://podminky.urs.cz/item/CS_URS_2024_01/184501141" TargetMode="External" /><Relationship Id="rId16" Type="http://schemas.openxmlformats.org/officeDocument/2006/relationships/hyperlink" Target="https://podminky.urs.cz/item/CS_URS_2024_01/184806113" TargetMode="External" /><Relationship Id="rId17" Type="http://schemas.openxmlformats.org/officeDocument/2006/relationships/hyperlink" Target="https://podminky.urs.cz/item/CS_URS_2024_01/184808326" TargetMode="External" /><Relationship Id="rId18" Type="http://schemas.openxmlformats.org/officeDocument/2006/relationships/hyperlink" Target="https://podminky.urs.cz/item/CS_URS_2024_01/184813512" TargetMode="External" /><Relationship Id="rId19" Type="http://schemas.openxmlformats.org/officeDocument/2006/relationships/hyperlink" Target="https://podminky.urs.cz/item/CS_URS_2024_01/184911421" TargetMode="External" /><Relationship Id="rId20" Type="http://schemas.openxmlformats.org/officeDocument/2006/relationships/hyperlink" Target="https://podminky.urs.cz/item/CS_URS_2024_01/185804312" TargetMode="External" /><Relationship Id="rId2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0001000" TargetMode="External" /><Relationship Id="rId2" Type="http://schemas.openxmlformats.org/officeDocument/2006/relationships/hyperlink" Target="https://podminky.urs.cz/item/CS_URS_2024_01/012303000" TargetMode="External" /><Relationship Id="rId3" Type="http://schemas.openxmlformats.org/officeDocument/2006/relationships/hyperlink" Target="https://podminky.urs.cz/item/CS_URS_2024_01/013002000" TargetMode="External" /><Relationship Id="rId4" Type="http://schemas.openxmlformats.org/officeDocument/2006/relationships/hyperlink" Target="https://podminky.urs.cz/item/CS_URS_2024_01/020001000" TargetMode="External" /><Relationship Id="rId5" Type="http://schemas.openxmlformats.org/officeDocument/2006/relationships/hyperlink" Target="https://podminky.urs.cz/item/CS_URS_2024_01/030001000" TargetMode="External" /><Relationship Id="rId6" Type="http://schemas.openxmlformats.org/officeDocument/2006/relationships/hyperlink" Target="https://podminky.urs.cz/item/CS_URS_2024_01/033203000" TargetMode="External" /><Relationship Id="rId7" Type="http://schemas.openxmlformats.org/officeDocument/2006/relationships/hyperlink" Target="https://podminky.urs.cz/item/CS_URS_2024_01/034303000" TargetMode="External" /><Relationship Id="rId8" Type="http://schemas.openxmlformats.org/officeDocument/2006/relationships/hyperlink" Target="https://podminky.urs.cz/item/CS_URS_2024_01/034403000" TargetMode="External" /><Relationship Id="rId9" Type="http://schemas.openxmlformats.org/officeDocument/2006/relationships/hyperlink" Target="https://podminky.urs.cz/item/CS_URS_2024_01/034503000" TargetMode="External" /><Relationship Id="rId10" Type="http://schemas.openxmlformats.org/officeDocument/2006/relationships/hyperlink" Target="https://podminky.urs.cz/item/CS_URS_2024_01/040001000" TargetMode="External" /><Relationship Id="rId11" Type="http://schemas.openxmlformats.org/officeDocument/2006/relationships/hyperlink" Target="https://podminky.urs.cz/item/CS_URS_2024_01/041903000" TargetMode="External" /><Relationship Id="rId12" Type="http://schemas.openxmlformats.org/officeDocument/2006/relationships/hyperlink" Target="https://podminky.urs.cz/item/CS_URS_2024_01/043103000" TargetMode="External" /><Relationship Id="rId13" Type="http://schemas.openxmlformats.org/officeDocument/2006/relationships/hyperlink" Target="https://podminky.urs.cz/item/CS_URS_2024_01/090001000" TargetMode="External" /><Relationship Id="rId1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33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33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35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22_025-A_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Rekonstrukce ulic Kremličkova a Radimského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21. 2. 2024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Kolín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Advisia s.r.o.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36</v>
      </c>
      <c r="AJ50" s="42"/>
      <c r="AK50" s="42"/>
      <c r="AL50" s="42"/>
      <c r="AM50" s="75" t="str">
        <f>IF(E20="","",E20)</f>
        <v>Advisia s.r.o.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ROUND(SUM(AG55:AG59),2)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ROUND(SUM(AS55:AS59),2)</f>
        <v>0</v>
      </c>
      <c r="AT54" s="108">
        <f>ROUND(SUM(AV54:AW54),2)</f>
        <v>0</v>
      </c>
      <c r="AU54" s="109">
        <f>ROUND(SUM(AU55:AU59),5)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ROUND(SUM(AZ55:AZ59),2)</f>
        <v>0</v>
      </c>
      <c r="BA54" s="108">
        <f>ROUND(SUM(BA55:BA59),2)</f>
        <v>0</v>
      </c>
      <c r="BB54" s="108">
        <f>ROUND(SUM(BB55:BB59),2)</f>
        <v>0</v>
      </c>
      <c r="BC54" s="108">
        <f>ROUND(SUM(BC55:BC59),2)</f>
        <v>0</v>
      </c>
      <c r="BD54" s="110">
        <f>ROUND(SUM(BD55:BD59),2)</f>
        <v>0</v>
      </c>
      <c r="BE54" s="6"/>
      <c r="BS54" s="111" t="s">
        <v>72</v>
      </c>
      <c r="BT54" s="111" t="s">
        <v>73</v>
      </c>
      <c r="BU54" s="112" t="s">
        <v>74</v>
      </c>
      <c r="BV54" s="111" t="s">
        <v>75</v>
      </c>
      <c r="BW54" s="111" t="s">
        <v>5</v>
      </c>
      <c r="BX54" s="111" t="s">
        <v>76</v>
      </c>
      <c r="CL54" s="111" t="s">
        <v>19</v>
      </c>
    </row>
    <row r="55" spans="1:91" s="7" customFormat="1" ht="16.5" customHeight="1">
      <c r="A55" s="113" t="s">
        <v>77</v>
      </c>
      <c r="B55" s="114"/>
      <c r="C55" s="115"/>
      <c r="D55" s="116" t="s">
        <v>78</v>
      </c>
      <c r="E55" s="116"/>
      <c r="F55" s="116"/>
      <c r="G55" s="116"/>
      <c r="H55" s="116"/>
      <c r="I55" s="117"/>
      <c r="J55" s="116" t="s">
        <v>79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101 - Komunikace a zpe...'!J30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80</v>
      </c>
      <c r="AR55" s="120"/>
      <c r="AS55" s="121">
        <v>0</v>
      </c>
      <c r="AT55" s="122">
        <f>ROUND(SUM(AV55:AW55),2)</f>
        <v>0</v>
      </c>
      <c r="AU55" s="123">
        <f>'SO 101 - Komunikace a zpe...'!P90</f>
        <v>0</v>
      </c>
      <c r="AV55" s="122">
        <f>'SO 101 - Komunikace a zpe...'!J33</f>
        <v>0</v>
      </c>
      <c r="AW55" s="122">
        <f>'SO 101 - Komunikace a zpe...'!J34</f>
        <v>0</v>
      </c>
      <c r="AX55" s="122">
        <f>'SO 101 - Komunikace a zpe...'!J35</f>
        <v>0</v>
      </c>
      <c r="AY55" s="122">
        <f>'SO 101 - Komunikace a zpe...'!J36</f>
        <v>0</v>
      </c>
      <c r="AZ55" s="122">
        <f>'SO 101 - Komunikace a zpe...'!F33</f>
        <v>0</v>
      </c>
      <c r="BA55" s="122">
        <f>'SO 101 - Komunikace a zpe...'!F34</f>
        <v>0</v>
      </c>
      <c r="BB55" s="122">
        <f>'SO 101 - Komunikace a zpe...'!F35</f>
        <v>0</v>
      </c>
      <c r="BC55" s="122">
        <f>'SO 101 - Komunikace a zpe...'!F36</f>
        <v>0</v>
      </c>
      <c r="BD55" s="124">
        <f>'SO 101 - Komunikace a zpe...'!F37</f>
        <v>0</v>
      </c>
      <c r="BE55" s="7"/>
      <c r="BT55" s="125" t="s">
        <v>81</v>
      </c>
      <c r="BV55" s="125" t="s">
        <v>75</v>
      </c>
      <c r="BW55" s="125" t="s">
        <v>82</v>
      </c>
      <c r="BX55" s="125" t="s">
        <v>5</v>
      </c>
      <c r="CL55" s="125" t="s">
        <v>19</v>
      </c>
      <c r="CM55" s="125" t="s">
        <v>83</v>
      </c>
    </row>
    <row r="56" spans="1:91" s="7" customFormat="1" ht="24.75" customHeight="1">
      <c r="A56" s="113" t="s">
        <v>77</v>
      </c>
      <c r="B56" s="114"/>
      <c r="C56" s="115"/>
      <c r="D56" s="116" t="s">
        <v>84</v>
      </c>
      <c r="E56" s="116"/>
      <c r="F56" s="116"/>
      <c r="G56" s="116"/>
      <c r="H56" s="116"/>
      <c r="I56" s="117"/>
      <c r="J56" s="116" t="s">
        <v>85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101.1 - Kontejnerová s...'!J30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80</v>
      </c>
      <c r="AR56" s="120"/>
      <c r="AS56" s="121">
        <v>0</v>
      </c>
      <c r="AT56" s="122">
        <f>ROUND(SUM(AV56:AW56),2)</f>
        <v>0</v>
      </c>
      <c r="AU56" s="123">
        <f>'SO 101.1 - Kontejnerová s...'!P88</f>
        <v>0</v>
      </c>
      <c r="AV56" s="122">
        <f>'SO 101.1 - Kontejnerová s...'!J33</f>
        <v>0</v>
      </c>
      <c r="AW56" s="122">
        <f>'SO 101.1 - Kontejnerová s...'!J34</f>
        <v>0</v>
      </c>
      <c r="AX56" s="122">
        <f>'SO 101.1 - Kontejnerová s...'!J35</f>
        <v>0</v>
      </c>
      <c r="AY56" s="122">
        <f>'SO 101.1 - Kontejnerová s...'!J36</f>
        <v>0</v>
      </c>
      <c r="AZ56" s="122">
        <f>'SO 101.1 - Kontejnerová s...'!F33</f>
        <v>0</v>
      </c>
      <c r="BA56" s="122">
        <f>'SO 101.1 - Kontejnerová s...'!F34</f>
        <v>0</v>
      </c>
      <c r="BB56" s="122">
        <f>'SO 101.1 - Kontejnerová s...'!F35</f>
        <v>0</v>
      </c>
      <c r="BC56" s="122">
        <f>'SO 101.1 - Kontejnerová s...'!F36</f>
        <v>0</v>
      </c>
      <c r="BD56" s="124">
        <f>'SO 101.1 - Kontejnerová s...'!F37</f>
        <v>0</v>
      </c>
      <c r="BE56" s="7"/>
      <c r="BT56" s="125" t="s">
        <v>81</v>
      </c>
      <c r="BV56" s="125" t="s">
        <v>75</v>
      </c>
      <c r="BW56" s="125" t="s">
        <v>86</v>
      </c>
      <c r="BX56" s="125" t="s">
        <v>5</v>
      </c>
      <c r="CL56" s="125" t="s">
        <v>19</v>
      </c>
      <c r="CM56" s="125" t="s">
        <v>83</v>
      </c>
    </row>
    <row r="57" spans="1:91" s="7" customFormat="1" ht="16.5" customHeight="1">
      <c r="A57" s="113" t="s">
        <v>77</v>
      </c>
      <c r="B57" s="114"/>
      <c r="C57" s="115"/>
      <c r="D57" s="116" t="s">
        <v>87</v>
      </c>
      <c r="E57" s="116"/>
      <c r="F57" s="116"/>
      <c r="G57" s="116"/>
      <c r="H57" s="116"/>
      <c r="I57" s="117"/>
      <c r="J57" s="116" t="s">
        <v>88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'SO 401 - Veřejné osvětlení'!J30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80</v>
      </c>
      <c r="AR57" s="120"/>
      <c r="AS57" s="121">
        <v>0</v>
      </c>
      <c r="AT57" s="122">
        <f>ROUND(SUM(AV57:AW57),2)</f>
        <v>0</v>
      </c>
      <c r="AU57" s="123">
        <f>'SO 401 - Veřejné osvětlení'!P85</f>
        <v>0</v>
      </c>
      <c r="AV57" s="122">
        <f>'SO 401 - Veřejné osvětlení'!J33</f>
        <v>0</v>
      </c>
      <c r="AW57" s="122">
        <f>'SO 401 - Veřejné osvětlení'!J34</f>
        <v>0</v>
      </c>
      <c r="AX57" s="122">
        <f>'SO 401 - Veřejné osvětlení'!J35</f>
        <v>0</v>
      </c>
      <c r="AY57" s="122">
        <f>'SO 401 - Veřejné osvětlení'!J36</f>
        <v>0</v>
      </c>
      <c r="AZ57" s="122">
        <f>'SO 401 - Veřejné osvětlení'!F33</f>
        <v>0</v>
      </c>
      <c r="BA57" s="122">
        <f>'SO 401 - Veřejné osvětlení'!F34</f>
        <v>0</v>
      </c>
      <c r="BB57" s="122">
        <f>'SO 401 - Veřejné osvětlení'!F35</f>
        <v>0</v>
      </c>
      <c r="BC57" s="122">
        <f>'SO 401 - Veřejné osvětlení'!F36</f>
        <v>0</v>
      </c>
      <c r="BD57" s="124">
        <f>'SO 401 - Veřejné osvětlení'!F37</f>
        <v>0</v>
      </c>
      <c r="BE57" s="7"/>
      <c r="BT57" s="125" t="s">
        <v>81</v>
      </c>
      <c r="BV57" s="125" t="s">
        <v>75</v>
      </c>
      <c r="BW57" s="125" t="s">
        <v>89</v>
      </c>
      <c r="BX57" s="125" t="s">
        <v>5</v>
      </c>
      <c r="CL57" s="125" t="s">
        <v>19</v>
      </c>
      <c r="CM57" s="125" t="s">
        <v>83</v>
      </c>
    </row>
    <row r="58" spans="1:91" s="7" customFormat="1" ht="16.5" customHeight="1">
      <c r="A58" s="113" t="s">
        <v>77</v>
      </c>
      <c r="B58" s="114"/>
      <c r="C58" s="115"/>
      <c r="D58" s="116" t="s">
        <v>90</v>
      </c>
      <c r="E58" s="116"/>
      <c r="F58" s="116"/>
      <c r="G58" s="116"/>
      <c r="H58" s="116"/>
      <c r="I58" s="117"/>
      <c r="J58" s="116" t="s">
        <v>91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'SO 800 - Sadové úpravy'!J30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80</v>
      </c>
      <c r="AR58" s="120"/>
      <c r="AS58" s="121">
        <v>0</v>
      </c>
      <c r="AT58" s="122">
        <f>ROUND(SUM(AV58:AW58),2)</f>
        <v>0</v>
      </c>
      <c r="AU58" s="123">
        <f>'SO 800 - Sadové úpravy'!P81</f>
        <v>0</v>
      </c>
      <c r="AV58" s="122">
        <f>'SO 800 - Sadové úpravy'!J33</f>
        <v>0</v>
      </c>
      <c r="AW58" s="122">
        <f>'SO 800 - Sadové úpravy'!J34</f>
        <v>0</v>
      </c>
      <c r="AX58" s="122">
        <f>'SO 800 - Sadové úpravy'!J35</f>
        <v>0</v>
      </c>
      <c r="AY58" s="122">
        <f>'SO 800 - Sadové úpravy'!J36</f>
        <v>0</v>
      </c>
      <c r="AZ58" s="122">
        <f>'SO 800 - Sadové úpravy'!F33</f>
        <v>0</v>
      </c>
      <c r="BA58" s="122">
        <f>'SO 800 - Sadové úpravy'!F34</f>
        <v>0</v>
      </c>
      <c r="BB58" s="122">
        <f>'SO 800 - Sadové úpravy'!F35</f>
        <v>0</v>
      </c>
      <c r="BC58" s="122">
        <f>'SO 800 - Sadové úpravy'!F36</f>
        <v>0</v>
      </c>
      <c r="BD58" s="124">
        <f>'SO 800 - Sadové úpravy'!F37</f>
        <v>0</v>
      </c>
      <c r="BE58" s="7"/>
      <c r="BT58" s="125" t="s">
        <v>81</v>
      </c>
      <c r="BV58" s="125" t="s">
        <v>75</v>
      </c>
      <c r="BW58" s="125" t="s">
        <v>92</v>
      </c>
      <c r="BX58" s="125" t="s">
        <v>5</v>
      </c>
      <c r="CL58" s="125" t="s">
        <v>19</v>
      </c>
      <c r="CM58" s="125" t="s">
        <v>83</v>
      </c>
    </row>
    <row r="59" spans="1:91" s="7" customFormat="1" ht="16.5" customHeight="1">
      <c r="A59" s="113" t="s">
        <v>77</v>
      </c>
      <c r="B59" s="114"/>
      <c r="C59" s="115"/>
      <c r="D59" s="116" t="s">
        <v>93</v>
      </c>
      <c r="E59" s="116"/>
      <c r="F59" s="116"/>
      <c r="G59" s="116"/>
      <c r="H59" s="116"/>
      <c r="I59" s="117"/>
      <c r="J59" s="116" t="s">
        <v>94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'SO 00 - Vedlejší rozpočto...'!J30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80</v>
      </c>
      <c r="AR59" s="120"/>
      <c r="AS59" s="126">
        <v>0</v>
      </c>
      <c r="AT59" s="127">
        <f>ROUND(SUM(AV59:AW59),2)</f>
        <v>0</v>
      </c>
      <c r="AU59" s="128">
        <f>'SO 00 - Vedlejší rozpočto...'!P86</f>
        <v>0</v>
      </c>
      <c r="AV59" s="127">
        <f>'SO 00 - Vedlejší rozpočto...'!J33</f>
        <v>0</v>
      </c>
      <c r="AW59" s="127">
        <f>'SO 00 - Vedlejší rozpočto...'!J34</f>
        <v>0</v>
      </c>
      <c r="AX59" s="127">
        <f>'SO 00 - Vedlejší rozpočto...'!J35</f>
        <v>0</v>
      </c>
      <c r="AY59" s="127">
        <f>'SO 00 - Vedlejší rozpočto...'!J36</f>
        <v>0</v>
      </c>
      <c r="AZ59" s="127">
        <f>'SO 00 - Vedlejší rozpočto...'!F33</f>
        <v>0</v>
      </c>
      <c r="BA59" s="127">
        <f>'SO 00 - Vedlejší rozpočto...'!F34</f>
        <v>0</v>
      </c>
      <c r="BB59" s="127">
        <f>'SO 00 - Vedlejší rozpočto...'!F35</f>
        <v>0</v>
      </c>
      <c r="BC59" s="127">
        <f>'SO 00 - Vedlejší rozpočto...'!F36</f>
        <v>0</v>
      </c>
      <c r="BD59" s="129">
        <f>'SO 00 - Vedlejší rozpočto...'!F37</f>
        <v>0</v>
      </c>
      <c r="BE59" s="7"/>
      <c r="BT59" s="125" t="s">
        <v>81</v>
      </c>
      <c r="BV59" s="125" t="s">
        <v>75</v>
      </c>
      <c r="BW59" s="125" t="s">
        <v>95</v>
      </c>
      <c r="BX59" s="125" t="s">
        <v>5</v>
      </c>
      <c r="CL59" s="125" t="s">
        <v>19</v>
      </c>
      <c r="CM59" s="125" t="s">
        <v>83</v>
      </c>
    </row>
    <row r="60" spans="1:57" s="2" customFormat="1" ht="30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</sheetData>
  <sheetProtection password="CC3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101 - Komunikace a zpe...'!C2" display="/"/>
    <hyperlink ref="A56" location="'SO 101.1 - Kontejnerová s...'!C2" display="/"/>
    <hyperlink ref="A57" location="'SO 401 - Veřejné osvětlení'!C2" display="/"/>
    <hyperlink ref="A58" location="'SO 800 - Sadové úpravy'!C2" display="/"/>
    <hyperlink ref="A59" location="'SO 00 - Vedlejší rozpočt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83</v>
      </c>
    </row>
    <row r="4" spans="2:46" s="1" customFormat="1" ht="24.95" customHeight="1">
      <c r="B4" s="22"/>
      <c r="D4" s="132" t="s">
        <v>96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Rekonstrukce ulic Kremličkova a Radimského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21. 2. 2024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33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34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39</v>
      </c>
      <c r="E30" s="40"/>
      <c r="F30" s="40"/>
      <c r="G30" s="40"/>
      <c r="H30" s="40"/>
      <c r="I30" s="40"/>
      <c r="J30" s="146">
        <f>ROUND(J90,2)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41</v>
      </c>
      <c r="G32" s="40"/>
      <c r="H32" s="40"/>
      <c r="I32" s="147" t="s">
        <v>40</v>
      </c>
      <c r="J32" s="147" t="s">
        <v>42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43</v>
      </c>
      <c r="E33" s="134" t="s">
        <v>44</v>
      </c>
      <c r="F33" s="149">
        <f>ROUND((SUM(BE90:BE772)),2)</f>
        <v>0</v>
      </c>
      <c r="G33" s="40"/>
      <c r="H33" s="40"/>
      <c r="I33" s="150">
        <v>0.21</v>
      </c>
      <c r="J33" s="149">
        <f>ROUND(((SUM(BE90:BE772))*I33),2)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45</v>
      </c>
      <c r="F34" s="149">
        <f>ROUND((SUM(BF90:BF772)),2)</f>
        <v>0</v>
      </c>
      <c r="G34" s="40"/>
      <c r="H34" s="40"/>
      <c r="I34" s="150">
        <v>0.12</v>
      </c>
      <c r="J34" s="149">
        <f>ROUND(((SUM(BF90:BF772))*I34),2)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46</v>
      </c>
      <c r="F35" s="149">
        <f>ROUND((SUM(BG90:BG772)),2)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47</v>
      </c>
      <c r="F36" s="149">
        <f>ROUND((SUM(BH90:BH772)),2)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48</v>
      </c>
      <c r="F37" s="149">
        <f>ROUND((SUM(BI90:BI772)),2)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Rekonstrukce ulic Kremličkova a Radimského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101 - Komunikace a zpevněné plochy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21. 2. 2024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Kolín</v>
      </c>
      <c r="G54" s="42"/>
      <c r="H54" s="42"/>
      <c r="I54" s="34" t="s">
        <v>32</v>
      </c>
      <c r="J54" s="38" t="str">
        <f>E21</f>
        <v>Advisia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Advisia s.r.o.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71</v>
      </c>
      <c r="D59" s="42"/>
      <c r="E59" s="42"/>
      <c r="F59" s="42"/>
      <c r="G59" s="42"/>
      <c r="H59" s="42"/>
      <c r="I59" s="42"/>
      <c r="J59" s="104">
        <f>J90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102</v>
      </c>
    </row>
    <row r="60" spans="1:31" s="9" customFormat="1" ht="24.95" customHeight="1">
      <c r="A60" s="9"/>
      <c r="B60" s="167"/>
      <c r="C60" s="168"/>
      <c r="D60" s="169" t="s">
        <v>103</v>
      </c>
      <c r="E60" s="170"/>
      <c r="F60" s="170"/>
      <c r="G60" s="170"/>
      <c r="H60" s="170"/>
      <c r="I60" s="170"/>
      <c r="J60" s="171">
        <f>J91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104</v>
      </c>
      <c r="E61" s="176"/>
      <c r="F61" s="176"/>
      <c r="G61" s="176"/>
      <c r="H61" s="176"/>
      <c r="I61" s="176"/>
      <c r="J61" s="177">
        <f>J92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105</v>
      </c>
      <c r="E62" s="176"/>
      <c r="F62" s="176"/>
      <c r="G62" s="176"/>
      <c r="H62" s="176"/>
      <c r="I62" s="176"/>
      <c r="J62" s="177">
        <f>J379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106</v>
      </c>
      <c r="E63" s="176"/>
      <c r="F63" s="176"/>
      <c r="G63" s="176"/>
      <c r="H63" s="176"/>
      <c r="I63" s="176"/>
      <c r="J63" s="177">
        <f>J383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107</v>
      </c>
      <c r="E64" s="176"/>
      <c r="F64" s="176"/>
      <c r="G64" s="176"/>
      <c r="H64" s="176"/>
      <c r="I64" s="176"/>
      <c r="J64" s="177">
        <f>J400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108</v>
      </c>
      <c r="E65" s="176"/>
      <c r="F65" s="176"/>
      <c r="G65" s="176"/>
      <c r="H65" s="176"/>
      <c r="I65" s="176"/>
      <c r="J65" s="177">
        <f>J501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109</v>
      </c>
      <c r="E66" s="176"/>
      <c r="F66" s="176"/>
      <c r="G66" s="176"/>
      <c r="H66" s="176"/>
      <c r="I66" s="176"/>
      <c r="J66" s="177">
        <f>J529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110</v>
      </c>
      <c r="E67" s="176"/>
      <c r="F67" s="176"/>
      <c r="G67" s="176"/>
      <c r="H67" s="176"/>
      <c r="I67" s="176"/>
      <c r="J67" s="177">
        <f>J667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7"/>
      <c r="C68" s="168"/>
      <c r="D68" s="169" t="s">
        <v>111</v>
      </c>
      <c r="E68" s="170"/>
      <c r="F68" s="170"/>
      <c r="G68" s="170"/>
      <c r="H68" s="170"/>
      <c r="I68" s="170"/>
      <c r="J68" s="171">
        <f>J741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3"/>
      <c r="C69" s="174"/>
      <c r="D69" s="175" t="s">
        <v>112</v>
      </c>
      <c r="E69" s="176"/>
      <c r="F69" s="176"/>
      <c r="G69" s="176"/>
      <c r="H69" s="176"/>
      <c r="I69" s="176"/>
      <c r="J69" s="177">
        <f>J742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113</v>
      </c>
      <c r="E70" s="176"/>
      <c r="F70" s="176"/>
      <c r="G70" s="176"/>
      <c r="H70" s="176"/>
      <c r="I70" s="176"/>
      <c r="J70" s="177">
        <f>J766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114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62" t="str">
        <f>E7</f>
        <v>Rekonstrukce ulic Kremličkova a Radimského</v>
      </c>
      <c r="F80" s="34"/>
      <c r="G80" s="34"/>
      <c r="H80" s="34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97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71" t="str">
        <f>E9</f>
        <v>SO 101 - Komunikace a zpevněné plochy</v>
      </c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21</v>
      </c>
      <c r="D84" s="42"/>
      <c r="E84" s="42"/>
      <c r="F84" s="29" t="str">
        <f>F12</f>
        <v xml:space="preserve"> </v>
      </c>
      <c r="G84" s="42"/>
      <c r="H84" s="42"/>
      <c r="I84" s="34" t="s">
        <v>23</v>
      </c>
      <c r="J84" s="74" t="str">
        <f>IF(J12="","",J12)</f>
        <v>21. 2. 2024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25</v>
      </c>
      <c r="D86" s="42"/>
      <c r="E86" s="42"/>
      <c r="F86" s="29" t="str">
        <f>E15</f>
        <v>Město Kolín</v>
      </c>
      <c r="G86" s="42"/>
      <c r="H86" s="42"/>
      <c r="I86" s="34" t="s">
        <v>32</v>
      </c>
      <c r="J86" s="38" t="str">
        <f>E21</f>
        <v>Advisia s.r.o.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30</v>
      </c>
      <c r="D87" s="42"/>
      <c r="E87" s="42"/>
      <c r="F87" s="29" t="str">
        <f>IF(E18="","",E18)</f>
        <v>Vyplň údaj</v>
      </c>
      <c r="G87" s="42"/>
      <c r="H87" s="42"/>
      <c r="I87" s="34" t="s">
        <v>36</v>
      </c>
      <c r="J87" s="38" t="str">
        <f>E24</f>
        <v>Advisia s.r.o.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79"/>
      <c r="B89" s="180"/>
      <c r="C89" s="181" t="s">
        <v>115</v>
      </c>
      <c r="D89" s="182" t="s">
        <v>58</v>
      </c>
      <c r="E89" s="182" t="s">
        <v>54</v>
      </c>
      <c r="F89" s="182" t="s">
        <v>55</v>
      </c>
      <c r="G89" s="182" t="s">
        <v>116</v>
      </c>
      <c r="H89" s="182" t="s">
        <v>117</v>
      </c>
      <c r="I89" s="182" t="s">
        <v>118</v>
      </c>
      <c r="J89" s="182" t="s">
        <v>101</v>
      </c>
      <c r="K89" s="183" t="s">
        <v>119</v>
      </c>
      <c r="L89" s="184"/>
      <c r="M89" s="94" t="s">
        <v>19</v>
      </c>
      <c r="N89" s="95" t="s">
        <v>43</v>
      </c>
      <c r="O89" s="95" t="s">
        <v>120</v>
      </c>
      <c r="P89" s="95" t="s">
        <v>121</v>
      </c>
      <c r="Q89" s="95" t="s">
        <v>122</v>
      </c>
      <c r="R89" s="95" t="s">
        <v>123</v>
      </c>
      <c r="S89" s="95" t="s">
        <v>124</v>
      </c>
      <c r="T89" s="96" t="s">
        <v>125</v>
      </c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</row>
    <row r="90" spans="1:63" s="2" customFormat="1" ht="22.8" customHeight="1">
      <c r="A90" s="40"/>
      <c r="B90" s="41"/>
      <c r="C90" s="101" t="s">
        <v>126</v>
      </c>
      <c r="D90" s="42"/>
      <c r="E90" s="42"/>
      <c r="F90" s="42"/>
      <c r="G90" s="42"/>
      <c r="H90" s="42"/>
      <c r="I90" s="42"/>
      <c r="J90" s="185">
        <f>BK90</f>
        <v>0</v>
      </c>
      <c r="K90" s="42"/>
      <c r="L90" s="46"/>
      <c r="M90" s="97"/>
      <c r="N90" s="186"/>
      <c r="O90" s="98"/>
      <c r="P90" s="187">
        <f>P91+P741</f>
        <v>0</v>
      </c>
      <c r="Q90" s="98"/>
      <c r="R90" s="187">
        <f>R91+R741</f>
        <v>5983.258065200001</v>
      </c>
      <c r="S90" s="98"/>
      <c r="T90" s="188">
        <f>T91+T741</f>
        <v>3572.285466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72</v>
      </c>
      <c r="AU90" s="19" t="s">
        <v>102</v>
      </c>
      <c r="BK90" s="189">
        <f>BK91+BK741</f>
        <v>0</v>
      </c>
    </row>
    <row r="91" spans="1:63" s="12" customFormat="1" ht="25.9" customHeight="1">
      <c r="A91" s="12"/>
      <c r="B91" s="190"/>
      <c r="C91" s="191"/>
      <c r="D91" s="192" t="s">
        <v>72</v>
      </c>
      <c r="E91" s="193" t="s">
        <v>127</v>
      </c>
      <c r="F91" s="193" t="s">
        <v>128</v>
      </c>
      <c r="G91" s="191"/>
      <c r="H91" s="191"/>
      <c r="I91" s="194"/>
      <c r="J91" s="195">
        <f>BK91</f>
        <v>0</v>
      </c>
      <c r="K91" s="191"/>
      <c r="L91" s="196"/>
      <c r="M91" s="197"/>
      <c r="N91" s="198"/>
      <c r="O91" s="198"/>
      <c r="P91" s="199">
        <f>P92+P379+P383+P400+P501+P529+P667</f>
        <v>0</v>
      </c>
      <c r="Q91" s="198"/>
      <c r="R91" s="199">
        <f>R92+R379+R383+R400+R501+R529+R667</f>
        <v>5981.4831437</v>
      </c>
      <c r="S91" s="198"/>
      <c r="T91" s="200">
        <f>T92+T379+T383+T400+T501+T529+T667</f>
        <v>3572.285466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81</v>
      </c>
      <c r="AT91" s="202" t="s">
        <v>72</v>
      </c>
      <c r="AU91" s="202" t="s">
        <v>73</v>
      </c>
      <c r="AY91" s="201" t="s">
        <v>129</v>
      </c>
      <c r="BK91" s="203">
        <f>BK92+BK379+BK383+BK400+BK501+BK529+BK667</f>
        <v>0</v>
      </c>
    </row>
    <row r="92" spans="1:63" s="12" customFormat="1" ht="22.8" customHeight="1">
      <c r="A92" s="12"/>
      <c r="B92" s="190"/>
      <c r="C92" s="191"/>
      <c r="D92" s="192" t="s">
        <v>72</v>
      </c>
      <c r="E92" s="204" t="s">
        <v>81</v>
      </c>
      <c r="F92" s="204" t="s">
        <v>130</v>
      </c>
      <c r="G92" s="191"/>
      <c r="H92" s="191"/>
      <c r="I92" s="194"/>
      <c r="J92" s="205">
        <f>BK92</f>
        <v>0</v>
      </c>
      <c r="K92" s="191"/>
      <c r="L92" s="196"/>
      <c r="M92" s="197"/>
      <c r="N92" s="198"/>
      <c r="O92" s="198"/>
      <c r="P92" s="199">
        <f>SUM(P93:P378)</f>
        <v>0</v>
      </c>
      <c r="Q92" s="198"/>
      <c r="R92" s="199">
        <f>SUM(R93:R378)</f>
        <v>3439.8410823000004</v>
      </c>
      <c r="S92" s="198"/>
      <c r="T92" s="200">
        <f>SUM(T93:T378)</f>
        <v>3504.219066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81</v>
      </c>
      <c r="AT92" s="202" t="s">
        <v>72</v>
      </c>
      <c r="AU92" s="202" t="s">
        <v>81</v>
      </c>
      <c r="AY92" s="201" t="s">
        <v>129</v>
      </c>
      <c r="BK92" s="203">
        <f>SUM(BK93:BK378)</f>
        <v>0</v>
      </c>
    </row>
    <row r="93" spans="1:65" s="2" customFormat="1" ht="24.15" customHeight="1">
      <c r="A93" s="40"/>
      <c r="B93" s="41"/>
      <c r="C93" s="206" t="s">
        <v>81</v>
      </c>
      <c r="D93" s="206" t="s">
        <v>131</v>
      </c>
      <c r="E93" s="207" t="s">
        <v>132</v>
      </c>
      <c r="F93" s="208" t="s">
        <v>133</v>
      </c>
      <c r="G93" s="209" t="s">
        <v>134</v>
      </c>
      <c r="H93" s="210">
        <v>203</v>
      </c>
      <c r="I93" s="211"/>
      <c r="J93" s="212">
        <f>ROUND(I93*H93,2)</f>
        <v>0</v>
      </c>
      <c r="K93" s="208" t="s">
        <v>135</v>
      </c>
      <c r="L93" s="46"/>
      <c r="M93" s="213" t="s">
        <v>19</v>
      </c>
      <c r="N93" s="214" t="s">
        <v>44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136</v>
      </c>
      <c r="AT93" s="217" t="s">
        <v>131</v>
      </c>
      <c r="AU93" s="217" t="s">
        <v>83</v>
      </c>
      <c r="AY93" s="19" t="s">
        <v>129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81</v>
      </c>
      <c r="BK93" s="218">
        <f>ROUND(I93*H93,2)</f>
        <v>0</v>
      </c>
      <c r="BL93" s="19" t="s">
        <v>136</v>
      </c>
      <c r="BM93" s="217" t="s">
        <v>137</v>
      </c>
    </row>
    <row r="94" spans="1:47" s="2" customFormat="1" ht="12">
      <c r="A94" s="40"/>
      <c r="B94" s="41"/>
      <c r="C94" s="42"/>
      <c r="D94" s="219" t="s">
        <v>138</v>
      </c>
      <c r="E94" s="42"/>
      <c r="F94" s="220" t="s">
        <v>133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138</v>
      </c>
      <c r="AU94" s="19" t="s">
        <v>83</v>
      </c>
    </row>
    <row r="95" spans="1:47" s="2" customFormat="1" ht="12">
      <c r="A95" s="40"/>
      <c r="B95" s="41"/>
      <c r="C95" s="42"/>
      <c r="D95" s="224" t="s">
        <v>139</v>
      </c>
      <c r="E95" s="42"/>
      <c r="F95" s="225" t="s">
        <v>140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139</v>
      </c>
      <c r="AU95" s="19" t="s">
        <v>83</v>
      </c>
    </row>
    <row r="96" spans="1:65" s="2" customFormat="1" ht="16.5" customHeight="1">
      <c r="A96" s="40"/>
      <c r="B96" s="41"/>
      <c r="C96" s="206" t="s">
        <v>83</v>
      </c>
      <c r="D96" s="206" t="s">
        <v>131</v>
      </c>
      <c r="E96" s="207" t="s">
        <v>141</v>
      </c>
      <c r="F96" s="208" t="s">
        <v>142</v>
      </c>
      <c r="G96" s="209" t="s">
        <v>143</v>
      </c>
      <c r="H96" s="210">
        <v>37</v>
      </c>
      <c r="I96" s="211"/>
      <c r="J96" s="212">
        <f>ROUND(I96*H96,2)</f>
        <v>0</v>
      </c>
      <c r="K96" s="208" t="s">
        <v>135</v>
      </c>
      <c r="L96" s="46"/>
      <c r="M96" s="213" t="s">
        <v>19</v>
      </c>
      <c r="N96" s="214" t="s">
        <v>44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136</v>
      </c>
      <c r="AT96" s="217" t="s">
        <v>131</v>
      </c>
      <c r="AU96" s="217" t="s">
        <v>83</v>
      </c>
      <c r="AY96" s="19" t="s">
        <v>129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81</v>
      </c>
      <c r="BK96" s="218">
        <f>ROUND(I96*H96,2)</f>
        <v>0</v>
      </c>
      <c r="BL96" s="19" t="s">
        <v>136</v>
      </c>
      <c r="BM96" s="217" t="s">
        <v>144</v>
      </c>
    </row>
    <row r="97" spans="1:47" s="2" customFormat="1" ht="12">
      <c r="A97" s="40"/>
      <c r="B97" s="41"/>
      <c r="C97" s="42"/>
      <c r="D97" s="219" t="s">
        <v>138</v>
      </c>
      <c r="E97" s="42"/>
      <c r="F97" s="220" t="s">
        <v>142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138</v>
      </c>
      <c r="AU97" s="19" t="s">
        <v>83</v>
      </c>
    </row>
    <row r="98" spans="1:47" s="2" customFormat="1" ht="12">
      <c r="A98" s="40"/>
      <c r="B98" s="41"/>
      <c r="C98" s="42"/>
      <c r="D98" s="224" t="s">
        <v>139</v>
      </c>
      <c r="E98" s="42"/>
      <c r="F98" s="225" t="s">
        <v>145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139</v>
      </c>
      <c r="AU98" s="19" t="s">
        <v>83</v>
      </c>
    </row>
    <row r="99" spans="1:47" s="2" customFormat="1" ht="12">
      <c r="A99" s="40"/>
      <c r="B99" s="41"/>
      <c r="C99" s="42"/>
      <c r="D99" s="219" t="s">
        <v>146</v>
      </c>
      <c r="E99" s="42"/>
      <c r="F99" s="226" t="s">
        <v>147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146</v>
      </c>
      <c r="AU99" s="19" t="s">
        <v>83</v>
      </c>
    </row>
    <row r="100" spans="1:65" s="2" customFormat="1" ht="37.8" customHeight="1">
      <c r="A100" s="40"/>
      <c r="B100" s="41"/>
      <c r="C100" s="206" t="s">
        <v>148</v>
      </c>
      <c r="D100" s="206" t="s">
        <v>131</v>
      </c>
      <c r="E100" s="207" t="s">
        <v>149</v>
      </c>
      <c r="F100" s="208" t="s">
        <v>150</v>
      </c>
      <c r="G100" s="209" t="s">
        <v>134</v>
      </c>
      <c r="H100" s="210">
        <v>133.5</v>
      </c>
      <c r="I100" s="211"/>
      <c r="J100" s="212">
        <f>ROUND(I100*H100,2)</f>
        <v>0</v>
      </c>
      <c r="K100" s="208" t="s">
        <v>135</v>
      </c>
      <c r="L100" s="46"/>
      <c r="M100" s="213" t="s">
        <v>19</v>
      </c>
      <c r="N100" s="214" t="s">
        <v>44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0.255</v>
      </c>
      <c r="T100" s="216">
        <f>S100*H100</f>
        <v>34.042500000000004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136</v>
      </c>
      <c r="AT100" s="217" t="s">
        <v>131</v>
      </c>
      <c r="AU100" s="217" t="s">
        <v>83</v>
      </c>
      <c r="AY100" s="19" t="s">
        <v>129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81</v>
      </c>
      <c r="BK100" s="218">
        <f>ROUND(I100*H100,2)</f>
        <v>0</v>
      </c>
      <c r="BL100" s="19" t="s">
        <v>136</v>
      </c>
      <c r="BM100" s="217" t="s">
        <v>151</v>
      </c>
    </row>
    <row r="101" spans="1:47" s="2" customFormat="1" ht="12">
      <c r="A101" s="40"/>
      <c r="B101" s="41"/>
      <c r="C101" s="42"/>
      <c r="D101" s="219" t="s">
        <v>138</v>
      </c>
      <c r="E101" s="42"/>
      <c r="F101" s="220" t="s">
        <v>152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138</v>
      </c>
      <c r="AU101" s="19" t="s">
        <v>83</v>
      </c>
    </row>
    <row r="102" spans="1:47" s="2" customFormat="1" ht="12">
      <c r="A102" s="40"/>
      <c r="B102" s="41"/>
      <c r="C102" s="42"/>
      <c r="D102" s="224" t="s">
        <v>139</v>
      </c>
      <c r="E102" s="42"/>
      <c r="F102" s="225" t="s">
        <v>153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139</v>
      </c>
      <c r="AU102" s="19" t="s">
        <v>83</v>
      </c>
    </row>
    <row r="103" spans="1:51" s="13" customFormat="1" ht="12">
      <c r="A103" s="13"/>
      <c r="B103" s="227"/>
      <c r="C103" s="228"/>
      <c r="D103" s="219" t="s">
        <v>154</v>
      </c>
      <c r="E103" s="229" t="s">
        <v>19</v>
      </c>
      <c r="F103" s="230" t="s">
        <v>155</v>
      </c>
      <c r="G103" s="228"/>
      <c r="H103" s="229" t="s">
        <v>19</v>
      </c>
      <c r="I103" s="231"/>
      <c r="J103" s="228"/>
      <c r="K103" s="228"/>
      <c r="L103" s="232"/>
      <c r="M103" s="233"/>
      <c r="N103" s="234"/>
      <c r="O103" s="234"/>
      <c r="P103" s="234"/>
      <c r="Q103" s="234"/>
      <c r="R103" s="234"/>
      <c r="S103" s="234"/>
      <c r="T103" s="23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6" t="s">
        <v>154</v>
      </c>
      <c r="AU103" s="236" t="s">
        <v>83</v>
      </c>
      <c r="AV103" s="13" t="s">
        <v>81</v>
      </c>
      <c r="AW103" s="13" t="s">
        <v>35</v>
      </c>
      <c r="AX103" s="13" t="s">
        <v>73</v>
      </c>
      <c r="AY103" s="236" t="s">
        <v>129</v>
      </c>
    </row>
    <row r="104" spans="1:51" s="14" customFormat="1" ht="12">
      <c r="A104" s="14"/>
      <c r="B104" s="237"/>
      <c r="C104" s="238"/>
      <c r="D104" s="219" t="s">
        <v>154</v>
      </c>
      <c r="E104" s="239" t="s">
        <v>19</v>
      </c>
      <c r="F104" s="240" t="s">
        <v>156</v>
      </c>
      <c r="G104" s="238"/>
      <c r="H104" s="241">
        <v>21.73</v>
      </c>
      <c r="I104" s="242"/>
      <c r="J104" s="238"/>
      <c r="K104" s="238"/>
      <c r="L104" s="243"/>
      <c r="M104" s="244"/>
      <c r="N104" s="245"/>
      <c r="O104" s="245"/>
      <c r="P104" s="245"/>
      <c r="Q104" s="245"/>
      <c r="R104" s="245"/>
      <c r="S104" s="245"/>
      <c r="T104" s="246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7" t="s">
        <v>154</v>
      </c>
      <c r="AU104" s="247" t="s">
        <v>83</v>
      </c>
      <c r="AV104" s="14" t="s">
        <v>83</v>
      </c>
      <c r="AW104" s="14" t="s">
        <v>35</v>
      </c>
      <c r="AX104" s="14" t="s">
        <v>73</v>
      </c>
      <c r="AY104" s="247" t="s">
        <v>129</v>
      </c>
    </row>
    <row r="105" spans="1:51" s="14" customFormat="1" ht="12">
      <c r="A105" s="14"/>
      <c r="B105" s="237"/>
      <c r="C105" s="238"/>
      <c r="D105" s="219" t="s">
        <v>154</v>
      </c>
      <c r="E105" s="239" t="s">
        <v>19</v>
      </c>
      <c r="F105" s="240" t="s">
        <v>157</v>
      </c>
      <c r="G105" s="238"/>
      <c r="H105" s="241">
        <v>16.74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7" t="s">
        <v>154</v>
      </c>
      <c r="AU105" s="247" t="s">
        <v>83</v>
      </c>
      <c r="AV105" s="14" t="s">
        <v>83</v>
      </c>
      <c r="AW105" s="14" t="s">
        <v>35</v>
      </c>
      <c r="AX105" s="14" t="s">
        <v>73</v>
      </c>
      <c r="AY105" s="247" t="s">
        <v>129</v>
      </c>
    </row>
    <row r="106" spans="1:51" s="14" customFormat="1" ht="12">
      <c r="A106" s="14"/>
      <c r="B106" s="237"/>
      <c r="C106" s="238"/>
      <c r="D106" s="219" t="s">
        <v>154</v>
      </c>
      <c r="E106" s="239" t="s">
        <v>19</v>
      </c>
      <c r="F106" s="240" t="s">
        <v>158</v>
      </c>
      <c r="G106" s="238"/>
      <c r="H106" s="241">
        <v>16.04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154</v>
      </c>
      <c r="AU106" s="247" t="s">
        <v>83</v>
      </c>
      <c r="AV106" s="14" t="s">
        <v>83</v>
      </c>
      <c r="AW106" s="14" t="s">
        <v>35</v>
      </c>
      <c r="AX106" s="14" t="s">
        <v>73</v>
      </c>
      <c r="AY106" s="247" t="s">
        <v>129</v>
      </c>
    </row>
    <row r="107" spans="1:51" s="14" customFormat="1" ht="12">
      <c r="A107" s="14"/>
      <c r="B107" s="237"/>
      <c r="C107" s="238"/>
      <c r="D107" s="219" t="s">
        <v>154</v>
      </c>
      <c r="E107" s="239" t="s">
        <v>19</v>
      </c>
      <c r="F107" s="240" t="s">
        <v>159</v>
      </c>
      <c r="G107" s="238"/>
      <c r="H107" s="241">
        <v>8.31</v>
      </c>
      <c r="I107" s="242"/>
      <c r="J107" s="238"/>
      <c r="K107" s="238"/>
      <c r="L107" s="243"/>
      <c r="M107" s="244"/>
      <c r="N107" s="245"/>
      <c r="O107" s="245"/>
      <c r="P107" s="245"/>
      <c r="Q107" s="245"/>
      <c r="R107" s="245"/>
      <c r="S107" s="245"/>
      <c r="T107" s="24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7" t="s">
        <v>154</v>
      </c>
      <c r="AU107" s="247" t="s">
        <v>83</v>
      </c>
      <c r="AV107" s="14" t="s">
        <v>83</v>
      </c>
      <c r="AW107" s="14" t="s">
        <v>35</v>
      </c>
      <c r="AX107" s="14" t="s">
        <v>73</v>
      </c>
      <c r="AY107" s="247" t="s">
        <v>129</v>
      </c>
    </row>
    <row r="108" spans="1:51" s="14" customFormat="1" ht="12">
      <c r="A108" s="14"/>
      <c r="B108" s="237"/>
      <c r="C108" s="238"/>
      <c r="D108" s="219" t="s">
        <v>154</v>
      </c>
      <c r="E108" s="239" t="s">
        <v>19</v>
      </c>
      <c r="F108" s="240" t="s">
        <v>160</v>
      </c>
      <c r="G108" s="238"/>
      <c r="H108" s="241">
        <v>62.79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7" t="s">
        <v>154</v>
      </c>
      <c r="AU108" s="247" t="s">
        <v>83</v>
      </c>
      <c r="AV108" s="14" t="s">
        <v>83</v>
      </c>
      <c r="AW108" s="14" t="s">
        <v>35</v>
      </c>
      <c r="AX108" s="14" t="s">
        <v>73</v>
      </c>
      <c r="AY108" s="247" t="s">
        <v>129</v>
      </c>
    </row>
    <row r="109" spans="1:51" s="14" customFormat="1" ht="12">
      <c r="A109" s="14"/>
      <c r="B109" s="237"/>
      <c r="C109" s="238"/>
      <c r="D109" s="219" t="s">
        <v>154</v>
      </c>
      <c r="E109" s="239" t="s">
        <v>19</v>
      </c>
      <c r="F109" s="240" t="s">
        <v>161</v>
      </c>
      <c r="G109" s="238"/>
      <c r="H109" s="241">
        <v>7.89</v>
      </c>
      <c r="I109" s="242"/>
      <c r="J109" s="238"/>
      <c r="K109" s="238"/>
      <c r="L109" s="243"/>
      <c r="M109" s="244"/>
      <c r="N109" s="245"/>
      <c r="O109" s="245"/>
      <c r="P109" s="245"/>
      <c r="Q109" s="245"/>
      <c r="R109" s="245"/>
      <c r="S109" s="245"/>
      <c r="T109" s="246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7" t="s">
        <v>154</v>
      </c>
      <c r="AU109" s="247" t="s">
        <v>83</v>
      </c>
      <c r="AV109" s="14" t="s">
        <v>83</v>
      </c>
      <c r="AW109" s="14" t="s">
        <v>35</v>
      </c>
      <c r="AX109" s="14" t="s">
        <v>73</v>
      </c>
      <c r="AY109" s="247" t="s">
        <v>129</v>
      </c>
    </row>
    <row r="110" spans="1:51" s="15" customFormat="1" ht="12">
      <c r="A110" s="15"/>
      <c r="B110" s="248"/>
      <c r="C110" s="249"/>
      <c r="D110" s="219" t="s">
        <v>154</v>
      </c>
      <c r="E110" s="250" t="s">
        <v>19</v>
      </c>
      <c r="F110" s="251" t="s">
        <v>162</v>
      </c>
      <c r="G110" s="249"/>
      <c r="H110" s="252">
        <v>133.5</v>
      </c>
      <c r="I110" s="253"/>
      <c r="J110" s="249"/>
      <c r="K110" s="249"/>
      <c r="L110" s="254"/>
      <c r="M110" s="255"/>
      <c r="N110" s="256"/>
      <c r="O110" s="256"/>
      <c r="P110" s="256"/>
      <c r="Q110" s="256"/>
      <c r="R110" s="256"/>
      <c r="S110" s="256"/>
      <c r="T110" s="257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8" t="s">
        <v>154</v>
      </c>
      <c r="AU110" s="258" t="s">
        <v>83</v>
      </c>
      <c r="AV110" s="15" t="s">
        <v>136</v>
      </c>
      <c r="AW110" s="15" t="s">
        <v>35</v>
      </c>
      <c r="AX110" s="15" t="s">
        <v>81</v>
      </c>
      <c r="AY110" s="258" t="s">
        <v>129</v>
      </c>
    </row>
    <row r="111" spans="1:65" s="2" customFormat="1" ht="37.8" customHeight="1">
      <c r="A111" s="40"/>
      <c r="B111" s="41"/>
      <c r="C111" s="206" t="s">
        <v>136</v>
      </c>
      <c r="D111" s="206" t="s">
        <v>131</v>
      </c>
      <c r="E111" s="207" t="s">
        <v>163</v>
      </c>
      <c r="F111" s="208" t="s">
        <v>164</v>
      </c>
      <c r="G111" s="209" t="s">
        <v>134</v>
      </c>
      <c r="H111" s="210">
        <v>140.94</v>
      </c>
      <c r="I111" s="211"/>
      <c r="J111" s="212">
        <f>ROUND(I111*H111,2)</f>
        <v>0</v>
      </c>
      <c r="K111" s="208" t="s">
        <v>19</v>
      </c>
      <c r="L111" s="46"/>
      <c r="M111" s="213" t="s">
        <v>19</v>
      </c>
      <c r="N111" s="214" t="s">
        <v>44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0.26</v>
      </c>
      <c r="T111" s="216">
        <f>S111*H111</f>
        <v>36.6444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136</v>
      </c>
      <c r="AT111" s="217" t="s">
        <v>131</v>
      </c>
      <c r="AU111" s="217" t="s">
        <v>83</v>
      </c>
      <c r="AY111" s="19" t="s">
        <v>129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81</v>
      </c>
      <c r="BK111" s="218">
        <f>ROUND(I111*H111,2)</f>
        <v>0</v>
      </c>
      <c r="BL111" s="19" t="s">
        <v>136</v>
      </c>
      <c r="BM111" s="217" t="s">
        <v>165</v>
      </c>
    </row>
    <row r="112" spans="1:47" s="2" customFormat="1" ht="12">
      <c r="A112" s="40"/>
      <c r="B112" s="41"/>
      <c r="C112" s="42"/>
      <c r="D112" s="219" t="s">
        <v>138</v>
      </c>
      <c r="E112" s="42"/>
      <c r="F112" s="220" t="s">
        <v>164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138</v>
      </c>
      <c r="AU112" s="19" t="s">
        <v>83</v>
      </c>
    </row>
    <row r="113" spans="1:51" s="13" customFormat="1" ht="12">
      <c r="A113" s="13"/>
      <c r="B113" s="227"/>
      <c r="C113" s="228"/>
      <c r="D113" s="219" t="s">
        <v>154</v>
      </c>
      <c r="E113" s="229" t="s">
        <v>19</v>
      </c>
      <c r="F113" s="230" t="s">
        <v>155</v>
      </c>
      <c r="G113" s="228"/>
      <c r="H113" s="229" t="s">
        <v>19</v>
      </c>
      <c r="I113" s="231"/>
      <c r="J113" s="228"/>
      <c r="K113" s="228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154</v>
      </c>
      <c r="AU113" s="236" t="s">
        <v>83</v>
      </c>
      <c r="AV113" s="13" t="s">
        <v>81</v>
      </c>
      <c r="AW113" s="13" t="s">
        <v>35</v>
      </c>
      <c r="AX113" s="13" t="s">
        <v>73</v>
      </c>
      <c r="AY113" s="236" t="s">
        <v>129</v>
      </c>
    </row>
    <row r="114" spans="1:51" s="14" customFormat="1" ht="12">
      <c r="A114" s="14"/>
      <c r="B114" s="237"/>
      <c r="C114" s="238"/>
      <c r="D114" s="219" t="s">
        <v>154</v>
      </c>
      <c r="E114" s="239" t="s">
        <v>19</v>
      </c>
      <c r="F114" s="240" t="s">
        <v>166</v>
      </c>
      <c r="G114" s="238"/>
      <c r="H114" s="241">
        <v>1.97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7" t="s">
        <v>154</v>
      </c>
      <c r="AU114" s="247" t="s">
        <v>83</v>
      </c>
      <c r="AV114" s="14" t="s">
        <v>83</v>
      </c>
      <c r="AW114" s="14" t="s">
        <v>35</v>
      </c>
      <c r="AX114" s="14" t="s">
        <v>73</v>
      </c>
      <c r="AY114" s="247" t="s">
        <v>129</v>
      </c>
    </row>
    <row r="115" spans="1:51" s="14" customFormat="1" ht="12">
      <c r="A115" s="14"/>
      <c r="B115" s="237"/>
      <c r="C115" s="238"/>
      <c r="D115" s="219" t="s">
        <v>154</v>
      </c>
      <c r="E115" s="239" t="s">
        <v>19</v>
      </c>
      <c r="F115" s="240" t="s">
        <v>167</v>
      </c>
      <c r="G115" s="238"/>
      <c r="H115" s="241">
        <v>36.04</v>
      </c>
      <c r="I115" s="242"/>
      <c r="J115" s="238"/>
      <c r="K115" s="238"/>
      <c r="L115" s="243"/>
      <c r="M115" s="244"/>
      <c r="N115" s="245"/>
      <c r="O115" s="245"/>
      <c r="P115" s="245"/>
      <c r="Q115" s="245"/>
      <c r="R115" s="245"/>
      <c r="S115" s="245"/>
      <c r="T115" s="246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7" t="s">
        <v>154</v>
      </c>
      <c r="AU115" s="247" t="s">
        <v>83</v>
      </c>
      <c r="AV115" s="14" t="s">
        <v>83</v>
      </c>
      <c r="AW115" s="14" t="s">
        <v>35</v>
      </c>
      <c r="AX115" s="14" t="s">
        <v>73</v>
      </c>
      <c r="AY115" s="247" t="s">
        <v>129</v>
      </c>
    </row>
    <row r="116" spans="1:51" s="14" customFormat="1" ht="12">
      <c r="A116" s="14"/>
      <c r="B116" s="237"/>
      <c r="C116" s="238"/>
      <c r="D116" s="219" t="s">
        <v>154</v>
      </c>
      <c r="E116" s="239" t="s">
        <v>19</v>
      </c>
      <c r="F116" s="240" t="s">
        <v>168</v>
      </c>
      <c r="G116" s="238"/>
      <c r="H116" s="241">
        <v>7.56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7" t="s">
        <v>154</v>
      </c>
      <c r="AU116" s="247" t="s">
        <v>83</v>
      </c>
      <c r="AV116" s="14" t="s">
        <v>83</v>
      </c>
      <c r="AW116" s="14" t="s">
        <v>35</v>
      </c>
      <c r="AX116" s="14" t="s">
        <v>73</v>
      </c>
      <c r="AY116" s="247" t="s">
        <v>129</v>
      </c>
    </row>
    <row r="117" spans="1:51" s="14" customFormat="1" ht="12">
      <c r="A117" s="14"/>
      <c r="B117" s="237"/>
      <c r="C117" s="238"/>
      <c r="D117" s="219" t="s">
        <v>154</v>
      </c>
      <c r="E117" s="239" t="s">
        <v>19</v>
      </c>
      <c r="F117" s="240" t="s">
        <v>169</v>
      </c>
      <c r="G117" s="238"/>
      <c r="H117" s="241">
        <v>4.33</v>
      </c>
      <c r="I117" s="242"/>
      <c r="J117" s="238"/>
      <c r="K117" s="238"/>
      <c r="L117" s="243"/>
      <c r="M117" s="244"/>
      <c r="N117" s="245"/>
      <c r="O117" s="245"/>
      <c r="P117" s="245"/>
      <c r="Q117" s="245"/>
      <c r="R117" s="245"/>
      <c r="S117" s="245"/>
      <c r="T117" s="246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7" t="s">
        <v>154</v>
      </c>
      <c r="AU117" s="247" t="s">
        <v>83</v>
      </c>
      <c r="AV117" s="14" t="s">
        <v>83</v>
      </c>
      <c r="AW117" s="14" t="s">
        <v>35</v>
      </c>
      <c r="AX117" s="14" t="s">
        <v>73</v>
      </c>
      <c r="AY117" s="247" t="s">
        <v>129</v>
      </c>
    </row>
    <row r="118" spans="1:51" s="14" customFormat="1" ht="12">
      <c r="A118" s="14"/>
      <c r="B118" s="237"/>
      <c r="C118" s="238"/>
      <c r="D118" s="219" t="s">
        <v>154</v>
      </c>
      <c r="E118" s="239" t="s">
        <v>19</v>
      </c>
      <c r="F118" s="240" t="s">
        <v>170</v>
      </c>
      <c r="G118" s="238"/>
      <c r="H118" s="241">
        <v>18.21</v>
      </c>
      <c r="I118" s="242"/>
      <c r="J118" s="238"/>
      <c r="K118" s="238"/>
      <c r="L118" s="243"/>
      <c r="M118" s="244"/>
      <c r="N118" s="245"/>
      <c r="O118" s="245"/>
      <c r="P118" s="245"/>
      <c r="Q118" s="245"/>
      <c r="R118" s="245"/>
      <c r="S118" s="245"/>
      <c r="T118" s="246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7" t="s">
        <v>154</v>
      </c>
      <c r="AU118" s="247" t="s">
        <v>83</v>
      </c>
      <c r="AV118" s="14" t="s">
        <v>83</v>
      </c>
      <c r="AW118" s="14" t="s">
        <v>35</v>
      </c>
      <c r="AX118" s="14" t="s">
        <v>73</v>
      </c>
      <c r="AY118" s="247" t="s">
        <v>129</v>
      </c>
    </row>
    <row r="119" spans="1:51" s="14" customFormat="1" ht="12">
      <c r="A119" s="14"/>
      <c r="B119" s="237"/>
      <c r="C119" s="238"/>
      <c r="D119" s="219" t="s">
        <v>154</v>
      </c>
      <c r="E119" s="239" t="s">
        <v>19</v>
      </c>
      <c r="F119" s="240" t="s">
        <v>171</v>
      </c>
      <c r="G119" s="238"/>
      <c r="H119" s="241">
        <v>72.83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7" t="s">
        <v>154</v>
      </c>
      <c r="AU119" s="247" t="s">
        <v>83</v>
      </c>
      <c r="AV119" s="14" t="s">
        <v>83</v>
      </c>
      <c r="AW119" s="14" t="s">
        <v>35</v>
      </c>
      <c r="AX119" s="14" t="s">
        <v>73</v>
      </c>
      <c r="AY119" s="247" t="s">
        <v>129</v>
      </c>
    </row>
    <row r="120" spans="1:51" s="15" customFormat="1" ht="12">
      <c r="A120" s="15"/>
      <c r="B120" s="248"/>
      <c r="C120" s="249"/>
      <c r="D120" s="219" t="s">
        <v>154</v>
      </c>
      <c r="E120" s="250" t="s">
        <v>19</v>
      </c>
      <c r="F120" s="251" t="s">
        <v>162</v>
      </c>
      <c r="G120" s="249"/>
      <c r="H120" s="252">
        <v>140.94</v>
      </c>
      <c r="I120" s="253"/>
      <c r="J120" s="249"/>
      <c r="K120" s="249"/>
      <c r="L120" s="254"/>
      <c r="M120" s="255"/>
      <c r="N120" s="256"/>
      <c r="O120" s="256"/>
      <c r="P120" s="256"/>
      <c r="Q120" s="256"/>
      <c r="R120" s="256"/>
      <c r="S120" s="256"/>
      <c r="T120" s="257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8" t="s">
        <v>154</v>
      </c>
      <c r="AU120" s="258" t="s">
        <v>83</v>
      </c>
      <c r="AV120" s="15" t="s">
        <v>136</v>
      </c>
      <c r="AW120" s="15" t="s">
        <v>35</v>
      </c>
      <c r="AX120" s="15" t="s">
        <v>81</v>
      </c>
      <c r="AY120" s="258" t="s">
        <v>129</v>
      </c>
    </row>
    <row r="121" spans="1:65" s="2" customFormat="1" ht="37.8" customHeight="1">
      <c r="A121" s="40"/>
      <c r="B121" s="41"/>
      <c r="C121" s="206" t="s">
        <v>172</v>
      </c>
      <c r="D121" s="206" t="s">
        <v>131</v>
      </c>
      <c r="E121" s="207" t="s">
        <v>173</v>
      </c>
      <c r="F121" s="208" t="s">
        <v>174</v>
      </c>
      <c r="G121" s="209" t="s">
        <v>134</v>
      </c>
      <c r="H121" s="210">
        <v>76.74</v>
      </c>
      <c r="I121" s="211"/>
      <c r="J121" s="212">
        <f>ROUND(I121*H121,2)</f>
        <v>0</v>
      </c>
      <c r="K121" s="208" t="s">
        <v>135</v>
      </c>
      <c r="L121" s="46"/>
      <c r="M121" s="213" t="s">
        <v>19</v>
      </c>
      <c r="N121" s="214" t="s">
        <v>44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0.295</v>
      </c>
      <c r="T121" s="216">
        <f>S121*H121</f>
        <v>22.638299999999997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136</v>
      </c>
      <c r="AT121" s="217" t="s">
        <v>131</v>
      </c>
      <c r="AU121" s="217" t="s">
        <v>83</v>
      </c>
      <c r="AY121" s="19" t="s">
        <v>129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81</v>
      </c>
      <c r="BK121" s="218">
        <f>ROUND(I121*H121,2)</f>
        <v>0</v>
      </c>
      <c r="BL121" s="19" t="s">
        <v>136</v>
      </c>
      <c r="BM121" s="217" t="s">
        <v>175</v>
      </c>
    </row>
    <row r="122" spans="1:47" s="2" customFormat="1" ht="12">
      <c r="A122" s="40"/>
      <c r="B122" s="41"/>
      <c r="C122" s="42"/>
      <c r="D122" s="219" t="s">
        <v>138</v>
      </c>
      <c r="E122" s="42"/>
      <c r="F122" s="220" t="s">
        <v>174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138</v>
      </c>
      <c r="AU122" s="19" t="s">
        <v>83</v>
      </c>
    </row>
    <row r="123" spans="1:47" s="2" customFormat="1" ht="12">
      <c r="A123" s="40"/>
      <c r="B123" s="41"/>
      <c r="C123" s="42"/>
      <c r="D123" s="224" t="s">
        <v>139</v>
      </c>
      <c r="E123" s="42"/>
      <c r="F123" s="225" t="s">
        <v>176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139</v>
      </c>
      <c r="AU123" s="19" t="s">
        <v>83</v>
      </c>
    </row>
    <row r="124" spans="1:51" s="13" customFormat="1" ht="12">
      <c r="A124" s="13"/>
      <c r="B124" s="227"/>
      <c r="C124" s="228"/>
      <c r="D124" s="219" t="s">
        <v>154</v>
      </c>
      <c r="E124" s="229" t="s">
        <v>19</v>
      </c>
      <c r="F124" s="230" t="s">
        <v>155</v>
      </c>
      <c r="G124" s="228"/>
      <c r="H124" s="229" t="s">
        <v>19</v>
      </c>
      <c r="I124" s="231"/>
      <c r="J124" s="228"/>
      <c r="K124" s="228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154</v>
      </c>
      <c r="AU124" s="236" t="s">
        <v>83</v>
      </c>
      <c r="AV124" s="13" t="s">
        <v>81</v>
      </c>
      <c r="AW124" s="13" t="s">
        <v>35</v>
      </c>
      <c r="AX124" s="13" t="s">
        <v>73</v>
      </c>
      <c r="AY124" s="236" t="s">
        <v>129</v>
      </c>
    </row>
    <row r="125" spans="1:51" s="14" customFormat="1" ht="12">
      <c r="A125" s="14"/>
      <c r="B125" s="237"/>
      <c r="C125" s="238"/>
      <c r="D125" s="219" t="s">
        <v>154</v>
      </c>
      <c r="E125" s="239" t="s">
        <v>19</v>
      </c>
      <c r="F125" s="240" t="s">
        <v>177</v>
      </c>
      <c r="G125" s="238"/>
      <c r="H125" s="241">
        <v>36.89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7" t="s">
        <v>154</v>
      </c>
      <c r="AU125" s="247" t="s">
        <v>83</v>
      </c>
      <c r="AV125" s="14" t="s">
        <v>83</v>
      </c>
      <c r="AW125" s="14" t="s">
        <v>35</v>
      </c>
      <c r="AX125" s="14" t="s">
        <v>73</v>
      </c>
      <c r="AY125" s="247" t="s">
        <v>129</v>
      </c>
    </row>
    <row r="126" spans="1:51" s="14" customFormat="1" ht="12">
      <c r="A126" s="14"/>
      <c r="B126" s="237"/>
      <c r="C126" s="238"/>
      <c r="D126" s="219" t="s">
        <v>154</v>
      </c>
      <c r="E126" s="239" t="s">
        <v>19</v>
      </c>
      <c r="F126" s="240" t="s">
        <v>178</v>
      </c>
      <c r="G126" s="238"/>
      <c r="H126" s="241">
        <v>14.27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7" t="s">
        <v>154</v>
      </c>
      <c r="AU126" s="247" t="s">
        <v>83</v>
      </c>
      <c r="AV126" s="14" t="s">
        <v>83</v>
      </c>
      <c r="AW126" s="14" t="s">
        <v>35</v>
      </c>
      <c r="AX126" s="14" t="s">
        <v>73</v>
      </c>
      <c r="AY126" s="247" t="s">
        <v>129</v>
      </c>
    </row>
    <row r="127" spans="1:51" s="14" customFormat="1" ht="12">
      <c r="A127" s="14"/>
      <c r="B127" s="237"/>
      <c r="C127" s="238"/>
      <c r="D127" s="219" t="s">
        <v>154</v>
      </c>
      <c r="E127" s="239" t="s">
        <v>19</v>
      </c>
      <c r="F127" s="240" t="s">
        <v>179</v>
      </c>
      <c r="G127" s="238"/>
      <c r="H127" s="241">
        <v>25.58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7" t="s">
        <v>154</v>
      </c>
      <c r="AU127" s="247" t="s">
        <v>83</v>
      </c>
      <c r="AV127" s="14" t="s">
        <v>83</v>
      </c>
      <c r="AW127" s="14" t="s">
        <v>35</v>
      </c>
      <c r="AX127" s="14" t="s">
        <v>73</v>
      </c>
      <c r="AY127" s="247" t="s">
        <v>129</v>
      </c>
    </row>
    <row r="128" spans="1:51" s="15" customFormat="1" ht="12">
      <c r="A128" s="15"/>
      <c r="B128" s="248"/>
      <c r="C128" s="249"/>
      <c r="D128" s="219" t="s">
        <v>154</v>
      </c>
      <c r="E128" s="250" t="s">
        <v>19</v>
      </c>
      <c r="F128" s="251" t="s">
        <v>162</v>
      </c>
      <c r="G128" s="249"/>
      <c r="H128" s="252">
        <v>76.74</v>
      </c>
      <c r="I128" s="253"/>
      <c r="J128" s="249"/>
      <c r="K128" s="249"/>
      <c r="L128" s="254"/>
      <c r="M128" s="255"/>
      <c r="N128" s="256"/>
      <c r="O128" s="256"/>
      <c r="P128" s="256"/>
      <c r="Q128" s="256"/>
      <c r="R128" s="256"/>
      <c r="S128" s="256"/>
      <c r="T128" s="257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8" t="s">
        <v>154</v>
      </c>
      <c r="AU128" s="258" t="s">
        <v>83</v>
      </c>
      <c r="AV128" s="15" t="s">
        <v>136</v>
      </c>
      <c r="AW128" s="15" t="s">
        <v>35</v>
      </c>
      <c r="AX128" s="15" t="s">
        <v>81</v>
      </c>
      <c r="AY128" s="258" t="s">
        <v>129</v>
      </c>
    </row>
    <row r="129" spans="1:65" s="2" customFormat="1" ht="37.8" customHeight="1">
      <c r="A129" s="40"/>
      <c r="B129" s="41"/>
      <c r="C129" s="206" t="s">
        <v>180</v>
      </c>
      <c r="D129" s="206" t="s">
        <v>131</v>
      </c>
      <c r="E129" s="207" t="s">
        <v>181</v>
      </c>
      <c r="F129" s="208" t="s">
        <v>182</v>
      </c>
      <c r="G129" s="209" t="s">
        <v>134</v>
      </c>
      <c r="H129" s="210">
        <v>51.16</v>
      </c>
      <c r="I129" s="211"/>
      <c r="J129" s="212">
        <f>ROUND(I129*H129,2)</f>
        <v>0</v>
      </c>
      <c r="K129" s="208" t="s">
        <v>135</v>
      </c>
      <c r="L129" s="46"/>
      <c r="M129" s="213" t="s">
        <v>19</v>
      </c>
      <c r="N129" s="214" t="s">
        <v>44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0.44</v>
      </c>
      <c r="T129" s="216">
        <f>S129*H129</f>
        <v>22.510399999999997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136</v>
      </c>
      <c r="AT129" s="217" t="s">
        <v>131</v>
      </c>
      <c r="AU129" s="217" t="s">
        <v>83</v>
      </c>
      <c r="AY129" s="19" t="s">
        <v>129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81</v>
      </c>
      <c r="BK129" s="218">
        <f>ROUND(I129*H129,2)</f>
        <v>0</v>
      </c>
      <c r="BL129" s="19" t="s">
        <v>136</v>
      </c>
      <c r="BM129" s="217" t="s">
        <v>183</v>
      </c>
    </row>
    <row r="130" spans="1:47" s="2" customFormat="1" ht="12">
      <c r="A130" s="40"/>
      <c r="B130" s="41"/>
      <c r="C130" s="42"/>
      <c r="D130" s="219" t="s">
        <v>138</v>
      </c>
      <c r="E130" s="42"/>
      <c r="F130" s="220" t="s">
        <v>182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138</v>
      </c>
      <c r="AU130" s="19" t="s">
        <v>83</v>
      </c>
    </row>
    <row r="131" spans="1:47" s="2" customFormat="1" ht="12">
      <c r="A131" s="40"/>
      <c r="B131" s="41"/>
      <c r="C131" s="42"/>
      <c r="D131" s="224" t="s">
        <v>139</v>
      </c>
      <c r="E131" s="42"/>
      <c r="F131" s="225" t="s">
        <v>184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139</v>
      </c>
      <c r="AU131" s="19" t="s">
        <v>83</v>
      </c>
    </row>
    <row r="132" spans="1:51" s="13" customFormat="1" ht="12">
      <c r="A132" s="13"/>
      <c r="B132" s="227"/>
      <c r="C132" s="228"/>
      <c r="D132" s="219" t="s">
        <v>154</v>
      </c>
      <c r="E132" s="229" t="s">
        <v>19</v>
      </c>
      <c r="F132" s="230" t="s">
        <v>155</v>
      </c>
      <c r="G132" s="228"/>
      <c r="H132" s="229" t="s">
        <v>19</v>
      </c>
      <c r="I132" s="231"/>
      <c r="J132" s="228"/>
      <c r="K132" s="228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154</v>
      </c>
      <c r="AU132" s="236" t="s">
        <v>83</v>
      </c>
      <c r="AV132" s="13" t="s">
        <v>81</v>
      </c>
      <c r="AW132" s="13" t="s">
        <v>35</v>
      </c>
      <c r="AX132" s="13" t="s">
        <v>73</v>
      </c>
      <c r="AY132" s="236" t="s">
        <v>129</v>
      </c>
    </row>
    <row r="133" spans="1:51" s="14" customFormat="1" ht="12">
      <c r="A133" s="14"/>
      <c r="B133" s="237"/>
      <c r="C133" s="238"/>
      <c r="D133" s="219" t="s">
        <v>154</v>
      </c>
      <c r="E133" s="239" t="s">
        <v>19</v>
      </c>
      <c r="F133" s="240" t="s">
        <v>177</v>
      </c>
      <c r="G133" s="238"/>
      <c r="H133" s="241">
        <v>36.89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154</v>
      </c>
      <c r="AU133" s="247" t="s">
        <v>83</v>
      </c>
      <c r="AV133" s="14" t="s">
        <v>83</v>
      </c>
      <c r="AW133" s="14" t="s">
        <v>35</v>
      </c>
      <c r="AX133" s="14" t="s">
        <v>73</v>
      </c>
      <c r="AY133" s="247" t="s">
        <v>129</v>
      </c>
    </row>
    <row r="134" spans="1:51" s="14" customFormat="1" ht="12">
      <c r="A134" s="14"/>
      <c r="B134" s="237"/>
      <c r="C134" s="238"/>
      <c r="D134" s="219" t="s">
        <v>154</v>
      </c>
      <c r="E134" s="239" t="s">
        <v>19</v>
      </c>
      <c r="F134" s="240" t="s">
        <v>178</v>
      </c>
      <c r="G134" s="238"/>
      <c r="H134" s="241">
        <v>14.27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7" t="s">
        <v>154</v>
      </c>
      <c r="AU134" s="247" t="s">
        <v>83</v>
      </c>
      <c r="AV134" s="14" t="s">
        <v>83</v>
      </c>
      <c r="AW134" s="14" t="s">
        <v>35</v>
      </c>
      <c r="AX134" s="14" t="s">
        <v>73</v>
      </c>
      <c r="AY134" s="247" t="s">
        <v>129</v>
      </c>
    </row>
    <row r="135" spans="1:51" s="15" customFormat="1" ht="12">
      <c r="A135" s="15"/>
      <c r="B135" s="248"/>
      <c r="C135" s="249"/>
      <c r="D135" s="219" t="s">
        <v>154</v>
      </c>
      <c r="E135" s="250" t="s">
        <v>19</v>
      </c>
      <c r="F135" s="251" t="s">
        <v>162</v>
      </c>
      <c r="G135" s="249"/>
      <c r="H135" s="252">
        <v>51.16</v>
      </c>
      <c r="I135" s="253"/>
      <c r="J135" s="249"/>
      <c r="K135" s="249"/>
      <c r="L135" s="254"/>
      <c r="M135" s="255"/>
      <c r="N135" s="256"/>
      <c r="O135" s="256"/>
      <c r="P135" s="256"/>
      <c r="Q135" s="256"/>
      <c r="R135" s="256"/>
      <c r="S135" s="256"/>
      <c r="T135" s="257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8" t="s">
        <v>154</v>
      </c>
      <c r="AU135" s="258" t="s">
        <v>83</v>
      </c>
      <c r="AV135" s="15" t="s">
        <v>136</v>
      </c>
      <c r="AW135" s="15" t="s">
        <v>35</v>
      </c>
      <c r="AX135" s="15" t="s">
        <v>81</v>
      </c>
      <c r="AY135" s="258" t="s">
        <v>129</v>
      </c>
    </row>
    <row r="136" spans="1:65" s="2" customFormat="1" ht="37.8" customHeight="1">
      <c r="A136" s="40"/>
      <c r="B136" s="41"/>
      <c r="C136" s="206" t="s">
        <v>185</v>
      </c>
      <c r="D136" s="206" t="s">
        <v>131</v>
      </c>
      <c r="E136" s="207" t="s">
        <v>186</v>
      </c>
      <c r="F136" s="208" t="s">
        <v>187</v>
      </c>
      <c r="G136" s="209" t="s">
        <v>134</v>
      </c>
      <c r="H136" s="210">
        <v>274.43</v>
      </c>
      <c r="I136" s="211"/>
      <c r="J136" s="212">
        <f>ROUND(I136*H136,2)</f>
        <v>0</v>
      </c>
      <c r="K136" s="208" t="s">
        <v>135</v>
      </c>
      <c r="L136" s="46"/>
      <c r="M136" s="213" t="s">
        <v>19</v>
      </c>
      <c r="N136" s="214" t="s">
        <v>44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0.29</v>
      </c>
      <c r="T136" s="216">
        <f>S136*H136</f>
        <v>79.5847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136</v>
      </c>
      <c r="AT136" s="217" t="s">
        <v>131</v>
      </c>
      <c r="AU136" s="217" t="s">
        <v>83</v>
      </c>
      <c r="AY136" s="19" t="s">
        <v>129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81</v>
      </c>
      <c r="BK136" s="218">
        <f>ROUND(I136*H136,2)</f>
        <v>0</v>
      </c>
      <c r="BL136" s="19" t="s">
        <v>136</v>
      </c>
      <c r="BM136" s="217" t="s">
        <v>188</v>
      </c>
    </row>
    <row r="137" spans="1:47" s="2" customFormat="1" ht="12">
      <c r="A137" s="40"/>
      <c r="B137" s="41"/>
      <c r="C137" s="42"/>
      <c r="D137" s="219" t="s">
        <v>138</v>
      </c>
      <c r="E137" s="42"/>
      <c r="F137" s="220" t="s">
        <v>187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138</v>
      </c>
      <c r="AU137" s="19" t="s">
        <v>83</v>
      </c>
    </row>
    <row r="138" spans="1:47" s="2" customFormat="1" ht="12">
      <c r="A138" s="40"/>
      <c r="B138" s="41"/>
      <c r="C138" s="42"/>
      <c r="D138" s="224" t="s">
        <v>139</v>
      </c>
      <c r="E138" s="42"/>
      <c r="F138" s="225" t="s">
        <v>189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139</v>
      </c>
      <c r="AU138" s="19" t="s">
        <v>83</v>
      </c>
    </row>
    <row r="139" spans="1:51" s="13" customFormat="1" ht="12">
      <c r="A139" s="13"/>
      <c r="B139" s="227"/>
      <c r="C139" s="228"/>
      <c r="D139" s="219" t="s">
        <v>154</v>
      </c>
      <c r="E139" s="229" t="s">
        <v>19</v>
      </c>
      <c r="F139" s="230" t="s">
        <v>155</v>
      </c>
      <c r="G139" s="228"/>
      <c r="H139" s="229" t="s">
        <v>19</v>
      </c>
      <c r="I139" s="231"/>
      <c r="J139" s="228"/>
      <c r="K139" s="228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154</v>
      </c>
      <c r="AU139" s="236" t="s">
        <v>83</v>
      </c>
      <c r="AV139" s="13" t="s">
        <v>81</v>
      </c>
      <c r="AW139" s="13" t="s">
        <v>35</v>
      </c>
      <c r="AX139" s="13" t="s">
        <v>73</v>
      </c>
      <c r="AY139" s="236" t="s">
        <v>129</v>
      </c>
    </row>
    <row r="140" spans="1:51" s="14" customFormat="1" ht="12">
      <c r="A140" s="14"/>
      <c r="B140" s="237"/>
      <c r="C140" s="238"/>
      <c r="D140" s="219" t="s">
        <v>154</v>
      </c>
      <c r="E140" s="239" t="s">
        <v>19</v>
      </c>
      <c r="F140" s="240" t="s">
        <v>190</v>
      </c>
      <c r="G140" s="238"/>
      <c r="H140" s="241">
        <v>21.73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7" t="s">
        <v>154</v>
      </c>
      <c r="AU140" s="247" t="s">
        <v>83</v>
      </c>
      <c r="AV140" s="14" t="s">
        <v>83</v>
      </c>
      <c r="AW140" s="14" t="s">
        <v>35</v>
      </c>
      <c r="AX140" s="14" t="s">
        <v>73</v>
      </c>
      <c r="AY140" s="247" t="s">
        <v>129</v>
      </c>
    </row>
    <row r="141" spans="1:51" s="14" customFormat="1" ht="12">
      <c r="A141" s="14"/>
      <c r="B141" s="237"/>
      <c r="C141" s="238"/>
      <c r="D141" s="219" t="s">
        <v>154</v>
      </c>
      <c r="E141" s="239" t="s">
        <v>19</v>
      </c>
      <c r="F141" s="240" t="s">
        <v>157</v>
      </c>
      <c r="G141" s="238"/>
      <c r="H141" s="241">
        <v>16.74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7" t="s">
        <v>154</v>
      </c>
      <c r="AU141" s="247" t="s">
        <v>83</v>
      </c>
      <c r="AV141" s="14" t="s">
        <v>83</v>
      </c>
      <c r="AW141" s="14" t="s">
        <v>35</v>
      </c>
      <c r="AX141" s="14" t="s">
        <v>73</v>
      </c>
      <c r="AY141" s="247" t="s">
        <v>129</v>
      </c>
    </row>
    <row r="142" spans="1:51" s="14" customFormat="1" ht="12">
      <c r="A142" s="14"/>
      <c r="B142" s="237"/>
      <c r="C142" s="238"/>
      <c r="D142" s="219" t="s">
        <v>154</v>
      </c>
      <c r="E142" s="239" t="s">
        <v>19</v>
      </c>
      <c r="F142" s="240" t="s">
        <v>158</v>
      </c>
      <c r="G142" s="238"/>
      <c r="H142" s="241">
        <v>16.04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7" t="s">
        <v>154</v>
      </c>
      <c r="AU142" s="247" t="s">
        <v>83</v>
      </c>
      <c r="AV142" s="14" t="s">
        <v>83</v>
      </c>
      <c r="AW142" s="14" t="s">
        <v>35</v>
      </c>
      <c r="AX142" s="14" t="s">
        <v>73</v>
      </c>
      <c r="AY142" s="247" t="s">
        <v>129</v>
      </c>
    </row>
    <row r="143" spans="1:51" s="14" customFormat="1" ht="12">
      <c r="A143" s="14"/>
      <c r="B143" s="237"/>
      <c r="C143" s="238"/>
      <c r="D143" s="219" t="s">
        <v>154</v>
      </c>
      <c r="E143" s="239" t="s">
        <v>19</v>
      </c>
      <c r="F143" s="240" t="s">
        <v>159</v>
      </c>
      <c r="G143" s="238"/>
      <c r="H143" s="241">
        <v>8.31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154</v>
      </c>
      <c r="AU143" s="247" t="s">
        <v>83</v>
      </c>
      <c r="AV143" s="14" t="s">
        <v>83</v>
      </c>
      <c r="AW143" s="14" t="s">
        <v>35</v>
      </c>
      <c r="AX143" s="14" t="s">
        <v>73</v>
      </c>
      <c r="AY143" s="247" t="s">
        <v>129</v>
      </c>
    </row>
    <row r="144" spans="1:51" s="14" customFormat="1" ht="12">
      <c r="A144" s="14"/>
      <c r="B144" s="237"/>
      <c r="C144" s="238"/>
      <c r="D144" s="219" t="s">
        <v>154</v>
      </c>
      <c r="E144" s="239" t="s">
        <v>19</v>
      </c>
      <c r="F144" s="240" t="s">
        <v>160</v>
      </c>
      <c r="G144" s="238"/>
      <c r="H144" s="241">
        <v>62.79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154</v>
      </c>
      <c r="AU144" s="247" t="s">
        <v>83</v>
      </c>
      <c r="AV144" s="14" t="s">
        <v>83</v>
      </c>
      <c r="AW144" s="14" t="s">
        <v>35</v>
      </c>
      <c r="AX144" s="14" t="s">
        <v>73</v>
      </c>
      <c r="AY144" s="247" t="s">
        <v>129</v>
      </c>
    </row>
    <row r="145" spans="1:51" s="14" customFormat="1" ht="12">
      <c r="A145" s="14"/>
      <c r="B145" s="237"/>
      <c r="C145" s="238"/>
      <c r="D145" s="219" t="s">
        <v>154</v>
      </c>
      <c r="E145" s="239" t="s">
        <v>19</v>
      </c>
      <c r="F145" s="240" t="s">
        <v>161</v>
      </c>
      <c r="G145" s="238"/>
      <c r="H145" s="241">
        <v>7.89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7" t="s">
        <v>154</v>
      </c>
      <c r="AU145" s="247" t="s">
        <v>83</v>
      </c>
      <c r="AV145" s="14" t="s">
        <v>83</v>
      </c>
      <c r="AW145" s="14" t="s">
        <v>35</v>
      </c>
      <c r="AX145" s="14" t="s">
        <v>73</v>
      </c>
      <c r="AY145" s="247" t="s">
        <v>129</v>
      </c>
    </row>
    <row r="146" spans="1:51" s="14" customFormat="1" ht="12">
      <c r="A146" s="14"/>
      <c r="B146" s="237"/>
      <c r="C146" s="238"/>
      <c r="D146" s="219" t="s">
        <v>154</v>
      </c>
      <c r="E146" s="239" t="s">
        <v>19</v>
      </c>
      <c r="F146" s="240" t="s">
        <v>191</v>
      </c>
      <c r="G146" s="238"/>
      <c r="H146" s="241">
        <v>1.96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7" t="s">
        <v>154</v>
      </c>
      <c r="AU146" s="247" t="s">
        <v>83</v>
      </c>
      <c r="AV146" s="14" t="s">
        <v>83</v>
      </c>
      <c r="AW146" s="14" t="s">
        <v>35</v>
      </c>
      <c r="AX146" s="14" t="s">
        <v>73</v>
      </c>
      <c r="AY146" s="247" t="s">
        <v>129</v>
      </c>
    </row>
    <row r="147" spans="1:51" s="14" customFormat="1" ht="12">
      <c r="A147" s="14"/>
      <c r="B147" s="237"/>
      <c r="C147" s="238"/>
      <c r="D147" s="219" t="s">
        <v>154</v>
      </c>
      <c r="E147" s="239" t="s">
        <v>19</v>
      </c>
      <c r="F147" s="240" t="s">
        <v>192</v>
      </c>
      <c r="G147" s="238"/>
      <c r="H147" s="241">
        <v>36.04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7" t="s">
        <v>154</v>
      </c>
      <c r="AU147" s="247" t="s">
        <v>83</v>
      </c>
      <c r="AV147" s="14" t="s">
        <v>83</v>
      </c>
      <c r="AW147" s="14" t="s">
        <v>35</v>
      </c>
      <c r="AX147" s="14" t="s">
        <v>73</v>
      </c>
      <c r="AY147" s="247" t="s">
        <v>129</v>
      </c>
    </row>
    <row r="148" spans="1:51" s="14" customFormat="1" ht="12">
      <c r="A148" s="14"/>
      <c r="B148" s="237"/>
      <c r="C148" s="238"/>
      <c r="D148" s="219" t="s">
        <v>154</v>
      </c>
      <c r="E148" s="239" t="s">
        <v>19</v>
      </c>
      <c r="F148" s="240" t="s">
        <v>193</v>
      </c>
      <c r="G148" s="238"/>
      <c r="H148" s="241">
        <v>7.56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7" t="s">
        <v>154</v>
      </c>
      <c r="AU148" s="247" t="s">
        <v>83</v>
      </c>
      <c r="AV148" s="14" t="s">
        <v>83</v>
      </c>
      <c r="AW148" s="14" t="s">
        <v>35</v>
      </c>
      <c r="AX148" s="14" t="s">
        <v>73</v>
      </c>
      <c r="AY148" s="247" t="s">
        <v>129</v>
      </c>
    </row>
    <row r="149" spans="1:51" s="14" customFormat="1" ht="12">
      <c r="A149" s="14"/>
      <c r="B149" s="237"/>
      <c r="C149" s="238"/>
      <c r="D149" s="219" t="s">
        <v>154</v>
      </c>
      <c r="E149" s="239" t="s">
        <v>19</v>
      </c>
      <c r="F149" s="240" t="s">
        <v>194</v>
      </c>
      <c r="G149" s="238"/>
      <c r="H149" s="241">
        <v>4.33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7" t="s">
        <v>154</v>
      </c>
      <c r="AU149" s="247" t="s">
        <v>83</v>
      </c>
      <c r="AV149" s="14" t="s">
        <v>83</v>
      </c>
      <c r="AW149" s="14" t="s">
        <v>35</v>
      </c>
      <c r="AX149" s="14" t="s">
        <v>73</v>
      </c>
      <c r="AY149" s="247" t="s">
        <v>129</v>
      </c>
    </row>
    <row r="150" spans="1:51" s="14" customFormat="1" ht="12">
      <c r="A150" s="14"/>
      <c r="B150" s="237"/>
      <c r="C150" s="238"/>
      <c r="D150" s="219" t="s">
        <v>154</v>
      </c>
      <c r="E150" s="239" t="s">
        <v>19</v>
      </c>
      <c r="F150" s="240" t="s">
        <v>195</v>
      </c>
      <c r="G150" s="238"/>
      <c r="H150" s="241">
        <v>18.21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7" t="s">
        <v>154</v>
      </c>
      <c r="AU150" s="247" t="s">
        <v>83</v>
      </c>
      <c r="AV150" s="14" t="s">
        <v>83</v>
      </c>
      <c r="AW150" s="14" t="s">
        <v>35</v>
      </c>
      <c r="AX150" s="14" t="s">
        <v>73</v>
      </c>
      <c r="AY150" s="247" t="s">
        <v>129</v>
      </c>
    </row>
    <row r="151" spans="1:51" s="14" customFormat="1" ht="12">
      <c r="A151" s="14"/>
      <c r="B151" s="237"/>
      <c r="C151" s="238"/>
      <c r="D151" s="219" t="s">
        <v>154</v>
      </c>
      <c r="E151" s="239" t="s">
        <v>19</v>
      </c>
      <c r="F151" s="240" t="s">
        <v>196</v>
      </c>
      <c r="G151" s="238"/>
      <c r="H151" s="241">
        <v>72.83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7" t="s">
        <v>154</v>
      </c>
      <c r="AU151" s="247" t="s">
        <v>83</v>
      </c>
      <c r="AV151" s="14" t="s">
        <v>83</v>
      </c>
      <c r="AW151" s="14" t="s">
        <v>35</v>
      </c>
      <c r="AX151" s="14" t="s">
        <v>73</v>
      </c>
      <c r="AY151" s="247" t="s">
        <v>129</v>
      </c>
    </row>
    <row r="152" spans="1:51" s="15" customFormat="1" ht="12">
      <c r="A152" s="15"/>
      <c r="B152" s="248"/>
      <c r="C152" s="249"/>
      <c r="D152" s="219" t="s">
        <v>154</v>
      </c>
      <c r="E152" s="250" t="s">
        <v>19</v>
      </c>
      <c r="F152" s="251" t="s">
        <v>162</v>
      </c>
      <c r="G152" s="249"/>
      <c r="H152" s="252">
        <v>274.43</v>
      </c>
      <c r="I152" s="253"/>
      <c r="J152" s="249"/>
      <c r="K152" s="249"/>
      <c r="L152" s="254"/>
      <c r="M152" s="255"/>
      <c r="N152" s="256"/>
      <c r="O152" s="256"/>
      <c r="P152" s="256"/>
      <c r="Q152" s="256"/>
      <c r="R152" s="256"/>
      <c r="S152" s="256"/>
      <c r="T152" s="257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8" t="s">
        <v>154</v>
      </c>
      <c r="AU152" s="258" t="s">
        <v>83</v>
      </c>
      <c r="AV152" s="15" t="s">
        <v>136</v>
      </c>
      <c r="AW152" s="15" t="s">
        <v>35</v>
      </c>
      <c r="AX152" s="15" t="s">
        <v>81</v>
      </c>
      <c r="AY152" s="258" t="s">
        <v>129</v>
      </c>
    </row>
    <row r="153" spans="1:65" s="2" customFormat="1" ht="37.8" customHeight="1">
      <c r="A153" s="40"/>
      <c r="B153" s="41"/>
      <c r="C153" s="206" t="s">
        <v>197</v>
      </c>
      <c r="D153" s="206" t="s">
        <v>131</v>
      </c>
      <c r="E153" s="207" t="s">
        <v>198</v>
      </c>
      <c r="F153" s="208" t="s">
        <v>199</v>
      </c>
      <c r="G153" s="209" t="s">
        <v>134</v>
      </c>
      <c r="H153" s="210">
        <v>3947.52</v>
      </c>
      <c r="I153" s="211"/>
      <c r="J153" s="212">
        <f>ROUND(I153*H153,2)</f>
        <v>0</v>
      </c>
      <c r="K153" s="208" t="s">
        <v>135</v>
      </c>
      <c r="L153" s="46"/>
      <c r="M153" s="213" t="s">
        <v>19</v>
      </c>
      <c r="N153" s="214" t="s">
        <v>44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0.325</v>
      </c>
      <c r="T153" s="216">
        <f>S153*H153</f>
        <v>1282.944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136</v>
      </c>
      <c r="AT153" s="217" t="s">
        <v>131</v>
      </c>
      <c r="AU153" s="217" t="s">
        <v>83</v>
      </c>
      <c r="AY153" s="19" t="s">
        <v>129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81</v>
      </c>
      <c r="BK153" s="218">
        <f>ROUND(I153*H153,2)</f>
        <v>0</v>
      </c>
      <c r="BL153" s="19" t="s">
        <v>136</v>
      </c>
      <c r="BM153" s="217" t="s">
        <v>200</v>
      </c>
    </row>
    <row r="154" spans="1:47" s="2" customFormat="1" ht="12">
      <c r="A154" s="40"/>
      <c r="B154" s="41"/>
      <c r="C154" s="42"/>
      <c r="D154" s="219" t="s">
        <v>138</v>
      </c>
      <c r="E154" s="42"/>
      <c r="F154" s="220" t="s">
        <v>199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138</v>
      </c>
      <c r="AU154" s="19" t="s">
        <v>83</v>
      </c>
    </row>
    <row r="155" spans="1:47" s="2" customFormat="1" ht="12">
      <c r="A155" s="40"/>
      <c r="B155" s="41"/>
      <c r="C155" s="42"/>
      <c r="D155" s="224" t="s">
        <v>139</v>
      </c>
      <c r="E155" s="42"/>
      <c r="F155" s="225" t="s">
        <v>201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139</v>
      </c>
      <c r="AU155" s="19" t="s">
        <v>83</v>
      </c>
    </row>
    <row r="156" spans="1:51" s="13" customFormat="1" ht="12">
      <c r="A156" s="13"/>
      <c r="B156" s="227"/>
      <c r="C156" s="228"/>
      <c r="D156" s="219" t="s">
        <v>154</v>
      </c>
      <c r="E156" s="229" t="s">
        <v>19</v>
      </c>
      <c r="F156" s="230" t="s">
        <v>155</v>
      </c>
      <c r="G156" s="228"/>
      <c r="H156" s="229" t="s">
        <v>19</v>
      </c>
      <c r="I156" s="231"/>
      <c r="J156" s="228"/>
      <c r="K156" s="228"/>
      <c r="L156" s="232"/>
      <c r="M156" s="233"/>
      <c r="N156" s="234"/>
      <c r="O156" s="234"/>
      <c r="P156" s="234"/>
      <c r="Q156" s="234"/>
      <c r="R156" s="234"/>
      <c r="S156" s="234"/>
      <c r="T156" s="23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6" t="s">
        <v>154</v>
      </c>
      <c r="AU156" s="236" t="s">
        <v>83</v>
      </c>
      <c r="AV156" s="13" t="s">
        <v>81</v>
      </c>
      <c r="AW156" s="13" t="s">
        <v>35</v>
      </c>
      <c r="AX156" s="13" t="s">
        <v>73</v>
      </c>
      <c r="AY156" s="236" t="s">
        <v>129</v>
      </c>
    </row>
    <row r="157" spans="1:51" s="13" customFormat="1" ht="12">
      <c r="A157" s="13"/>
      <c r="B157" s="227"/>
      <c r="C157" s="228"/>
      <c r="D157" s="219" t="s">
        <v>154</v>
      </c>
      <c r="E157" s="229" t="s">
        <v>19</v>
      </c>
      <c r="F157" s="230" t="s">
        <v>202</v>
      </c>
      <c r="G157" s="228"/>
      <c r="H157" s="229" t="s">
        <v>19</v>
      </c>
      <c r="I157" s="231"/>
      <c r="J157" s="228"/>
      <c r="K157" s="228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154</v>
      </c>
      <c r="AU157" s="236" t="s">
        <v>83</v>
      </c>
      <c r="AV157" s="13" t="s">
        <v>81</v>
      </c>
      <c r="AW157" s="13" t="s">
        <v>35</v>
      </c>
      <c r="AX157" s="13" t="s">
        <v>73</v>
      </c>
      <c r="AY157" s="236" t="s">
        <v>129</v>
      </c>
    </row>
    <row r="158" spans="1:51" s="14" customFormat="1" ht="12">
      <c r="A158" s="14"/>
      <c r="B158" s="237"/>
      <c r="C158" s="238"/>
      <c r="D158" s="219" t="s">
        <v>154</v>
      </c>
      <c r="E158" s="239" t="s">
        <v>19</v>
      </c>
      <c r="F158" s="240" t="s">
        <v>203</v>
      </c>
      <c r="G158" s="238"/>
      <c r="H158" s="241">
        <v>1858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7" t="s">
        <v>154</v>
      </c>
      <c r="AU158" s="247" t="s">
        <v>83</v>
      </c>
      <c r="AV158" s="14" t="s">
        <v>83</v>
      </c>
      <c r="AW158" s="14" t="s">
        <v>35</v>
      </c>
      <c r="AX158" s="14" t="s">
        <v>73</v>
      </c>
      <c r="AY158" s="247" t="s">
        <v>129</v>
      </c>
    </row>
    <row r="159" spans="1:51" s="14" customFormat="1" ht="12">
      <c r="A159" s="14"/>
      <c r="B159" s="237"/>
      <c r="C159" s="238"/>
      <c r="D159" s="219" t="s">
        <v>154</v>
      </c>
      <c r="E159" s="239" t="s">
        <v>19</v>
      </c>
      <c r="F159" s="240" t="s">
        <v>204</v>
      </c>
      <c r="G159" s="238"/>
      <c r="H159" s="241">
        <v>247.52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7" t="s">
        <v>154</v>
      </c>
      <c r="AU159" s="247" t="s">
        <v>83</v>
      </c>
      <c r="AV159" s="14" t="s">
        <v>83</v>
      </c>
      <c r="AW159" s="14" t="s">
        <v>35</v>
      </c>
      <c r="AX159" s="14" t="s">
        <v>73</v>
      </c>
      <c r="AY159" s="247" t="s">
        <v>129</v>
      </c>
    </row>
    <row r="160" spans="1:51" s="14" customFormat="1" ht="12">
      <c r="A160" s="14"/>
      <c r="B160" s="237"/>
      <c r="C160" s="238"/>
      <c r="D160" s="219" t="s">
        <v>154</v>
      </c>
      <c r="E160" s="239" t="s">
        <v>19</v>
      </c>
      <c r="F160" s="240" t="s">
        <v>205</v>
      </c>
      <c r="G160" s="238"/>
      <c r="H160" s="241">
        <v>94.37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7" t="s">
        <v>154</v>
      </c>
      <c r="AU160" s="247" t="s">
        <v>83</v>
      </c>
      <c r="AV160" s="14" t="s">
        <v>83</v>
      </c>
      <c r="AW160" s="14" t="s">
        <v>35</v>
      </c>
      <c r="AX160" s="14" t="s">
        <v>73</v>
      </c>
      <c r="AY160" s="247" t="s">
        <v>129</v>
      </c>
    </row>
    <row r="161" spans="1:51" s="14" customFormat="1" ht="12">
      <c r="A161" s="14"/>
      <c r="B161" s="237"/>
      <c r="C161" s="238"/>
      <c r="D161" s="219" t="s">
        <v>154</v>
      </c>
      <c r="E161" s="239" t="s">
        <v>19</v>
      </c>
      <c r="F161" s="240" t="s">
        <v>206</v>
      </c>
      <c r="G161" s="238"/>
      <c r="H161" s="241">
        <v>34.49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7" t="s">
        <v>154</v>
      </c>
      <c r="AU161" s="247" t="s">
        <v>83</v>
      </c>
      <c r="AV161" s="14" t="s">
        <v>83</v>
      </c>
      <c r="AW161" s="14" t="s">
        <v>35</v>
      </c>
      <c r="AX161" s="14" t="s">
        <v>73</v>
      </c>
      <c r="AY161" s="247" t="s">
        <v>129</v>
      </c>
    </row>
    <row r="162" spans="1:51" s="14" customFormat="1" ht="12">
      <c r="A162" s="14"/>
      <c r="B162" s="237"/>
      <c r="C162" s="238"/>
      <c r="D162" s="219" t="s">
        <v>154</v>
      </c>
      <c r="E162" s="239" t="s">
        <v>19</v>
      </c>
      <c r="F162" s="240" t="s">
        <v>207</v>
      </c>
      <c r="G162" s="238"/>
      <c r="H162" s="241">
        <v>64.21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7" t="s">
        <v>154</v>
      </c>
      <c r="AU162" s="247" t="s">
        <v>83</v>
      </c>
      <c r="AV162" s="14" t="s">
        <v>83</v>
      </c>
      <c r="AW162" s="14" t="s">
        <v>35</v>
      </c>
      <c r="AX162" s="14" t="s">
        <v>73</v>
      </c>
      <c r="AY162" s="247" t="s">
        <v>129</v>
      </c>
    </row>
    <row r="163" spans="1:51" s="14" customFormat="1" ht="12">
      <c r="A163" s="14"/>
      <c r="B163" s="237"/>
      <c r="C163" s="238"/>
      <c r="D163" s="219" t="s">
        <v>154</v>
      </c>
      <c r="E163" s="239" t="s">
        <v>19</v>
      </c>
      <c r="F163" s="240" t="s">
        <v>208</v>
      </c>
      <c r="G163" s="238"/>
      <c r="H163" s="241">
        <v>277.62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7" t="s">
        <v>154</v>
      </c>
      <c r="AU163" s="247" t="s">
        <v>83</v>
      </c>
      <c r="AV163" s="14" t="s">
        <v>83</v>
      </c>
      <c r="AW163" s="14" t="s">
        <v>35</v>
      </c>
      <c r="AX163" s="14" t="s">
        <v>73</v>
      </c>
      <c r="AY163" s="247" t="s">
        <v>129</v>
      </c>
    </row>
    <row r="164" spans="1:51" s="14" customFormat="1" ht="12">
      <c r="A164" s="14"/>
      <c r="B164" s="237"/>
      <c r="C164" s="238"/>
      <c r="D164" s="219" t="s">
        <v>154</v>
      </c>
      <c r="E164" s="239" t="s">
        <v>19</v>
      </c>
      <c r="F164" s="240" t="s">
        <v>209</v>
      </c>
      <c r="G164" s="238"/>
      <c r="H164" s="241">
        <v>49.68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7" t="s">
        <v>154</v>
      </c>
      <c r="AU164" s="247" t="s">
        <v>83</v>
      </c>
      <c r="AV164" s="14" t="s">
        <v>83</v>
      </c>
      <c r="AW164" s="14" t="s">
        <v>35</v>
      </c>
      <c r="AX164" s="14" t="s">
        <v>73</v>
      </c>
      <c r="AY164" s="247" t="s">
        <v>129</v>
      </c>
    </row>
    <row r="165" spans="1:51" s="14" customFormat="1" ht="12">
      <c r="A165" s="14"/>
      <c r="B165" s="237"/>
      <c r="C165" s="238"/>
      <c r="D165" s="219" t="s">
        <v>154</v>
      </c>
      <c r="E165" s="239" t="s">
        <v>19</v>
      </c>
      <c r="F165" s="240" t="s">
        <v>210</v>
      </c>
      <c r="G165" s="238"/>
      <c r="H165" s="241">
        <v>270.7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7" t="s">
        <v>154</v>
      </c>
      <c r="AU165" s="247" t="s">
        <v>83</v>
      </c>
      <c r="AV165" s="14" t="s">
        <v>83</v>
      </c>
      <c r="AW165" s="14" t="s">
        <v>35</v>
      </c>
      <c r="AX165" s="14" t="s">
        <v>73</v>
      </c>
      <c r="AY165" s="247" t="s">
        <v>129</v>
      </c>
    </row>
    <row r="166" spans="1:51" s="14" customFormat="1" ht="12">
      <c r="A166" s="14"/>
      <c r="B166" s="237"/>
      <c r="C166" s="238"/>
      <c r="D166" s="219" t="s">
        <v>154</v>
      </c>
      <c r="E166" s="239" t="s">
        <v>19</v>
      </c>
      <c r="F166" s="240" t="s">
        <v>211</v>
      </c>
      <c r="G166" s="238"/>
      <c r="H166" s="241">
        <v>31.27</v>
      </c>
      <c r="I166" s="242"/>
      <c r="J166" s="238"/>
      <c r="K166" s="238"/>
      <c r="L166" s="243"/>
      <c r="M166" s="244"/>
      <c r="N166" s="245"/>
      <c r="O166" s="245"/>
      <c r="P166" s="245"/>
      <c r="Q166" s="245"/>
      <c r="R166" s="245"/>
      <c r="S166" s="245"/>
      <c r="T166" s="24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7" t="s">
        <v>154</v>
      </c>
      <c r="AU166" s="247" t="s">
        <v>83</v>
      </c>
      <c r="AV166" s="14" t="s">
        <v>83</v>
      </c>
      <c r="AW166" s="14" t="s">
        <v>35</v>
      </c>
      <c r="AX166" s="14" t="s">
        <v>73</v>
      </c>
      <c r="AY166" s="247" t="s">
        <v>129</v>
      </c>
    </row>
    <row r="167" spans="1:51" s="14" customFormat="1" ht="12">
      <c r="A167" s="14"/>
      <c r="B167" s="237"/>
      <c r="C167" s="238"/>
      <c r="D167" s="219" t="s">
        <v>154</v>
      </c>
      <c r="E167" s="239" t="s">
        <v>19</v>
      </c>
      <c r="F167" s="240" t="s">
        <v>212</v>
      </c>
      <c r="G167" s="238"/>
      <c r="H167" s="241">
        <v>171.95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7" t="s">
        <v>154</v>
      </c>
      <c r="AU167" s="247" t="s">
        <v>83</v>
      </c>
      <c r="AV167" s="14" t="s">
        <v>83</v>
      </c>
      <c r="AW167" s="14" t="s">
        <v>35</v>
      </c>
      <c r="AX167" s="14" t="s">
        <v>73</v>
      </c>
      <c r="AY167" s="247" t="s">
        <v>129</v>
      </c>
    </row>
    <row r="168" spans="1:51" s="14" customFormat="1" ht="12">
      <c r="A168" s="14"/>
      <c r="B168" s="237"/>
      <c r="C168" s="238"/>
      <c r="D168" s="219" t="s">
        <v>154</v>
      </c>
      <c r="E168" s="239" t="s">
        <v>19</v>
      </c>
      <c r="F168" s="240" t="s">
        <v>213</v>
      </c>
      <c r="G168" s="238"/>
      <c r="H168" s="241">
        <v>116.91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7" t="s">
        <v>154</v>
      </c>
      <c r="AU168" s="247" t="s">
        <v>83</v>
      </c>
      <c r="AV168" s="14" t="s">
        <v>83</v>
      </c>
      <c r="AW168" s="14" t="s">
        <v>35</v>
      </c>
      <c r="AX168" s="14" t="s">
        <v>73</v>
      </c>
      <c r="AY168" s="247" t="s">
        <v>129</v>
      </c>
    </row>
    <row r="169" spans="1:51" s="14" customFormat="1" ht="12">
      <c r="A169" s="14"/>
      <c r="B169" s="237"/>
      <c r="C169" s="238"/>
      <c r="D169" s="219" t="s">
        <v>154</v>
      </c>
      <c r="E169" s="239" t="s">
        <v>19</v>
      </c>
      <c r="F169" s="240" t="s">
        <v>214</v>
      </c>
      <c r="G169" s="238"/>
      <c r="H169" s="241">
        <v>485.87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7" t="s">
        <v>154</v>
      </c>
      <c r="AU169" s="247" t="s">
        <v>83</v>
      </c>
      <c r="AV169" s="14" t="s">
        <v>83</v>
      </c>
      <c r="AW169" s="14" t="s">
        <v>35</v>
      </c>
      <c r="AX169" s="14" t="s">
        <v>73</v>
      </c>
      <c r="AY169" s="247" t="s">
        <v>129</v>
      </c>
    </row>
    <row r="170" spans="1:51" s="14" customFormat="1" ht="12">
      <c r="A170" s="14"/>
      <c r="B170" s="237"/>
      <c r="C170" s="238"/>
      <c r="D170" s="219" t="s">
        <v>154</v>
      </c>
      <c r="E170" s="239" t="s">
        <v>19</v>
      </c>
      <c r="F170" s="240" t="s">
        <v>215</v>
      </c>
      <c r="G170" s="238"/>
      <c r="H170" s="241">
        <v>213.63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7" t="s">
        <v>154</v>
      </c>
      <c r="AU170" s="247" t="s">
        <v>83</v>
      </c>
      <c r="AV170" s="14" t="s">
        <v>83</v>
      </c>
      <c r="AW170" s="14" t="s">
        <v>35</v>
      </c>
      <c r="AX170" s="14" t="s">
        <v>73</v>
      </c>
      <c r="AY170" s="247" t="s">
        <v>129</v>
      </c>
    </row>
    <row r="171" spans="1:51" s="14" customFormat="1" ht="12">
      <c r="A171" s="14"/>
      <c r="B171" s="237"/>
      <c r="C171" s="238"/>
      <c r="D171" s="219" t="s">
        <v>154</v>
      </c>
      <c r="E171" s="239" t="s">
        <v>19</v>
      </c>
      <c r="F171" s="240" t="s">
        <v>216</v>
      </c>
      <c r="G171" s="238"/>
      <c r="H171" s="241">
        <v>28.52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7" t="s">
        <v>154</v>
      </c>
      <c r="AU171" s="247" t="s">
        <v>83</v>
      </c>
      <c r="AV171" s="14" t="s">
        <v>83</v>
      </c>
      <c r="AW171" s="14" t="s">
        <v>35</v>
      </c>
      <c r="AX171" s="14" t="s">
        <v>73</v>
      </c>
      <c r="AY171" s="247" t="s">
        <v>129</v>
      </c>
    </row>
    <row r="172" spans="1:51" s="14" customFormat="1" ht="12">
      <c r="A172" s="14"/>
      <c r="B172" s="237"/>
      <c r="C172" s="238"/>
      <c r="D172" s="219" t="s">
        <v>154</v>
      </c>
      <c r="E172" s="239" t="s">
        <v>19</v>
      </c>
      <c r="F172" s="240" t="s">
        <v>217</v>
      </c>
      <c r="G172" s="238"/>
      <c r="H172" s="241">
        <v>2.78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7" t="s">
        <v>154</v>
      </c>
      <c r="AU172" s="247" t="s">
        <v>83</v>
      </c>
      <c r="AV172" s="14" t="s">
        <v>83</v>
      </c>
      <c r="AW172" s="14" t="s">
        <v>35</v>
      </c>
      <c r="AX172" s="14" t="s">
        <v>73</v>
      </c>
      <c r="AY172" s="247" t="s">
        <v>129</v>
      </c>
    </row>
    <row r="173" spans="1:51" s="15" customFormat="1" ht="12">
      <c r="A173" s="15"/>
      <c r="B173" s="248"/>
      <c r="C173" s="249"/>
      <c r="D173" s="219" t="s">
        <v>154</v>
      </c>
      <c r="E173" s="250" t="s">
        <v>19</v>
      </c>
      <c r="F173" s="251" t="s">
        <v>162</v>
      </c>
      <c r="G173" s="249"/>
      <c r="H173" s="252">
        <v>3947.519999999999</v>
      </c>
      <c r="I173" s="253"/>
      <c r="J173" s="249"/>
      <c r="K173" s="249"/>
      <c r="L173" s="254"/>
      <c r="M173" s="255"/>
      <c r="N173" s="256"/>
      <c r="O173" s="256"/>
      <c r="P173" s="256"/>
      <c r="Q173" s="256"/>
      <c r="R173" s="256"/>
      <c r="S173" s="256"/>
      <c r="T173" s="257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58" t="s">
        <v>154</v>
      </c>
      <c r="AU173" s="258" t="s">
        <v>83</v>
      </c>
      <c r="AV173" s="15" t="s">
        <v>136</v>
      </c>
      <c r="AW173" s="15" t="s">
        <v>35</v>
      </c>
      <c r="AX173" s="15" t="s">
        <v>81</v>
      </c>
      <c r="AY173" s="258" t="s">
        <v>129</v>
      </c>
    </row>
    <row r="174" spans="1:65" s="2" customFormat="1" ht="37.8" customHeight="1">
      <c r="A174" s="40"/>
      <c r="B174" s="41"/>
      <c r="C174" s="206" t="s">
        <v>218</v>
      </c>
      <c r="D174" s="206" t="s">
        <v>131</v>
      </c>
      <c r="E174" s="207" t="s">
        <v>219</v>
      </c>
      <c r="F174" s="208" t="s">
        <v>220</v>
      </c>
      <c r="G174" s="209" t="s">
        <v>134</v>
      </c>
      <c r="H174" s="210">
        <v>1312.5</v>
      </c>
      <c r="I174" s="211"/>
      <c r="J174" s="212">
        <f>ROUND(I174*H174,2)</f>
        <v>0</v>
      </c>
      <c r="K174" s="208" t="s">
        <v>135</v>
      </c>
      <c r="L174" s="46"/>
      <c r="M174" s="213" t="s">
        <v>19</v>
      </c>
      <c r="N174" s="214" t="s">
        <v>44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0.625</v>
      </c>
      <c r="T174" s="216">
        <f>S174*H174</f>
        <v>820.3125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136</v>
      </c>
      <c r="AT174" s="217" t="s">
        <v>131</v>
      </c>
      <c r="AU174" s="217" t="s">
        <v>83</v>
      </c>
      <c r="AY174" s="19" t="s">
        <v>129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81</v>
      </c>
      <c r="BK174" s="218">
        <f>ROUND(I174*H174,2)</f>
        <v>0</v>
      </c>
      <c r="BL174" s="19" t="s">
        <v>136</v>
      </c>
      <c r="BM174" s="217" t="s">
        <v>221</v>
      </c>
    </row>
    <row r="175" spans="1:47" s="2" customFormat="1" ht="12">
      <c r="A175" s="40"/>
      <c r="B175" s="41"/>
      <c r="C175" s="42"/>
      <c r="D175" s="219" t="s">
        <v>138</v>
      </c>
      <c r="E175" s="42"/>
      <c r="F175" s="220" t="s">
        <v>220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138</v>
      </c>
      <c r="AU175" s="19" t="s">
        <v>83</v>
      </c>
    </row>
    <row r="176" spans="1:47" s="2" customFormat="1" ht="12">
      <c r="A176" s="40"/>
      <c r="B176" s="41"/>
      <c r="C176" s="42"/>
      <c r="D176" s="224" t="s">
        <v>139</v>
      </c>
      <c r="E176" s="42"/>
      <c r="F176" s="225" t="s">
        <v>222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139</v>
      </c>
      <c r="AU176" s="19" t="s">
        <v>83</v>
      </c>
    </row>
    <row r="177" spans="1:51" s="13" customFormat="1" ht="12">
      <c r="A177" s="13"/>
      <c r="B177" s="227"/>
      <c r="C177" s="228"/>
      <c r="D177" s="219" t="s">
        <v>154</v>
      </c>
      <c r="E177" s="229" t="s">
        <v>19</v>
      </c>
      <c r="F177" s="230" t="s">
        <v>155</v>
      </c>
      <c r="G177" s="228"/>
      <c r="H177" s="229" t="s">
        <v>19</v>
      </c>
      <c r="I177" s="231"/>
      <c r="J177" s="228"/>
      <c r="K177" s="228"/>
      <c r="L177" s="232"/>
      <c r="M177" s="233"/>
      <c r="N177" s="234"/>
      <c r="O177" s="234"/>
      <c r="P177" s="234"/>
      <c r="Q177" s="234"/>
      <c r="R177" s="234"/>
      <c r="S177" s="234"/>
      <c r="T177" s="23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6" t="s">
        <v>154</v>
      </c>
      <c r="AU177" s="236" t="s">
        <v>83</v>
      </c>
      <c r="AV177" s="13" t="s">
        <v>81</v>
      </c>
      <c r="AW177" s="13" t="s">
        <v>35</v>
      </c>
      <c r="AX177" s="13" t="s">
        <v>73</v>
      </c>
      <c r="AY177" s="236" t="s">
        <v>129</v>
      </c>
    </row>
    <row r="178" spans="1:51" s="13" customFormat="1" ht="12">
      <c r="A178" s="13"/>
      <c r="B178" s="227"/>
      <c r="C178" s="228"/>
      <c r="D178" s="219" t="s">
        <v>154</v>
      </c>
      <c r="E178" s="229" t="s">
        <v>19</v>
      </c>
      <c r="F178" s="230" t="s">
        <v>202</v>
      </c>
      <c r="G178" s="228"/>
      <c r="H178" s="229" t="s">
        <v>19</v>
      </c>
      <c r="I178" s="231"/>
      <c r="J178" s="228"/>
      <c r="K178" s="228"/>
      <c r="L178" s="232"/>
      <c r="M178" s="233"/>
      <c r="N178" s="234"/>
      <c r="O178" s="234"/>
      <c r="P178" s="234"/>
      <c r="Q178" s="234"/>
      <c r="R178" s="234"/>
      <c r="S178" s="234"/>
      <c r="T178" s="23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6" t="s">
        <v>154</v>
      </c>
      <c r="AU178" s="236" t="s">
        <v>83</v>
      </c>
      <c r="AV178" s="13" t="s">
        <v>81</v>
      </c>
      <c r="AW178" s="13" t="s">
        <v>35</v>
      </c>
      <c r="AX178" s="13" t="s">
        <v>73</v>
      </c>
      <c r="AY178" s="236" t="s">
        <v>129</v>
      </c>
    </row>
    <row r="179" spans="1:51" s="14" customFormat="1" ht="12">
      <c r="A179" s="14"/>
      <c r="B179" s="237"/>
      <c r="C179" s="238"/>
      <c r="D179" s="219" t="s">
        <v>154</v>
      </c>
      <c r="E179" s="239" t="s">
        <v>19</v>
      </c>
      <c r="F179" s="240" t="s">
        <v>223</v>
      </c>
      <c r="G179" s="238"/>
      <c r="H179" s="241">
        <v>567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7" t="s">
        <v>154</v>
      </c>
      <c r="AU179" s="247" t="s">
        <v>83</v>
      </c>
      <c r="AV179" s="14" t="s">
        <v>83</v>
      </c>
      <c r="AW179" s="14" t="s">
        <v>35</v>
      </c>
      <c r="AX179" s="14" t="s">
        <v>73</v>
      </c>
      <c r="AY179" s="247" t="s">
        <v>129</v>
      </c>
    </row>
    <row r="180" spans="1:51" s="14" customFormat="1" ht="12">
      <c r="A180" s="14"/>
      <c r="B180" s="237"/>
      <c r="C180" s="238"/>
      <c r="D180" s="219" t="s">
        <v>154</v>
      </c>
      <c r="E180" s="239" t="s">
        <v>19</v>
      </c>
      <c r="F180" s="240" t="s">
        <v>224</v>
      </c>
      <c r="G180" s="238"/>
      <c r="H180" s="241">
        <v>745.5</v>
      </c>
      <c r="I180" s="242"/>
      <c r="J180" s="238"/>
      <c r="K180" s="238"/>
      <c r="L180" s="243"/>
      <c r="M180" s="244"/>
      <c r="N180" s="245"/>
      <c r="O180" s="245"/>
      <c r="P180" s="245"/>
      <c r="Q180" s="245"/>
      <c r="R180" s="245"/>
      <c r="S180" s="245"/>
      <c r="T180" s="24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7" t="s">
        <v>154</v>
      </c>
      <c r="AU180" s="247" t="s">
        <v>83</v>
      </c>
      <c r="AV180" s="14" t="s">
        <v>83</v>
      </c>
      <c r="AW180" s="14" t="s">
        <v>35</v>
      </c>
      <c r="AX180" s="14" t="s">
        <v>73</v>
      </c>
      <c r="AY180" s="247" t="s">
        <v>129</v>
      </c>
    </row>
    <row r="181" spans="1:51" s="15" customFormat="1" ht="12">
      <c r="A181" s="15"/>
      <c r="B181" s="248"/>
      <c r="C181" s="249"/>
      <c r="D181" s="219" t="s">
        <v>154</v>
      </c>
      <c r="E181" s="250" t="s">
        <v>19</v>
      </c>
      <c r="F181" s="251" t="s">
        <v>162</v>
      </c>
      <c r="G181" s="249"/>
      <c r="H181" s="252">
        <v>1312.5</v>
      </c>
      <c r="I181" s="253"/>
      <c r="J181" s="249"/>
      <c r="K181" s="249"/>
      <c r="L181" s="254"/>
      <c r="M181" s="255"/>
      <c r="N181" s="256"/>
      <c r="O181" s="256"/>
      <c r="P181" s="256"/>
      <c r="Q181" s="256"/>
      <c r="R181" s="256"/>
      <c r="S181" s="256"/>
      <c r="T181" s="257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8" t="s">
        <v>154</v>
      </c>
      <c r="AU181" s="258" t="s">
        <v>83</v>
      </c>
      <c r="AV181" s="15" t="s">
        <v>136</v>
      </c>
      <c r="AW181" s="15" t="s">
        <v>35</v>
      </c>
      <c r="AX181" s="15" t="s">
        <v>81</v>
      </c>
      <c r="AY181" s="258" t="s">
        <v>129</v>
      </c>
    </row>
    <row r="182" spans="1:65" s="2" customFormat="1" ht="33" customHeight="1">
      <c r="A182" s="40"/>
      <c r="B182" s="41"/>
      <c r="C182" s="206" t="s">
        <v>225</v>
      </c>
      <c r="D182" s="206" t="s">
        <v>131</v>
      </c>
      <c r="E182" s="207" t="s">
        <v>226</v>
      </c>
      <c r="F182" s="208" t="s">
        <v>227</v>
      </c>
      <c r="G182" s="209" t="s">
        <v>134</v>
      </c>
      <c r="H182" s="210">
        <v>4799.942</v>
      </c>
      <c r="I182" s="211"/>
      <c r="J182" s="212">
        <f>ROUND(I182*H182,2)</f>
        <v>0</v>
      </c>
      <c r="K182" s="208" t="s">
        <v>135</v>
      </c>
      <c r="L182" s="46"/>
      <c r="M182" s="213" t="s">
        <v>19</v>
      </c>
      <c r="N182" s="214" t="s">
        <v>44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0.098</v>
      </c>
      <c r="T182" s="216">
        <f>S182*H182</f>
        <v>470.394316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136</v>
      </c>
      <c r="AT182" s="217" t="s">
        <v>131</v>
      </c>
      <c r="AU182" s="217" t="s">
        <v>83</v>
      </c>
      <c r="AY182" s="19" t="s">
        <v>129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81</v>
      </c>
      <c r="BK182" s="218">
        <f>ROUND(I182*H182,2)</f>
        <v>0</v>
      </c>
      <c r="BL182" s="19" t="s">
        <v>136</v>
      </c>
      <c r="BM182" s="217" t="s">
        <v>228</v>
      </c>
    </row>
    <row r="183" spans="1:47" s="2" customFormat="1" ht="12">
      <c r="A183" s="40"/>
      <c r="B183" s="41"/>
      <c r="C183" s="42"/>
      <c r="D183" s="219" t="s">
        <v>138</v>
      </c>
      <c r="E183" s="42"/>
      <c r="F183" s="220" t="s">
        <v>227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138</v>
      </c>
      <c r="AU183" s="19" t="s">
        <v>83</v>
      </c>
    </row>
    <row r="184" spans="1:47" s="2" customFormat="1" ht="12">
      <c r="A184" s="40"/>
      <c r="B184" s="41"/>
      <c r="C184" s="42"/>
      <c r="D184" s="224" t="s">
        <v>139</v>
      </c>
      <c r="E184" s="42"/>
      <c r="F184" s="225" t="s">
        <v>229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139</v>
      </c>
      <c r="AU184" s="19" t="s">
        <v>83</v>
      </c>
    </row>
    <row r="185" spans="1:51" s="13" customFormat="1" ht="12">
      <c r="A185" s="13"/>
      <c r="B185" s="227"/>
      <c r="C185" s="228"/>
      <c r="D185" s="219" t="s">
        <v>154</v>
      </c>
      <c r="E185" s="229" t="s">
        <v>19</v>
      </c>
      <c r="F185" s="230" t="s">
        <v>155</v>
      </c>
      <c r="G185" s="228"/>
      <c r="H185" s="229" t="s">
        <v>19</v>
      </c>
      <c r="I185" s="231"/>
      <c r="J185" s="228"/>
      <c r="K185" s="228"/>
      <c r="L185" s="232"/>
      <c r="M185" s="233"/>
      <c r="N185" s="234"/>
      <c r="O185" s="234"/>
      <c r="P185" s="234"/>
      <c r="Q185" s="234"/>
      <c r="R185" s="234"/>
      <c r="S185" s="234"/>
      <c r="T185" s="23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6" t="s">
        <v>154</v>
      </c>
      <c r="AU185" s="236" t="s">
        <v>83</v>
      </c>
      <c r="AV185" s="13" t="s">
        <v>81</v>
      </c>
      <c r="AW185" s="13" t="s">
        <v>35</v>
      </c>
      <c r="AX185" s="13" t="s">
        <v>73</v>
      </c>
      <c r="AY185" s="236" t="s">
        <v>129</v>
      </c>
    </row>
    <row r="186" spans="1:51" s="14" customFormat="1" ht="12">
      <c r="A186" s="14"/>
      <c r="B186" s="237"/>
      <c r="C186" s="238"/>
      <c r="D186" s="219" t="s">
        <v>154</v>
      </c>
      <c r="E186" s="239" t="s">
        <v>19</v>
      </c>
      <c r="F186" s="240" t="s">
        <v>230</v>
      </c>
      <c r="G186" s="238"/>
      <c r="H186" s="241">
        <v>567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7" t="s">
        <v>154</v>
      </c>
      <c r="AU186" s="247" t="s">
        <v>83</v>
      </c>
      <c r="AV186" s="14" t="s">
        <v>83</v>
      </c>
      <c r="AW186" s="14" t="s">
        <v>35</v>
      </c>
      <c r="AX186" s="14" t="s">
        <v>73</v>
      </c>
      <c r="AY186" s="247" t="s">
        <v>129</v>
      </c>
    </row>
    <row r="187" spans="1:51" s="14" customFormat="1" ht="12">
      <c r="A187" s="14"/>
      <c r="B187" s="237"/>
      <c r="C187" s="238"/>
      <c r="D187" s="219" t="s">
        <v>154</v>
      </c>
      <c r="E187" s="239" t="s">
        <v>19</v>
      </c>
      <c r="F187" s="240" t="s">
        <v>231</v>
      </c>
      <c r="G187" s="238"/>
      <c r="H187" s="241">
        <v>745.5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7" t="s">
        <v>154</v>
      </c>
      <c r="AU187" s="247" t="s">
        <v>83</v>
      </c>
      <c r="AV187" s="14" t="s">
        <v>83</v>
      </c>
      <c r="AW187" s="14" t="s">
        <v>35</v>
      </c>
      <c r="AX187" s="14" t="s">
        <v>73</v>
      </c>
      <c r="AY187" s="247" t="s">
        <v>129</v>
      </c>
    </row>
    <row r="188" spans="1:51" s="14" customFormat="1" ht="12">
      <c r="A188" s="14"/>
      <c r="B188" s="237"/>
      <c r="C188" s="238"/>
      <c r="D188" s="219" t="s">
        <v>154</v>
      </c>
      <c r="E188" s="239" t="s">
        <v>19</v>
      </c>
      <c r="F188" s="240" t="s">
        <v>232</v>
      </c>
      <c r="G188" s="238"/>
      <c r="H188" s="241">
        <v>1858</v>
      </c>
      <c r="I188" s="242"/>
      <c r="J188" s="238"/>
      <c r="K188" s="238"/>
      <c r="L188" s="243"/>
      <c r="M188" s="244"/>
      <c r="N188" s="245"/>
      <c r="O188" s="245"/>
      <c r="P188" s="245"/>
      <c r="Q188" s="245"/>
      <c r="R188" s="245"/>
      <c r="S188" s="245"/>
      <c r="T188" s="24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7" t="s">
        <v>154</v>
      </c>
      <c r="AU188" s="247" t="s">
        <v>83</v>
      </c>
      <c r="AV188" s="14" t="s">
        <v>83</v>
      </c>
      <c r="AW188" s="14" t="s">
        <v>35</v>
      </c>
      <c r="AX188" s="14" t="s">
        <v>73</v>
      </c>
      <c r="AY188" s="247" t="s">
        <v>129</v>
      </c>
    </row>
    <row r="189" spans="1:51" s="14" customFormat="1" ht="12">
      <c r="A189" s="14"/>
      <c r="B189" s="237"/>
      <c r="C189" s="238"/>
      <c r="D189" s="219" t="s">
        <v>154</v>
      </c>
      <c r="E189" s="239" t="s">
        <v>19</v>
      </c>
      <c r="F189" s="240" t="s">
        <v>233</v>
      </c>
      <c r="G189" s="238"/>
      <c r="H189" s="241">
        <v>247.52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7" t="s">
        <v>154</v>
      </c>
      <c r="AU189" s="247" t="s">
        <v>83</v>
      </c>
      <c r="AV189" s="14" t="s">
        <v>83</v>
      </c>
      <c r="AW189" s="14" t="s">
        <v>35</v>
      </c>
      <c r="AX189" s="14" t="s">
        <v>73</v>
      </c>
      <c r="AY189" s="247" t="s">
        <v>129</v>
      </c>
    </row>
    <row r="190" spans="1:51" s="14" customFormat="1" ht="12">
      <c r="A190" s="14"/>
      <c r="B190" s="237"/>
      <c r="C190" s="238"/>
      <c r="D190" s="219" t="s">
        <v>154</v>
      </c>
      <c r="E190" s="239" t="s">
        <v>19</v>
      </c>
      <c r="F190" s="240" t="s">
        <v>234</v>
      </c>
      <c r="G190" s="238"/>
      <c r="H190" s="241">
        <v>94.37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7" t="s">
        <v>154</v>
      </c>
      <c r="AU190" s="247" t="s">
        <v>83</v>
      </c>
      <c r="AV190" s="14" t="s">
        <v>83</v>
      </c>
      <c r="AW190" s="14" t="s">
        <v>35</v>
      </c>
      <c r="AX190" s="14" t="s">
        <v>73</v>
      </c>
      <c r="AY190" s="247" t="s">
        <v>129</v>
      </c>
    </row>
    <row r="191" spans="1:51" s="14" customFormat="1" ht="12">
      <c r="A191" s="14"/>
      <c r="B191" s="237"/>
      <c r="C191" s="238"/>
      <c r="D191" s="219" t="s">
        <v>154</v>
      </c>
      <c r="E191" s="239" t="s">
        <v>19</v>
      </c>
      <c r="F191" s="240" t="s">
        <v>235</v>
      </c>
      <c r="G191" s="238"/>
      <c r="H191" s="241">
        <v>34.49</v>
      </c>
      <c r="I191" s="242"/>
      <c r="J191" s="238"/>
      <c r="K191" s="238"/>
      <c r="L191" s="243"/>
      <c r="M191" s="244"/>
      <c r="N191" s="245"/>
      <c r="O191" s="245"/>
      <c r="P191" s="245"/>
      <c r="Q191" s="245"/>
      <c r="R191" s="245"/>
      <c r="S191" s="245"/>
      <c r="T191" s="24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7" t="s">
        <v>154</v>
      </c>
      <c r="AU191" s="247" t="s">
        <v>83</v>
      </c>
      <c r="AV191" s="14" t="s">
        <v>83</v>
      </c>
      <c r="AW191" s="14" t="s">
        <v>35</v>
      </c>
      <c r="AX191" s="14" t="s">
        <v>73</v>
      </c>
      <c r="AY191" s="247" t="s">
        <v>129</v>
      </c>
    </row>
    <row r="192" spans="1:51" s="14" customFormat="1" ht="12">
      <c r="A192" s="14"/>
      <c r="B192" s="237"/>
      <c r="C192" s="238"/>
      <c r="D192" s="219" t="s">
        <v>154</v>
      </c>
      <c r="E192" s="239" t="s">
        <v>19</v>
      </c>
      <c r="F192" s="240" t="s">
        <v>236</v>
      </c>
      <c r="G192" s="238"/>
      <c r="H192" s="241">
        <v>64.21</v>
      </c>
      <c r="I192" s="242"/>
      <c r="J192" s="238"/>
      <c r="K192" s="238"/>
      <c r="L192" s="243"/>
      <c r="M192" s="244"/>
      <c r="N192" s="245"/>
      <c r="O192" s="245"/>
      <c r="P192" s="245"/>
      <c r="Q192" s="245"/>
      <c r="R192" s="245"/>
      <c r="S192" s="245"/>
      <c r="T192" s="24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7" t="s">
        <v>154</v>
      </c>
      <c r="AU192" s="247" t="s">
        <v>83</v>
      </c>
      <c r="AV192" s="14" t="s">
        <v>83</v>
      </c>
      <c r="AW192" s="14" t="s">
        <v>35</v>
      </c>
      <c r="AX192" s="14" t="s">
        <v>73</v>
      </c>
      <c r="AY192" s="247" t="s">
        <v>129</v>
      </c>
    </row>
    <row r="193" spans="1:51" s="14" customFormat="1" ht="12">
      <c r="A193" s="14"/>
      <c r="B193" s="237"/>
      <c r="C193" s="238"/>
      <c r="D193" s="219" t="s">
        <v>154</v>
      </c>
      <c r="E193" s="239" t="s">
        <v>19</v>
      </c>
      <c r="F193" s="240" t="s">
        <v>237</v>
      </c>
      <c r="G193" s="238"/>
      <c r="H193" s="241">
        <v>118.85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7" t="s">
        <v>154</v>
      </c>
      <c r="AU193" s="247" t="s">
        <v>83</v>
      </c>
      <c r="AV193" s="14" t="s">
        <v>83</v>
      </c>
      <c r="AW193" s="14" t="s">
        <v>35</v>
      </c>
      <c r="AX193" s="14" t="s">
        <v>73</v>
      </c>
      <c r="AY193" s="247" t="s">
        <v>129</v>
      </c>
    </row>
    <row r="194" spans="1:51" s="14" customFormat="1" ht="12">
      <c r="A194" s="14"/>
      <c r="B194" s="237"/>
      <c r="C194" s="238"/>
      <c r="D194" s="219" t="s">
        <v>154</v>
      </c>
      <c r="E194" s="239" t="s">
        <v>19</v>
      </c>
      <c r="F194" s="240" t="s">
        <v>238</v>
      </c>
      <c r="G194" s="238"/>
      <c r="H194" s="241">
        <v>48.23</v>
      </c>
      <c r="I194" s="242"/>
      <c r="J194" s="238"/>
      <c r="K194" s="238"/>
      <c r="L194" s="243"/>
      <c r="M194" s="244"/>
      <c r="N194" s="245"/>
      <c r="O194" s="245"/>
      <c r="P194" s="245"/>
      <c r="Q194" s="245"/>
      <c r="R194" s="245"/>
      <c r="S194" s="245"/>
      <c r="T194" s="24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7" t="s">
        <v>154</v>
      </c>
      <c r="AU194" s="247" t="s">
        <v>83</v>
      </c>
      <c r="AV194" s="14" t="s">
        <v>83</v>
      </c>
      <c r="AW194" s="14" t="s">
        <v>35</v>
      </c>
      <c r="AX194" s="14" t="s">
        <v>73</v>
      </c>
      <c r="AY194" s="247" t="s">
        <v>129</v>
      </c>
    </row>
    <row r="195" spans="1:51" s="14" customFormat="1" ht="12">
      <c r="A195" s="14"/>
      <c r="B195" s="237"/>
      <c r="C195" s="238"/>
      <c r="D195" s="219" t="s">
        <v>154</v>
      </c>
      <c r="E195" s="239" t="s">
        <v>19</v>
      </c>
      <c r="F195" s="240" t="s">
        <v>239</v>
      </c>
      <c r="G195" s="238"/>
      <c r="H195" s="241">
        <v>2.11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7" t="s">
        <v>154</v>
      </c>
      <c r="AU195" s="247" t="s">
        <v>83</v>
      </c>
      <c r="AV195" s="14" t="s">
        <v>83</v>
      </c>
      <c r="AW195" s="14" t="s">
        <v>35</v>
      </c>
      <c r="AX195" s="14" t="s">
        <v>73</v>
      </c>
      <c r="AY195" s="247" t="s">
        <v>129</v>
      </c>
    </row>
    <row r="196" spans="1:51" s="14" customFormat="1" ht="12">
      <c r="A196" s="14"/>
      <c r="B196" s="237"/>
      <c r="C196" s="238"/>
      <c r="D196" s="219" t="s">
        <v>154</v>
      </c>
      <c r="E196" s="239" t="s">
        <v>19</v>
      </c>
      <c r="F196" s="240" t="s">
        <v>240</v>
      </c>
      <c r="G196" s="238"/>
      <c r="H196" s="241">
        <v>171.95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7" t="s">
        <v>154</v>
      </c>
      <c r="AU196" s="247" t="s">
        <v>83</v>
      </c>
      <c r="AV196" s="14" t="s">
        <v>83</v>
      </c>
      <c r="AW196" s="14" t="s">
        <v>35</v>
      </c>
      <c r="AX196" s="14" t="s">
        <v>73</v>
      </c>
      <c r="AY196" s="247" t="s">
        <v>129</v>
      </c>
    </row>
    <row r="197" spans="1:51" s="14" customFormat="1" ht="12">
      <c r="A197" s="14"/>
      <c r="B197" s="237"/>
      <c r="C197" s="238"/>
      <c r="D197" s="219" t="s">
        <v>154</v>
      </c>
      <c r="E197" s="239" t="s">
        <v>19</v>
      </c>
      <c r="F197" s="240" t="s">
        <v>241</v>
      </c>
      <c r="G197" s="238"/>
      <c r="H197" s="241">
        <v>116.91</v>
      </c>
      <c r="I197" s="242"/>
      <c r="J197" s="238"/>
      <c r="K197" s="238"/>
      <c r="L197" s="243"/>
      <c r="M197" s="244"/>
      <c r="N197" s="245"/>
      <c r="O197" s="245"/>
      <c r="P197" s="245"/>
      <c r="Q197" s="245"/>
      <c r="R197" s="245"/>
      <c r="S197" s="245"/>
      <c r="T197" s="24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7" t="s">
        <v>154</v>
      </c>
      <c r="AU197" s="247" t="s">
        <v>83</v>
      </c>
      <c r="AV197" s="14" t="s">
        <v>83</v>
      </c>
      <c r="AW197" s="14" t="s">
        <v>35</v>
      </c>
      <c r="AX197" s="14" t="s">
        <v>73</v>
      </c>
      <c r="AY197" s="247" t="s">
        <v>129</v>
      </c>
    </row>
    <row r="198" spans="1:51" s="14" customFormat="1" ht="12">
      <c r="A198" s="14"/>
      <c r="B198" s="237"/>
      <c r="C198" s="238"/>
      <c r="D198" s="219" t="s">
        <v>154</v>
      </c>
      <c r="E198" s="239" t="s">
        <v>19</v>
      </c>
      <c r="F198" s="240" t="s">
        <v>242</v>
      </c>
      <c r="G198" s="238"/>
      <c r="H198" s="241">
        <v>485.87</v>
      </c>
      <c r="I198" s="242"/>
      <c r="J198" s="238"/>
      <c r="K198" s="238"/>
      <c r="L198" s="243"/>
      <c r="M198" s="244"/>
      <c r="N198" s="245"/>
      <c r="O198" s="245"/>
      <c r="P198" s="245"/>
      <c r="Q198" s="245"/>
      <c r="R198" s="245"/>
      <c r="S198" s="245"/>
      <c r="T198" s="24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7" t="s">
        <v>154</v>
      </c>
      <c r="AU198" s="247" t="s">
        <v>83</v>
      </c>
      <c r="AV198" s="14" t="s">
        <v>83</v>
      </c>
      <c r="AW198" s="14" t="s">
        <v>35</v>
      </c>
      <c r="AX198" s="14" t="s">
        <v>73</v>
      </c>
      <c r="AY198" s="247" t="s">
        <v>129</v>
      </c>
    </row>
    <row r="199" spans="1:51" s="14" customFormat="1" ht="12">
      <c r="A199" s="14"/>
      <c r="B199" s="237"/>
      <c r="C199" s="238"/>
      <c r="D199" s="219" t="s">
        <v>154</v>
      </c>
      <c r="E199" s="239" t="s">
        <v>19</v>
      </c>
      <c r="F199" s="240" t="s">
        <v>243</v>
      </c>
      <c r="G199" s="238"/>
      <c r="H199" s="241">
        <v>213.632</v>
      </c>
      <c r="I199" s="242"/>
      <c r="J199" s="238"/>
      <c r="K199" s="238"/>
      <c r="L199" s="243"/>
      <c r="M199" s="244"/>
      <c r="N199" s="245"/>
      <c r="O199" s="245"/>
      <c r="P199" s="245"/>
      <c r="Q199" s="245"/>
      <c r="R199" s="245"/>
      <c r="S199" s="245"/>
      <c r="T199" s="246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7" t="s">
        <v>154</v>
      </c>
      <c r="AU199" s="247" t="s">
        <v>83</v>
      </c>
      <c r="AV199" s="14" t="s">
        <v>83</v>
      </c>
      <c r="AW199" s="14" t="s">
        <v>35</v>
      </c>
      <c r="AX199" s="14" t="s">
        <v>73</v>
      </c>
      <c r="AY199" s="247" t="s">
        <v>129</v>
      </c>
    </row>
    <row r="200" spans="1:51" s="14" customFormat="1" ht="12">
      <c r="A200" s="14"/>
      <c r="B200" s="237"/>
      <c r="C200" s="238"/>
      <c r="D200" s="219" t="s">
        <v>154</v>
      </c>
      <c r="E200" s="239" t="s">
        <v>19</v>
      </c>
      <c r="F200" s="240" t="s">
        <v>244</v>
      </c>
      <c r="G200" s="238"/>
      <c r="H200" s="241">
        <v>28.52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7" t="s">
        <v>154</v>
      </c>
      <c r="AU200" s="247" t="s">
        <v>83</v>
      </c>
      <c r="AV200" s="14" t="s">
        <v>83</v>
      </c>
      <c r="AW200" s="14" t="s">
        <v>35</v>
      </c>
      <c r="AX200" s="14" t="s">
        <v>73</v>
      </c>
      <c r="AY200" s="247" t="s">
        <v>129</v>
      </c>
    </row>
    <row r="201" spans="1:51" s="14" customFormat="1" ht="12">
      <c r="A201" s="14"/>
      <c r="B201" s="237"/>
      <c r="C201" s="238"/>
      <c r="D201" s="219" t="s">
        <v>154</v>
      </c>
      <c r="E201" s="239" t="s">
        <v>19</v>
      </c>
      <c r="F201" s="240" t="s">
        <v>245</v>
      </c>
      <c r="G201" s="238"/>
      <c r="H201" s="241">
        <v>2.78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7" t="s">
        <v>154</v>
      </c>
      <c r="AU201" s="247" t="s">
        <v>83</v>
      </c>
      <c r="AV201" s="14" t="s">
        <v>83</v>
      </c>
      <c r="AW201" s="14" t="s">
        <v>35</v>
      </c>
      <c r="AX201" s="14" t="s">
        <v>73</v>
      </c>
      <c r="AY201" s="247" t="s">
        <v>129</v>
      </c>
    </row>
    <row r="202" spans="1:51" s="15" customFormat="1" ht="12">
      <c r="A202" s="15"/>
      <c r="B202" s="248"/>
      <c r="C202" s="249"/>
      <c r="D202" s="219" t="s">
        <v>154</v>
      </c>
      <c r="E202" s="250" t="s">
        <v>19</v>
      </c>
      <c r="F202" s="251" t="s">
        <v>162</v>
      </c>
      <c r="G202" s="249"/>
      <c r="H202" s="252">
        <v>4799.941999999999</v>
      </c>
      <c r="I202" s="253"/>
      <c r="J202" s="249"/>
      <c r="K202" s="249"/>
      <c r="L202" s="254"/>
      <c r="M202" s="255"/>
      <c r="N202" s="256"/>
      <c r="O202" s="256"/>
      <c r="P202" s="256"/>
      <c r="Q202" s="256"/>
      <c r="R202" s="256"/>
      <c r="S202" s="256"/>
      <c r="T202" s="257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58" t="s">
        <v>154</v>
      </c>
      <c r="AU202" s="258" t="s">
        <v>83</v>
      </c>
      <c r="AV202" s="15" t="s">
        <v>136</v>
      </c>
      <c r="AW202" s="15" t="s">
        <v>35</v>
      </c>
      <c r="AX202" s="15" t="s">
        <v>81</v>
      </c>
      <c r="AY202" s="258" t="s">
        <v>129</v>
      </c>
    </row>
    <row r="203" spans="1:65" s="2" customFormat="1" ht="37.8" customHeight="1">
      <c r="A203" s="40"/>
      <c r="B203" s="41"/>
      <c r="C203" s="206" t="s">
        <v>246</v>
      </c>
      <c r="D203" s="206" t="s">
        <v>131</v>
      </c>
      <c r="E203" s="207" t="s">
        <v>247</v>
      </c>
      <c r="F203" s="208" t="s">
        <v>248</v>
      </c>
      <c r="G203" s="209" t="s">
        <v>134</v>
      </c>
      <c r="H203" s="210">
        <v>52.74</v>
      </c>
      <c r="I203" s="211"/>
      <c r="J203" s="212">
        <f>ROUND(I203*H203,2)</f>
        <v>0</v>
      </c>
      <c r="K203" s="208" t="s">
        <v>135</v>
      </c>
      <c r="L203" s="46"/>
      <c r="M203" s="213" t="s">
        <v>19</v>
      </c>
      <c r="N203" s="214" t="s">
        <v>44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0.17</v>
      </c>
      <c r="T203" s="216">
        <f>S203*H203</f>
        <v>8.965800000000002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136</v>
      </c>
      <c r="AT203" s="217" t="s">
        <v>131</v>
      </c>
      <c r="AU203" s="217" t="s">
        <v>83</v>
      </c>
      <c r="AY203" s="19" t="s">
        <v>129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81</v>
      </c>
      <c r="BK203" s="218">
        <f>ROUND(I203*H203,2)</f>
        <v>0</v>
      </c>
      <c r="BL203" s="19" t="s">
        <v>136</v>
      </c>
      <c r="BM203" s="217" t="s">
        <v>249</v>
      </c>
    </row>
    <row r="204" spans="1:47" s="2" customFormat="1" ht="12">
      <c r="A204" s="40"/>
      <c r="B204" s="41"/>
      <c r="C204" s="42"/>
      <c r="D204" s="219" t="s">
        <v>138</v>
      </c>
      <c r="E204" s="42"/>
      <c r="F204" s="220" t="s">
        <v>248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138</v>
      </c>
      <c r="AU204" s="19" t="s">
        <v>83</v>
      </c>
    </row>
    <row r="205" spans="1:47" s="2" customFormat="1" ht="12">
      <c r="A205" s="40"/>
      <c r="B205" s="41"/>
      <c r="C205" s="42"/>
      <c r="D205" s="224" t="s">
        <v>139</v>
      </c>
      <c r="E205" s="42"/>
      <c r="F205" s="225" t="s">
        <v>250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139</v>
      </c>
      <c r="AU205" s="19" t="s">
        <v>83</v>
      </c>
    </row>
    <row r="206" spans="1:51" s="13" customFormat="1" ht="12">
      <c r="A206" s="13"/>
      <c r="B206" s="227"/>
      <c r="C206" s="228"/>
      <c r="D206" s="219" t="s">
        <v>154</v>
      </c>
      <c r="E206" s="229" t="s">
        <v>19</v>
      </c>
      <c r="F206" s="230" t="s">
        <v>155</v>
      </c>
      <c r="G206" s="228"/>
      <c r="H206" s="229" t="s">
        <v>19</v>
      </c>
      <c r="I206" s="231"/>
      <c r="J206" s="228"/>
      <c r="K206" s="228"/>
      <c r="L206" s="232"/>
      <c r="M206" s="233"/>
      <c r="N206" s="234"/>
      <c r="O206" s="234"/>
      <c r="P206" s="234"/>
      <c r="Q206" s="234"/>
      <c r="R206" s="234"/>
      <c r="S206" s="234"/>
      <c r="T206" s="23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6" t="s">
        <v>154</v>
      </c>
      <c r="AU206" s="236" t="s">
        <v>83</v>
      </c>
      <c r="AV206" s="13" t="s">
        <v>81</v>
      </c>
      <c r="AW206" s="13" t="s">
        <v>35</v>
      </c>
      <c r="AX206" s="13" t="s">
        <v>73</v>
      </c>
      <c r="AY206" s="236" t="s">
        <v>129</v>
      </c>
    </row>
    <row r="207" spans="1:51" s="13" customFormat="1" ht="12">
      <c r="A207" s="13"/>
      <c r="B207" s="227"/>
      <c r="C207" s="228"/>
      <c r="D207" s="219" t="s">
        <v>154</v>
      </c>
      <c r="E207" s="229" t="s">
        <v>19</v>
      </c>
      <c r="F207" s="230" t="s">
        <v>251</v>
      </c>
      <c r="G207" s="228"/>
      <c r="H207" s="229" t="s">
        <v>19</v>
      </c>
      <c r="I207" s="231"/>
      <c r="J207" s="228"/>
      <c r="K207" s="228"/>
      <c r="L207" s="232"/>
      <c r="M207" s="233"/>
      <c r="N207" s="234"/>
      <c r="O207" s="234"/>
      <c r="P207" s="234"/>
      <c r="Q207" s="234"/>
      <c r="R207" s="234"/>
      <c r="S207" s="234"/>
      <c r="T207" s="23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6" t="s">
        <v>154</v>
      </c>
      <c r="AU207" s="236" t="s">
        <v>83</v>
      </c>
      <c r="AV207" s="13" t="s">
        <v>81</v>
      </c>
      <c r="AW207" s="13" t="s">
        <v>35</v>
      </c>
      <c r="AX207" s="13" t="s">
        <v>73</v>
      </c>
      <c r="AY207" s="236" t="s">
        <v>129</v>
      </c>
    </row>
    <row r="208" spans="1:51" s="14" customFormat="1" ht="12">
      <c r="A208" s="14"/>
      <c r="B208" s="237"/>
      <c r="C208" s="238"/>
      <c r="D208" s="219" t="s">
        <v>154</v>
      </c>
      <c r="E208" s="239" t="s">
        <v>19</v>
      </c>
      <c r="F208" s="240" t="s">
        <v>252</v>
      </c>
      <c r="G208" s="238"/>
      <c r="H208" s="241">
        <v>50.53</v>
      </c>
      <c r="I208" s="242"/>
      <c r="J208" s="238"/>
      <c r="K208" s="238"/>
      <c r="L208" s="243"/>
      <c r="M208" s="244"/>
      <c r="N208" s="245"/>
      <c r="O208" s="245"/>
      <c r="P208" s="245"/>
      <c r="Q208" s="245"/>
      <c r="R208" s="245"/>
      <c r="S208" s="245"/>
      <c r="T208" s="24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7" t="s">
        <v>154</v>
      </c>
      <c r="AU208" s="247" t="s">
        <v>83</v>
      </c>
      <c r="AV208" s="14" t="s">
        <v>83</v>
      </c>
      <c r="AW208" s="14" t="s">
        <v>35</v>
      </c>
      <c r="AX208" s="14" t="s">
        <v>73</v>
      </c>
      <c r="AY208" s="247" t="s">
        <v>129</v>
      </c>
    </row>
    <row r="209" spans="1:51" s="14" customFormat="1" ht="12">
      <c r="A209" s="14"/>
      <c r="B209" s="237"/>
      <c r="C209" s="238"/>
      <c r="D209" s="219" t="s">
        <v>154</v>
      </c>
      <c r="E209" s="239" t="s">
        <v>19</v>
      </c>
      <c r="F209" s="240" t="s">
        <v>253</v>
      </c>
      <c r="G209" s="238"/>
      <c r="H209" s="241">
        <v>2.21</v>
      </c>
      <c r="I209" s="242"/>
      <c r="J209" s="238"/>
      <c r="K209" s="238"/>
      <c r="L209" s="243"/>
      <c r="M209" s="244"/>
      <c r="N209" s="245"/>
      <c r="O209" s="245"/>
      <c r="P209" s="245"/>
      <c r="Q209" s="245"/>
      <c r="R209" s="245"/>
      <c r="S209" s="245"/>
      <c r="T209" s="24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7" t="s">
        <v>154</v>
      </c>
      <c r="AU209" s="247" t="s">
        <v>83</v>
      </c>
      <c r="AV209" s="14" t="s">
        <v>83</v>
      </c>
      <c r="AW209" s="14" t="s">
        <v>35</v>
      </c>
      <c r="AX209" s="14" t="s">
        <v>73</v>
      </c>
      <c r="AY209" s="247" t="s">
        <v>129</v>
      </c>
    </row>
    <row r="210" spans="1:51" s="15" customFormat="1" ht="12">
      <c r="A210" s="15"/>
      <c r="B210" s="248"/>
      <c r="C210" s="249"/>
      <c r="D210" s="219" t="s">
        <v>154</v>
      </c>
      <c r="E210" s="250" t="s">
        <v>19</v>
      </c>
      <c r="F210" s="251" t="s">
        <v>162</v>
      </c>
      <c r="G210" s="249"/>
      <c r="H210" s="252">
        <v>52.74</v>
      </c>
      <c r="I210" s="253"/>
      <c r="J210" s="249"/>
      <c r="K210" s="249"/>
      <c r="L210" s="254"/>
      <c r="M210" s="255"/>
      <c r="N210" s="256"/>
      <c r="O210" s="256"/>
      <c r="P210" s="256"/>
      <c r="Q210" s="256"/>
      <c r="R210" s="256"/>
      <c r="S210" s="256"/>
      <c r="T210" s="257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58" t="s">
        <v>154</v>
      </c>
      <c r="AU210" s="258" t="s">
        <v>83</v>
      </c>
      <c r="AV210" s="15" t="s">
        <v>136</v>
      </c>
      <c r="AW210" s="15" t="s">
        <v>35</v>
      </c>
      <c r="AX210" s="15" t="s">
        <v>81</v>
      </c>
      <c r="AY210" s="258" t="s">
        <v>129</v>
      </c>
    </row>
    <row r="211" spans="1:65" s="2" customFormat="1" ht="37.8" customHeight="1">
      <c r="A211" s="40"/>
      <c r="B211" s="41"/>
      <c r="C211" s="206" t="s">
        <v>8</v>
      </c>
      <c r="D211" s="206" t="s">
        <v>131</v>
      </c>
      <c r="E211" s="207" t="s">
        <v>254</v>
      </c>
      <c r="F211" s="208" t="s">
        <v>255</v>
      </c>
      <c r="G211" s="209" t="s">
        <v>134</v>
      </c>
      <c r="H211" s="210">
        <v>124.51</v>
      </c>
      <c r="I211" s="211"/>
      <c r="J211" s="212">
        <f>ROUND(I211*H211,2)</f>
        <v>0</v>
      </c>
      <c r="K211" s="208" t="s">
        <v>135</v>
      </c>
      <c r="L211" s="46"/>
      <c r="M211" s="213" t="s">
        <v>19</v>
      </c>
      <c r="N211" s="214" t="s">
        <v>44</v>
      </c>
      <c r="O211" s="86"/>
      <c r="P211" s="215">
        <f>O211*H211</f>
        <v>0</v>
      </c>
      <c r="Q211" s="215">
        <v>0</v>
      </c>
      <c r="R211" s="215">
        <f>Q211*H211</f>
        <v>0</v>
      </c>
      <c r="S211" s="215">
        <v>0.58</v>
      </c>
      <c r="T211" s="216">
        <f>S211*H211</f>
        <v>72.2158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136</v>
      </c>
      <c r="AT211" s="217" t="s">
        <v>131</v>
      </c>
      <c r="AU211" s="217" t="s">
        <v>83</v>
      </c>
      <c r="AY211" s="19" t="s">
        <v>129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81</v>
      </c>
      <c r="BK211" s="218">
        <f>ROUND(I211*H211,2)</f>
        <v>0</v>
      </c>
      <c r="BL211" s="19" t="s">
        <v>136</v>
      </c>
      <c r="BM211" s="217" t="s">
        <v>256</v>
      </c>
    </row>
    <row r="212" spans="1:47" s="2" customFormat="1" ht="12">
      <c r="A212" s="40"/>
      <c r="B212" s="41"/>
      <c r="C212" s="42"/>
      <c r="D212" s="219" t="s">
        <v>138</v>
      </c>
      <c r="E212" s="42"/>
      <c r="F212" s="220" t="s">
        <v>255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138</v>
      </c>
      <c r="AU212" s="19" t="s">
        <v>83</v>
      </c>
    </row>
    <row r="213" spans="1:47" s="2" customFormat="1" ht="12">
      <c r="A213" s="40"/>
      <c r="B213" s="41"/>
      <c r="C213" s="42"/>
      <c r="D213" s="224" t="s">
        <v>139</v>
      </c>
      <c r="E213" s="42"/>
      <c r="F213" s="225" t="s">
        <v>257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139</v>
      </c>
      <c r="AU213" s="19" t="s">
        <v>83</v>
      </c>
    </row>
    <row r="214" spans="1:51" s="13" customFormat="1" ht="12">
      <c r="A214" s="13"/>
      <c r="B214" s="227"/>
      <c r="C214" s="228"/>
      <c r="D214" s="219" t="s">
        <v>154</v>
      </c>
      <c r="E214" s="229" t="s">
        <v>19</v>
      </c>
      <c r="F214" s="230" t="s">
        <v>155</v>
      </c>
      <c r="G214" s="228"/>
      <c r="H214" s="229" t="s">
        <v>19</v>
      </c>
      <c r="I214" s="231"/>
      <c r="J214" s="228"/>
      <c r="K214" s="228"/>
      <c r="L214" s="232"/>
      <c r="M214" s="233"/>
      <c r="N214" s="234"/>
      <c r="O214" s="234"/>
      <c r="P214" s="234"/>
      <c r="Q214" s="234"/>
      <c r="R214" s="234"/>
      <c r="S214" s="234"/>
      <c r="T214" s="23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6" t="s">
        <v>154</v>
      </c>
      <c r="AU214" s="236" t="s">
        <v>83</v>
      </c>
      <c r="AV214" s="13" t="s">
        <v>81</v>
      </c>
      <c r="AW214" s="13" t="s">
        <v>35</v>
      </c>
      <c r="AX214" s="13" t="s">
        <v>73</v>
      </c>
      <c r="AY214" s="236" t="s">
        <v>129</v>
      </c>
    </row>
    <row r="215" spans="1:51" s="13" customFormat="1" ht="12">
      <c r="A215" s="13"/>
      <c r="B215" s="227"/>
      <c r="C215" s="228"/>
      <c r="D215" s="219" t="s">
        <v>154</v>
      </c>
      <c r="E215" s="229" t="s">
        <v>19</v>
      </c>
      <c r="F215" s="230" t="s">
        <v>251</v>
      </c>
      <c r="G215" s="228"/>
      <c r="H215" s="229" t="s">
        <v>19</v>
      </c>
      <c r="I215" s="231"/>
      <c r="J215" s="228"/>
      <c r="K215" s="228"/>
      <c r="L215" s="232"/>
      <c r="M215" s="233"/>
      <c r="N215" s="234"/>
      <c r="O215" s="234"/>
      <c r="P215" s="234"/>
      <c r="Q215" s="234"/>
      <c r="R215" s="234"/>
      <c r="S215" s="234"/>
      <c r="T215" s="23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6" t="s">
        <v>154</v>
      </c>
      <c r="AU215" s="236" t="s">
        <v>83</v>
      </c>
      <c r="AV215" s="13" t="s">
        <v>81</v>
      </c>
      <c r="AW215" s="13" t="s">
        <v>35</v>
      </c>
      <c r="AX215" s="13" t="s">
        <v>73</v>
      </c>
      <c r="AY215" s="236" t="s">
        <v>129</v>
      </c>
    </row>
    <row r="216" spans="1:51" s="14" customFormat="1" ht="12">
      <c r="A216" s="14"/>
      <c r="B216" s="237"/>
      <c r="C216" s="238"/>
      <c r="D216" s="219" t="s">
        <v>154</v>
      </c>
      <c r="E216" s="239" t="s">
        <v>19</v>
      </c>
      <c r="F216" s="240" t="s">
        <v>258</v>
      </c>
      <c r="G216" s="238"/>
      <c r="H216" s="241">
        <v>124.51</v>
      </c>
      <c r="I216" s="242"/>
      <c r="J216" s="238"/>
      <c r="K216" s="238"/>
      <c r="L216" s="243"/>
      <c r="M216" s="244"/>
      <c r="N216" s="245"/>
      <c r="O216" s="245"/>
      <c r="P216" s="245"/>
      <c r="Q216" s="245"/>
      <c r="R216" s="245"/>
      <c r="S216" s="245"/>
      <c r="T216" s="246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7" t="s">
        <v>154</v>
      </c>
      <c r="AU216" s="247" t="s">
        <v>83</v>
      </c>
      <c r="AV216" s="14" t="s">
        <v>83</v>
      </c>
      <c r="AW216" s="14" t="s">
        <v>35</v>
      </c>
      <c r="AX216" s="14" t="s">
        <v>73</v>
      </c>
      <c r="AY216" s="247" t="s">
        <v>129</v>
      </c>
    </row>
    <row r="217" spans="1:51" s="15" customFormat="1" ht="12">
      <c r="A217" s="15"/>
      <c r="B217" s="248"/>
      <c r="C217" s="249"/>
      <c r="D217" s="219" t="s">
        <v>154</v>
      </c>
      <c r="E217" s="250" t="s">
        <v>19</v>
      </c>
      <c r="F217" s="251" t="s">
        <v>162</v>
      </c>
      <c r="G217" s="249"/>
      <c r="H217" s="252">
        <v>124.51</v>
      </c>
      <c r="I217" s="253"/>
      <c r="J217" s="249"/>
      <c r="K217" s="249"/>
      <c r="L217" s="254"/>
      <c r="M217" s="255"/>
      <c r="N217" s="256"/>
      <c r="O217" s="256"/>
      <c r="P217" s="256"/>
      <c r="Q217" s="256"/>
      <c r="R217" s="256"/>
      <c r="S217" s="256"/>
      <c r="T217" s="257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58" t="s">
        <v>154</v>
      </c>
      <c r="AU217" s="258" t="s">
        <v>83</v>
      </c>
      <c r="AV217" s="15" t="s">
        <v>136</v>
      </c>
      <c r="AW217" s="15" t="s">
        <v>35</v>
      </c>
      <c r="AX217" s="15" t="s">
        <v>81</v>
      </c>
      <c r="AY217" s="258" t="s">
        <v>129</v>
      </c>
    </row>
    <row r="218" spans="1:65" s="2" customFormat="1" ht="24.15" customHeight="1">
      <c r="A218" s="40"/>
      <c r="B218" s="41"/>
      <c r="C218" s="206" t="s">
        <v>259</v>
      </c>
      <c r="D218" s="206" t="s">
        <v>131</v>
      </c>
      <c r="E218" s="207" t="s">
        <v>260</v>
      </c>
      <c r="F218" s="208" t="s">
        <v>261</v>
      </c>
      <c r="G218" s="209" t="s">
        <v>134</v>
      </c>
      <c r="H218" s="210">
        <v>3044.09</v>
      </c>
      <c r="I218" s="211"/>
      <c r="J218" s="212">
        <f>ROUND(I218*H218,2)</f>
        <v>0</v>
      </c>
      <c r="K218" s="208" t="s">
        <v>135</v>
      </c>
      <c r="L218" s="46"/>
      <c r="M218" s="213" t="s">
        <v>19</v>
      </c>
      <c r="N218" s="214" t="s">
        <v>44</v>
      </c>
      <c r="O218" s="86"/>
      <c r="P218" s="215">
        <f>O218*H218</f>
        <v>0</v>
      </c>
      <c r="Q218" s="215">
        <v>7E-05</v>
      </c>
      <c r="R218" s="215">
        <f>Q218*H218</f>
        <v>0.21308629999999998</v>
      </c>
      <c r="S218" s="215">
        <v>0.115</v>
      </c>
      <c r="T218" s="216">
        <f>S218*H218</f>
        <v>350.07035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136</v>
      </c>
      <c r="AT218" s="217" t="s">
        <v>131</v>
      </c>
      <c r="AU218" s="217" t="s">
        <v>83</v>
      </c>
      <c r="AY218" s="19" t="s">
        <v>129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81</v>
      </c>
      <c r="BK218" s="218">
        <f>ROUND(I218*H218,2)</f>
        <v>0</v>
      </c>
      <c r="BL218" s="19" t="s">
        <v>136</v>
      </c>
      <c r="BM218" s="217" t="s">
        <v>262</v>
      </c>
    </row>
    <row r="219" spans="1:47" s="2" customFormat="1" ht="12">
      <c r="A219" s="40"/>
      <c r="B219" s="41"/>
      <c r="C219" s="42"/>
      <c r="D219" s="219" t="s">
        <v>138</v>
      </c>
      <c r="E219" s="42"/>
      <c r="F219" s="220" t="s">
        <v>261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138</v>
      </c>
      <c r="AU219" s="19" t="s">
        <v>83</v>
      </c>
    </row>
    <row r="220" spans="1:47" s="2" customFormat="1" ht="12">
      <c r="A220" s="40"/>
      <c r="B220" s="41"/>
      <c r="C220" s="42"/>
      <c r="D220" s="224" t="s">
        <v>139</v>
      </c>
      <c r="E220" s="42"/>
      <c r="F220" s="225" t="s">
        <v>263</v>
      </c>
      <c r="G220" s="42"/>
      <c r="H220" s="42"/>
      <c r="I220" s="221"/>
      <c r="J220" s="42"/>
      <c r="K220" s="42"/>
      <c r="L220" s="46"/>
      <c r="M220" s="222"/>
      <c r="N220" s="223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139</v>
      </c>
      <c r="AU220" s="19" t="s">
        <v>83</v>
      </c>
    </row>
    <row r="221" spans="1:51" s="13" customFormat="1" ht="12">
      <c r="A221" s="13"/>
      <c r="B221" s="227"/>
      <c r="C221" s="228"/>
      <c r="D221" s="219" t="s">
        <v>154</v>
      </c>
      <c r="E221" s="229" t="s">
        <v>19</v>
      </c>
      <c r="F221" s="230" t="s">
        <v>155</v>
      </c>
      <c r="G221" s="228"/>
      <c r="H221" s="229" t="s">
        <v>19</v>
      </c>
      <c r="I221" s="231"/>
      <c r="J221" s="228"/>
      <c r="K221" s="228"/>
      <c r="L221" s="232"/>
      <c r="M221" s="233"/>
      <c r="N221" s="234"/>
      <c r="O221" s="234"/>
      <c r="P221" s="234"/>
      <c r="Q221" s="234"/>
      <c r="R221" s="234"/>
      <c r="S221" s="234"/>
      <c r="T221" s="23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6" t="s">
        <v>154</v>
      </c>
      <c r="AU221" s="236" t="s">
        <v>83</v>
      </c>
      <c r="AV221" s="13" t="s">
        <v>81</v>
      </c>
      <c r="AW221" s="13" t="s">
        <v>35</v>
      </c>
      <c r="AX221" s="13" t="s">
        <v>73</v>
      </c>
      <c r="AY221" s="236" t="s">
        <v>129</v>
      </c>
    </row>
    <row r="222" spans="1:51" s="14" customFormat="1" ht="12">
      <c r="A222" s="14"/>
      <c r="B222" s="237"/>
      <c r="C222" s="238"/>
      <c r="D222" s="219" t="s">
        <v>154</v>
      </c>
      <c r="E222" s="239" t="s">
        <v>19</v>
      </c>
      <c r="F222" s="240" t="s">
        <v>224</v>
      </c>
      <c r="G222" s="238"/>
      <c r="H222" s="241">
        <v>745.5</v>
      </c>
      <c r="I222" s="242"/>
      <c r="J222" s="238"/>
      <c r="K222" s="238"/>
      <c r="L222" s="243"/>
      <c r="M222" s="244"/>
      <c r="N222" s="245"/>
      <c r="O222" s="245"/>
      <c r="P222" s="245"/>
      <c r="Q222" s="245"/>
      <c r="R222" s="245"/>
      <c r="S222" s="245"/>
      <c r="T222" s="24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7" t="s">
        <v>154</v>
      </c>
      <c r="AU222" s="247" t="s">
        <v>83</v>
      </c>
      <c r="AV222" s="14" t="s">
        <v>83</v>
      </c>
      <c r="AW222" s="14" t="s">
        <v>35</v>
      </c>
      <c r="AX222" s="14" t="s">
        <v>73</v>
      </c>
      <c r="AY222" s="247" t="s">
        <v>129</v>
      </c>
    </row>
    <row r="223" spans="1:51" s="14" customFormat="1" ht="12">
      <c r="A223" s="14"/>
      <c r="B223" s="237"/>
      <c r="C223" s="238"/>
      <c r="D223" s="219" t="s">
        <v>154</v>
      </c>
      <c r="E223" s="239" t="s">
        <v>19</v>
      </c>
      <c r="F223" s="240" t="s">
        <v>264</v>
      </c>
      <c r="G223" s="238"/>
      <c r="H223" s="241">
        <v>1858</v>
      </c>
      <c r="I223" s="242"/>
      <c r="J223" s="238"/>
      <c r="K223" s="238"/>
      <c r="L223" s="243"/>
      <c r="M223" s="244"/>
      <c r="N223" s="245"/>
      <c r="O223" s="245"/>
      <c r="P223" s="245"/>
      <c r="Q223" s="245"/>
      <c r="R223" s="245"/>
      <c r="S223" s="245"/>
      <c r="T223" s="246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7" t="s">
        <v>154</v>
      </c>
      <c r="AU223" s="247" t="s">
        <v>83</v>
      </c>
      <c r="AV223" s="14" t="s">
        <v>83</v>
      </c>
      <c r="AW223" s="14" t="s">
        <v>35</v>
      </c>
      <c r="AX223" s="14" t="s">
        <v>73</v>
      </c>
      <c r="AY223" s="247" t="s">
        <v>129</v>
      </c>
    </row>
    <row r="224" spans="1:51" s="14" customFormat="1" ht="12">
      <c r="A224" s="14"/>
      <c r="B224" s="237"/>
      <c r="C224" s="238"/>
      <c r="D224" s="219" t="s">
        <v>154</v>
      </c>
      <c r="E224" s="239" t="s">
        <v>19</v>
      </c>
      <c r="F224" s="240" t="s">
        <v>265</v>
      </c>
      <c r="G224" s="238"/>
      <c r="H224" s="241">
        <v>247.52</v>
      </c>
      <c r="I224" s="242"/>
      <c r="J224" s="238"/>
      <c r="K224" s="238"/>
      <c r="L224" s="243"/>
      <c r="M224" s="244"/>
      <c r="N224" s="245"/>
      <c r="O224" s="245"/>
      <c r="P224" s="245"/>
      <c r="Q224" s="245"/>
      <c r="R224" s="245"/>
      <c r="S224" s="245"/>
      <c r="T224" s="24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7" t="s">
        <v>154</v>
      </c>
      <c r="AU224" s="247" t="s">
        <v>83</v>
      </c>
      <c r="AV224" s="14" t="s">
        <v>83</v>
      </c>
      <c r="AW224" s="14" t="s">
        <v>35</v>
      </c>
      <c r="AX224" s="14" t="s">
        <v>73</v>
      </c>
      <c r="AY224" s="247" t="s">
        <v>129</v>
      </c>
    </row>
    <row r="225" spans="1:51" s="14" customFormat="1" ht="12">
      <c r="A225" s="14"/>
      <c r="B225" s="237"/>
      <c r="C225" s="238"/>
      <c r="D225" s="219" t="s">
        <v>154</v>
      </c>
      <c r="E225" s="239" t="s">
        <v>19</v>
      </c>
      <c r="F225" s="240" t="s">
        <v>266</v>
      </c>
      <c r="G225" s="238"/>
      <c r="H225" s="241">
        <v>94.37</v>
      </c>
      <c r="I225" s="242"/>
      <c r="J225" s="238"/>
      <c r="K225" s="238"/>
      <c r="L225" s="243"/>
      <c r="M225" s="244"/>
      <c r="N225" s="245"/>
      <c r="O225" s="245"/>
      <c r="P225" s="245"/>
      <c r="Q225" s="245"/>
      <c r="R225" s="245"/>
      <c r="S225" s="245"/>
      <c r="T225" s="246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7" t="s">
        <v>154</v>
      </c>
      <c r="AU225" s="247" t="s">
        <v>83</v>
      </c>
      <c r="AV225" s="14" t="s">
        <v>83</v>
      </c>
      <c r="AW225" s="14" t="s">
        <v>35</v>
      </c>
      <c r="AX225" s="14" t="s">
        <v>73</v>
      </c>
      <c r="AY225" s="247" t="s">
        <v>129</v>
      </c>
    </row>
    <row r="226" spans="1:51" s="14" customFormat="1" ht="12">
      <c r="A226" s="14"/>
      <c r="B226" s="237"/>
      <c r="C226" s="238"/>
      <c r="D226" s="219" t="s">
        <v>154</v>
      </c>
      <c r="E226" s="239" t="s">
        <v>19</v>
      </c>
      <c r="F226" s="240" t="s">
        <v>267</v>
      </c>
      <c r="G226" s="238"/>
      <c r="H226" s="241">
        <v>34.49</v>
      </c>
      <c r="I226" s="242"/>
      <c r="J226" s="238"/>
      <c r="K226" s="238"/>
      <c r="L226" s="243"/>
      <c r="M226" s="244"/>
      <c r="N226" s="245"/>
      <c r="O226" s="245"/>
      <c r="P226" s="245"/>
      <c r="Q226" s="245"/>
      <c r="R226" s="245"/>
      <c r="S226" s="245"/>
      <c r="T226" s="24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7" t="s">
        <v>154</v>
      </c>
      <c r="AU226" s="247" t="s">
        <v>83</v>
      </c>
      <c r="AV226" s="14" t="s">
        <v>83</v>
      </c>
      <c r="AW226" s="14" t="s">
        <v>35</v>
      </c>
      <c r="AX226" s="14" t="s">
        <v>73</v>
      </c>
      <c r="AY226" s="247" t="s">
        <v>129</v>
      </c>
    </row>
    <row r="227" spans="1:51" s="14" customFormat="1" ht="12">
      <c r="A227" s="14"/>
      <c r="B227" s="237"/>
      <c r="C227" s="238"/>
      <c r="D227" s="219" t="s">
        <v>154</v>
      </c>
      <c r="E227" s="239" t="s">
        <v>19</v>
      </c>
      <c r="F227" s="240" t="s">
        <v>268</v>
      </c>
      <c r="G227" s="238"/>
      <c r="H227" s="241">
        <v>64.21</v>
      </c>
      <c r="I227" s="242"/>
      <c r="J227" s="238"/>
      <c r="K227" s="238"/>
      <c r="L227" s="243"/>
      <c r="M227" s="244"/>
      <c r="N227" s="245"/>
      <c r="O227" s="245"/>
      <c r="P227" s="245"/>
      <c r="Q227" s="245"/>
      <c r="R227" s="245"/>
      <c r="S227" s="245"/>
      <c r="T227" s="246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7" t="s">
        <v>154</v>
      </c>
      <c r="AU227" s="247" t="s">
        <v>83</v>
      </c>
      <c r="AV227" s="14" t="s">
        <v>83</v>
      </c>
      <c r="AW227" s="14" t="s">
        <v>35</v>
      </c>
      <c r="AX227" s="14" t="s">
        <v>73</v>
      </c>
      <c r="AY227" s="247" t="s">
        <v>129</v>
      </c>
    </row>
    <row r="228" spans="1:51" s="15" customFormat="1" ht="12">
      <c r="A228" s="15"/>
      <c r="B228" s="248"/>
      <c r="C228" s="249"/>
      <c r="D228" s="219" t="s">
        <v>154</v>
      </c>
      <c r="E228" s="250" t="s">
        <v>19</v>
      </c>
      <c r="F228" s="251" t="s">
        <v>162</v>
      </c>
      <c r="G228" s="249"/>
      <c r="H228" s="252">
        <v>3044.0899999999997</v>
      </c>
      <c r="I228" s="253"/>
      <c r="J228" s="249"/>
      <c r="K228" s="249"/>
      <c r="L228" s="254"/>
      <c r="M228" s="255"/>
      <c r="N228" s="256"/>
      <c r="O228" s="256"/>
      <c r="P228" s="256"/>
      <c r="Q228" s="256"/>
      <c r="R228" s="256"/>
      <c r="S228" s="256"/>
      <c r="T228" s="257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58" t="s">
        <v>154</v>
      </c>
      <c r="AU228" s="258" t="s">
        <v>83</v>
      </c>
      <c r="AV228" s="15" t="s">
        <v>136</v>
      </c>
      <c r="AW228" s="15" t="s">
        <v>35</v>
      </c>
      <c r="AX228" s="15" t="s">
        <v>81</v>
      </c>
      <c r="AY228" s="258" t="s">
        <v>129</v>
      </c>
    </row>
    <row r="229" spans="1:65" s="2" customFormat="1" ht="24.15" customHeight="1">
      <c r="A229" s="40"/>
      <c r="B229" s="41"/>
      <c r="C229" s="206" t="s">
        <v>269</v>
      </c>
      <c r="D229" s="206" t="s">
        <v>131</v>
      </c>
      <c r="E229" s="207" t="s">
        <v>270</v>
      </c>
      <c r="F229" s="208" t="s">
        <v>271</v>
      </c>
      <c r="G229" s="209" t="s">
        <v>134</v>
      </c>
      <c r="H229" s="210">
        <v>169.2</v>
      </c>
      <c r="I229" s="211"/>
      <c r="J229" s="212">
        <f>ROUND(I229*H229,2)</f>
        <v>0</v>
      </c>
      <c r="K229" s="208" t="s">
        <v>135</v>
      </c>
      <c r="L229" s="46"/>
      <c r="M229" s="213" t="s">
        <v>19</v>
      </c>
      <c r="N229" s="214" t="s">
        <v>44</v>
      </c>
      <c r="O229" s="86"/>
      <c r="P229" s="215">
        <f>O229*H229</f>
        <v>0</v>
      </c>
      <c r="Q229" s="215">
        <v>0.00013</v>
      </c>
      <c r="R229" s="215">
        <f>Q229*H229</f>
        <v>0.021995999999999998</v>
      </c>
      <c r="S229" s="215">
        <v>0.23</v>
      </c>
      <c r="T229" s="216">
        <f>S229*H229</f>
        <v>38.916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136</v>
      </c>
      <c r="AT229" s="217" t="s">
        <v>131</v>
      </c>
      <c r="AU229" s="217" t="s">
        <v>83</v>
      </c>
      <c r="AY229" s="19" t="s">
        <v>129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81</v>
      </c>
      <c r="BK229" s="218">
        <f>ROUND(I229*H229,2)</f>
        <v>0</v>
      </c>
      <c r="BL229" s="19" t="s">
        <v>136</v>
      </c>
      <c r="BM229" s="217" t="s">
        <v>272</v>
      </c>
    </row>
    <row r="230" spans="1:47" s="2" customFormat="1" ht="12">
      <c r="A230" s="40"/>
      <c r="B230" s="41"/>
      <c r="C230" s="42"/>
      <c r="D230" s="219" t="s">
        <v>138</v>
      </c>
      <c r="E230" s="42"/>
      <c r="F230" s="220" t="s">
        <v>271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138</v>
      </c>
      <c r="AU230" s="19" t="s">
        <v>83</v>
      </c>
    </row>
    <row r="231" spans="1:47" s="2" customFormat="1" ht="12">
      <c r="A231" s="40"/>
      <c r="B231" s="41"/>
      <c r="C231" s="42"/>
      <c r="D231" s="224" t="s">
        <v>139</v>
      </c>
      <c r="E231" s="42"/>
      <c r="F231" s="225" t="s">
        <v>273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139</v>
      </c>
      <c r="AU231" s="19" t="s">
        <v>83</v>
      </c>
    </row>
    <row r="232" spans="1:51" s="13" customFormat="1" ht="12">
      <c r="A232" s="13"/>
      <c r="B232" s="227"/>
      <c r="C232" s="228"/>
      <c r="D232" s="219" t="s">
        <v>154</v>
      </c>
      <c r="E232" s="229" t="s">
        <v>19</v>
      </c>
      <c r="F232" s="230" t="s">
        <v>155</v>
      </c>
      <c r="G232" s="228"/>
      <c r="H232" s="229" t="s">
        <v>19</v>
      </c>
      <c r="I232" s="231"/>
      <c r="J232" s="228"/>
      <c r="K232" s="228"/>
      <c r="L232" s="232"/>
      <c r="M232" s="233"/>
      <c r="N232" s="234"/>
      <c r="O232" s="234"/>
      <c r="P232" s="234"/>
      <c r="Q232" s="234"/>
      <c r="R232" s="234"/>
      <c r="S232" s="234"/>
      <c r="T232" s="23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6" t="s">
        <v>154</v>
      </c>
      <c r="AU232" s="236" t="s">
        <v>83</v>
      </c>
      <c r="AV232" s="13" t="s">
        <v>81</v>
      </c>
      <c r="AW232" s="13" t="s">
        <v>35</v>
      </c>
      <c r="AX232" s="13" t="s">
        <v>73</v>
      </c>
      <c r="AY232" s="236" t="s">
        <v>129</v>
      </c>
    </row>
    <row r="233" spans="1:51" s="14" customFormat="1" ht="12">
      <c r="A233" s="14"/>
      <c r="B233" s="237"/>
      <c r="C233" s="238"/>
      <c r="D233" s="219" t="s">
        <v>154</v>
      </c>
      <c r="E233" s="239" t="s">
        <v>19</v>
      </c>
      <c r="F233" s="240" t="s">
        <v>274</v>
      </c>
      <c r="G233" s="238"/>
      <c r="H233" s="241">
        <v>118.85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7" t="s">
        <v>154</v>
      </c>
      <c r="AU233" s="247" t="s">
        <v>83</v>
      </c>
      <c r="AV233" s="14" t="s">
        <v>83</v>
      </c>
      <c r="AW233" s="14" t="s">
        <v>35</v>
      </c>
      <c r="AX233" s="14" t="s">
        <v>73</v>
      </c>
      <c r="AY233" s="247" t="s">
        <v>129</v>
      </c>
    </row>
    <row r="234" spans="1:51" s="14" customFormat="1" ht="12">
      <c r="A234" s="14"/>
      <c r="B234" s="237"/>
      <c r="C234" s="238"/>
      <c r="D234" s="219" t="s">
        <v>154</v>
      </c>
      <c r="E234" s="239" t="s">
        <v>19</v>
      </c>
      <c r="F234" s="240" t="s">
        <v>275</v>
      </c>
      <c r="G234" s="238"/>
      <c r="H234" s="241">
        <v>48.23</v>
      </c>
      <c r="I234" s="242"/>
      <c r="J234" s="238"/>
      <c r="K234" s="238"/>
      <c r="L234" s="243"/>
      <c r="M234" s="244"/>
      <c r="N234" s="245"/>
      <c r="O234" s="245"/>
      <c r="P234" s="245"/>
      <c r="Q234" s="245"/>
      <c r="R234" s="245"/>
      <c r="S234" s="245"/>
      <c r="T234" s="246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7" t="s">
        <v>154</v>
      </c>
      <c r="AU234" s="247" t="s">
        <v>83</v>
      </c>
      <c r="AV234" s="14" t="s">
        <v>83</v>
      </c>
      <c r="AW234" s="14" t="s">
        <v>35</v>
      </c>
      <c r="AX234" s="14" t="s">
        <v>73</v>
      </c>
      <c r="AY234" s="247" t="s">
        <v>129</v>
      </c>
    </row>
    <row r="235" spans="1:51" s="14" customFormat="1" ht="12">
      <c r="A235" s="14"/>
      <c r="B235" s="237"/>
      <c r="C235" s="238"/>
      <c r="D235" s="219" t="s">
        <v>154</v>
      </c>
      <c r="E235" s="239" t="s">
        <v>19</v>
      </c>
      <c r="F235" s="240" t="s">
        <v>276</v>
      </c>
      <c r="G235" s="238"/>
      <c r="H235" s="241">
        <v>2.12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7" t="s">
        <v>154</v>
      </c>
      <c r="AU235" s="247" t="s">
        <v>83</v>
      </c>
      <c r="AV235" s="14" t="s">
        <v>83</v>
      </c>
      <c r="AW235" s="14" t="s">
        <v>35</v>
      </c>
      <c r="AX235" s="14" t="s">
        <v>73</v>
      </c>
      <c r="AY235" s="247" t="s">
        <v>129</v>
      </c>
    </row>
    <row r="236" spans="1:51" s="15" customFormat="1" ht="12">
      <c r="A236" s="15"/>
      <c r="B236" s="248"/>
      <c r="C236" s="249"/>
      <c r="D236" s="219" t="s">
        <v>154</v>
      </c>
      <c r="E236" s="250" t="s">
        <v>19</v>
      </c>
      <c r="F236" s="251" t="s">
        <v>162</v>
      </c>
      <c r="G236" s="249"/>
      <c r="H236" s="252">
        <v>169.2</v>
      </c>
      <c r="I236" s="253"/>
      <c r="J236" s="249"/>
      <c r="K236" s="249"/>
      <c r="L236" s="254"/>
      <c r="M236" s="255"/>
      <c r="N236" s="256"/>
      <c r="O236" s="256"/>
      <c r="P236" s="256"/>
      <c r="Q236" s="256"/>
      <c r="R236" s="256"/>
      <c r="S236" s="256"/>
      <c r="T236" s="257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58" t="s">
        <v>154</v>
      </c>
      <c r="AU236" s="258" t="s">
        <v>83</v>
      </c>
      <c r="AV236" s="15" t="s">
        <v>136</v>
      </c>
      <c r="AW236" s="15" t="s">
        <v>35</v>
      </c>
      <c r="AX236" s="15" t="s">
        <v>81</v>
      </c>
      <c r="AY236" s="258" t="s">
        <v>129</v>
      </c>
    </row>
    <row r="237" spans="1:65" s="2" customFormat="1" ht="24.15" customHeight="1">
      <c r="A237" s="40"/>
      <c r="B237" s="41"/>
      <c r="C237" s="206" t="s">
        <v>277</v>
      </c>
      <c r="D237" s="206" t="s">
        <v>131</v>
      </c>
      <c r="E237" s="207" t="s">
        <v>278</v>
      </c>
      <c r="F237" s="208" t="s">
        <v>279</v>
      </c>
      <c r="G237" s="209" t="s">
        <v>280</v>
      </c>
      <c r="H237" s="210">
        <v>886</v>
      </c>
      <c r="I237" s="211"/>
      <c r="J237" s="212">
        <f>ROUND(I237*H237,2)</f>
        <v>0</v>
      </c>
      <c r="K237" s="208" t="s">
        <v>135</v>
      </c>
      <c r="L237" s="46"/>
      <c r="M237" s="213" t="s">
        <v>19</v>
      </c>
      <c r="N237" s="214" t="s">
        <v>44</v>
      </c>
      <c r="O237" s="86"/>
      <c r="P237" s="215">
        <f>O237*H237</f>
        <v>0</v>
      </c>
      <c r="Q237" s="215">
        <v>0</v>
      </c>
      <c r="R237" s="215">
        <f>Q237*H237</f>
        <v>0</v>
      </c>
      <c r="S237" s="215">
        <v>0.29</v>
      </c>
      <c r="T237" s="216">
        <f>S237*H237</f>
        <v>256.94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136</v>
      </c>
      <c r="AT237" s="217" t="s">
        <v>131</v>
      </c>
      <c r="AU237" s="217" t="s">
        <v>83</v>
      </c>
      <c r="AY237" s="19" t="s">
        <v>129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81</v>
      </c>
      <c r="BK237" s="218">
        <f>ROUND(I237*H237,2)</f>
        <v>0</v>
      </c>
      <c r="BL237" s="19" t="s">
        <v>136</v>
      </c>
      <c r="BM237" s="217" t="s">
        <v>281</v>
      </c>
    </row>
    <row r="238" spans="1:47" s="2" customFormat="1" ht="12">
      <c r="A238" s="40"/>
      <c r="B238" s="41"/>
      <c r="C238" s="42"/>
      <c r="D238" s="219" t="s">
        <v>138</v>
      </c>
      <c r="E238" s="42"/>
      <c r="F238" s="220" t="s">
        <v>279</v>
      </c>
      <c r="G238" s="42"/>
      <c r="H238" s="42"/>
      <c r="I238" s="221"/>
      <c r="J238" s="42"/>
      <c r="K238" s="42"/>
      <c r="L238" s="46"/>
      <c r="M238" s="222"/>
      <c r="N238" s="223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138</v>
      </c>
      <c r="AU238" s="19" t="s">
        <v>83</v>
      </c>
    </row>
    <row r="239" spans="1:47" s="2" customFormat="1" ht="12">
      <c r="A239" s="40"/>
      <c r="B239" s="41"/>
      <c r="C239" s="42"/>
      <c r="D239" s="224" t="s">
        <v>139</v>
      </c>
      <c r="E239" s="42"/>
      <c r="F239" s="225" t="s">
        <v>282</v>
      </c>
      <c r="G239" s="42"/>
      <c r="H239" s="42"/>
      <c r="I239" s="221"/>
      <c r="J239" s="42"/>
      <c r="K239" s="42"/>
      <c r="L239" s="46"/>
      <c r="M239" s="222"/>
      <c r="N239" s="223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139</v>
      </c>
      <c r="AU239" s="19" t="s">
        <v>83</v>
      </c>
    </row>
    <row r="240" spans="1:65" s="2" customFormat="1" ht="24.15" customHeight="1">
      <c r="A240" s="40"/>
      <c r="B240" s="41"/>
      <c r="C240" s="206" t="s">
        <v>283</v>
      </c>
      <c r="D240" s="206" t="s">
        <v>131</v>
      </c>
      <c r="E240" s="207" t="s">
        <v>284</v>
      </c>
      <c r="F240" s="208" t="s">
        <v>285</v>
      </c>
      <c r="G240" s="209" t="s">
        <v>280</v>
      </c>
      <c r="H240" s="210">
        <v>201</v>
      </c>
      <c r="I240" s="211"/>
      <c r="J240" s="212">
        <f>ROUND(I240*H240,2)</f>
        <v>0</v>
      </c>
      <c r="K240" s="208" t="s">
        <v>135</v>
      </c>
      <c r="L240" s="46"/>
      <c r="M240" s="213" t="s">
        <v>19</v>
      </c>
      <c r="N240" s="214" t="s">
        <v>44</v>
      </c>
      <c r="O240" s="86"/>
      <c r="P240" s="215">
        <f>O240*H240</f>
        <v>0</v>
      </c>
      <c r="Q240" s="215">
        <v>0</v>
      </c>
      <c r="R240" s="215">
        <f>Q240*H240</f>
        <v>0</v>
      </c>
      <c r="S240" s="215">
        <v>0.04</v>
      </c>
      <c r="T240" s="216">
        <f>S240*H240</f>
        <v>8.040000000000001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136</v>
      </c>
      <c r="AT240" s="217" t="s">
        <v>131</v>
      </c>
      <c r="AU240" s="217" t="s">
        <v>83</v>
      </c>
      <c r="AY240" s="19" t="s">
        <v>129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81</v>
      </c>
      <c r="BK240" s="218">
        <f>ROUND(I240*H240,2)</f>
        <v>0</v>
      </c>
      <c r="BL240" s="19" t="s">
        <v>136</v>
      </c>
      <c r="BM240" s="217" t="s">
        <v>286</v>
      </c>
    </row>
    <row r="241" spans="1:47" s="2" customFormat="1" ht="12">
      <c r="A241" s="40"/>
      <c r="B241" s="41"/>
      <c r="C241" s="42"/>
      <c r="D241" s="219" t="s">
        <v>138</v>
      </c>
      <c r="E241" s="42"/>
      <c r="F241" s="220" t="s">
        <v>285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138</v>
      </c>
      <c r="AU241" s="19" t="s">
        <v>83</v>
      </c>
    </row>
    <row r="242" spans="1:47" s="2" customFormat="1" ht="12">
      <c r="A242" s="40"/>
      <c r="B242" s="41"/>
      <c r="C242" s="42"/>
      <c r="D242" s="224" t="s">
        <v>139</v>
      </c>
      <c r="E242" s="42"/>
      <c r="F242" s="225" t="s">
        <v>287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139</v>
      </c>
      <c r="AU242" s="19" t="s">
        <v>83</v>
      </c>
    </row>
    <row r="243" spans="1:65" s="2" customFormat="1" ht="16.5" customHeight="1">
      <c r="A243" s="40"/>
      <c r="B243" s="41"/>
      <c r="C243" s="206" t="s">
        <v>288</v>
      </c>
      <c r="D243" s="206" t="s">
        <v>131</v>
      </c>
      <c r="E243" s="207" t="s">
        <v>289</v>
      </c>
      <c r="F243" s="208" t="s">
        <v>290</v>
      </c>
      <c r="G243" s="209" t="s">
        <v>134</v>
      </c>
      <c r="H243" s="210">
        <v>1891.91</v>
      </c>
      <c r="I243" s="211"/>
      <c r="J243" s="212">
        <f>ROUND(I243*H243,2)</f>
        <v>0</v>
      </c>
      <c r="K243" s="208" t="s">
        <v>135</v>
      </c>
      <c r="L243" s="46"/>
      <c r="M243" s="213" t="s">
        <v>19</v>
      </c>
      <c r="N243" s="214" t="s">
        <v>44</v>
      </c>
      <c r="O243" s="86"/>
      <c r="P243" s="215">
        <f>O243*H243</f>
        <v>0</v>
      </c>
      <c r="Q243" s="215">
        <v>0</v>
      </c>
      <c r="R243" s="215">
        <f>Q243*H243</f>
        <v>0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136</v>
      </c>
      <c r="AT243" s="217" t="s">
        <v>131</v>
      </c>
      <c r="AU243" s="217" t="s">
        <v>83</v>
      </c>
      <c r="AY243" s="19" t="s">
        <v>129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81</v>
      </c>
      <c r="BK243" s="218">
        <f>ROUND(I243*H243,2)</f>
        <v>0</v>
      </c>
      <c r="BL243" s="19" t="s">
        <v>136</v>
      </c>
      <c r="BM243" s="217" t="s">
        <v>291</v>
      </c>
    </row>
    <row r="244" spans="1:47" s="2" customFormat="1" ht="12">
      <c r="A244" s="40"/>
      <c r="B244" s="41"/>
      <c r="C244" s="42"/>
      <c r="D244" s="219" t="s">
        <v>138</v>
      </c>
      <c r="E244" s="42"/>
      <c r="F244" s="220" t="s">
        <v>290</v>
      </c>
      <c r="G244" s="42"/>
      <c r="H244" s="42"/>
      <c r="I244" s="221"/>
      <c r="J244" s="42"/>
      <c r="K244" s="42"/>
      <c r="L244" s="46"/>
      <c r="M244" s="222"/>
      <c r="N244" s="22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138</v>
      </c>
      <c r="AU244" s="19" t="s">
        <v>83</v>
      </c>
    </row>
    <row r="245" spans="1:47" s="2" customFormat="1" ht="12">
      <c r="A245" s="40"/>
      <c r="B245" s="41"/>
      <c r="C245" s="42"/>
      <c r="D245" s="224" t="s">
        <v>139</v>
      </c>
      <c r="E245" s="42"/>
      <c r="F245" s="225" t="s">
        <v>292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139</v>
      </c>
      <c r="AU245" s="19" t="s">
        <v>83</v>
      </c>
    </row>
    <row r="246" spans="1:51" s="13" customFormat="1" ht="12">
      <c r="A246" s="13"/>
      <c r="B246" s="227"/>
      <c r="C246" s="228"/>
      <c r="D246" s="219" t="s">
        <v>154</v>
      </c>
      <c r="E246" s="229" t="s">
        <v>19</v>
      </c>
      <c r="F246" s="230" t="s">
        <v>155</v>
      </c>
      <c r="G246" s="228"/>
      <c r="H246" s="229" t="s">
        <v>19</v>
      </c>
      <c r="I246" s="231"/>
      <c r="J246" s="228"/>
      <c r="K246" s="228"/>
      <c r="L246" s="232"/>
      <c r="M246" s="233"/>
      <c r="N246" s="234"/>
      <c r="O246" s="234"/>
      <c r="P246" s="234"/>
      <c r="Q246" s="234"/>
      <c r="R246" s="234"/>
      <c r="S246" s="234"/>
      <c r="T246" s="23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6" t="s">
        <v>154</v>
      </c>
      <c r="AU246" s="236" t="s">
        <v>83</v>
      </c>
      <c r="AV246" s="13" t="s">
        <v>81</v>
      </c>
      <c r="AW246" s="13" t="s">
        <v>35</v>
      </c>
      <c r="AX246" s="13" t="s">
        <v>73</v>
      </c>
      <c r="AY246" s="236" t="s">
        <v>129</v>
      </c>
    </row>
    <row r="247" spans="1:51" s="14" customFormat="1" ht="12">
      <c r="A247" s="14"/>
      <c r="B247" s="237"/>
      <c r="C247" s="238"/>
      <c r="D247" s="219" t="s">
        <v>154</v>
      </c>
      <c r="E247" s="239" t="s">
        <v>19</v>
      </c>
      <c r="F247" s="240" t="s">
        <v>293</v>
      </c>
      <c r="G247" s="238"/>
      <c r="H247" s="241">
        <v>682.2</v>
      </c>
      <c r="I247" s="242"/>
      <c r="J247" s="238"/>
      <c r="K247" s="238"/>
      <c r="L247" s="243"/>
      <c r="M247" s="244"/>
      <c r="N247" s="245"/>
      <c r="O247" s="245"/>
      <c r="P247" s="245"/>
      <c r="Q247" s="245"/>
      <c r="R247" s="245"/>
      <c r="S247" s="245"/>
      <c r="T247" s="246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7" t="s">
        <v>154</v>
      </c>
      <c r="AU247" s="247" t="s">
        <v>83</v>
      </c>
      <c r="AV247" s="14" t="s">
        <v>83</v>
      </c>
      <c r="AW247" s="14" t="s">
        <v>35</v>
      </c>
      <c r="AX247" s="14" t="s">
        <v>73</v>
      </c>
      <c r="AY247" s="247" t="s">
        <v>129</v>
      </c>
    </row>
    <row r="248" spans="1:51" s="14" customFormat="1" ht="12">
      <c r="A248" s="14"/>
      <c r="B248" s="237"/>
      <c r="C248" s="238"/>
      <c r="D248" s="219" t="s">
        <v>154</v>
      </c>
      <c r="E248" s="239" t="s">
        <v>19</v>
      </c>
      <c r="F248" s="240" t="s">
        <v>294</v>
      </c>
      <c r="G248" s="238"/>
      <c r="H248" s="241">
        <v>397.53</v>
      </c>
      <c r="I248" s="242"/>
      <c r="J248" s="238"/>
      <c r="K248" s="238"/>
      <c r="L248" s="243"/>
      <c r="M248" s="244"/>
      <c r="N248" s="245"/>
      <c r="O248" s="245"/>
      <c r="P248" s="245"/>
      <c r="Q248" s="245"/>
      <c r="R248" s="245"/>
      <c r="S248" s="245"/>
      <c r="T248" s="24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7" t="s">
        <v>154</v>
      </c>
      <c r="AU248" s="247" t="s">
        <v>83</v>
      </c>
      <c r="AV248" s="14" t="s">
        <v>83</v>
      </c>
      <c r="AW248" s="14" t="s">
        <v>35</v>
      </c>
      <c r="AX248" s="14" t="s">
        <v>73</v>
      </c>
      <c r="AY248" s="247" t="s">
        <v>129</v>
      </c>
    </row>
    <row r="249" spans="1:51" s="14" customFormat="1" ht="12">
      <c r="A249" s="14"/>
      <c r="B249" s="237"/>
      <c r="C249" s="238"/>
      <c r="D249" s="219" t="s">
        <v>154</v>
      </c>
      <c r="E249" s="239" t="s">
        <v>19</v>
      </c>
      <c r="F249" s="240" t="s">
        <v>295</v>
      </c>
      <c r="G249" s="238"/>
      <c r="H249" s="241">
        <v>746.45</v>
      </c>
      <c r="I249" s="242"/>
      <c r="J249" s="238"/>
      <c r="K249" s="238"/>
      <c r="L249" s="243"/>
      <c r="M249" s="244"/>
      <c r="N249" s="245"/>
      <c r="O249" s="245"/>
      <c r="P249" s="245"/>
      <c r="Q249" s="245"/>
      <c r="R249" s="245"/>
      <c r="S249" s="245"/>
      <c r="T249" s="24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7" t="s">
        <v>154</v>
      </c>
      <c r="AU249" s="247" t="s">
        <v>83</v>
      </c>
      <c r="AV249" s="14" t="s">
        <v>83</v>
      </c>
      <c r="AW249" s="14" t="s">
        <v>35</v>
      </c>
      <c r="AX249" s="14" t="s">
        <v>73</v>
      </c>
      <c r="AY249" s="247" t="s">
        <v>129</v>
      </c>
    </row>
    <row r="250" spans="1:51" s="14" customFormat="1" ht="12">
      <c r="A250" s="14"/>
      <c r="B250" s="237"/>
      <c r="C250" s="238"/>
      <c r="D250" s="219" t="s">
        <v>154</v>
      </c>
      <c r="E250" s="239" t="s">
        <v>19</v>
      </c>
      <c r="F250" s="240" t="s">
        <v>296</v>
      </c>
      <c r="G250" s="238"/>
      <c r="H250" s="241">
        <v>42.77</v>
      </c>
      <c r="I250" s="242"/>
      <c r="J250" s="238"/>
      <c r="K250" s="238"/>
      <c r="L250" s="243"/>
      <c r="M250" s="244"/>
      <c r="N250" s="245"/>
      <c r="O250" s="245"/>
      <c r="P250" s="245"/>
      <c r="Q250" s="245"/>
      <c r="R250" s="245"/>
      <c r="S250" s="245"/>
      <c r="T250" s="246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7" t="s">
        <v>154</v>
      </c>
      <c r="AU250" s="247" t="s">
        <v>83</v>
      </c>
      <c r="AV250" s="14" t="s">
        <v>83</v>
      </c>
      <c r="AW250" s="14" t="s">
        <v>35</v>
      </c>
      <c r="AX250" s="14" t="s">
        <v>73</v>
      </c>
      <c r="AY250" s="247" t="s">
        <v>129</v>
      </c>
    </row>
    <row r="251" spans="1:51" s="14" customFormat="1" ht="12">
      <c r="A251" s="14"/>
      <c r="B251" s="237"/>
      <c r="C251" s="238"/>
      <c r="D251" s="219" t="s">
        <v>154</v>
      </c>
      <c r="E251" s="239" t="s">
        <v>19</v>
      </c>
      <c r="F251" s="240" t="s">
        <v>297</v>
      </c>
      <c r="G251" s="238"/>
      <c r="H251" s="241">
        <v>22.96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7" t="s">
        <v>154</v>
      </c>
      <c r="AU251" s="247" t="s">
        <v>83</v>
      </c>
      <c r="AV251" s="14" t="s">
        <v>83</v>
      </c>
      <c r="AW251" s="14" t="s">
        <v>35</v>
      </c>
      <c r="AX251" s="14" t="s">
        <v>73</v>
      </c>
      <c r="AY251" s="247" t="s">
        <v>129</v>
      </c>
    </row>
    <row r="252" spans="1:51" s="15" customFormat="1" ht="12">
      <c r="A252" s="15"/>
      <c r="B252" s="248"/>
      <c r="C252" s="249"/>
      <c r="D252" s="219" t="s">
        <v>154</v>
      </c>
      <c r="E252" s="250" t="s">
        <v>19</v>
      </c>
      <c r="F252" s="251" t="s">
        <v>162</v>
      </c>
      <c r="G252" s="249"/>
      <c r="H252" s="252">
        <v>1891.91</v>
      </c>
      <c r="I252" s="253"/>
      <c r="J252" s="249"/>
      <c r="K252" s="249"/>
      <c r="L252" s="254"/>
      <c r="M252" s="255"/>
      <c r="N252" s="256"/>
      <c r="O252" s="256"/>
      <c r="P252" s="256"/>
      <c r="Q252" s="256"/>
      <c r="R252" s="256"/>
      <c r="S252" s="256"/>
      <c r="T252" s="257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58" t="s">
        <v>154</v>
      </c>
      <c r="AU252" s="258" t="s">
        <v>83</v>
      </c>
      <c r="AV252" s="15" t="s">
        <v>136</v>
      </c>
      <c r="AW252" s="15" t="s">
        <v>35</v>
      </c>
      <c r="AX252" s="15" t="s">
        <v>81</v>
      </c>
      <c r="AY252" s="258" t="s">
        <v>129</v>
      </c>
    </row>
    <row r="253" spans="1:65" s="2" customFormat="1" ht="24.15" customHeight="1">
      <c r="A253" s="40"/>
      <c r="B253" s="41"/>
      <c r="C253" s="206" t="s">
        <v>298</v>
      </c>
      <c r="D253" s="206" t="s">
        <v>131</v>
      </c>
      <c r="E253" s="207" t="s">
        <v>299</v>
      </c>
      <c r="F253" s="208" t="s">
        <v>300</v>
      </c>
      <c r="G253" s="209" t="s">
        <v>301</v>
      </c>
      <c r="H253" s="210">
        <v>4614.361</v>
      </c>
      <c r="I253" s="211"/>
      <c r="J253" s="212">
        <f>ROUND(I253*H253,2)</f>
        <v>0</v>
      </c>
      <c r="K253" s="208" t="s">
        <v>135</v>
      </c>
      <c r="L253" s="46"/>
      <c r="M253" s="213" t="s">
        <v>19</v>
      </c>
      <c r="N253" s="214" t="s">
        <v>44</v>
      </c>
      <c r="O253" s="86"/>
      <c r="P253" s="215">
        <f>O253*H253</f>
        <v>0</v>
      </c>
      <c r="Q253" s="215">
        <v>0</v>
      </c>
      <c r="R253" s="215">
        <f>Q253*H253</f>
        <v>0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136</v>
      </c>
      <c r="AT253" s="217" t="s">
        <v>131</v>
      </c>
      <c r="AU253" s="217" t="s">
        <v>83</v>
      </c>
      <c r="AY253" s="19" t="s">
        <v>129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81</v>
      </c>
      <c r="BK253" s="218">
        <f>ROUND(I253*H253,2)</f>
        <v>0</v>
      </c>
      <c r="BL253" s="19" t="s">
        <v>136</v>
      </c>
      <c r="BM253" s="217" t="s">
        <v>302</v>
      </c>
    </row>
    <row r="254" spans="1:47" s="2" customFormat="1" ht="12">
      <c r="A254" s="40"/>
      <c r="B254" s="41"/>
      <c r="C254" s="42"/>
      <c r="D254" s="219" t="s">
        <v>138</v>
      </c>
      <c r="E254" s="42"/>
      <c r="F254" s="220" t="s">
        <v>300</v>
      </c>
      <c r="G254" s="42"/>
      <c r="H254" s="42"/>
      <c r="I254" s="221"/>
      <c r="J254" s="42"/>
      <c r="K254" s="42"/>
      <c r="L254" s="46"/>
      <c r="M254" s="222"/>
      <c r="N254" s="22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138</v>
      </c>
      <c r="AU254" s="19" t="s">
        <v>83</v>
      </c>
    </row>
    <row r="255" spans="1:47" s="2" customFormat="1" ht="12">
      <c r="A255" s="40"/>
      <c r="B255" s="41"/>
      <c r="C255" s="42"/>
      <c r="D255" s="224" t="s">
        <v>139</v>
      </c>
      <c r="E255" s="42"/>
      <c r="F255" s="225" t="s">
        <v>303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139</v>
      </c>
      <c r="AU255" s="19" t="s">
        <v>83</v>
      </c>
    </row>
    <row r="256" spans="1:51" s="13" customFormat="1" ht="12">
      <c r="A256" s="13"/>
      <c r="B256" s="227"/>
      <c r="C256" s="228"/>
      <c r="D256" s="219" t="s">
        <v>154</v>
      </c>
      <c r="E256" s="229" t="s">
        <v>19</v>
      </c>
      <c r="F256" s="230" t="s">
        <v>304</v>
      </c>
      <c r="G256" s="228"/>
      <c r="H256" s="229" t="s">
        <v>19</v>
      </c>
      <c r="I256" s="231"/>
      <c r="J256" s="228"/>
      <c r="K256" s="228"/>
      <c r="L256" s="232"/>
      <c r="M256" s="233"/>
      <c r="N256" s="234"/>
      <c r="O256" s="234"/>
      <c r="P256" s="234"/>
      <c r="Q256" s="234"/>
      <c r="R256" s="234"/>
      <c r="S256" s="234"/>
      <c r="T256" s="23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6" t="s">
        <v>154</v>
      </c>
      <c r="AU256" s="236" t="s">
        <v>83</v>
      </c>
      <c r="AV256" s="13" t="s">
        <v>81</v>
      </c>
      <c r="AW256" s="13" t="s">
        <v>35</v>
      </c>
      <c r="AX256" s="13" t="s">
        <v>73</v>
      </c>
      <c r="AY256" s="236" t="s">
        <v>129</v>
      </c>
    </row>
    <row r="257" spans="1:51" s="14" customFormat="1" ht="12">
      <c r="A257" s="14"/>
      <c r="B257" s="237"/>
      <c r="C257" s="238"/>
      <c r="D257" s="219" t="s">
        <v>154</v>
      </c>
      <c r="E257" s="239" t="s">
        <v>19</v>
      </c>
      <c r="F257" s="240" t="s">
        <v>305</v>
      </c>
      <c r="G257" s="238"/>
      <c r="H257" s="241">
        <v>264.435</v>
      </c>
      <c r="I257" s="242"/>
      <c r="J257" s="238"/>
      <c r="K257" s="238"/>
      <c r="L257" s="243"/>
      <c r="M257" s="244"/>
      <c r="N257" s="245"/>
      <c r="O257" s="245"/>
      <c r="P257" s="245"/>
      <c r="Q257" s="245"/>
      <c r="R257" s="245"/>
      <c r="S257" s="245"/>
      <c r="T257" s="246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7" t="s">
        <v>154</v>
      </c>
      <c r="AU257" s="247" t="s">
        <v>83</v>
      </c>
      <c r="AV257" s="14" t="s">
        <v>83</v>
      </c>
      <c r="AW257" s="14" t="s">
        <v>35</v>
      </c>
      <c r="AX257" s="14" t="s">
        <v>73</v>
      </c>
      <c r="AY257" s="247" t="s">
        <v>129</v>
      </c>
    </row>
    <row r="258" spans="1:51" s="14" customFormat="1" ht="12">
      <c r="A258" s="14"/>
      <c r="B258" s="237"/>
      <c r="C258" s="238"/>
      <c r="D258" s="219" t="s">
        <v>154</v>
      </c>
      <c r="E258" s="239" t="s">
        <v>19</v>
      </c>
      <c r="F258" s="240" t="s">
        <v>306</v>
      </c>
      <c r="G258" s="238"/>
      <c r="H258" s="241">
        <v>154.09</v>
      </c>
      <c r="I258" s="242"/>
      <c r="J258" s="238"/>
      <c r="K258" s="238"/>
      <c r="L258" s="243"/>
      <c r="M258" s="244"/>
      <c r="N258" s="245"/>
      <c r="O258" s="245"/>
      <c r="P258" s="245"/>
      <c r="Q258" s="245"/>
      <c r="R258" s="245"/>
      <c r="S258" s="245"/>
      <c r="T258" s="246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7" t="s">
        <v>154</v>
      </c>
      <c r="AU258" s="247" t="s">
        <v>83</v>
      </c>
      <c r="AV258" s="14" t="s">
        <v>83</v>
      </c>
      <c r="AW258" s="14" t="s">
        <v>35</v>
      </c>
      <c r="AX258" s="14" t="s">
        <v>73</v>
      </c>
      <c r="AY258" s="247" t="s">
        <v>129</v>
      </c>
    </row>
    <row r="259" spans="1:51" s="14" customFormat="1" ht="12">
      <c r="A259" s="14"/>
      <c r="B259" s="237"/>
      <c r="C259" s="238"/>
      <c r="D259" s="219" t="s">
        <v>154</v>
      </c>
      <c r="E259" s="239" t="s">
        <v>19</v>
      </c>
      <c r="F259" s="240" t="s">
        <v>307</v>
      </c>
      <c r="G259" s="238"/>
      <c r="H259" s="241">
        <v>85.309</v>
      </c>
      <c r="I259" s="242"/>
      <c r="J259" s="238"/>
      <c r="K259" s="238"/>
      <c r="L259" s="243"/>
      <c r="M259" s="244"/>
      <c r="N259" s="245"/>
      <c r="O259" s="245"/>
      <c r="P259" s="245"/>
      <c r="Q259" s="245"/>
      <c r="R259" s="245"/>
      <c r="S259" s="245"/>
      <c r="T259" s="246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7" t="s">
        <v>154</v>
      </c>
      <c r="AU259" s="247" t="s">
        <v>83</v>
      </c>
      <c r="AV259" s="14" t="s">
        <v>83</v>
      </c>
      <c r="AW259" s="14" t="s">
        <v>35</v>
      </c>
      <c r="AX259" s="14" t="s">
        <v>73</v>
      </c>
      <c r="AY259" s="247" t="s">
        <v>129</v>
      </c>
    </row>
    <row r="260" spans="1:51" s="14" customFormat="1" ht="12">
      <c r="A260" s="14"/>
      <c r="B260" s="237"/>
      <c r="C260" s="238"/>
      <c r="D260" s="219" t="s">
        <v>154</v>
      </c>
      <c r="E260" s="239" t="s">
        <v>19</v>
      </c>
      <c r="F260" s="240" t="s">
        <v>308</v>
      </c>
      <c r="G260" s="238"/>
      <c r="H260" s="241">
        <v>10.754</v>
      </c>
      <c r="I260" s="242"/>
      <c r="J260" s="238"/>
      <c r="K260" s="238"/>
      <c r="L260" s="243"/>
      <c r="M260" s="244"/>
      <c r="N260" s="245"/>
      <c r="O260" s="245"/>
      <c r="P260" s="245"/>
      <c r="Q260" s="245"/>
      <c r="R260" s="245"/>
      <c r="S260" s="245"/>
      <c r="T260" s="24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7" t="s">
        <v>154</v>
      </c>
      <c r="AU260" s="247" t="s">
        <v>83</v>
      </c>
      <c r="AV260" s="14" t="s">
        <v>83</v>
      </c>
      <c r="AW260" s="14" t="s">
        <v>35</v>
      </c>
      <c r="AX260" s="14" t="s">
        <v>73</v>
      </c>
      <c r="AY260" s="247" t="s">
        <v>129</v>
      </c>
    </row>
    <row r="261" spans="1:51" s="14" customFormat="1" ht="12">
      <c r="A261" s="14"/>
      <c r="B261" s="237"/>
      <c r="C261" s="238"/>
      <c r="D261" s="219" t="s">
        <v>154</v>
      </c>
      <c r="E261" s="239" t="s">
        <v>19</v>
      </c>
      <c r="F261" s="240" t="s">
        <v>309</v>
      </c>
      <c r="G261" s="238"/>
      <c r="H261" s="241">
        <v>2.625</v>
      </c>
      <c r="I261" s="242"/>
      <c r="J261" s="238"/>
      <c r="K261" s="238"/>
      <c r="L261" s="243"/>
      <c r="M261" s="244"/>
      <c r="N261" s="245"/>
      <c r="O261" s="245"/>
      <c r="P261" s="245"/>
      <c r="Q261" s="245"/>
      <c r="R261" s="245"/>
      <c r="S261" s="245"/>
      <c r="T261" s="246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7" t="s">
        <v>154</v>
      </c>
      <c r="AU261" s="247" t="s">
        <v>83</v>
      </c>
      <c r="AV261" s="14" t="s">
        <v>83</v>
      </c>
      <c r="AW261" s="14" t="s">
        <v>35</v>
      </c>
      <c r="AX261" s="14" t="s">
        <v>73</v>
      </c>
      <c r="AY261" s="247" t="s">
        <v>129</v>
      </c>
    </row>
    <row r="262" spans="1:51" s="14" customFormat="1" ht="12">
      <c r="A262" s="14"/>
      <c r="B262" s="237"/>
      <c r="C262" s="238"/>
      <c r="D262" s="219" t="s">
        <v>154</v>
      </c>
      <c r="E262" s="239" t="s">
        <v>19</v>
      </c>
      <c r="F262" s="240" t="s">
        <v>310</v>
      </c>
      <c r="G262" s="238"/>
      <c r="H262" s="241">
        <v>178.2</v>
      </c>
      <c r="I262" s="242"/>
      <c r="J262" s="238"/>
      <c r="K262" s="238"/>
      <c r="L262" s="243"/>
      <c r="M262" s="244"/>
      <c r="N262" s="245"/>
      <c r="O262" s="245"/>
      <c r="P262" s="245"/>
      <c r="Q262" s="245"/>
      <c r="R262" s="245"/>
      <c r="S262" s="245"/>
      <c r="T262" s="246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7" t="s">
        <v>154</v>
      </c>
      <c r="AU262" s="247" t="s">
        <v>83</v>
      </c>
      <c r="AV262" s="14" t="s">
        <v>83</v>
      </c>
      <c r="AW262" s="14" t="s">
        <v>35</v>
      </c>
      <c r="AX262" s="14" t="s">
        <v>73</v>
      </c>
      <c r="AY262" s="247" t="s">
        <v>129</v>
      </c>
    </row>
    <row r="263" spans="1:51" s="14" customFormat="1" ht="12">
      <c r="A263" s="14"/>
      <c r="B263" s="237"/>
      <c r="C263" s="238"/>
      <c r="D263" s="219" t="s">
        <v>154</v>
      </c>
      <c r="E263" s="239" t="s">
        <v>19</v>
      </c>
      <c r="F263" s="240" t="s">
        <v>311</v>
      </c>
      <c r="G263" s="238"/>
      <c r="H263" s="241">
        <v>187.44</v>
      </c>
      <c r="I263" s="242"/>
      <c r="J263" s="238"/>
      <c r="K263" s="238"/>
      <c r="L263" s="243"/>
      <c r="M263" s="244"/>
      <c r="N263" s="245"/>
      <c r="O263" s="245"/>
      <c r="P263" s="245"/>
      <c r="Q263" s="245"/>
      <c r="R263" s="245"/>
      <c r="S263" s="245"/>
      <c r="T263" s="24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7" t="s">
        <v>154</v>
      </c>
      <c r="AU263" s="247" t="s">
        <v>83</v>
      </c>
      <c r="AV263" s="14" t="s">
        <v>83</v>
      </c>
      <c r="AW263" s="14" t="s">
        <v>35</v>
      </c>
      <c r="AX263" s="14" t="s">
        <v>73</v>
      </c>
      <c r="AY263" s="247" t="s">
        <v>129</v>
      </c>
    </row>
    <row r="264" spans="1:51" s="14" customFormat="1" ht="12">
      <c r="A264" s="14"/>
      <c r="B264" s="237"/>
      <c r="C264" s="238"/>
      <c r="D264" s="219" t="s">
        <v>154</v>
      </c>
      <c r="E264" s="239" t="s">
        <v>19</v>
      </c>
      <c r="F264" s="240" t="s">
        <v>312</v>
      </c>
      <c r="G264" s="238"/>
      <c r="H264" s="241">
        <v>583.941</v>
      </c>
      <c r="I264" s="242"/>
      <c r="J264" s="238"/>
      <c r="K264" s="238"/>
      <c r="L264" s="243"/>
      <c r="M264" s="244"/>
      <c r="N264" s="245"/>
      <c r="O264" s="245"/>
      <c r="P264" s="245"/>
      <c r="Q264" s="245"/>
      <c r="R264" s="245"/>
      <c r="S264" s="245"/>
      <c r="T264" s="246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7" t="s">
        <v>154</v>
      </c>
      <c r="AU264" s="247" t="s">
        <v>83</v>
      </c>
      <c r="AV264" s="14" t="s">
        <v>83</v>
      </c>
      <c r="AW264" s="14" t="s">
        <v>35</v>
      </c>
      <c r="AX264" s="14" t="s">
        <v>73</v>
      </c>
      <c r="AY264" s="247" t="s">
        <v>129</v>
      </c>
    </row>
    <row r="265" spans="1:51" s="14" customFormat="1" ht="12">
      <c r="A265" s="14"/>
      <c r="B265" s="237"/>
      <c r="C265" s="238"/>
      <c r="D265" s="219" t="s">
        <v>154</v>
      </c>
      <c r="E265" s="239" t="s">
        <v>19</v>
      </c>
      <c r="F265" s="240" t="s">
        <v>313</v>
      </c>
      <c r="G265" s="238"/>
      <c r="H265" s="241">
        <v>77.973</v>
      </c>
      <c r="I265" s="242"/>
      <c r="J265" s="238"/>
      <c r="K265" s="238"/>
      <c r="L265" s="243"/>
      <c r="M265" s="244"/>
      <c r="N265" s="245"/>
      <c r="O265" s="245"/>
      <c r="P265" s="245"/>
      <c r="Q265" s="245"/>
      <c r="R265" s="245"/>
      <c r="S265" s="245"/>
      <c r="T265" s="24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7" t="s">
        <v>154</v>
      </c>
      <c r="AU265" s="247" t="s">
        <v>83</v>
      </c>
      <c r="AV265" s="14" t="s">
        <v>83</v>
      </c>
      <c r="AW265" s="14" t="s">
        <v>35</v>
      </c>
      <c r="AX265" s="14" t="s">
        <v>73</v>
      </c>
      <c r="AY265" s="247" t="s">
        <v>129</v>
      </c>
    </row>
    <row r="266" spans="1:51" s="14" customFormat="1" ht="12">
      <c r="A266" s="14"/>
      <c r="B266" s="237"/>
      <c r="C266" s="238"/>
      <c r="D266" s="219" t="s">
        <v>154</v>
      </c>
      <c r="E266" s="239" t="s">
        <v>19</v>
      </c>
      <c r="F266" s="240" t="s">
        <v>314</v>
      </c>
      <c r="G266" s="238"/>
      <c r="H266" s="241">
        <v>29.658</v>
      </c>
      <c r="I266" s="242"/>
      <c r="J266" s="238"/>
      <c r="K266" s="238"/>
      <c r="L266" s="243"/>
      <c r="M266" s="244"/>
      <c r="N266" s="245"/>
      <c r="O266" s="245"/>
      <c r="P266" s="245"/>
      <c r="Q266" s="245"/>
      <c r="R266" s="245"/>
      <c r="S266" s="245"/>
      <c r="T266" s="246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7" t="s">
        <v>154</v>
      </c>
      <c r="AU266" s="247" t="s">
        <v>83</v>
      </c>
      <c r="AV266" s="14" t="s">
        <v>83</v>
      </c>
      <c r="AW266" s="14" t="s">
        <v>35</v>
      </c>
      <c r="AX266" s="14" t="s">
        <v>73</v>
      </c>
      <c r="AY266" s="247" t="s">
        <v>129</v>
      </c>
    </row>
    <row r="267" spans="1:51" s="14" customFormat="1" ht="12">
      <c r="A267" s="14"/>
      <c r="B267" s="237"/>
      <c r="C267" s="238"/>
      <c r="D267" s="219" t="s">
        <v>154</v>
      </c>
      <c r="E267" s="239" t="s">
        <v>19</v>
      </c>
      <c r="F267" s="240" t="s">
        <v>315</v>
      </c>
      <c r="G267" s="238"/>
      <c r="H267" s="241">
        <v>10.839</v>
      </c>
      <c r="I267" s="242"/>
      <c r="J267" s="238"/>
      <c r="K267" s="238"/>
      <c r="L267" s="243"/>
      <c r="M267" s="244"/>
      <c r="N267" s="245"/>
      <c r="O267" s="245"/>
      <c r="P267" s="245"/>
      <c r="Q267" s="245"/>
      <c r="R267" s="245"/>
      <c r="S267" s="245"/>
      <c r="T267" s="246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7" t="s">
        <v>154</v>
      </c>
      <c r="AU267" s="247" t="s">
        <v>83</v>
      </c>
      <c r="AV267" s="14" t="s">
        <v>83</v>
      </c>
      <c r="AW267" s="14" t="s">
        <v>35</v>
      </c>
      <c r="AX267" s="14" t="s">
        <v>73</v>
      </c>
      <c r="AY267" s="247" t="s">
        <v>129</v>
      </c>
    </row>
    <row r="268" spans="1:51" s="14" customFormat="1" ht="12">
      <c r="A268" s="14"/>
      <c r="B268" s="237"/>
      <c r="C268" s="238"/>
      <c r="D268" s="219" t="s">
        <v>154</v>
      </c>
      <c r="E268" s="239" t="s">
        <v>19</v>
      </c>
      <c r="F268" s="240" t="s">
        <v>316</v>
      </c>
      <c r="G268" s="238"/>
      <c r="H268" s="241">
        <v>20.181</v>
      </c>
      <c r="I268" s="242"/>
      <c r="J268" s="238"/>
      <c r="K268" s="238"/>
      <c r="L268" s="243"/>
      <c r="M268" s="244"/>
      <c r="N268" s="245"/>
      <c r="O268" s="245"/>
      <c r="P268" s="245"/>
      <c r="Q268" s="245"/>
      <c r="R268" s="245"/>
      <c r="S268" s="245"/>
      <c r="T268" s="246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7" t="s">
        <v>154</v>
      </c>
      <c r="AU268" s="247" t="s">
        <v>83</v>
      </c>
      <c r="AV268" s="14" t="s">
        <v>83</v>
      </c>
      <c r="AW268" s="14" t="s">
        <v>35</v>
      </c>
      <c r="AX268" s="14" t="s">
        <v>73</v>
      </c>
      <c r="AY268" s="247" t="s">
        <v>129</v>
      </c>
    </row>
    <row r="269" spans="1:51" s="14" customFormat="1" ht="12">
      <c r="A269" s="14"/>
      <c r="B269" s="237"/>
      <c r="C269" s="238"/>
      <c r="D269" s="219" t="s">
        <v>154</v>
      </c>
      <c r="E269" s="239" t="s">
        <v>19</v>
      </c>
      <c r="F269" s="240" t="s">
        <v>317</v>
      </c>
      <c r="G269" s="238"/>
      <c r="H269" s="241">
        <v>5.798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7" t="s">
        <v>154</v>
      </c>
      <c r="AU269" s="247" t="s">
        <v>83</v>
      </c>
      <c r="AV269" s="14" t="s">
        <v>83</v>
      </c>
      <c r="AW269" s="14" t="s">
        <v>35</v>
      </c>
      <c r="AX269" s="14" t="s">
        <v>73</v>
      </c>
      <c r="AY269" s="247" t="s">
        <v>129</v>
      </c>
    </row>
    <row r="270" spans="1:51" s="14" customFormat="1" ht="12">
      <c r="A270" s="14"/>
      <c r="B270" s="237"/>
      <c r="C270" s="238"/>
      <c r="D270" s="219" t="s">
        <v>154</v>
      </c>
      <c r="E270" s="239" t="s">
        <v>19</v>
      </c>
      <c r="F270" s="240" t="s">
        <v>318</v>
      </c>
      <c r="G270" s="238"/>
      <c r="H270" s="241">
        <v>2.243</v>
      </c>
      <c r="I270" s="242"/>
      <c r="J270" s="238"/>
      <c r="K270" s="238"/>
      <c r="L270" s="243"/>
      <c r="M270" s="244"/>
      <c r="N270" s="245"/>
      <c r="O270" s="245"/>
      <c r="P270" s="245"/>
      <c r="Q270" s="245"/>
      <c r="R270" s="245"/>
      <c r="S270" s="245"/>
      <c r="T270" s="246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7" t="s">
        <v>154</v>
      </c>
      <c r="AU270" s="247" t="s">
        <v>83</v>
      </c>
      <c r="AV270" s="14" t="s">
        <v>83</v>
      </c>
      <c r="AW270" s="14" t="s">
        <v>35</v>
      </c>
      <c r="AX270" s="14" t="s">
        <v>73</v>
      </c>
      <c r="AY270" s="247" t="s">
        <v>129</v>
      </c>
    </row>
    <row r="271" spans="1:51" s="14" customFormat="1" ht="12">
      <c r="A271" s="14"/>
      <c r="B271" s="237"/>
      <c r="C271" s="238"/>
      <c r="D271" s="219" t="s">
        <v>154</v>
      </c>
      <c r="E271" s="239" t="s">
        <v>19</v>
      </c>
      <c r="F271" s="240" t="s">
        <v>319</v>
      </c>
      <c r="G271" s="238"/>
      <c r="H271" s="241">
        <v>107.611</v>
      </c>
      <c r="I271" s="242"/>
      <c r="J271" s="238"/>
      <c r="K271" s="238"/>
      <c r="L271" s="243"/>
      <c r="M271" s="244"/>
      <c r="N271" s="245"/>
      <c r="O271" s="245"/>
      <c r="P271" s="245"/>
      <c r="Q271" s="245"/>
      <c r="R271" s="245"/>
      <c r="S271" s="245"/>
      <c r="T271" s="246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7" t="s">
        <v>154</v>
      </c>
      <c r="AU271" s="247" t="s">
        <v>83</v>
      </c>
      <c r="AV271" s="14" t="s">
        <v>83</v>
      </c>
      <c r="AW271" s="14" t="s">
        <v>35</v>
      </c>
      <c r="AX271" s="14" t="s">
        <v>73</v>
      </c>
      <c r="AY271" s="247" t="s">
        <v>129</v>
      </c>
    </row>
    <row r="272" spans="1:51" s="14" customFormat="1" ht="12">
      <c r="A272" s="14"/>
      <c r="B272" s="237"/>
      <c r="C272" s="238"/>
      <c r="D272" s="219" t="s">
        <v>154</v>
      </c>
      <c r="E272" s="239" t="s">
        <v>19</v>
      </c>
      <c r="F272" s="240" t="s">
        <v>320</v>
      </c>
      <c r="G272" s="238"/>
      <c r="H272" s="241">
        <v>19.259</v>
      </c>
      <c r="I272" s="242"/>
      <c r="J272" s="238"/>
      <c r="K272" s="238"/>
      <c r="L272" s="243"/>
      <c r="M272" s="244"/>
      <c r="N272" s="245"/>
      <c r="O272" s="245"/>
      <c r="P272" s="245"/>
      <c r="Q272" s="245"/>
      <c r="R272" s="245"/>
      <c r="S272" s="245"/>
      <c r="T272" s="24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7" t="s">
        <v>154</v>
      </c>
      <c r="AU272" s="247" t="s">
        <v>83</v>
      </c>
      <c r="AV272" s="14" t="s">
        <v>83</v>
      </c>
      <c r="AW272" s="14" t="s">
        <v>35</v>
      </c>
      <c r="AX272" s="14" t="s">
        <v>73</v>
      </c>
      <c r="AY272" s="247" t="s">
        <v>129</v>
      </c>
    </row>
    <row r="273" spans="1:51" s="14" customFormat="1" ht="12">
      <c r="A273" s="14"/>
      <c r="B273" s="237"/>
      <c r="C273" s="238"/>
      <c r="D273" s="219" t="s">
        <v>154</v>
      </c>
      <c r="E273" s="239" t="s">
        <v>19</v>
      </c>
      <c r="F273" s="240" t="s">
        <v>321</v>
      </c>
      <c r="G273" s="238"/>
      <c r="H273" s="241">
        <v>28.359</v>
      </c>
      <c r="I273" s="242"/>
      <c r="J273" s="238"/>
      <c r="K273" s="238"/>
      <c r="L273" s="243"/>
      <c r="M273" s="244"/>
      <c r="N273" s="245"/>
      <c r="O273" s="245"/>
      <c r="P273" s="245"/>
      <c r="Q273" s="245"/>
      <c r="R273" s="245"/>
      <c r="S273" s="245"/>
      <c r="T273" s="246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7" t="s">
        <v>154</v>
      </c>
      <c r="AU273" s="247" t="s">
        <v>83</v>
      </c>
      <c r="AV273" s="14" t="s">
        <v>83</v>
      </c>
      <c r="AW273" s="14" t="s">
        <v>35</v>
      </c>
      <c r="AX273" s="14" t="s">
        <v>73</v>
      </c>
      <c r="AY273" s="247" t="s">
        <v>129</v>
      </c>
    </row>
    <row r="274" spans="1:51" s="14" customFormat="1" ht="12">
      <c r="A274" s="14"/>
      <c r="B274" s="237"/>
      <c r="C274" s="238"/>
      <c r="D274" s="219" t="s">
        <v>154</v>
      </c>
      <c r="E274" s="239" t="s">
        <v>19</v>
      </c>
      <c r="F274" s="240" t="s">
        <v>322</v>
      </c>
      <c r="G274" s="238"/>
      <c r="H274" s="241">
        <v>3.276</v>
      </c>
      <c r="I274" s="242"/>
      <c r="J274" s="238"/>
      <c r="K274" s="238"/>
      <c r="L274" s="243"/>
      <c r="M274" s="244"/>
      <c r="N274" s="245"/>
      <c r="O274" s="245"/>
      <c r="P274" s="245"/>
      <c r="Q274" s="245"/>
      <c r="R274" s="245"/>
      <c r="S274" s="245"/>
      <c r="T274" s="246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7" t="s">
        <v>154</v>
      </c>
      <c r="AU274" s="247" t="s">
        <v>83</v>
      </c>
      <c r="AV274" s="14" t="s">
        <v>83</v>
      </c>
      <c r="AW274" s="14" t="s">
        <v>35</v>
      </c>
      <c r="AX274" s="14" t="s">
        <v>73</v>
      </c>
      <c r="AY274" s="247" t="s">
        <v>129</v>
      </c>
    </row>
    <row r="275" spans="1:51" s="14" customFormat="1" ht="12">
      <c r="A275" s="14"/>
      <c r="B275" s="237"/>
      <c r="C275" s="238"/>
      <c r="D275" s="219" t="s">
        <v>154</v>
      </c>
      <c r="E275" s="239" t="s">
        <v>19</v>
      </c>
      <c r="F275" s="240" t="s">
        <v>323</v>
      </c>
      <c r="G275" s="238"/>
      <c r="H275" s="241">
        <v>2.601</v>
      </c>
      <c r="I275" s="242"/>
      <c r="J275" s="238"/>
      <c r="K275" s="238"/>
      <c r="L275" s="243"/>
      <c r="M275" s="244"/>
      <c r="N275" s="245"/>
      <c r="O275" s="245"/>
      <c r="P275" s="245"/>
      <c r="Q275" s="245"/>
      <c r="R275" s="245"/>
      <c r="S275" s="245"/>
      <c r="T275" s="246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7" t="s">
        <v>154</v>
      </c>
      <c r="AU275" s="247" t="s">
        <v>83</v>
      </c>
      <c r="AV275" s="14" t="s">
        <v>83</v>
      </c>
      <c r="AW275" s="14" t="s">
        <v>35</v>
      </c>
      <c r="AX275" s="14" t="s">
        <v>73</v>
      </c>
      <c r="AY275" s="247" t="s">
        <v>129</v>
      </c>
    </row>
    <row r="276" spans="1:51" s="14" customFormat="1" ht="12">
      <c r="A276" s="14"/>
      <c r="B276" s="237"/>
      <c r="C276" s="238"/>
      <c r="D276" s="219" t="s">
        <v>154</v>
      </c>
      <c r="E276" s="239" t="s">
        <v>19</v>
      </c>
      <c r="F276" s="240" t="s">
        <v>324</v>
      </c>
      <c r="G276" s="238"/>
      <c r="H276" s="241">
        <v>0.401</v>
      </c>
      <c r="I276" s="242"/>
      <c r="J276" s="238"/>
      <c r="K276" s="238"/>
      <c r="L276" s="243"/>
      <c r="M276" s="244"/>
      <c r="N276" s="245"/>
      <c r="O276" s="245"/>
      <c r="P276" s="245"/>
      <c r="Q276" s="245"/>
      <c r="R276" s="245"/>
      <c r="S276" s="245"/>
      <c r="T276" s="246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7" t="s">
        <v>154</v>
      </c>
      <c r="AU276" s="247" t="s">
        <v>83</v>
      </c>
      <c r="AV276" s="14" t="s">
        <v>83</v>
      </c>
      <c r="AW276" s="14" t="s">
        <v>35</v>
      </c>
      <c r="AX276" s="14" t="s">
        <v>73</v>
      </c>
      <c r="AY276" s="247" t="s">
        <v>129</v>
      </c>
    </row>
    <row r="277" spans="1:51" s="14" customFormat="1" ht="12">
      <c r="A277" s="14"/>
      <c r="B277" s="237"/>
      <c r="C277" s="238"/>
      <c r="D277" s="219" t="s">
        <v>154</v>
      </c>
      <c r="E277" s="239" t="s">
        <v>19</v>
      </c>
      <c r="F277" s="240" t="s">
        <v>325</v>
      </c>
      <c r="G277" s="238"/>
      <c r="H277" s="241">
        <v>59.446</v>
      </c>
      <c r="I277" s="242"/>
      <c r="J277" s="238"/>
      <c r="K277" s="238"/>
      <c r="L277" s="243"/>
      <c r="M277" s="244"/>
      <c r="N277" s="245"/>
      <c r="O277" s="245"/>
      <c r="P277" s="245"/>
      <c r="Q277" s="245"/>
      <c r="R277" s="245"/>
      <c r="S277" s="245"/>
      <c r="T277" s="246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7" t="s">
        <v>154</v>
      </c>
      <c r="AU277" s="247" t="s">
        <v>83</v>
      </c>
      <c r="AV277" s="14" t="s">
        <v>83</v>
      </c>
      <c r="AW277" s="14" t="s">
        <v>35</v>
      </c>
      <c r="AX277" s="14" t="s">
        <v>73</v>
      </c>
      <c r="AY277" s="247" t="s">
        <v>129</v>
      </c>
    </row>
    <row r="278" spans="1:51" s="14" customFormat="1" ht="12">
      <c r="A278" s="14"/>
      <c r="B278" s="237"/>
      <c r="C278" s="238"/>
      <c r="D278" s="219" t="s">
        <v>154</v>
      </c>
      <c r="E278" s="239" t="s">
        <v>19</v>
      </c>
      <c r="F278" s="240" t="s">
        <v>326</v>
      </c>
      <c r="G278" s="238"/>
      <c r="H278" s="241">
        <v>40.418</v>
      </c>
      <c r="I278" s="242"/>
      <c r="J278" s="238"/>
      <c r="K278" s="238"/>
      <c r="L278" s="243"/>
      <c r="M278" s="244"/>
      <c r="N278" s="245"/>
      <c r="O278" s="245"/>
      <c r="P278" s="245"/>
      <c r="Q278" s="245"/>
      <c r="R278" s="245"/>
      <c r="S278" s="245"/>
      <c r="T278" s="246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7" t="s">
        <v>154</v>
      </c>
      <c r="AU278" s="247" t="s">
        <v>83</v>
      </c>
      <c r="AV278" s="14" t="s">
        <v>83</v>
      </c>
      <c r="AW278" s="14" t="s">
        <v>35</v>
      </c>
      <c r="AX278" s="14" t="s">
        <v>73</v>
      </c>
      <c r="AY278" s="247" t="s">
        <v>129</v>
      </c>
    </row>
    <row r="279" spans="1:51" s="14" customFormat="1" ht="12">
      <c r="A279" s="14"/>
      <c r="B279" s="237"/>
      <c r="C279" s="238"/>
      <c r="D279" s="219" t="s">
        <v>154</v>
      </c>
      <c r="E279" s="239" t="s">
        <v>19</v>
      </c>
      <c r="F279" s="240" t="s">
        <v>327</v>
      </c>
      <c r="G279" s="238"/>
      <c r="H279" s="241">
        <v>26.607</v>
      </c>
      <c r="I279" s="242"/>
      <c r="J279" s="238"/>
      <c r="K279" s="238"/>
      <c r="L279" s="243"/>
      <c r="M279" s="244"/>
      <c r="N279" s="245"/>
      <c r="O279" s="245"/>
      <c r="P279" s="245"/>
      <c r="Q279" s="245"/>
      <c r="R279" s="245"/>
      <c r="S279" s="245"/>
      <c r="T279" s="246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7" t="s">
        <v>154</v>
      </c>
      <c r="AU279" s="247" t="s">
        <v>83</v>
      </c>
      <c r="AV279" s="14" t="s">
        <v>83</v>
      </c>
      <c r="AW279" s="14" t="s">
        <v>35</v>
      </c>
      <c r="AX279" s="14" t="s">
        <v>73</v>
      </c>
      <c r="AY279" s="247" t="s">
        <v>129</v>
      </c>
    </row>
    <row r="280" spans="1:51" s="14" customFormat="1" ht="12">
      <c r="A280" s="14"/>
      <c r="B280" s="237"/>
      <c r="C280" s="238"/>
      <c r="D280" s="219" t="s">
        <v>154</v>
      </c>
      <c r="E280" s="239" t="s">
        <v>19</v>
      </c>
      <c r="F280" s="240" t="s">
        <v>328</v>
      </c>
      <c r="G280" s="238"/>
      <c r="H280" s="241">
        <v>35.097</v>
      </c>
      <c r="I280" s="242"/>
      <c r="J280" s="238"/>
      <c r="K280" s="238"/>
      <c r="L280" s="243"/>
      <c r="M280" s="244"/>
      <c r="N280" s="245"/>
      <c r="O280" s="245"/>
      <c r="P280" s="245"/>
      <c r="Q280" s="245"/>
      <c r="R280" s="245"/>
      <c r="S280" s="245"/>
      <c r="T280" s="246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7" t="s">
        <v>154</v>
      </c>
      <c r="AU280" s="247" t="s">
        <v>83</v>
      </c>
      <c r="AV280" s="14" t="s">
        <v>83</v>
      </c>
      <c r="AW280" s="14" t="s">
        <v>35</v>
      </c>
      <c r="AX280" s="14" t="s">
        <v>73</v>
      </c>
      <c r="AY280" s="247" t="s">
        <v>129</v>
      </c>
    </row>
    <row r="281" spans="1:51" s="14" customFormat="1" ht="12">
      <c r="A281" s="14"/>
      <c r="B281" s="237"/>
      <c r="C281" s="238"/>
      <c r="D281" s="219" t="s">
        <v>154</v>
      </c>
      <c r="E281" s="239" t="s">
        <v>19</v>
      </c>
      <c r="F281" s="240" t="s">
        <v>329</v>
      </c>
      <c r="G281" s="238"/>
      <c r="H281" s="241">
        <v>0.153</v>
      </c>
      <c r="I281" s="242"/>
      <c r="J281" s="238"/>
      <c r="K281" s="238"/>
      <c r="L281" s="243"/>
      <c r="M281" s="244"/>
      <c r="N281" s="245"/>
      <c r="O281" s="245"/>
      <c r="P281" s="245"/>
      <c r="Q281" s="245"/>
      <c r="R281" s="245"/>
      <c r="S281" s="245"/>
      <c r="T281" s="246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7" t="s">
        <v>154</v>
      </c>
      <c r="AU281" s="247" t="s">
        <v>83</v>
      </c>
      <c r="AV281" s="14" t="s">
        <v>83</v>
      </c>
      <c r="AW281" s="14" t="s">
        <v>35</v>
      </c>
      <c r="AX281" s="14" t="s">
        <v>73</v>
      </c>
      <c r="AY281" s="247" t="s">
        <v>129</v>
      </c>
    </row>
    <row r="282" spans="1:51" s="14" customFormat="1" ht="12">
      <c r="A282" s="14"/>
      <c r="B282" s="237"/>
      <c r="C282" s="238"/>
      <c r="D282" s="219" t="s">
        <v>154</v>
      </c>
      <c r="E282" s="239" t="s">
        <v>19</v>
      </c>
      <c r="F282" s="240" t="s">
        <v>330</v>
      </c>
      <c r="G282" s="238"/>
      <c r="H282" s="241">
        <v>7.378</v>
      </c>
      <c r="I282" s="242"/>
      <c r="J282" s="238"/>
      <c r="K282" s="238"/>
      <c r="L282" s="243"/>
      <c r="M282" s="244"/>
      <c r="N282" s="245"/>
      <c r="O282" s="245"/>
      <c r="P282" s="245"/>
      <c r="Q282" s="245"/>
      <c r="R282" s="245"/>
      <c r="S282" s="245"/>
      <c r="T282" s="246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7" t="s">
        <v>154</v>
      </c>
      <c r="AU282" s="247" t="s">
        <v>83</v>
      </c>
      <c r="AV282" s="14" t="s">
        <v>83</v>
      </c>
      <c r="AW282" s="14" t="s">
        <v>35</v>
      </c>
      <c r="AX282" s="14" t="s">
        <v>73</v>
      </c>
      <c r="AY282" s="247" t="s">
        <v>129</v>
      </c>
    </row>
    <row r="283" spans="1:51" s="14" customFormat="1" ht="12">
      <c r="A283" s="14"/>
      <c r="B283" s="237"/>
      <c r="C283" s="238"/>
      <c r="D283" s="219" t="s">
        <v>154</v>
      </c>
      <c r="E283" s="239" t="s">
        <v>19</v>
      </c>
      <c r="F283" s="240" t="s">
        <v>331</v>
      </c>
      <c r="G283" s="238"/>
      <c r="H283" s="241">
        <v>5.683</v>
      </c>
      <c r="I283" s="242"/>
      <c r="J283" s="238"/>
      <c r="K283" s="238"/>
      <c r="L283" s="243"/>
      <c r="M283" s="244"/>
      <c r="N283" s="245"/>
      <c r="O283" s="245"/>
      <c r="P283" s="245"/>
      <c r="Q283" s="245"/>
      <c r="R283" s="245"/>
      <c r="S283" s="245"/>
      <c r="T283" s="246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7" t="s">
        <v>154</v>
      </c>
      <c r="AU283" s="247" t="s">
        <v>83</v>
      </c>
      <c r="AV283" s="14" t="s">
        <v>83</v>
      </c>
      <c r="AW283" s="14" t="s">
        <v>35</v>
      </c>
      <c r="AX283" s="14" t="s">
        <v>73</v>
      </c>
      <c r="AY283" s="247" t="s">
        <v>129</v>
      </c>
    </row>
    <row r="284" spans="1:51" s="14" customFormat="1" ht="12">
      <c r="A284" s="14"/>
      <c r="B284" s="237"/>
      <c r="C284" s="238"/>
      <c r="D284" s="219" t="s">
        <v>154</v>
      </c>
      <c r="E284" s="239" t="s">
        <v>19</v>
      </c>
      <c r="F284" s="240" t="s">
        <v>332</v>
      </c>
      <c r="G284" s="238"/>
      <c r="H284" s="241">
        <v>1.365</v>
      </c>
      <c r="I284" s="242"/>
      <c r="J284" s="238"/>
      <c r="K284" s="238"/>
      <c r="L284" s="243"/>
      <c r="M284" s="244"/>
      <c r="N284" s="245"/>
      <c r="O284" s="245"/>
      <c r="P284" s="245"/>
      <c r="Q284" s="245"/>
      <c r="R284" s="245"/>
      <c r="S284" s="245"/>
      <c r="T284" s="246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7" t="s">
        <v>154</v>
      </c>
      <c r="AU284" s="247" t="s">
        <v>83</v>
      </c>
      <c r="AV284" s="14" t="s">
        <v>83</v>
      </c>
      <c r="AW284" s="14" t="s">
        <v>35</v>
      </c>
      <c r="AX284" s="14" t="s">
        <v>73</v>
      </c>
      <c r="AY284" s="247" t="s">
        <v>129</v>
      </c>
    </row>
    <row r="285" spans="1:51" s="14" customFormat="1" ht="12">
      <c r="A285" s="14"/>
      <c r="B285" s="237"/>
      <c r="C285" s="238"/>
      <c r="D285" s="219" t="s">
        <v>154</v>
      </c>
      <c r="E285" s="239" t="s">
        <v>19</v>
      </c>
      <c r="F285" s="240" t="s">
        <v>333</v>
      </c>
      <c r="G285" s="238"/>
      <c r="H285" s="241">
        <v>0.67</v>
      </c>
      <c r="I285" s="242"/>
      <c r="J285" s="238"/>
      <c r="K285" s="238"/>
      <c r="L285" s="243"/>
      <c r="M285" s="244"/>
      <c r="N285" s="245"/>
      <c r="O285" s="245"/>
      <c r="P285" s="245"/>
      <c r="Q285" s="245"/>
      <c r="R285" s="245"/>
      <c r="S285" s="245"/>
      <c r="T285" s="246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7" t="s">
        <v>154</v>
      </c>
      <c r="AU285" s="247" t="s">
        <v>83</v>
      </c>
      <c r="AV285" s="14" t="s">
        <v>83</v>
      </c>
      <c r="AW285" s="14" t="s">
        <v>35</v>
      </c>
      <c r="AX285" s="14" t="s">
        <v>73</v>
      </c>
      <c r="AY285" s="247" t="s">
        <v>129</v>
      </c>
    </row>
    <row r="286" spans="1:51" s="14" customFormat="1" ht="12">
      <c r="A286" s="14"/>
      <c r="B286" s="237"/>
      <c r="C286" s="238"/>
      <c r="D286" s="219" t="s">
        <v>154</v>
      </c>
      <c r="E286" s="239" t="s">
        <v>19</v>
      </c>
      <c r="F286" s="240" t="s">
        <v>334</v>
      </c>
      <c r="G286" s="238"/>
      <c r="H286" s="241">
        <v>0.711</v>
      </c>
      <c r="I286" s="242"/>
      <c r="J286" s="238"/>
      <c r="K286" s="238"/>
      <c r="L286" s="243"/>
      <c r="M286" s="244"/>
      <c r="N286" s="245"/>
      <c r="O286" s="245"/>
      <c r="P286" s="245"/>
      <c r="Q286" s="245"/>
      <c r="R286" s="245"/>
      <c r="S286" s="245"/>
      <c r="T286" s="246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7" t="s">
        <v>154</v>
      </c>
      <c r="AU286" s="247" t="s">
        <v>83</v>
      </c>
      <c r="AV286" s="14" t="s">
        <v>83</v>
      </c>
      <c r="AW286" s="14" t="s">
        <v>35</v>
      </c>
      <c r="AX286" s="14" t="s">
        <v>73</v>
      </c>
      <c r="AY286" s="247" t="s">
        <v>129</v>
      </c>
    </row>
    <row r="287" spans="1:51" s="14" customFormat="1" ht="12">
      <c r="A287" s="14"/>
      <c r="B287" s="237"/>
      <c r="C287" s="238"/>
      <c r="D287" s="219" t="s">
        <v>154</v>
      </c>
      <c r="E287" s="239" t="s">
        <v>19</v>
      </c>
      <c r="F287" s="240" t="s">
        <v>335</v>
      </c>
      <c r="G287" s="238"/>
      <c r="H287" s="241">
        <v>2661.84</v>
      </c>
      <c r="I287" s="242"/>
      <c r="J287" s="238"/>
      <c r="K287" s="238"/>
      <c r="L287" s="243"/>
      <c r="M287" s="244"/>
      <c r="N287" s="245"/>
      <c r="O287" s="245"/>
      <c r="P287" s="245"/>
      <c r="Q287" s="245"/>
      <c r="R287" s="245"/>
      <c r="S287" s="245"/>
      <c r="T287" s="246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7" t="s">
        <v>154</v>
      </c>
      <c r="AU287" s="247" t="s">
        <v>83</v>
      </c>
      <c r="AV287" s="14" t="s">
        <v>83</v>
      </c>
      <c r="AW287" s="14" t="s">
        <v>35</v>
      </c>
      <c r="AX287" s="14" t="s">
        <v>73</v>
      </c>
      <c r="AY287" s="247" t="s">
        <v>129</v>
      </c>
    </row>
    <row r="288" spans="1:51" s="15" customFormat="1" ht="12">
      <c r="A288" s="15"/>
      <c r="B288" s="248"/>
      <c r="C288" s="249"/>
      <c r="D288" s="219" t="s">
        <v>154</v>
      </c>
      <c r="E288" s="250" t="s">
        <v>19</v>
      </c>
      <c r="F288" s="251" t="s">
        <v>162</v>
      </c>
      <c r="G288" s="249"/>
      <c r="H288" s="252">
        <v>4614.361</v>
      </c>
      <c r="I288" s="253"/>
      <c r="J288" s="249"/>
      <c r="K288" s="249"/>
      <c r="L288" s="254"/>
      <c r="M288" s="255"/>
      <c r="N288" s="256"/>
      <c r="O288" s="256"/>
      <c r="P288" s="256"/>
      <c r="Q288" s="256"/>
      <c r="R288" s="256"/>
      <c r="S288" s="256"/>
      <c r="T288" s="257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58" t="s">
        <v>154</v>
      </c>
      <c r="AU288" s="258" t="s">
        <v>83</v>
      </c>
      <c r="AV288" s="15" t="s">
        <v>136</v>
      </c>
      <c r="AW288" s="15" t="s">
        <v>35</v>
      </c>
      <c r="AX288" s="15" t="s">
        <v>81</v>
      </c>
      <c r="AY288" s="258" t="s">
        <v>129</v>
      </c>
    </row>
    <row r="289" spans="1:65" s="2" customFormat="1" ht="24.15" customHeight="1">
      <c r="A289" s="40"/>
      <c r="B289" s="41"/>
      <c r="C289" s="206" t="s">
        <v>336</v>
      </c>
      <c r="D289" s="206" t="s">
        <v>131</v>
      </c>
      <c r="E289" s="207" t="s">
        <v>337</v>
      </c>
      <c r="F289" s="208" t="s">
        <v>338</v>
      </c>
      <c r="G289" s="209" t="s">
        <v>301</v>
      </c>
      <c r="H289" s="210">
        <v>26.375</v>
      </c>
      <c r="I289" s="211"/>
      <c r="J289" s="212">
        <f>ROUND(I289*H289,2)</f>
        <v>0</v>
      </c>
      <c r="K289" s="208" t="s">
        <v>135</v>
      </c>
      <c r="L289" s="46"/>
      <c r="M289" s="213" t="s">
        <v>19</v>
      </c>
      <c r="N289" s="214" t="s">
        <v>44</v>
      </c>
      <c r="O289" s="86"/>
      <c r="P289" s="215">
        <f>O289*H289</f>
        <v>0</v>
      </c>
      <c r="Q289" s="215">
        <v>0</v>
      </c>
      <c r="R289" s="215">
        <f>Q289*H289</f>
        <v>0</v>
      </c>
      <c r="S289" s="215">
        <v>0</v>
      </c>
      <c r="T289" s="21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7" t="s">
        <v>136</v>
      </c>
      <c r="AT289" s="217" t="s">
        <v>131</v>
      </c>
      <c r="AU289" s="217" t="s">
        <v>83</v>
      </c>
      <c r="AY289" s="19" t="s">
        <v>129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9" t="s">
        <v>81</v>
      </c>
      <c r="BK289" s="218">
        <f>ROUND(I289*H289,2)</f>
        <v>0</v>
      </c>
      <c r="BL289" s="19" t="s">
        <v>136</v>
      </c>
      <c r="BM289" s="217" t="s">
        <v>339</v>
      </c>
    </row>
    <row r="290" spans="1:47" s="2" customFormat="1" ht="12">
      <c r="A290" s="40"/>
      <c r="B290" s="41"/>
      <c r="C290" s="42"/>
      <c r="D290" s="219" t="s">
        <v>138</v>
      </c>
      <c r="E290" s="42"/>
      <c r="F290" s="220" t="s">
        <v>338</v>
      </c>
      <c r="G290" s="42"/>
      <c r="H290" s="42"/>
      <c r="I290" s="221"/>
      <c r="J290" s="42"/>
      <c r="K290" s="42"/>
      <c r="L290" s="46"/>
      <c r="M290" s="222"/>
      <c r="N290" s="223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138</v>
      </c>
      <c r="AU290" s="19" t="s">
        <v>83</v>
      </c>
    </row>
    <row r="291" spans="1:47" s="2" customFormat="1" ht="12">
      <c r="A291" s="40"/>
      <c r="B291" s="41"/>
      <c r="C291" s="42"/>
      <c r="D291" s="224" t="s">
        <v>139</v>
      </c>
      <c r="E291" s="42"/>
      <c r="F291" s="225" t="s">
        <v>340</v>
      </c>
      <c r="G291" s="42"/>
      <c r="H291" s="42"/>
      <c r="I291" s="221"/>
      <c r="J291" s="42"/>
      <c r="K291" s="42"/>
      <c r="L291" s="46"/>
      <c r="M291" s="222"/>
      <c r="N291" s="223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139</v>
      </c>
      <c r="AU291" s="19" t="s">
        <v>83</v>
      </c>
    </row>
    <row r="292" spans="1:51" s="14" customFormat="1" ht="12">
      <c r="A292" s="14"/>
      <c r="B292" s="237"/>
      <c r="C292" s="238"/>
      <c r="D292" s="219" t="s">
        <v>154</v>
      </c>
      <c r="E292" s="239" t="s">
        <v>19</v>
      </c>
      <c r="F292" s="240" t="s">
        <v>341</v>
      </c>
      <c r="G292" s="238"/>
      <c r="H292" s="241">
        <v>25.5</v>
      </c>
      <c r="I292" s="242"/>
      <c r="J292" s="238"/>
      <c r="K292" s="238"/>
      <c r="L292" s="243"/>
      <c r="M292" s="244"/>
      <c r="N292" s="245"/>
      <c r="O292" s="245"/>
      <c r="P292" s="245"/>
      <c r="Q292" s="245"/>
      <c r="R292" s="245"/>
      <c r="S292" s="245"/>
      <c r="T292" s="246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7" t="s">
        <v>154</v>
      </c>
      <c r="AU292" s="247" t="s">
        <v>83</v>
      </c>
      <c r="AV292" s="14" t="s">
        <v>83</v>
      </c>
      <c r="AW292" s="14" t="s">
        <v>35</v>
      </c>
      <c r="AX292" s="14" t="s">
        <v>73</v>
      </c>
      <c r="AY292" s="247" t="s">
        <v>129</v>
      </c>
    </row>
    <row r="293" spans="1:51" s="14" customFormat="1" ht="12">
      <c r="A293" s="14"/>
      <c r="B293" s="237"/>
      <c r="C293" s="238"/>
      <c r="D293" s="219" t="s">
        <v>154</v>
      </c>
      <c r="E293" s="239" t="s">
        <v>19</v>
      </c>
      <c r="F293" s="240" t="s">
        <v>342</v>
      </c>
      <c r="G293" s="238"/>
      <c r="H293" s="241">
        <v>0.875</v>
      </c>
      <c r="I293" s="242"/>
      <c r="J293" s="238"/>
      <c r="K293" s="238"/>
      <c r="L293" s="243"/>
      <c r="M293" s="244"/>
      <c r="N293" s="245"/>
      <c r="O293" s="245"/>
      <c r="P293" s="245"/>
      <c r="Q293" s="245"/>
      <c r="R293" s="245"/>
      <c r="S293" s="245"/>
      <c r="T293" s="246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7" t="s">
        <v>154</v>
      </c>
      <c r="AU293" s="247" t="s">
        <v>83</v>
      </c>
      <c r="AV293" s="14" t="s">
        <v>83</v>
      </c>
      <c r="AW293" s="14" t="s">
        <v>35</v>
      </c>
      <c r="AX293" s="14" t="s">
        <v>73</v>
      </c>
      <c r="AY293" s="247" t="s">
        <v>129</v>
      </c>
    </row>
    <row r="294" spans="1:51" s="15" customFormat="1" ht="12">
      <c r="A294" s="15"/>
      <c r="B294" s="248"/>
      <c r="C294" s="249"/>
      <c r="D294" s="219" t="s">
        <v>154</v>
      </c>
      <c r="E294" s="250" t="s">
        <v>19</v>
      </c>
      <c r="F294" s="251" t="s">
        <v>162</v>
      </c>
      <c r="G294" s="249"/>
      <c r="H294" s="252">
        <v>26.375</v>
      </c>
      <c r="I294" s="253"/>
      <c r="J294" s="249"/>
      <c r="K294" s="249"/>
      <c r="L294" s="254"/>
      <c r="M294" s="255"/>
      <c r="N294" s="256"/>
      <c r="O294" s="256"/>
      <c r="P294" s="256"/>
      <c r="Q294" s="256"/>
      <c r="R294" s="256"/>
      <c r="S294" s="256"/>
      <c r="T294" s="257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58" t="s">
        <v>154</v>
      </c>
      <c r="AU294" s="258" t="s">
        <v>83</v>
      </c>
      <c r="AV294" s="15" t="s">
        <v>136</v>
      </c>
      <c r="AW294" s="15" t="s">
        <v>35</v>
      </c>
      <c r="AX294" s="15" t="s">
        <v>81</v>
      </c>
      <c r="AY294" s="258" t="s">
        <v>129</v>
      </c>
    </row>
    <row r="295" spans="1:65" s="2" customFormat="1" ht="24.15" customHeight="1">
      <c r="A295" s="40"/>
      <c r="B295" s="41"/>
      <c r="C295" s="206" t="s">
        <v>343</v>
      </c>
      <c r="D295" s="206" t="s">
        <v>131</v>
      </c>
      <c r="E295" s="207" t="s">
        <v>344</v>
      </c>
      <c r="F295" s="208" t="s">
        <v>345</v>
      </c>
      <c r="G295" s="209" t="s">
        <v>301</v>
      </c>
      <c r="H295" s="210">
        <v>239.376</v>
      </c>
      <c r="I295" s="211"/>
      <c r="J295" s="212">
        <f>ROUND(I295*H295,2)</f>
        <v>0</v>
      </c>
      <c r="K295" s="208" t="s">
        <v>135</v>
      </c>
      <c r="L295" s="46"/>
      <c r="M295" s="213" t="s">
        <v>19</v>
      </c>
      <c r="N295" s="214" t="s">
        <v>44</v>
      </c>
      <c r="O295" s="86"/>
      <c r="P295" s="215">
        <f>O295*H295</f>
        <v>0</v>
      </c>
      <c r="Q295" s="215">
        <v>0</v>
      </c>
      <c r="R295" s="215">
        <f>Q295*H295</f>
        <v>0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136</v>
      </c>
      <c r="AT295" s="217" t="s">
        <v>131</v>
      </c>
      <c r="AU295" s="217" t="s">
        <v>83</v>
      </c>
      <c r="AY295" s="19" t="s">
        <v>129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81</v>
      </c>
      <c r="BK295" s="218">
        <f>ROUND(I295*H295,2)</f>
        <v>0</v>
      </c>
      <c r="BL295" s="19" t="s">
        <v>136</v>
      </c>
      <c r="BM295" s="217" t="s">
        <v>346</v>
      </c>
    </row>
    <row r="296" spans="1:47" s="2" customFormat="1" ht="12">
      <c r="A296" s="40"/>
      <c r="B296" s="41"/>
      <c r="C296" s="42"/>
      <c r="D296" s="219" t="s">
        <v>138</v>
      </c>
      <c r="E296" s="42"/>
      <c r="F296" s="220" t="s">
        <v>345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138</v>
      </c>
      <c r="AU296" s="19" t="s">
        <v>83</v>
      </c>
    </row>
    <row r="297" spans="1:47" s="2" customFormat="1" ht="12">
      <c r="A297" s="40"/>
      <c r="B297" s="41"/>
      <c r="C297" s="42"/>
      <c r="D297" s="224" t="s">
        <v>139</v>
      </c>
      <c r="E297" s="42"/>
      <c r="F297" s="225" t="s">
        <v>347</v>
      </c>
      <c r="G297" s="42"/>
      <c r="H297" s="42"/>
      <c r="I297" s="221"/>
      <c r="J297" s="42"/>
      <c r="K297" s="42"/>
      <c r="L297" s="46"/>
      <c r="M297" s="222"/>
      <c r="N297" s="223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139</v>
      </c>
      <c r="AU297" s="19" t="s">
        <v>83</v>
      </c>
    </row>
    <row r="298" spans="1:51" s="14" customFormat="1" ht="12">
      <c r="A298" s="14"/>
      <c r="B298" s="237"/>
      <c r="C298" s="238"/>
      <c r="D298" s="219" t="s">
        <v>154</v>
      </c>
      <c r="E298" s="239" t="s">
        <v>19</v>
      </c>
      <c r="F298" s="240" t="s">
        <v>348</v>
      </c>
      <c r="G298" s="238"/>
      <c r="H298" s="241">
        <v>16.596</v>
      </c>
      <c r="I298" s="242"/>
      <c r="J298" s="238"/>
      <c r="K298" s="238"/>
      <c r="L298" s="243"/>
      <c r="M298" s="244"/>
      <c r="N298" s="245"/>
      <c r="O298" s="245"/>
      <c r="P298" s="245"/>
      <c r="Q298" s="245"/>
      <c r="R298" s="245"/>
      <c r="S298" s="245"/>
      <c r="T298" s="246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7" t="s">
        <v>154</v>
      </c>
      <c r="AU298" s="247" t="s">
        <v>83</v>
      </c>
      <c r="AV298" s="14" t="s">
        <v>83</v>
      </c>
      <c r="AW298" s="14" t="s">
        <v>35</v>
      </c>
      <c r="AX298" s="14" t="s">
        <v>73</v>
      </c>
      <c r="AY298" s="247" t="s">
        <v>129</v>
      </c>
    </row>
    <row r="299" spans="1:51" s="14" customFormat="1" ht="12">
      <c r="A299" s="14"/>
      <c r="B299" s="237"/>
      <c r="C299" s="238"/>
      <c r="D299" s="219" t="s">
        <v>154</v>
      </c>
      <c r="E299" s="239" t="s">
        <v>19</v>
      </c>
      <c r="F299" s="240" t="s">
        <v>349</v>
      </c>
      <c r="G299" s="238"/>
      <c r="H299" s="241">
        <v>31.68</v>
      </c>
      <c r="I299" s="242"/>
      <c r="J299" s="238"/>
      <c r="K299" s="238"/>
      <c r="L299" s="243"/>
      <c r="M299" s="244"/>
      <c r="N299" s="245"/>
      <c r="O299" s="245"/>
      <c r="P299" s="245"/>
      <c r="Q299" s="245"/>
      <c r="R299" s="245"/>
      <c r="S299" s="245"/>
      <c r="T299" s="246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7" t="s">
        <v>154</v>
      </c>
      <c r="AU299" s="247" t="s">
        <v>83</v>
      </c>
      <c r="AV299" s="14" t="s">
        <v>83</v>
      </c>
      <c r="AW299" s="14" t="s">
        <v>35</v>
      </c>
      <c r="AX299" s="14" t="s">
        <v>73</v>
      </c>
      <c r="AY299" s="247" t="s">
        <v>129</v>
      </c>
    </row>
    <row r="300" spans="1:51" s="14" customFormat="1" ht="12">
      <c r="A300" s="14"/>
      <c r="B300" s="237"/>
      <c r="C300" s="238"/>
      <c r="D300" s="219" t="s">
        <v>154</v>
      </c>
      <c r="E300" s="239" t="s">
        <v>19</v>
      </c>
      <c r="F300" s="240" t="s">
        <v>350</v>
      </c>
      <c r="G300" s="238"/>
      <c r="H300" s="241">
        <v>191.1</v>
      </c>
      <c r="I300" s="242"/>
      <c r="J300" s="238"/>
      <c r="K300" s="238"/>
      <c r="L300" s="243"/>
      <c r="M300" s="244"/>
      <c r="N300" s="245"/>
      <c r="O300" s="245"/>
      <c r="P300" s="245"/>
      <c r="Q300" s="245"/>
      <c r="R300" s="245"/>
      <c r="S300" s="245"/>
      <c r="T300" s="246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7" t="s">
        <v>154</v>
      </c>
      <c r="AU300" s="247" t="s">
        <v>83</v>
      </c>
      <c r="AV300" s="14" t="s">
        <v>83</v>
      </c>
      <c r="AW300" s="14" t="s">
        <v>35</v>
      </c>
      <c r="AX300" s="14" t="s">
        <v>73</v>
      </c>
      <c r="AY300" s="247" t="s">
        <v>129</v>
      </c>
    </row>
    <row r="301" spans="1:51" s="15" customFormat="1" ht="12">
      <c r="A301" s="15"/>
      <c r="B301" s="248"/>
      <c r="C301" s="249"/>
      <c r="D301" s="219" t="s">
        <v>154</v>
      </c>
      <c r="E301" s="250" t="s">
        <v>19</v>
      </c>
      <c r="F301" s="251" t="s">
        <v>162</v>
      </c>
      <c r="G301" s="249"/>
      <c r="H301" s="252">
        <v>239.37599999999998</v>
      </c>
      <c r="I301" s="253"/>
      <c r="J301" s="249"/>
      <c r="K301" s="249"/>
      <c r="L301" s="254"/>
      <c r="M301" s="255"/>
      <c r="N301" s="256"/>
      <c r="O301" s="256"/>
      <c r="P301" s="256"/>
      <c r="Q301" s="256"/>
      <c r="R301" s="256"/>
      <c r="S301" s="256"/>
      <c r="T301" s="257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58" t="s">
        <v>154</v>
      </c>
      <c r="AU301" s="258" t="s">
        <v>83</v>
      </c>
      <c r="AV301" s="15" t="s">
        <v>136</v>
      </c>
      <c r="AW301" s="15" t="s">
        <v>35</v>
      </c>
      <c r="AX301" s="15" t="s">
        <v>81</v>
      </c>
      <c r="AY301" s="258" t="s">
        <v>129</v>
      </c>
    </row>
    <row r="302" spans="1:65" s="2" customFormat="1" ht="24.15" customHeight="1">
      <c r="A302" s="40"/>
      <c r="B302" s="41"/>
      <c r="C302" s="206" t="s">
        <v>7</v>
      </c>
      <c r="D302" s="206" t="s">
        <v>131</v>
      </c>
      <c r="E302" s="207" t="s">
        <v>351</v>
      </c>
      <c r="F302" s="208" t="s">
        <v>352</v>
      </c>
      <c r="G302" s="209" t="s">
        <v>143</v>
      </c>
      <c r="H302" s="210">
        <v>37</v>
      </c>
      <c r="I302" s="211"/>
      <c r="J302" s="212">
        <f>ROUND(I302*H302,2)</f>
        <v>0</v>
      </c>
      <c r="K302" s="208" t="s">
        <v>135</v>
      </c>
      <c r="L302" s="46"/>
      <c r="M302" s="213" t="s">
        <v>19</v>
      </c>
      <c r="N302" s="214" t="s">
        <v>44</v>
      </c>
      <c r="O302" s="86"/>
      <c r="P302" s="215">
        <f>O302*H302</f>
        <v>0</v>
      </c>
      <c r="Q302" s="215">
        <v>0</v>
      </c>
      <c r="R302" s="215">
        <f>Q302*H302</f>
        <v>0</v>
      </c>
      <c r="S302" s="215">
        <v>0</v>
      </c>
      <c r="T302" s="216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7" t="s">
        <v>136</v>
      </c>
      <c r="AT302" s="217" t="s">
        <v>131</v>
      </c>
      <c r="AU302" s="217" t="s">
        <v>83</v>
      </c>
      <c r="AY302" s="19" t="s">
        <v>129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9" t="s">
        <v>81</v>
      </c>
      <c r="BK302" s="218">
        <f>ROUND(I302*H302,2)</f>
        <v>0</v>
      </c>
      <c r="BL302" s="19" t="s">
        <v>136</v>
      </c>
      <c r="BM302" s="217" t="s">
        <v>353</v>
      </c>
    </row>
    <row r="303" spans="1:47" s="2" customFormat="1" ht="12">
      <c r="A303" s="40"/>
      <c r="B303" s="41"/>
      <c r="C303" s="42"/>
      <c r="D303" s="219" t="s">
        <v>138</v>
      </c>
      <c r="E303" s="42"/>
      <c r="F303" s="220" t="s">
        <v>352</v>
      </c>
      <c r="G303" s="42"/>
      <c r="H303" s="42"/>
      <c r="I303" s="221"/>
      <c r="J303" s="42"/>
      <c r="K303" s="42"/>
      <c r="L303" s="46"/>
      <c r="M303" s="222"/>
      <c r="N303" s="223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138</v>
      </c>
      <c r="AU303" s="19" t="s">
        <v>83</v>
      </c>
    </row>
    <row r="304" spans="1:47" s="2" customFormat="1" ht="12">
      <c r="A304" s="40"/>
      <c r="B304" s="41"/>
      <c r="C304" s="42"/>
      <c r="D304" s="224" t="s">
        <v>139</v>
      </c>
      <c r="E304" s="42"/>
      <c r="F304" s="225" t="s">
        <v>354</v>
      </c>
      <c r="G304" s="42"/>
      <c r="H304" s="42"/>
      <c r="I304" s="221"/>
      <c r="J304" s="42"/>
      <c r="K304" s="42"/>
      <c r="L304" s="46"/>
      <c r="M304" s="222"/>
      <c r="N304" s="22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139</v>
      </c>
      <c r="AU304" s="19" t="s">
        <v>83</v>
      </c>
    </row>
    <row r="305" spans="1:47" s="2" customFormat="1" ht="12">
      <c r="A305" s="40"/>
      <c r="B305" s="41"/>
      <c r="C305" s="42"/>
      <c r="D305" s="219" t="s">
        <v>146</v>
      </c>
      <c r="E305" s="42"/>
      <c r="F305" s="226" t="s">
        <v>147</v>
      </c>
      <c r="G305" s="42"/>
      <c r="H305" s="42"/>
      <c r="I305" s="221"/>
      <c r="J305" s="42"/>
      <c r="K305" s="42"/>
      <c r="L305" s="46"/>
      <c r="M305" s="222"/>
      <c r="N305" s="223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146</v>
      </c>
      <c r="AU305" s="19" t="s">
        <v>83</v>
      </c>
    </row>
    <row r="306" spans="1:65" s="2" customFormat="1" ht="21.75" customHeight="1">
      <c r="A306" s="40"/>
      <c r="B306" s="41"/>
      <c r="C306" s="206" t="s">
        <v>355</v>
      </c>
      <c r="D306" s="206" t="s">
        <v>131</v>
      </c>
      <c r="E306" s="207" t="s">
        <v>356</v>
      </c>
      <c r="F306" s="208" t="s">
        <v>357</v>
      </c>
      <c r="G306" s="209" t="s">
        <v>134</v>
      </c>
      <c r="H306" s="210">
        <v>203</v>
      </c>
      <c r="I306" s="211"/>
      <c r="J306" s="212">
        <f>ROUND(I306*H306,2)</f>
        <v>0</v>
      </c>
      <c r="K306" s="208" t="s">
        <v>135</v>
      </c>
      <c r="L306" s="46"/>
      <c r="M306" s="213" t="s">
        <v>19</v>
      </c>
      <c r="N306" s="214" t="s">
        <v>44</v>
      </c>
      <c r="O306" s="86"/>
      <c r="P306" s="215">
        <f>O306*H306</f>
        <v>0</v>
      </c>
      <c r="Q306" s="215">
        <v>0</v>
      </c>
      <c r="R306" s="215">
        <f>Q306*H306</f>
        <v>0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136</v>
      </c>
      <c r="AT306" s="217" t="s">
        <v>131</v>
      </c>
      <c r="AU306" s="217" t="s">
        <v>83</v>
      </c>
      <c r="AY306" s="19" t="s">
        <v>129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81</v>
      </c>
      <c r="BK306" s="218">
        <f>ROUND(I306*H306,2)</f>
        <v>0</v>
      </c>
      <c r="BL306" s="19" t="s">
        <v>136</v>
      </c>
      <c r="BM306" s="217" t="s">
        <v>358</v>
      </c>
    </row>
    <row r="307" spans="1:47" s="2" customFormat="1" ht="12">
      <c r="A307" s="40"/>
      <c r="B307" s="41"/>
      <c r="C307" s="42"/>
      <c r="D307" s="219" t="s">
        <v>138</v>
      </c>
      <c r="E307" s="42"/>
      <c r="F307" s="220" t="s">
        <v>357</v>
      </c>
      <c r="G307" s="42"/>
      <c r="H307" s="42"/>
      <c r="I307" s="221"/>
      <c r="J307" s="42"/>
      <c r="K307" s="42"/>
      <c r="L307" s="46"/>
      <c r="M307" s="222"/>
      <c r="N307" s="223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138</v>
      </c>
      <c r="AU307" s="19" t="s">
        <v>83</v>
      </c>
    </row>
    <row r="308" spans="1:47" s="2" customFormat="1" ht="12">
      <c r="A308" s="40"/>
      <c r="B308" s="41"/>
      <c r="C308" s="42"/>
      <c r="D308" s="224" t="s">
        <v>139</v>
      </c>
      <c r="E308" s="42"/>
      <c r="F308" s="225" t="s">
        <v>359</v>
      </c>
      <c r="G308" s="42"/>
      <c r="H308" s="42"/>
      <c r="I308" s="221"/>
      <c r="J308" s="42"/>
      <c r="K308" s="42"/>
      <c r="L308" s="46"/>
      <c r="M308" s="222"/>
      <c r="N308" s="223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139</v>
      </c>
      <c r="AU308" s="19" t="s">
        <v>83</v>
      </c>
    </row>
    <row r="309" spans="1:65" s="2" customFormat="1" ht="37.8" customHeight="1">
      <c r="A309" s="40"/>
      <c r="B309" s="41"/>
      <c r="C309" s="206" t="s">
        <v>360</v>
      </c>
      <c r="D309" s="206" t="s">
        <v>131</v>
      </c>
      <c r="E309" s="207" t="s">
        <v>361</v>
      </c>
      <c r="F309" s="208" t="s">
        <v>362</v>
      </c>
      <c r="G309" s="209" t="s">
        <v>143</v>
      </c>
      <c r="H309" s="210">
        <v>518</v>
      </c>
      <c r="I309" s="211"/>
      <c r="J309" s="212">
        <f>ROUND(I309*H309,2)</f>
        <v>0</v>
      </c>
      <c r="K309" s="208" t="s">
        <v>135</v>
      </c>
      <c r="L309" s="46"/>
      <c r="M309" s="213" t="s">
        <v>19</v>
      </c>
      <c r="N309" s="214" t="s">
        <v>44</v>
      </c>
      <c r="O309" s="86"/>
      <c r="P309" s="215">
        <f>O309*H309</f>
        <v>0</v>
      </c>
      <c r="Q309" s="215">
        <v>0</v>
      </c>
      <c r="R309" s="215">
        <f>Q309*H309</f>
        <v>0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136</v>
      </c>
      <c r="AT309" s="217" t="s">
        <v>131</v>
      </c>
      <c r="AU309" s="217" t="s">
        <v>83</v>
      </c>
      <c r="AY309" s="19" t="s">
        <v>129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81</v>
      </c>
      <c r="BK309" s="218">
        <f>ROUND(I309*H309,2)</f>
        <v>0</v>
      </c>
      <c r="BL309" s="19" t="s">
        <v>136</v>
      </c>
      <c r="BM309" s="217" t="s">
        <v>363</v>
      </c>
    </row>
    <row r="310" spans="1:47" s="2" customFormat="1" ht="12">
      <c r="A310" s="40"/>
      <c r="B310" s="41"/>
      <c r="C310" s="42"/>
      <c r="D310" s="219" t="s">
        <v>138</v>
      </c>
      <c r="E310" s="42"/>
      <c r="F310" s="220" t="s">
        <v>362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138</v>
      </c>
      <c r="AU310" s="19" t="s">
        <v>83</v>
      </c>
    </row>
    <row r="311" spans="1:47" s="2" customFormat="1" ht="12">
      <c r="A311" s="40"/>
      <c r="B311" s="41"/>
      <c r="C311" s="42"/>
      <c r="D311" s="224" t="s">
        <v>139</v>
      </c>
      <c r="E311" s="42"/>
      <c r="F311" s="225" t="s">
        <v>364</v>
      </c>
      <c r="G311" s="42"/>
      <c r="H311" s="42"/>
      <c r="I311" s="221"/>
      <c r="J311" s="42"/>
      <c r="K311" s="42"/>
      <c r="L311" s="46"/>
      <c r="M311" s="222"/>
      <c r="N311" s="223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139</v>
      </c>
      <c r="AU311" s="19" t="s">
        <v>83</v>
      </c>
    </row>
    <row r="312" spans="1:47" s="2" customFormat="1" ht="12">
      <c r="A312" s="40"/>
      <c r="B312" s="41"/>
      <c r="C312" s="42"/>
      <c r="D312" s="219" t="s">
        <v>146</v>
      </c>
      <c r="E312" s="42"/>
      <c r="F312" s="226" t="s">
        <v>147</v>
      </c>
      <c r="G312" s="42"/>
      <c r="H312" s="42"/>
      <c r="I312" s="221"/>
      <c r="J312" s="42"/>
      <c r="K312" s="42"/>
      <c r="L312" s="46"/>
      <c r="M312" s="222"/>
      <c r="N312" s="223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146</v>
      </c>
      <c r="AU312" s="19" t="s">
        <v>83</v>
      </c>
    </row>
    <row r="313" spans="1:51" s="14" customFormat="1" ht="12">
      <c r="A313" s="14"/>
      <c r="B313" s="237"/>
      <c r="C313" s="238"/>
      <c r="D313" s="219" t="s">
        <v>154</v>
      </c>
      <c r="E313" s="239" t="s">
        <v>19</v>
      </c>
      <c r="F313" s="240" t="s">
        <v>365</v>
      </c>
      <c r="G313" s="238"/>
      <c r="H313" s="241">
        <v>518</v>
      </c>
      <c r="I313" s="242"/>
      <c r="J313" s="238"/>
      <c r="K313" s="238"/>
      <c r="L313" s="243"/>
      <c r="M313" s="244"/>
      <c r="N313" s="245"/>
      <c r="O313" s="245"/>
      <c r="P313" s="245"/>
      <c r="Q313" s="245"/>
      <c r="R313" s="245"/>
      <c r="S313" s="245"/>
      <c r="T313" s="246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7" t="s">
        <v>154</v>
      </c>
      <c r="AU313" s="247" t="s">
        <v>83</v>
      </c>
      <c r="AV313" s="14" t="s">
        <v>83</v>
      </c>
      <c r="AW313" s="14" t="s">
        <v>35</v>
      </c>
      <c r="AX313" s="14" t="s">
        <v>81</v>
      </c>
      <c r="AY313" s="247" t="s">
        <v>129</v>
      </c>
    </row>
    <row r="314" spans="1:65" s="2" customFormat="1" ht="21.75" customHeight="1">
      <c r="A314" s="40"/>
      <c r="B314" s="41"/>
      <c r="C314" s="206" t="s">
        <v>366</v>
      </c>
      <c r="D314" s="206" t="s">
        <v>131</v>
      </c>
      <c r="E314" s="207" t="s">
        <v>367</v>
      </c>
      <c r="F314" s="208" t="s">
        <v>368</v>
      </c>
      <c r="G314" s="209" t="s">
        <v>134</v>
      </c>
      <c r="H314" s="210">
        <v>2030</v>
      </c>
      <c r="I314" s="211"/>
      <c r="J314" s="212">
        <f>ROUND(I314*H314,2)</f>
        <v>0</v>
      </c>
      <c r="K314" s="208" t="s">
        <v>135</v>
      </c>
      <c r="L314" s="46"/>
      <c r="M314" s="213" t="s">
        <v>19</v>
      </c>
      <c r="N314" s="214" t="s">
        <v>44</v>
      </c>
      <c r="O314" s="86"/>
      <c r="P314" s="215">
        <f>O314*H314</f>
        <v>0</v>
      </c>
      <c r="Q314" s="215">
        <v>0</v>
      </c>
      <c r="R314" s="215">
        <f>Q314*H314</f>
        <v>0</v>
      </c>
      <c r="S314" s="215">
        <v>0</v>
      </c>
      <c r="T314" s="21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7" t="s">
        <v>136</v>
      </c>
      <c r="AT314" s="217" t="s">
        <v>131</v>
      </c>
      <c r="AU314" s="217" t="s">
        <v>83</v>
      </c>
      <c r="AY314" s="19" t="s">
        <v>129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9" t="s">
        <v>81</v>
      </c>
      <c r="BK314" s="218">
        <f>ROUND(I314*H314,2)</f>
        <v>0</v>
      </c>
      <c r="BL314" s="19" t="s">
        <v>136</v>
      </c>
      <c r="BM314" s="217" t="s">
        <v>369</v>
      </c>
    </row>
    <row r="315" spans="1:47" s="2" customFormat="1" ht="12">
      <c r="A315" s="40"/>
      <c r="B315" s="41"/>
      <c r="C315" s="42"/>
      <c r="D315" s="219" t="s">
        <v>138</v>
      </c>
      <c r="E315" s="42"/>
      <c r="F315" s="220" t="s">
        <v>368</v>
      </c>
      <c r="G315" s="42"/>
      <c r="H315" s="42"/>
      <c r="I315" s="221"/>
      <c r="J315" s="42"/>
      <c r="K315" s="42"/>
      <c r="L315" s="46"/>
      <c r="M315" s="222"/>
      <c r="N315" s="22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138</v>
      </c>
      <c r="AU315" s="19" t="s">
        <v>83</v>
      </c>
    </row>
    <row r="316" spans="1:47" s="2" customFormat="1" ht="12">
      <c r="A316" s="40"/>
      <c r="B316" s="41"/>
      <c r="C316" s="42"/>
      <c r="D316" s="224" t="s">
        <v>139</v>
      </c>
      <c r="E316" s="42"/>
      <c r="F316" s="225" t="s">
        <v>370</v>
      </c>
      <c r="G316" s="42"/>
      <c r="H316" s="42"/>
      <c r="I316" s="221"/>
      <c r="J316" s="42"/>
      <c r="K316" s="42"/>
      <c r="L316" s="46"/>
      <c r="M316" s="222"/>
      <c r="N316" s="223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139</v>
      </c>
      <c r="AU316" s="19" t="s">
        <v>83</v>
      </c>
    </row>
    <row r="317" spans="1:51" s="14" customFormat="1" ht="12">
      <c r="A317" s="14"/>
      <c r="B317" s="237"/>
      <c r="C317" s="238"/>
      <c r="D317" s="219" t="s">
        <v>154</v>
      </c>
      <c r="E317" s="239" t="s">
        <v>19</v>
      </c>
      <c r="F317" s="240" t="s">
        <v>371</v>
      </c>
      <c r="G317" s="238"/>
      <c r="H317" s="241">
        <v>2030</v>
      </c>
      <c r="I317" s="242"/>
      <c r="J317" s="238"/>
      <c r="K317" s="238"/>
      <c r="L317" s="243"/>
      <c r="M317" s="244"/>
      <c r="N317" s="245"/>
      <c r="O317" s="245"/>
      <c r="P317" s="245"/>
      <c r="Q317" s="245"/>
      <c r="R317" s="245"/>
      <c r="S317" s="245"/>
      <c r="T317" s="246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7" t="s">
        <v>154</v>
      </c>
      <c r="AU317" s="247" t="s">
        <v>83</v>
      </c>
      <c r="AV317" s="14" t="s">
        <v>83</v>
      </c>
      <c r="AW317" s="14" t="s">
        <v>35</v>
      </c>
      <c r="AX317" s="14" t="s">
        <v>81</v>
      </c>
      <c r="AY317" s="247" t="s">
        <v>129</v>
      </c>
    </row>
    <row r="318" spans="1:65" s="2" customFormat="1" ht="37.8" customHeight="1">
      <c r="A318" s="40"/>
      <c r="B318" s="41"/>
      <c r="C318" s="206" t="s">
        <v>372</v>
      </c>
      <c r="D318" s="206" t="s">
        <v>131</v>
      </c>
      <c r="E318" s="207" t="s">
        <v>373</v>
      </c>
      <c r="F318" s="208" t="s">
        <v>374</v>
      </c>
      <c r="G318" s="209" t="s">
        <v>301</v>
      </c>
      <c r="H318" s="210">
        <v>3920.139</v>
      </c>
      <c r="I318" s="211"/>
      <c r="J318" s="212">
        <f>ROUND(I318*H318,2)</f>
        <v>0</v>
      </c>
      <c r="K318" s="208" t="s">
        <v>135</v>
      </c>
      <c r="L318" s="46"/>
      <c r="M318" s="213" t="s">
        <v>19</v>
      </c>
      <c r="N318" s="214" t="s">
        <v>44</v>
      </c>
      <c r="O318" s="86"/>
      <c r="P318" s="215">
        <f>O318*H318</f>
        <v>0</v>
      </c>
      <c r="Q318" s="215">
        <v>0</v>
      </c>
      <c r="R318" s="215">
        <f>Q318*H318</f>
        <v>0</v>
      </c>
      <c r="S318" s="215">
        <v>0</v>
      </c>
      <c r="T318" s="21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136</v>
      </c>
      <c r="AT318" s="217" t="s">
        <v>131</v>
      </c>
      <c r="AU318" s="217" t="s">
        <v>83</v>
      </c>
      <c r="AY318" s="19" t="s">
        <v>129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9" t="s">
        <v>81</v>
      </c>
      <c r="BK318" s="218">
        <f>ROUND(I318*H318,2)</f>
        <v>0</v>
      </c>
      <c r="BL318" s="19" t="s">
        <v>136</v>
      </c>
      <c r="BM318" s="217" t="s">
        <v>375</v>
      </c>
    </row>
    <row r="319" spans="1:47" s="2" customFormat="1" ht="12">
      <c r="A319" s="40"/>
      <c r="B319" s="41"/>
      <c r="C319" s="42"/>
      <c r="D319" s="219" t="s">
        <v>138</v>
      </c>
      <c r="E319" s="42"/>
      <c r="F319" s="220" t="s">
        <v>374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138</v>
      </c>
      <c r="AU319" s="19" t="s">
        <v>83</v>
      </c>
    </row>
    <row r="320" spans="1:47" s="2" customFormat="1" ht="12">
      <c r="A320" s="40"/>
      <c r="B320" s="41"/>
      <c r="C320" s="42"/>
      <c r="D320" s="224" t="s">
        <v>139</v>
      </c>
      <c r="E320" s="42"/>
      <c r="F320" s="225" t="s">
        <v>376</v>
      </c>
      <c r="G320" s="42"/>
      <c r="H320" s="42"/>
      <c r="I320" s="221"/>
      <c r="J320" s="42"/>
      <c r="K320" s="42"/>
      <c r="L320" s="46"/>
      <c r="M320" s="222"/>
      <c r="N320" s="22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139</v>
      </c>
      <c r="AU320" s="19" t="s">
        <v>83</v>
      </c>
    </row>
    <row r="321" spans="1:51" s="14" customFormat="1" ht="12">
      <c r="A321" s="14"/>
      <c r="B321" s="237"/>
      <c r="C321" s="238"/>
      <c r="D321" s="219" t="s">
        <v>154</v>
      </c>
      <c r="E321" s="239" t="s">
        <v>19</v>
      </c>
      <c r="F321" s="240" t="s">
        <v>377</v>
      </c>
      <c r="G321" s="238"/>
      <c r="H321" s="241">
        <v>1952.521</v>
      </c>
      <c r="I321" s="242"/>
      <c r="J321" s="238"/>
      <c r="K321" s="238"/>
      <c r="L321" s="243"/>
      <c r="M321" s="244"/>
      <c r="N321" s="245"/>
      <c r="O321" s="245"/>
      <c r="P321" s="245"/>
      <c r="Q321" s="245"/>
      <c r="R321" s="245"/>
      <c r="S321" s="245"/>
      <c r="T321" s="246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7" t="s">
        <v>154</v>
      </c>
      <c r="AU321" s="247" t="s">
        <v>83</v>
      </c>
      <c r="AV321" s="14" t="s">
        <v>83</v>
      </c>
      <c r="AW321" s="14" t="s">
        <v>35</v>
      </c>
      <c r="AX321" s="14" t="s">
        <v>73</v>
      </c>
      <c r="AY321" s="247" t="s">
        <v>129</v>
      </c>
    </row>
    <row r="322" spans="1:51" s="14" customFormat="1" ht="12">
      <c r="A322" s="14"/>
      <c r="B322" s="237"/>
      <c r="C322" s="238"/>
      <c r="D322" s="219" t="s">
        <v>154</v>
      </c>
      <c r="E322" s="239" t="s">
        <v>19</v>
      </c>
      <c r="F322" s="240" t="s">
        <v>378</v>
      </c>
      <c r="G322" s="238"/>
      <c r="H322" s="241">
        <v>198.651</v>
      </c>
      <c r="I322" s="242"/>
      <c r="J322" s="238"/>
      <c r="K322" s="238"/>
      <c r="L322" s="243"/>
      <c r="M322" s="244"/>
      <c r="N322" s="245"/>
      <c r="O322" s="245"/>
      <c r="P322" s="245"/>
      <c r="Q322" s="245"/>
      <c r="R322" s="245"/>
      <c r="S322" s="245"/>
      <c r="T322" s="246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7" t="s">
        <v>154</v>
      </c>
      <c r="AU322" s="247" t="s">
        <v>83</v>
      </c>
      <c r="AV322" s="14" t="s">
        <v>83</v>
      </c>
      <c r="AW322" s="14" t="s">
        <v>35</v>
      </c>
      <c r="AX322" s="14" t="s">
        <v>73</v>
      </c>
      <c r="AY322" s="247" t="s">
        <v>129</v>
      </c>
    </row>
    <row r="323" spans="1:51" s="14" customFormat="1" ht="12">
      <c r="A323" s="14"/>
      <c r="B323" s="237"/>
      <c r="C323" s="238"/>
      <c r="D323" s="219" t="s">
        <v>154</v>
      </c>
      <c r="E323" s="239" t="s">
        <v>19</v>
      </c>
      <c r="F323" s="240" t="s">
        <v>379</v>
      </c>
      <c r="G323" s="238"/>
      <c r="H323" s="241">
        <v>1597.104</v>
      </c>
      <c r="I323" s="242"/>
      <c r="J323" s="238"/>
      <c r="K323" s="238"/>
      <c r="L323" s="243"/>
      <c r="M323" s="244"/>
      <c r="N323" s="245"/>
      <c r="O323" s="245"/>
      <c r="P323" s="245"/>
      <c r="Q323" s="245"/>
      <c r="R323" s="245"/>
      <c r="S323" s="245"/>
      <c r="T323" s="246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7" t="s">
        <v>154</v>
      </c>
      <c r="AU323" s="247" t="s">
        <v>83</v>
      </c>
      <c r="AV323" s="14" t="s">
        <v>83</v>
      </c>
      <c r="AW323" s="14" t="s">
        <v>35</v>
      </c>
      <c r="AX323" s="14" t="s">
        <v>73</v>
      </c>
      <c r="AY323" s="247" t="s">
        <v>129</v>
      </c>
    </row>
    <row r="324" spans="1:51" s="14" customFormat="1" ht="12">
      <c r="A324" s="14"/>
      <c r="B324" s="237"/>
      <c r="C324" s="238"/>
      <c r="D324" s="219" t="s">
        <v>154</v>
      </c>
      <c r="E324" s="239" t="s">
        <v>19</v>
      </c>
      <c r="F324" s="240" t="s">
        <v>380</v>
      </c>
      <c r="G324" s="238"/>
      <c r="H324" s="241">
        <v>10.21</v>
      </c>
      <c r="I324" s="242"/>
      <c r="J324" s="238"/>
      <c r="K324" s="238"/>
      <c r="L324" s="243"/>
      <c r="M324" s="244"/>
      <c r="N324" s="245"/>
      <c r="O324" s="245"/>
      <c r="P324" s="245"/>
      <c r="Q324" s="245"/>
      <c r="R324" s="245"/>
      <c r="S324" s="245"/>
      <c r="T324" s="246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7" t="s">
        <v>154</v>
      </c>
      <c r="AU324" s="247" t="s">
        <v>83</v>
      </c>
      <c r="AV324" s="14" t="s">
        <v>83</v>
      </c>
      <c r="AW324" s="14" t="s">
        <v>35</v>
      </c>
      <c r="AX324" s="14" t="s">
        <v>73</v>
      </c>
      <c r="AY324" s="247" t="s">
        <v>129</v>
      </c>
    </row>
    <row r="325" spans="1:51" s="14" customFormat="1" ht="12">
      <c r="A325" s="14"/>
      <c r="B325" s="237"/>
      <c r="C325" s="238"/>
      <c r="D325" s="219" t="s">
        <v>154</v>
      </c>
      <c r="E325" s="239" t="s">
        <v>19</v>
      </c>
      <c r="F325" s="240" t="s">
        <v>381</v>
      </c>
      <c r="G325" s="238"/>
      <c r="H325" s="241">
        <v>41.34</v>
      </c>
      <c r="I325" s="242"/>
      <c r="J325" s="238"/>
      <c r="K325" s="238"/>
      <c r="L325" s="243"/>
      <c r="M325" s="244"/>
      <c r="N325" s="245"/>
      <c r="O325" s="245"/>
      <c r="P325" s="245"/>
      <c r="Q325" s="245"/>
      <c r="R325" s="245"/>
      <c r="S325" s="245"/>
      <c r="T325" s="246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7" t="s">
        <v>154</v>
      </c>
      <c r="AU325" s="247" t="s">
        <v>83</v>
      </c>
      <c r="AV325" s="14" t="s">
        <v>83</v>
      </c>
      <c r="AW325" s="14" t="s">
        <v>35</v>
      </c>
      <c r="AX325" s="14" t="s">
        <v>73</v>
      </c>
      <c r="AY325" s="247" t="s">
        <v>129</v>
      </c>
    </row>
    <row r="326" spans="1:51" s="14" customFormat="1" ht="12">
      <c r="A326" s="14"/>
      <c r="B326" s="237"/>
      <c r="C326" s="238"/>
      <c r="D326" s="219" t="s">
        <v>154</v>
      </c>
      <c r="E326" s="239" t="s">
        <v>19</v>
      </c>
      <c r="F326" s="240" t="s">
        <v>382</v>
      </c>
      <c r="G326" s="238"/>
      <c r="H326" s="241">
        <v>0.875</v>
      </c>
      <c r="I326" s="242"/>
      <c r="J326" s="238"/>
      <c r="K326" s="238"/>
      <c r="L326" s="243"/>
      <c r="M326" s="244"/>
      <c r="N326" s="245"/>
      <c r="O326" s="245"/>
      <c r="P326" s="245"/>
      <c r="Q326" s="245"/>
      <c r="R326" s="245"/>
      <c r="S326" s="245"/>
      <c r="T326" s="246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7" t="s">
        <v>154</v>
      </c>
      <c r="AU326" s="247" t="s">
        <v>83</v>
      </c>
      <c r="AV326" s="14" t="s">
        <v>83</v>
      </c>
      <c r="AW326" s="14" t="s">
        <v>35</v>
      </c>
      <c r="AX326" s="14" t="s">
        <v>73</v>
      </c>
      <c r="AY326" s="247" t="s">
        <v>129</v>
      </c>
    </row>
    <row r="327" spans="1:51" s="14" customFormat="1" ht="12">
      <c r="A327" s="14"/>
      <c r="B327" s="237"/>
      <c r="C327" s="238"/>
      <c r="D327" s="219" t="s">
        <v>154</v>
      </c>
      <c r="E327" s="239" t="s">
        <v>19</v>
      </c>
      <c r="F327" s="240" t="s">
        <v>383</v>
      </c>
      <c r="G327" s="238"/>
      <c r="H327" s="241">
        <v>119.438</v>
      </c>
      <c r="I327" s="242"/>
      <c r="J327" s="238"/>
      <c r="K327" s="238"/>
      <c r="L327" s="243"/>
      <c r="M327" s="244"/>
      <c r="N327" s="245"/>
      <c r="O327" s="245"/>
      <c r="P327" s="245"/>
      <c r="Q327" s="245"/>
      <c r="R327" s="245"/>
      <c r="S327" s="245"/>
      <c r="T327" s="246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7" t="s">
        <v>154</v>
      </c>
      <c r="AU327" s="247" t="s">
        <v>83</v>
      </c>
      <c r="AV327" s="14" t="s">
        <v>83</v>
      </c>
      <c r="AW327" s="14" t="s">
        <v>35</v>
      </c>
      <c r="AX327" s="14" t="s">
        <v>73</v>
      </c>
      <c r="AY327" s="247" t="s">
        <v>129</v>
      </c>
    </row>
    <row r="328" spans="1:51" s="15" customFormat="1" ht="12">
      <c r="A328" s="15"/>
      <c r="B328" s="248"/>
      <c r="C328" s="249"/>
      <c r="D328" s="219" t="s">
        <v>154</v>
      </c>
      <c r="E328" s="250" t="s">
        <v>19</v>
      </c>
      <c r="F328" s="251" t="s">
        <v>162</v>
      </c>
      <c r="G328" s="249"/>
      <c r="H328" s="252">
        <v>3920.139</v>
      </c>
      <c r="I328" s="253"/>
      <c r="J328" s="249"/>
      <c r="K328" s="249"/>
      <c r="L328" s="254"/>
      <c r="M328" s="255"/>
      <c r="N328" s="256"/>
      <c r="O328" s="256"/>
      <c r="P328" s="256"/>
      <c r="Q328" s="256"/>
      <c r="R328" s="256"/>
      <c r="S328" s="256"/>
      <c r="T328" s="257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58" t="s">
        <v>154</v>
      </c>
      <c r="AU328" s="258" t="s">
        <v>83</v>
      </c>
      <c r="AV328" s="15" t="s">
        <v>136</v>
      </c>
      <c r="AW328" s="15" t="s">
        <v>35</v>
      </c>
      <c r="AX328" s="15" t="s">
        <v>81</v>
      </c>
      <c r="AY328" s="258" t="s">
        <v>129</v>
      </c>
    </row>
    <row r="329" spans="1:65" s="2" customFormat="1" ht="37.8" customHeight="1">
      <c r="A329" s="40"/>
      <c r="B329" s="41"/>
      <c r="C329" s="206" t="s">
        <v>384</v>
      </c>
      <c r="D329" s="206" t="s">
        <v>131</v>
      </c>
      <c r="E329" s="207" t="s">
        <v>385</v>
      </c>
      <c r="F329" s="208" t="s">
        <v>386</v>
      </c>
      <c r="G329" s="209" t="s">
        <v>301</v>
      </c>
      <c r="H329" s="210">
        <v>18741.38</v>
      </c>
      <c r="I329" s="211"/>
      <c r="J329" s="212">
        <f>ROUND(I329*H329,2)</f>
        <v>0</v>
      </c>
      <c r="K329" s="208" t="s">
        <v>135</v>
      </c>
      <c r="L329" s="46"/>
      <c r="M329" s="213" t="s">
        <v>19</v>
      </c>
      <c r="N329" s="214" t="s">
        <v>44</v>
      </c>
      <c r="O329" s="86"/>
      <c r="P329" s="215">
        <f>O329*H329</f>
        <v>0</v>
      </c>
      <c r="Q329" s="215">
        <v>0</v>
      </c>
      <c r="R329" s="215">
        <f>Q329*H329</f>
        <v>0</v>
      </c>
      <c r="S329" s="215">
        <v>0</v>
      </c>
      <c r="T329" s="216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7" t="s">
        <v>136</v>
      </c>
      <c r="AT329" s="217" t="s">
        <v>131</v>
      </c>
      <c r="AU329" s="217" t="s">
        <v>83</v>
      </c>
      <c r="AY329" s="19" t="s">
        <v>129</v>
      </c>
      <c r="BE329" s="218">
        <f>IF(N329="základní",J329,0)</f>
        <v>0</v>
      </c>
      <c r="BF329" s="218">
        <f>IF(N329="snížená",J329,0)</f>
        <v>0</v>
      </c>
      <c r="BG329" s="218">
        <f>IF(N329="zákl. přenesená",J329,0)</f>
        <v>0</v>
      </c>
      <c r="BH329" s="218">
        <f>IF(N329="sníž. přenesená",J329,0)</f>
        <v>0</v>
      </c>
      <c r="BI329" s="218">
        <f>IF(N329="nulová",J329,0)</f>
        <v>0</v>
      </c>
      <c r="BJ329" s="19" t="s">
        <v>81</v>
      </c>
      <c r="BK329" s="218">
        <f>ROUND(I329*H329,2)</f>
        <v>0</v>
      </c>
      <c r="BL329" s="19" t="s">
        <v>136</v>
      </c>
      <c r="BM329" s="217" t="s">
        <v>387</v>
      </c>
    </row>
    <row r="330" spans="1:47" s="2" customFormat="1" ht="12">
      <c r="A330" s="40"/>
      <c r="B330" s="41"/>
      <c r="C330" s="42"/>
      <c r="D330" s="219" t="s">
        <v>138</v>
      </c>
      <c r="E330" s="42"/>
      <c r="F330" s="220" t="s">
        <v>388</v>
      </c>
      <c r="G330" s="42"/>
      <c r="H330" s="42"/>
      <c r="I330" s="221"/>
      <c r="J330" s="42"/>
      <c r="K330" s="42"/>
      <c r="L330" s="46"/>
      <c r="M330" s="222"/>
      <c r="N330" s="223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138</v>
      </c>
      <c r="AU330" s="19" t="s">
        <v>83</v>
      </c>
    </row>
    <row r="331" spans="1:47" s="2" customFormat="1" ht="12">
      <c r="A331" s="40"/>
      <c r="B331" s="41"/>
      <c r="C331" s="42"/>
      <c r="D331" s="224" t="s">
        <v>139</v>
      </c>
      <c r="E331" s="42"/>
      <c r="F331" s="225" t="s">
        <v>389</v>
      </c>
      <c r="G331" s="42"/>
      <c r="H331" s="42"/>
      <c r="I331" s="221"/>
      <c r="J331" s="42"/>
      <c r="K331" s="42"/>
      <c r="L331" s="46"/>
      <c r="M331" s="222"/>
      <c r="N331" s="223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139</v>
      </c>
      <c r="AU331" s="19" t="s">
        <v>83</v>
      </c>
    </row>
    <row r="332" spans="1:51" s="14" customFormat="1" ht="12">
      <c r="A332" s="14"/>
      <c r="B332" s="237"/>
      <c r="C332" s="238"/>
      <c r="D332" s="219" t="s">
        <v>154</v>
      </c>
      <c r="E332" s="239" t="s">
        <v>19</v>
      </c>
      <c r="F332" s="240" t="s">
        <v>390</v>
      </c>
      <c r="G332" s="238"/>
      <c r="H332" s="241">
        <v>18741.38</v>
      </c>
      <c r="I332" s="242"/>
      <c r="J332" s="238"/>
      <c r="K332" s="238"/>
      <c r="L332" s="243"/>
      <c r="M332" s="244"/>
      <c r="N332" s="245"/>
      <c r="O332" s="245"/>
      <c r="P332" s="245"/>
      <c r="Q332" s="245"/>
      <c r="R332" s="245"/>
      <c r="S332" s="245"/>
      <c r="T332" s="246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7" t="s">
        <v>154</v>
      </c>
      <c r="AU332" s="247" t="s">
        <v>83</v>
      </c>
      <c r="AV332" s="14" t="s">
        <v>83</v>
      </c>
      <c r="AW332" s="14" t="s">
        <v>35</v>
      </c>
      <c r="AX332" s="14" t="s">
        <v>81</v>
      </c>
      <c r="AY332" s="247" t="s">
        <v>129</v>
      </c>
    </row>
    <row r="333" spans="1:65" s="2" customFormat="1" ht="24.15" customHeight="1">
      <c r="A333" s="40"/>
      <c r="B333" s="41"/>
      <c r="C333" s="206" t="s">
        <v>391</v>
      </c>
      <c r="D333" s="206" t="s">
        <v>131</v>
      </c>
      <c r="E333" s="207" t="s">
        <v>392</v>
      </c>
      <c r="F333" s="208" t="s">
        <v>393</v>
      </c>
      <c r="G333" s="209" t="s">
        <v>301</v>
      </c>
      <c r="H333" s="210">
        <v>1008.52</v>
      </c>
      <c r="I333" s="211"/>
      <c r="J333" s="212">
        <f>ROUND(I333*H333,2)</f>
        <v>0</v>
      </c>
      <c r="K333" s="208" t="s">
        <v>135</v>
      </c>
      <c r="L333" s="46"/>
      <c r="M333" s="213" t="s">
        <v>19</v>
      </c>
      <c r="N333" s="214" t="s">
        <v>44</v>
      </c>
      <c r="O333" s="86"/>
      <c r="P333" s="215">
        <f>O333*H333</f>
        <v>0</v>
      </c>
      <c r="Q333" s="215">
        <v>0</v>
      </c>
      <c r="R333" s="215">
        <f>Q333*H333</f>
        <v>0</v>
      </c>
      <c r="S333" s="215">
        <v>0</v>
      </c>
      <c r="T333" s="216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7" t="s">
        <v>136</v>
      </c>
      <c r="AT333" s="217" t="s">
        <v>131</v>
      </c>
      <c r="AU333" s="217" t="s">
        <v>83</v>
      </c>
      <c r="AY333" s="19" t="s">
        <v>129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9" t="s">
        <v>81</v>
      </c>
      <c r="BK333" s="218">
        <f>ROUND(I333*H333,2)</f>
        <v>0</v>
      </c>
      <c r="BL333" s="19" t="s">
        <v>136</v>
      </c>
      <c r="BM333" s="217" t="s">
        <v>394</v>
      </c>
    </row>
    <row r="334" spans="1:47" s="2" customFormat="1" ht="12">
      <c r="A334" s="40"/>
      <c r="B334" s="41"/>
      <c r="C334" s="42"/>
      <c r="D334" s="219" t="s">
        <v>138</v>
      </c>
      <c r="E334" s="42"/>
      <c r="F334" s="220" t="s">
        <v>393</v>
      </c>
      <c r="G334" s="42"/>
      <c r="H334" s="42"/>
      <c r="I334" s="221"/>
      <c r="J334" s="42"/>
      <c r="K334" s="42"/>
      <c r="L334" s="46"/>
      <c r="M334" s="222"/>
      <c r="N334" s="223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138</v>
      </c>
      <c r="AU334" s="19" t="s">
        <v>83</v>
      </c>
    </row>
    <row r="335" spans="1:47" s="2" customFormat="1" ht="12">
      <c r="A335" s="40"/>
      <c r="B335" s="41"/>
      <c r="C335" s="42"/>
      <c r="D335" s="224" t="s">
        <v>139</v>
      </c>
      <c r="E335" s="42"/>
      <c r="F335" s="225" t="s">
        <v>395</v>
      </c>
      <c r="G335" s="42"/>
      <c r="H335" s="42"/>
      <c r="I335" s="221"/>
      <c r="J335" s="42"/>
      <c r="K335" s="42"/>
      <c r="L335" s="46"/>
      <c r="M335" s="222"/>
      <c r="N335" s="223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139</v>
      </c>
      <c r="AU335" s="19" t="s">
        <v>83</v>
      </c>
    </row>
    <row r="336" spans="1:51" s="14" customFormat="1" ht="12">
      <c r="A336" s="14"/>
      <c r="B336" s="237"/>
      <c r="C336" s="238"/>
      <c r="D336" s="219" t="s">
        <v>154</v>
      </c>
      <c r="E336" s="239" t="s">
        <v>19</v>
      </c>
      <c r="F336" s="240" t="s">
        <v>396</v>
      </c>
      <c r="G336" s="238"/>
      <c r="H336" s="241">
        <v>1008.52</v>
      </c>
      <c r="I336" s="242"/>
      <c r="J336" s="238"/>
      <c r="K336" s="238"/>
      <c r="L336" s="243"/>
      <c r="M336" s="244"/>
      <c r="N336" s="245"/>
      <c r="O336" s="245"/>
      <c r="P336" s="245"/>
      <c r="Q336" s="245"/>
      <c r="R336" s="245"/>
      <c r="S336" s="245"/>
      <c r="T336" s="246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7" t="s">
        <v>154</v>
      </c>
      <c r="AU336" s="247" t="s">
        <v>83</v>
      </c>
      <c r="AV336" s="14" t="s">
        <v>83</v>
      </c>
      <c r="AW336" s="14" t="s">
        <v>35</v>
      </c>
      <c r="AX336" s="14" t="s">
        <v>81</v>
      </c>
      <c r="AY336" s="247" t="s">
        <v>129</v>
      </c>
    </row>
    <row r="337" spans="1:65" s="2" customFormat="1" ht="24.15" customHeight="1">
      <c r="A337" s="40"/>
      <c r="B337" s="41"/>
      <c r="C337" s="206" t="s">
        <v>397</v>
      </c>
      <c r="D337" s="206" t="s">
        <v>131</v>
      </c>
      <c r="E337" s="207" t="s">
        <v>398</v>
      </c>
      <c r="F337" s="208" t="s">
        <v>399</v>
      </c>
      <c r="G337" s="209" t="s">
        <v>400</v>
      </c>
      <c r="H337" s="210">
        <v>7446.35</v>
      </c>
      <c r="I337" s="211"/>
      <c r="J337" s="212">
        <f>ROUND(I337*H337,2)</f>
        <v>0</v>
      </c>
      <c r="K337" s="208" t="s">
        <v>135</v>
      </c>
      <c r="L337" s="46"/>
      <c r="M337" s="213" t="s">
        <v>19</v>
      </c>
      <c r="N337" s="214" t="s">
        <v>44</v>
      </c>
      <c r="O337" s="86"/>
      <c r="P337" s="215">
        <f>O337*H337</f>
        <v>0</v>
      </c>
      <c r="Q337" s="215">
        <v>0</v>
      </c>
      <c r="R337" s="215">
        <f>Q337*H337</f>
        <v>0</v>
      </c>
      <c r="S337" s="215">
        <v>0</v>
      </c>
      <c r="T337" s="216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7" t="s">
        <v>136</v>
      </c>
      <c r="AT337" s="217" t="s">
        <v>131</v>
      </c>
      <c r="AU337" s="217" t="s">
        <v>83</v>
      </c>
      <c r="AY337" s="19" t="s">
        <v>129</v>
      </c>
      <c r="BE337" s="218">
        <f>IF(N337="základní",J337,0)</f>
        <v>0</v>
      </c>
      <c r="BF337" s="218">
        <f>IF(N337="snížená",J337,0)</f>
        <v>0</v>
      </c>
      <c r="BG337" s="218">
        <f>IF(N337="zákl. přenesená",J337,0)</f>
        <v>0</v>
      </c>
      <c r="BH337" s="218">
        <f>IF(N337="sníž. přenesená",J337,0)</f>
        <v>0</v>
      </c>
      <c r="BI337" s="218">
        <f>IF(N337="nulová",J337,0)</f>
        <v>0</v>
      </c>
      <c r="BJ337" s="19" t="s">
        <v>81</v>
      </c>
      <c r="BK337" s="218">
        <f>ROUND(I337*H337,2)</f>
        <v>0</v>
      </c>
      <c r="BL337" s="19" t="s">
        <v>136</v>
      </c>
      <c r="BM337" s="217" t="s">
        <v>401</v>
      </c>
    </row>
    <row r="338" spans="1:47" s="2" customFormat="1" ht="12">
      <c r="A338" s="40"/>
      <c r="B338" s="41"/>
      <c r="C338" s="42"/>
      <c r="D338" s="219" t="s">
        <v>138</v>
      </c>
      <c r="E338" s="42"/>
      <c r="F338" s="220" t="s">
        <v>399</v>
      </c>
      <c r="G338" s="42"/>
      <c r="H338" s="42"/>
      <c r="I338" s="221"/>
      <c r="J338" s="42"/>
      <c r="K338" s="42"/>
      <c r="L338" s="46"/>
      <c r="M338" s="222"/>
      <c r="N338" s="223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138</v>
      </c>
      <c r="AU338" s="19" t="s">
        <v>83</v>
      </c>
    </row>
    <row r="339" spans="1:47" s="2" customFormat="1" ht="12">
      <c r="A339" s="40"/>
      <c r="B339" s="41"/>
      <c r="C339" s="42"/>
      <c r="D339" s="224" t="s">
        <v>139</v>
      </c>
      <c r="E339" s="42"/>
      <c r="F339" s="225" t="s">
        <v>402</v>
      </c>
      <c r="G339" s="42"/>
      <c r="H339" s="42"/>
      <c r="I339" s="221"/>
      <c r="J339" s="42"/>
      <c r="K339" s="42"/>
      <c r="L339" s="46"/>
      <c r="M339" s="222"/>
      <c r="N339" s="223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139</v>
      </c>
      <c r="AU339" s="19" t="s">
        <v>83</v>
      </c>
    </row>
    <row r="340" spans="1:51" s="14" customFormat="1" ht="12">
      <c r="A340" s="14"/>
      <c r="B340" s="237"/>
      <c r="C340" s="238"/>
      <c r="D340" s="219" t="s">
        <v>154</v>
      </c>
      <c r="E340" s="239" t="s">
        <v>19</v>
      </c>
      <c r="F340" s="240" t="s">
        <v>403</v>
      </c>
      <c r="G340" s="238"/>
      <c r="H340" s="241">
        <v>3709.79</v>
      </c>
      <c r="I340" s="242"/>
      <c r="J340" s="238"/>
      <c r="K340" s="238"/>
      <c r="L340" s="243"/>
      <c r="M340" s="244"/>
      <c r="N340" s="245"/>
      <c r="O340" s="245"/>
      <c r="P340" s="245"/>
      <c r="Q340" s="245"/>
      <c r="R340" s="245"/>
      <c r="S340" s="245"/>
      <c r="T340" s="246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7" t="s">
        <v>154</v>
      </c>
      <c r="AU340" s="247" t="s">
        <v>83</v>
      </c>
      <c r="AV340" s="14" t="s">
        <v>83</v>
      </c>
      <c r="AW340" s="14" t="s">
        <v>35</v>
      </c>
      <c r="AX340" s="14" t="s">
        <v>73</v>
      </c>
      <c r="AY340" s="247" t="s">
        <v>129</v>
      </c>
    </row>
    <row r="341" spans="1:51" s="14" customFormat="1" ht="12">
      <c r="A341" s="14"/>
      <c r="B341" s="237"/>
      <c r="C341" s="238"/>
      <c r="D341" s="219" t="s">
        <v>154</v>
      </c>
      <c r="E341" s="239" t="s">
        <v>19</v>
      </c>
      <c r="F341" s="240" t="s">
        <v>404</v>
      </c>
      <c r="G341" s="238"/>
      <c r="H341" s="241">
        <v>377.436</v>
      </c>
      <c r="I341" s="242"/>
      <c r="J341" s="238"/>
      <c r="K341" s="238"/>
      <c r="L341" s="243"/>
      <c r="M341" s="244"/>
      <c r="N341" s="245"/>
      <c r="O341" s="245"/>
      <c r="P341" s="245"/>
      <c r="Q341" s="245"/>
      <c r="R341" s="245"/>
      <c r="S341" s="245"/>
      <c r="T341" s="246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7" t="s">
        <v>154</v>
      </c>
      <c r="AU341" s="247" t="s">
        <v>83</v>
      </c>
      <c r="AV341" s="14" t="s">
        <v>83</v>
      </c>
      <c r="AW341" s="14" t="s">
        <v>35</v>
      </c>
      <c r="AX341" s="14" t="s">
        <v>73</v>
      </c>
      <c r="AY341" s="247" t="s">
        <v>129</v>
      </c>
    </row>
    <row r="342" spans="1:51" s="14" customFormat="1" ht="12">
      <c r="A342" s="14"/>
      <c r="B342" s="237"/>
      <c r="C342" s="238"/>
      <c r="D342" s="219" t="s">
        <v>154</v>
      </c>
      <c r="E342" s="239" t="s">
        <v>19</v>
      </c>
      <c r="F342" s="240" t="s">
        <v>405</v>
      </c>
      <c r="G342" s="238"/>
      <c r="H342" s="241">
        <v>3034.498</v>
      </c>
      <c r="I342" s="242"/>
      <c r="J342" s="238"/>
      <c r="K342" s="238"/>
      <c r="L342" s="243"/>
      <c r="M342" s="244"/>
      <c r="N342" s="245"/>
      <c r="O342" s="245"/>
      <c r="P342" s="245"/>
      <c r="Q342" s="245"/>
      <c r="R342" s="245"/>
      <c r="S342" s="245"/>
      <c r="T342" s="246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7" t="s">
        <v>154</v>
      </c>
      <c r="AU342" s="247" t="s">
        <v>83</v>
      </c>
      <c r="AV342" s="14" t="s">
        <v>83</v>
      </c>
      <c r="AW342" s="14" t="s">
        <v>35</v>
      </c>
      <c r="AX342" s="14" t="s">
        <v>73</v>
      </c>
      <c r="AY342" s="247" t="s">
        <v>129</v>
      </c>
    </row>
    <row r="343" spans="1:51" s="14" customFormat="1" ht="12">
      <c r="A343" s="14"/>
      <c r="B343" s="237"/>
      <c r="C343" s="238"/>
      <c r="D343" s="219" t="s">
        <v>154</v>
      </c>
      <c r="E343" s="239" t="s">
        <v>19</v>
      </c>
      <c r="F343" s="240" t="s">
        <v>406</v>
      </c>
      <c r="G343" s="238"/>
      <c r="H343" s="241">
        <v>17.5</v>
      </c>
      <c r="I343" s="242"/>
      <c r="J343" s="238"/>
      <c r="K343" s="238"/>
      <c r="L343" s="243"/>
      <c r="M343" s="244"/>
      <c r="N343" s="245"/>
      <c r="O343" s="245"/>
      <c r="P343" s="245"/>
      <c r="Q343" s="245"/>
      <c r="R343" s="245"/>
      <c r="S343" s="245"/>
      <c r="T343" s="24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7" t="s">
        <v>154</v>
      </c>
      <c r="AU343" s="247" t="s">
        <v>83</v>
      </c>
      <c r="AV343" s="14" t="s">
        <v>83</v>
      </c>
      <c r="AW343" s="14" t="s">
        <v>35</v>
      </c>
      <c r="AX343" s="14" t="s">
        <v>73</v>
      </c>
      <c r="AY343" s="247" t="s">
        <v>129</v>
      </c>
    </row>
    <row r="344" spans="1:51" s="14" customFormat="1" ht="12">
      <c r="A344" s="14"/>
      <c r="B344" s="237"/>
      <c r="C344" s="238"/>
      <c r="D344" s="219" t="s">
        <v>154</v>
      </c>
      <c r="E344" s="239" t="s">
        <v>19</v>
      </c>
      <c r="F344" s="240" t="s">
        <v>407</v>
      </c>
      <c r="G344" s="238"/>
      <c r="H344" s="241">
        <v>78.546</v>
      </c>
      <c r="I344" s="242"/>
      <c r="J344" s="238"/>
      <c r="K344" s="238"/>
      <c r="L344" s="243"/>
      <c r="M344" s="244"/>
      <c r="N344" s="245"/>
      <c r="O344" s="245"/>
      <c r="P344" s="245"/>
      <c r="Q344" s="245"/>
      <c r="R344" s="245"/>
      <c r="S344" s="245"/>
      <c r="T344" s="246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7" t="s">
        <v>154</v>
      </c>
      <c r="AU344" s="247" t="s">
        <v>83</v>
      </c>
      <c r="AV344" s="14" t="s">
        <v>83</v>
      </c>
      <c r="AW344" s="14" t="s">
        <v>35</v>
      </c>
      <c r="AX344" s="14" t="s">
        <v>73</v>
      </c>
      <c r="AY344" s="247" t="s">
        <v>129</v>
      </c>
    </row>
    <row r="345" spans="1:51" s="14" customFormat="1" ht="12">
      <c r="A345" s="14"/>
      <c r="B345" s="237"/>
      <c r="C345" s="238"/>
      <c r="D345" s="219" t="s">
        <v>154</v>
      </c>
      <c r="E345" s="239" t="s">
        <v>19</v>
      </c>
      <c r="F345" s="240" t="s">
        <v>408</v>
      </c>
      <c r="G345" s="238"/>
      <c r="H345" s="241">
        <v>1.663</v>
      </c>
      <c r="I345" s="242"/>
      <c r="J345" s="238"/>
      <c r="K345" s="238"/>
      <c r="L345" s="243"/>
      <c r="M345" s="244"/>
      <c r="N345" s="245"/>
      <c r="O345" s="245"/>
      <c r="P345" s="245"/>
      <c r="Q345" s="245"/>
      <c r="R345" s="245"/>
      <c r="S345" s="245"/>
      <c r="T345" s="246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7" t="s">
        <v>154</v>
      </c>
      <c r="AU345" s="247" t="s">
        <v>83</v>
      </c>
      <c r="AV345" s="14" t="s">
        <v>83</v>
      </c>
      <c r="AW345" s="14" t="s">
        <v>35</v>
      </c>
      <c r="AX345" s="14" t="s">
        <v>73</v>
      </c>
      <c r="AY345" s="247" t="s">
        <v>129</v>
      </c>
    </row>
    <row r="346" spans="1:51" s="14" customFormat="1" ht="12">
      <c r="A346" s="14"/>
      <c r="B346" s="237"/>
      <c r="C346" s="238"/>
      <c r="D346" s="219" t="s">
        <v>154</v>
      </c>
      <c r="E346" s="239" t="s">
        <v>19</v>
      </c>
      <c r="F346" s="240" t="s">
        <v>409</v>
      </c>
      <c r="G346" s="238"/>
      <c r="H346" s="241">
        <v>226.917</v>
      </c>
      <c r="I346" s="242"/>
      <c r="J346" s="238"/>
      <c r="K346" s="238"/>
      <c r="L346" s="243"/>
      <c r="M346" s="244"/>
      <c r="N346" s="245"/>
      <c r="O346" s="245"/>
      <c r="P346" s="245"/>
      <c r="Q346" s="245"/>
      <c r="R346" s="245"/>
      <c r="S346" s="245"/>
      <c r="T346" s="246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7" t="s">
        <v>154</v>
      </c>
      <c r="AU346" s="247" t="s">
        <v>83</v>
      </c>
      <c r="AV346" s="14" t="s">
        <v>83</v>
      </c>
      <c r="AW346" s="14" t="s">
        <v>35</v>
      </c>
      <c r="AX346" s="14" t="s">
        <v>73</v>
      </c>
      <c r="AY346" s="247" t="s">
        <v>129</v>
      </c>
    </row>
    <row r="347" spans="1:51" s="15" customFormat="1" ht="12">
      <c r="A347" s="15"/>
      <c r="B347" s="248"/>
      <c r="C347" s="249"/>
      <c r="D347" s="219" t="s">
        <v>154</v>
      </c>
      <c r="E347" s="250" t="s">
        <v>19</v>
      </c>
      <c r="F347" s="251" t="s">
        <v>162</v>
      </c>
      <c r="G347" s="249"/>
      <c r="H347" s="252">
        <v>7446.35</v>
      </c>
      <c r="I347" s="253"/>
      <c r="J347" s="249"/>
      <c r="K347" s="249"/>
      <c r="L347" s="254"/>
      <c r="M347" s="255"/>
      <c r="N347" s="256"/>
      <c r="O347" s="256"/>
      <c r="P347" s="256"/>
      <c r="Q347" s="256"/>
      <c r="R347" s="256"/>
      <c r="S347" s="256"/>
      <c r="T347" s="257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58" t="s">
        <v>154</v>
      </c>
      <c r="AU347" s="258" t="s">
        <v>83</v>
      </c>
      <c r="AV347" s="15" t="s">
        <v>136</v>
      </c>
      <c r="AW347" s="15" t="s">
        <v>35</v>
      </c>
      <c r="AX347" s="15" t="s">
        <v>81</v>
      </c>
      <c r="AY347" s="258" t="s">
        <v>129</v>
      </c>
    </row>
    <row r="348" spans="1:65" s="2" customFormat="1" ht="37.8" customHeight="1">
      <c r="A348" s="40"/>
      <c r="B348" s="41"/>
      <c r="C348" s="206" t="s">
        <v>410</v>
      </c>
      <c r="D348" s="206" t="s">
        <v>131</v>
      </c>
      <c r="E348" s="207" t="s">
        <v>411</v>
      </c>
      <c r="F348" s="208" t="s">
        <v>412</v>
      </c>
      <c r="G348" s="209" t="s">
        <v>301</v>
      </c>
      <c r="H348" s="210">
        <v>66.606</v>
      </c>
      <c r="I348" s="211"/>
      <c r="J348" s="212">
        <f>ROUND(I348*H348,2)</f>
        <v>0</v>
      </c>
      <c r="K348" s="208" t="s">
        <v>135</v>
      </c>
      <c r="L348" s="46"/>
      <c r="M348" s="213" t="s">
        <v>19</v>
      </c>
      <c r="N348" s="214" t="s">
        <v>44</v>
      </c>
      <c r="O348" s="86"/>
      <c r="P348" s="215">
        <f>O348*H348</f>
        <v>0</v>
      </c>
      <c r="Q348" s="215">
        <v>0</v>
      </c>
      <c r="R348" s="215">
        <f>Q348*H348</f>
        <v>0</v>
      </c>
      <c r="S348" s="215">
        <v>0</v>
      </c>
      <c r="T348" s="21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7" t="s">
        <v>136</v>
      </c>
      <c r="AT348" s="217" t="s">
        <v>131</v>
      </c>
      <c r="AU348" s="217" t="s">
        <v>83</v>
      </c>
      <c r="AY348" s="19" t="s">
        <v>129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9" t="s">
        <v>81</v>
      </c>
      <c r="BK348" s="218">
        <f>ROUND(I348*H348,2)</f>
        <v>0</v>
      </c>
      <c r="BL348" s="19" t="s">
        <v>136</v>
      </c>
      <c r="BM348" s="217" t="s">
        <v>413</v>
      </c>
    </row>
    <row r="349" spans="1:47" s="2" customFormat="1" ht="12">
      <c r="A349" s="40"/>
      <c r="B349" s="41"/>
      <c r="C349" s="42"/>
      <c r="D349" s="219" t="s">
        <v>138</v>
      </c>
      <c r="E349" s="42"/>
      <c r="F349" s="220" t="s">
        <v>412</v>
      </c>
      <c r="G349" s="42"/>
      <c r="H349" s="42"/>
      <c r="I349" s="221"/>
      <c r="J349" s="42"/>
      <c r="K349" s="42"/>
      <c r="L349" s="46"/>
      <c r="M349" s="222"/>
      <c r="N349" s="223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138</v>
      </c>
      <c r="AU349" s="19" t="s">
        <v>83</v>
      </c>
    </row>
    <row r="350" spans="1:47" s="2" customFormat="1" ht="12">
      <c r="A350" s="40"/>
      <c r="B350" s="41"/>
      <c r="C350" s="42"/>
      <c r="D350" s="224" t="s">
        <v>139</v>
      </c>
      <c r="E350" s="42"/>
      <c r="F350" s="225" t="s">
        <v>414</v>
      </c>
      <c r="G350" s="42"/>
      <c r="H350" s="42"/>
      <c r="I350" s="221"/>
      <c r="J350" s="42"/>
      <c r="K350" s="42"/>
      <c r="L350" s="46"/>
      <c r="M350" s="222"/>
      <c r="N350" s="223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139</v>
      </c>
      <c r="AU350" s="19" t="s">
        <v>83</v>
      </c>
    </row>
    <row r="351" spans="1:51" s="14" customFormat="1" ht="12">
      <c r="A351" s="14"/>
      <c r="B351" s="237"/>
      <c r="C351" s="238"/>
      <c r="D351" s="219" t="s">
        <v>154</v>
      </c>
      <c r="E351" s="239" t="s">
        <v>19</v>
      </c>
      <c r="F351" s="240" t="s">
        <v>415</v>
      </c>
      <c r="G351" s="238"/>
      <c r="H351" s="241">
        <v>30.658</v>
      </c>
      <c r="I351" s="242"/>
      <c r="J351" s="238"/>
      <c r="K351" s="238"/>
      <c r="L351" s="243"/>
      <c r="M351" s="244"/>
      <c r="N351" s="245"/>
      <c r="O351" s="245"/>
      <c r="P351" s="245"/>
      <c r="Q351" s="245"/>
      <c r="R351" s="245"/>
      <c r="S351" s="245"/>
      <c r="T351" s="246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7" t="s">
        <v>154</v>
      </c>
      <c r="AU351" s="247" t="s">
        <v>83</v>
      </c>
      <c r="AV351" s="14" t="s">
        <v>83</v>
      </c>
      <c r="AW351" s="14" t="s">
        <v>35</v>
      </c>
      <c r="AX351" s="14" t="s">
        <v>73</v>
      </c>
      <c r="AY351" s="247" t="s">
        <v>129</v>
      </c>
    </row>
    <row r="352" spans="1:51" s="14" customFormat="1" ht="12">
      <c r="A352" s="14"/>
      <c r="B352" s="237"/>
      <c r="C352" s="238"/>
      <c r="D352" s="219" t="s">
        <v>154</v>
      </c>
      <c r="E352" s="239" t="s">
        <v>19</v>
      </c>
      <c r="F352" s="240" t="s">
        <v>416</v>
      </c>
      <c r="G352" s="238"/>
      <c r="H352" s="241">
        <v>4.668</v>
      </c>
      <c r="I352" s="242"/>
      <c r="J352" s="238"/>
      <c r="K352" s="238"/>
      <c r="L352" s="243"/>
      <c r="M352" s="244"/>
      <c r="N352" s="245"/>
      <c r="O352" s="245"/>
      <c r="P352" s="245"/>
      <c r="Q352" s="245"/>
      <c r="R352" s="245"/>
      <c r="S352" s="245"/>
      <c r="T352" s="246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7" t="s">
        <v>154</v>
      </c>
      <c r="AU352" s="247" t="s">
        <v>83</v>
      </c>
      <c r="AV352" s="14" t="s">
        <v>83</v>
      </c>
      <c r="AW352" s="14" t="s">
        <v>35</v>
      </c>
      <c r="AX352" s="14" t="s">
        <v>73</v>
      </c>
      <c r="AY352" s="247" t="s">
        <v>129</v>
      </c>
    </row>
    <row r="353" spans="1:51" s="14" customFormat="1" ht="12">
      <c r="A353" s="14"/>
      <c r="B353" s="237"/>
      <c r="C353" s="238"/>
      <c r="D353" s="219" t="s">
        <v>154</v>
      </c>
      <c r="E353" s="239" t="s">
        <v>19</v>
      </c>
      <c r="F353" s="240" t="s">
        <v>417</v>
      </c>
      <c r="G353" s="238"/>
      <c r="H353" s="241">
        <v>31.28</v>
      </c>
      <c r="I353" s="242"/>
      <c r="J353" s="238"/>
      <c r="K353" s="238"/>
      <c r="L353" s="243"/>
      <c r="M353" s="244"/>
      <c r="N353" s="245"/>
      <c r="O353" s="245"/>
      <c r="P353" s="245"/>
      <c r="Q353" s="245"/>
      <c r="R353" s="245"/>
      <c r="S353" s="245"/>
      <c r="T353" s="246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7" t="s">
        <v>154</v>
      </c>
      <c r="AU353" s="247" t="s">
        <v>83</v>
      </c>
      <c r="AV353" s="14" t="s">
        <v>83</v>
      </c>
      <c r="AW353" s="14" t="s">
        <v>35</v>
      </c>
      <c r="AX353" s="14" t="s">
        <v>73</v>
      </c>
      <c r="AY353" s="247" t="s">
        <v>129</v>
      </c>
    </row>
    <row r="354" spans="1:51" s="15" customFormat="1" ht="12">
      <c r="A354" s="15"/>
      <c r="B354" s="248"/>
      <c r="C354" s="249"/>
      <c r="D354" s="219" t="s">
        <v>154</v>
      </c>
      <c r="E354" s="250" t="s">
        <v>19</v>
      </c>
      <c r="F354" s="251" t="s">
        <v>162</v>
      </c>
      <c r="G354" s="249"/>
      <c r="H354" s="252">
        <v>66.606</v>
      </c>
      <c r="I354" s="253"/>
      <c r="J354" s="249"/>
      <c r="K354" s="249"/>
      <c r="L354" s="254"/>
      <c r="M354" s="255"/>
      <c r="N354" s="256"/>
      <c r="O354" s="256"/>
      <c r="P354" s="256"/>
      <c r="Q354" s="256"/>
      <c r="R354" s="256"/>
      <c r="S354" s="256"/>
      <c r="T354" s="257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58" t="s">
        <v>154</v>
      </c>
      <c r="AU354" s="258" t="s">
        <v>83</v>
      </c>
      <c r="AV354" s="15" t="s">
        <v>136</v>
      </c>
      <c r="AW354" s="15" t="s">
        <v>35</v>
      </c>
      <c r="AX354" s="15" t="s">
        <v>81</v>
      </c>
      <c r="AY354" s="258" t="s">
        <v>129</v>
      </c>
    </row>
    <row r="355" spans="1:65" s="2" customFormat="1" ht="16.5" customHeight="1">
      <c r="A355" s="40"/>
      <c r="B355" s="41"/>
      <c r="C355" s="259" t="s">
        <v>418</v>
      </c>
      <c r="D355" s="259" t="s">
        <v>419</v>
      </c>
      <c r="E355" s="260" t="s">
        <v>420</v>
      </c>
      <c r="F355" s="261" t="s">
        <v>421</v>
      </c>
      <c r="G355" s="262" t="s">
        <v>400</v>
      </c>
      <c r="H355" s="263">
        <v>133.212</v>
      </c>
      <c r="I355" s="264"/>
      <c r="J355" s="265">
        <f>ROUND(I355*H355,2)</f>
        <v>0</v>
      </c>
      <c r="K355" s="261" t="s">
        <v>135</v>
      </c>
      <c r="L355" s="266"/>
      <c r="M355" s="267" t="s">
        <v>19</v>
      </c>
      <c r="N355" s="268" t="s">
        <v>44</v>
      </c>
      <c r="O355" s="86"/>
      <c r="P355" s="215">
        <f>O355*H355</f>
        <v>0</v>
      </c>
      <c r="Q355" s="215">
        <v>1</v>
      </c>
      <c r="R355" s="215">
        <f>Q355*H355</f>
        <v>133.212</v>
      </c>
      <c r="S355" s="215">
        <v>0</v>
      </c>
      <c r="T355" s="216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17" t="s">
        <v>197</v>
      </c>
      <c r="AT355" s="217" t="s">
        <v>419</v>
      </c>
      <c r="AU355" s="217" t="s">
        <v>83</v>
      </c>
      <c r="AY355" s="19" t="s">
        <v>129</v>
      </c>
      <c r="BE355" s="218">
        <f>IF(N355="základní",J355,0)</f>
        <v>0</v>
      </c>
      <c r="BF355" s="218">
        <f>IF(N355="snížená",J355,0)</f>
        <v>0</v>
      </c>
      <c r="BG355" s="218">
        <f>IF(N355="zákl. přenesená",J355,0)</f>
        <v>0</v>
      </c>
      <c r="BH355" s="218">
        <f>IF(N355="sníž. přenesená",J355,0)</f>
        <v>0</v>
      </c>
      <c r="BI355" s="218">
        <f>IF(N355="nulová",J355,0)</f>
        <v>0</v>
      </c>
      <c r="BJ355" s="19" t="s">
        <v>81</v>
      </c>
      <c r="BK355" s="218">
        <f>ROUND(I355*H355,2)</f>
        <v>0</v>
      </c>
      <c r="BL355" s="19" t="s">
        <v>136</v>
      </c>
      <c r="BM355" s="217" t="s">
        <v>422</v>
      </c>
    </row>
    <row r="356" spans="1:47" s="2" customFormat="1" ht="12">
      <c r="A356" s="40"/>
      <c r="B356" s="41"/>
      <c r="C356" s="42"/>
      <c r="D356" s="219" t="s">
        <v>138</v>
      </c>
      <c r="E356" s="42"/>
      <c r="F356" s="220" t="s">
        <v>421</v>
      </c>
      <c r="G356" s="42"/>
      <c r="H356" s="42"/>
      <c r="I356" s="221"/>
      <c r="J356" s="42"/>
      <c r="K356" s="42"/>
      <c r="L356" s="46"/>
      <c r="M356" s="222"/>
      <c r="N356" s="223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138</v>
      </c>
      <c r="AU356" s="19" t="s">
        <v>83</v>
      </c>
    </row>
    <row r="357" spans="1:51" s="14" customFormat="1" ht="12">
      <c r="A357" s="14"/>
      <c r="B357" s="237"/>
      <c r="C357" s="238"/>
      <c r="D357" s="219" t="s">
        <v>154</v>
      </c>
      <c r="E357" s="239" t="s">
        <v>19</v>
      </c>
      <c r="F357" s="240" t="s">
        <v>423</v>
      </c>
      <c r="G357" s="238"/>
      <c r="H357" s="241">
        <v>133.212</v>
      </c>
      <c r="I357" s="242"/>
      <c r="J357" s="238"/>
      <c r="K357" s="238"/>
      <c r="L357" s="243"/>
      <c r="M357" s="244"/>
      <c r="N357" s="245"/>
      <c r="O357" s="245"/>
      <c r="P357" s="245"/>
      <c r="Q357" s="245"/>
      <c r="R357" s="245"/>
      <c r="S357" s="245"/>
      <c r="T357" s="246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7" t="s">
        <v>154</v>
      </c>
      <c r="AU357" s="247" t="s">
        <v>83</v>
      </c>
      <c r="AV357" s="14" t="s">
        <v>83</v>
      </c>
      <c r="AW357" s="14" t="s">
        <v>35</v>
      </c>
      <c r="AX357" s="14" t="s">
        <v>81</v>
      </c>
      <c r="AY357" s="247" t="s">
        <v>129</v>
      </c>
    </row>
    <row r="358" spans="1:65" s="2" customFormat="1" ht="24.15" customHeight="1">
      <c r="A358" s="40"/>
      <c r="B358" s="41"/>
      <c r="C358" s="206" t="s">
        <v>424</v>
      </c>
      <c r="D358" s="206" t="s">
        <v>131</v>
      </c>
      <c r="E358" s="207" t="s">
        <v>425</v>
      </c>
      <c r="F358" s="208" t="s">
        <v>426</v>
      </c>
      <c r="G358" s="209" t="s">
        <v>134</v>
      </c>
      <c r="H358" s="210">
        <v>962.68</v>
      </c>
      <c r="I358" s="211"/>
      <c r="J358" s="212">
        <f>ROUND(I358*H358,2)</f>
        <v>0</v>
      </c>
      <c r="K358" s="208" t="s">
        <v>135</v>
      </c>
      <c r="L358" s="46"/>
      <c r="M358" s="213" t="s">
        <v>19</v>
      </c>
      <c r="N358" s="214" t="s">
        <v>44</v>
      </c>
      <c r="O358" s="86"/>
      <c r="P358" s="215">
        <f>O358*H358</f>
        <v>0</v>
      </c>
      <c r="Q358" s="215">
        <v>0</v>
      </c>
      <c r="R358" s="215">
        <f>Q358*H358</f>
        <v>0</v>
      </c>
      <c r="S358" s="215">
        <v>0</v>
      </c>
      <c r="T358" s="216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7" t="s">
        <v>136</v>
      </c>
      <c r="AT358" s="217" t="s">
        <v>131</v>
      </c>
      <c r="AU358" s="217" t="s">
        <v>83</v>
      </c>
      <c r="AY358" s="19" t="s">
        <v>129</v>
      </c>
      <c r="BE358" s="218">
        <f>IF(N358="základní",J358,0)</f>
        <v>0</v>
      </c>
      <c r="BF358" s="218">
        <f>IF(N358="snížená",J358,0)</f>
        <v>0</v>
      </c>
      <c r="BG358" s="218">
        <f>IF(N358="zákl. přenesená",J358,0)</f>
        <v>0</v>
      </c>
      <c r="BH358" s="218">
        <f>IF(N358="sníž. přenesená",J358,0)</f>
        <v>0</v>
      </c>
      <c r="BI358" s="218">
        <f>IF(N358="nulová",J358,0)</f>
        <v>0</v>
      </c>
      <c r="BJ358" s="19" t="s">
        <v>81</v>
      </c>
      <c r="BK358" s="218">
        <f>ROUND(I358*H358,2)</f>
        <v>0</v>
      </c>
      <c r="BL358" s="19" t="s">
        <v>136</v>
      </c>
      <c r="BM358" s="217" t="s">
        <v>427</v>
      </c>
    </row>
    <row r="359" spans="1:47" s="2" customFormat="1" ht="12">
      <c r="A359" s="40"/>
      <c r="B359" s="41"/>
      <c r="C359" s="42"/>
      <c r="D359" s="219" t="s">
        <v>138</v>
      </c>
      <c r="E359" s="42"/>
      <c r="F359" s="220" t="s">
        <v>426</v>
      </c>
      <c r="G359" s="42"/>
      <c r="H359" s="42"/>
      <c r="I359" s="221"/>
      <c r="J359" s="42"/>
      <c r="K359" s="42"/>
      <c r="L359" s="46"/>
      <c r="M359" s="222"/>
      <c r="N359" s="223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138</v>
      </c>
      <c r="AU359" s="19" t="s">
        <v>83</v>
      </c>
    </row>
    <row r="360" spans="1:47" s="2" customFormat="1" ht="12">
      <c r="A360" s="40"/>
      <c r="B360" s="41"/>
      <c r="C360" s="42"/>
      <c r="D360" s="224" t="s">
        <v>139</v>
      </c>
      <c r="E360" s="42"/>
      <c r="F360" s="225" t="s">
        <v>428</v>
      </c>
      <c r="G360" s="42"/>
      <c r="H360" s="42"/>
      <c r="I360" s="221"/>
      <c r="J360" s="42"/>
      <c r="K360" s="42"/>
      <c r="L360" s="46"/>
      <c r="M360" s="222"/>
      <c r="N360" s="223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139</v>
      </c>
      <c r="AU360" s="19" t="s">
        <v>83</v>
      </c>
    </row>
    <row r="361" spans="1:65" s="2" customFormat="1" ht="16.5" customHeight="1">
      <c r="A361" s="40"/>
      <c r="B361" s="41"/>
      <c r="C361" s="259" t="s">
        <v>429</v>
      </c>
      <c r="D361" s="259" t="s">
        <v>419</v>
      </c>
      <c r="E361" s="260" t="s">
        <v>430</v>
      </c>
      <c r="F361" s="261" t="s">
        <v>431</v>
      </c>
      <c r="G361" s="262" t="s">
        <v>400</v>
      </c>
      <c r="H361" s="263">
        <v>112.594</v>
      </c>
      <c r="I361" s="264"/>
      <c r="J361" s="265">
        <f>ROUND(I361*H361,2)</f>
        <v>0</v>
      </c>
      <c r="K361" s="261" t="s">
        <v>135</v>
      </c>
      <c r="L361" s="266"/>
      <c r="M361" s="267" t="s">
        <v>19</v>
      </c>
      <c r="N361" s="268" t="s">
        <v>44</v>
      </c>
      <c r="O361" s="86"/>
      <c r="P361" s="215">
        <f>O361*H361</f>
        <v>0</v>
      </c>
      <c r="Q361" s="215">
        <v>1</v>
      </c>
      <c r="R361" s="215">
        <f>Q361*H361</f>
        <v>112.594</v>
      </c>
      <c r="S361" s="215">
        <v>0</v>
      </c>
      <c r="T361" s="216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7" t="s">
        <v>197</v>
      </c>
      <c r="AT361" s="217" t="s">
        <v>419</v>
      </c>
      <c r="AU361" s="217" t="s">
        <v>83</v>
      </c>
      <c r="AY361" s="19" t="s">
        <v>129</v>
      </c>
      <c r="BE361" s="218">
        <f>IF(N361="základní",J361,0)</f>
        <v>0</v>
      </c>
      <c r="BF361" s="218">
        <f>IF(N361="snížená",J361,0)</f>
        <v>0</v>
      </c>
      <c r="BG361" s="218">
        <f>IF(N361="zákl. přenesená",J361,0)</f>
        <v>0</v>
      </c>
      <c r="BH361" s="218">
        <f>IF(N361="sníž. přenesená",J361,0)</f>
        <v>0</v>
      </c>
      <c r="BI361" s="218">
        <f>IF(N361="nulová",J361,0)</f>
        <v>0</v>
      </c>
      <c r="BJ361" s="19" t="s">
        <v>81</v>
      </c>
      <c r="BK361" s="218">
        <f>ROUND(I361*H361,2)</f>
        <v>0</v>
      </c>
      <c r="BL361" s="19" t="s">
        <v>136</v>
      </c>
      <c r="BM361" s="217" t="s">
        <v>432</v>
      </c>
    </row>
    <row r="362" spans="1:47" s="2" customFormat="1" ht="12">
      <c r="A362" s="40"/>
      <c r="B362" s="41"/>
      <c r="C362" s="42"/>
      <c r="D362" s="219" t="s">
        <v>138</v>
      </c>
      <c r="E362" s="42"/>
      <c r="F362" s="220" t="s">
        <v>431</v>
      </c>
      <c r="G362" s="42"/>
      <c r="H362" s="42"/>
      <c r="I362" s="221"/>
      <c r="J362" s="42"/>
      <c r="K362" s="42"/>
      <c r="L362" s="46"/>
      <c r="M362" s="222"/>
      <c r="N362" s="223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138</v>
      </c>
      <c r="AU362" s="19" t="s">
        <v>83</v>
      </c>
    </row>
    <row r="363" spans="1:51" s="14" customFormat="1" ht="12">
      <c r="A363" s="14"/>
      <c r="B363" s="237"/>
      <c r="C363" s="238"/>
      <c r="D363" s="219" t="s">
        <v>154</v>
      </c>
      <c r="E363" s="239" t="s">
        <v>19</v>
      </c>
      <c r="F363" s="240" t="s">
        <v>433</v>
      </c>
      <c r="G363" s="238"/>
      <c r="H363" s="241">
        <v>112.594</v>
      </c>
      <c r="I363" s="242"/>
      <c r="J363" s="238"/>
      <c r="K363" s="238"/>
      <c r="L363" s="243"/>
      <c r="M363" s="244"/>
      <c r="N363" s="245"/>
      <c r="O363" s="245"/>
      <c r="P363" s="245"/>
      <c r="Q363" s="245"/>
      <c r="R363" s="245"/>
      <c r="S363" s="245"/>
      <c r="T363" s="246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7" t="s">
        <v>154</v>
      </c>
      <c r="AU363" s="247" t="s">
        <v>83</v>
      </c>
      <c r="AV363" s="14" t="s">
        <v>83</v>
      </c>
      <c r="AW363" s="14" t="s">
        <v>35</v>
      </c>
      <c r="AX363" s="14" t="s">
        <v>81</v>
      </c>
      <c r="AY363" s="247" t="s">
        <v>129</v>
      </c>
    </row>
    <row r="364" spans="1:65" s="2" customFormat="1" ht="24.15" customHeight="1">
      <c r="A364" s="40"/>
      <c r="B364" s="41"/>
      <c r="C364" s="206" t="s">
        <v>434</v>
      </c>
      <c r="D364" s="206" t="s">
        <v>131</v>
      </c>
      <c r="E364" s="207" t="s">
        <v>435</v>
      </c>
      <c r="F364" s="208" t="s">
        <v>436</v>
      </c>
      <c r="G364" s="209" t="s">
        <v>301</v>
      </c>
      <c r="H364" s="210">
        <v>12355.2</v>
      </c>
      <c r="I364" s="211"/>
      <c r="J364" s="212">
        <f>ROUND(I364*H364,2)</f>
        <v>0</v>
      </c>
      <c r="K364" s="208" t="s">
        <v>135</v>
      </c>
      <c r="L364" s="46"/>
      <c r="M364" s="213" t="s">
        <v>19</v>
      </c>
      <c r="N364" s="214" t="s">
        <v>44</v>
      </c>
      <c r="O364" s="86"/>
      <c r="P364" s="215">
        <f>O364*H364</f>
        <v>0</v>
      </c>
      <c r="Q364" s="215">
        <v>0</v>
      </c>
      <c r="R364" s="215">
        <f>Q364*H364</f>
        <v>0</v>
      </c>
      <c r="S364" s="215">
        <v>0</v>
      </c>
      <c r="T364" s="216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17" t="s">
        <v>136</v>
      </c>
      <c r="AT364" s="217" t="s">
        <v>131</v>
      </c>
      <c r="AU364" s="217" t="s">
        <v>83</v>
      </c>
      <c r="AY364" s="19" t="s">
        <v>129</v>
      </c>
      <c r="BE364" s="218">
        <f>IF(N364="základní",J364,0)</f>
        <v>0</v>
      </c>
      <c r="BF364" s="218">
        <f>IF(N364="snížená",J364,0)</f>
        <v>0</v>
      </c>
      <c r="BG364" s="218">
        <f>IF(N364="zákl. přenesená",J364,0)</f>
        <v>0</v>
      </c>
      <c r="BH364" s="218">
        <f>IF(N364="sníž. přenesená",J364,0)</f>
        <v>0</v>
      </c>
      <c r="BI364" s="218">
        <f>IF(N364="nulová",J364,0)</f>
        <v>0</v>
      </c>
      <c r="BJ364" s="19" t="s">
        <v>81</v>
      </c>
      <c r="BK364" s="218">
        <f>ROUND(I364*H364,2)</f>
        <v>0</v>
      </c>
      <c r="BL364" s="19" t="s">
        <v>136</v>
      </c>
      <c r="BM364" s="217" t="s">
        <v>437</v>
      </c>
    </row>
    <row r="365" spans="1:47" s="2" customFormat="1" ht="12">
      <c r="A365" s="40"/>
      <c r="B365" s="41"/>
      <c r="C365" s="42"/>
      <c r="D365" s="219" t="s">
        <v>138</v>
      </c>
      <c r="E365" s="42"/>
      <c r="F365" s="220" t="s">
        <v>436</v>
      </c>
      <c r="G365" s="42"/>
      <c r="H365" s="42"/>
      <c r="I365" s="221"/>
      <c r="J365" s="42"/>
      <c r="K365" s="42"/>
      <c r="L365" s="46"/>
      <c r="M365" s="222"/>
      <c r="N365" s="223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138</v>
      </c>
      <c r="AU365" s="19" t="s">
        <v>83</v>
      </c>
    </row>
    <row r="366" spans="1:47" s="2" customFormat="1" ht="12">
      <c r="A366" s="40"/>
      <c r="B366" s="41"/>
      <c r="C366" s="42"/>
      <c r="D366" s="224" t="s">
        <v>139</v>
      </c>
      <c r="E366" s="42"/>
      <c r="F366" s="225" t="s">
        <v>438</v>
      </c>
      <c r="G366" s="42"/>
      <c r="H366" s="42"/>
      <c r="I366" s="221"/>
      <c r="J366" s="42"/>
      <c r="K366" s="42"/>
      <c r="L366" s="46"/>
      <c r="M366" s="222"/>
      <c r="N366" s="223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139</v>
      </c>
      <c r="AU366" s="19" t="s">
        <v>83</v>
      </c>
    </row>
    <row r="367" spans="1:51" s="14" customFormat="1" ht="12">
      <c r="A367" s="14"/>
      <c r="B367" s="237"/>
      <c r="C367" s="238"/>
      <c r="D367" s="219" t="s">
        <v>154</v>
      </c>
      <c r="E367" s="239" t="s">
        <v>19</v>
      </c>
      <c r="F367" s="240" t="s">
        <v>439</v>
      </c>
      <c r="G367" s="238"/>
      <c r="H367" s="241">
        <v>10646</v>
      </c>
      <c r="I367" s="242"/>
      <c r="J367" s="238"/>
      <c r="K367" s="238"/>
      <c r="L367" s="243"/>
      <c r="M367" s="244"/>
      <c r="N367" s="245"/>
      <c r="O367" s="245"/>
      <c r="P367" s="245"/>
      <c r="Q367" s="245"/>
      <c r="R367" s="245"/>
      <c r="S367" s="245"/>
      <c r="T367" s="246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7" t="s">
        <v>154</v>
      </c>
      <c r="AU367" s="247" t="s">
        <v>83</v>
      </c>
      <c r="AV367" s="14" t="s">
        <v>83</v>
      </c>
      <c r="AW367" s="14" t="s">
        <v>35</v>
      </c>
      <c r="AX367" s="14" t="s">
        <v>73</v>
      </c>
      <c r="AY367" s="247" t="s">
        <v>129</v>
      </c>
    </row>
    <row r="368" spans="1:51" s="14" customFormat="1" ht="12">
      <c r="A368" s="14"/>
      <c r="B368" s="237"/>
      <c r="C368" s="238"/>
      <c r="D368" s="219" t="s">
        <v>154</v>
      </c>
      <c r="E368" s="239" t="s">
        <v>19</v>
      </c>
      <c r="F368" s="240" t="s">
        <v>440</v>
      </c>
      <c r="G368" s="238"/>
      <c r="H368" s="241">
        <v>1596.9</v>
      </c>
      <c r="I368" s="242"/>
      <c r="J368" s="238"/>
      <c r="K368" s="238"/>
      <c r="L368" s="243"/>
      <c r="M368" s="244"/>
      <c r="N368" s="245"/>
      <c r="O368" s="245"/>
      <c r="P368" s="245"/>
      <c r="Q368" s="245"/>
      <c r="R368" s="245"/>
      <c r="S368" s="245"/>
      <c r="T368" s="246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7" t="s">
        <v>154</v>
      </c>
      <c r="AU368" s="247" t="s">
        <v>83</v>
      </c>
      <c r="AV368" s="14" t="s">
        <v>83</v>
      </c>
      <c r="AW368" s="14" t="s">
        <v>35</v>
      </c>
      <c r="AX368" s="14" t="s">
        <v>73</v>
      </c>
      <c r="AY368" s="247" t="s">
        <v>129</v>
      </c>
    </row>
    <row r="369" spans="1:51" s="14" customFormat="1" ht="12">
      <c r="A369" s="14"/>
      <c r="B369" s="237"/>
      <c r="C369" s="238"/>
      <c r="D369" s="219" t="s">
        <v>154</v>
      </c>
      <c r="E369" s="239" t="s">
        <v>19</v>
      </c>
      <c r="F369" s="240" t="s">
        <v>441</v>
      </c>
      <c r="G369" s="238"/>
      <c r="H369" s="241">
        <v>89.1</v>
      </c>
      <c r="I369" s="242"/>
      <c r="J369" s="238"/>
      <c r="K369" s="238"/>
      <c r="L369" s="243"/>
      <c r="M369" s="244"/>
      <c r="N369" s="245"/>
      <c r="O369" s="245"/>
      <c r="P369" s="245"/>
      <c r="Q369" s="245"/>
      <c r="R369" s="245"/>
      <c r="S369" s="245"/>
      <c r="T369" s="246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7" t="s">
        <v>154</v>
      </c>
      <c r="AU369" s="247" t="s">
        <v>83</v>
      </c>
      <c r="AV369" s="14" t="s">
        <v>83</v>
      </c>
      <c r="AW369" s="14" t="s">
        <v>35</v>
      </c>
      <c r="AX369" s="14" t="s">
        <v>73</v>
      </c>
      <c r="AY369" s="247" t="s">
        <v>129</v>
      </c>
    </row>
    <row r="370" spans="1:51" s="14" customFormat="1" ht="12">
      <c r="A370" s="14"/>
      <c r="B370" s="237"/>
      <c r="C370" s="238"/>
      <c r="D370" s="219" t="s">
        <v>154</v>
      </c>
      <c r="E370" s="239" t="s">
        <v>19</v>
      </c>
      <c r="F370" s="240" t="s">
        <v>442</v>
      </c>
      <c r="G370" s="238"/>
      <c r="H370" s="241">
        <v>7.37</v>
      </c>
      <c r="I370" s="242"/>
      <c r="J370" s="238"/>
      <c r="K370" s="238"/>
      <c r="L370" s="243"/>
      <c r="M370" s="244"/>
      <c r="N370" s="245"/>
      <c r="O370" s="245"/>
      <c r="P370" s="245"/>
      <c r="Q370" s="245"/>
      <c r="R370" s="245"/>
      <c r="S370" s="245"/>
      <c r="T370" s="246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7" t="s">
        <v>154</v>
      </c>
      <c r="AU370" s="247" t="s">
        <v>83</v>
      </c>
      <c r="AV370" s="14" t="s">
        <v>83</v>
      </c>
      <c r="AW370" s="14" t="s">
        <v>35</v>
      </c>
      <c r="AX370" s="14" t="s">
        <v>73</v>
      </c>
      <c r="AY370" s="247" t="s">
        <v>129</v>
      </c>
    </row>
    <row r="371" spans="1:51" s="14" customFormat="1" ht="12">
      <c r="A371" s="14"/>
      <c r="B371" s="237"/>
      <c r="C371" s="238"/>
      <c r="D371" s="219" t="s">
        <v>154</v>
      </c>
      <c r="E371" s="239" t="s">
        <v>19</v>
      </c>
      <c r="F371" s="240" t="s">
        <v>443</v>
      </c>
      <c r="G371" s="238"/>
      <c r="H371" s="241">
        <v>15.83</v>
      </c>
      <c r="I371" s="242"/>
      <c r="J371" s="238"/>
      <c r="K371" s="238"/>
      <c r="L371" s="243"/>
      <c r="M371" s="244"/>
      <c r="N371" s="245"/>
      <c r="O371" s="245"/>
      <c r="P371" s="245"/>
      <c r="Q371" s="245"/>
      <c r="R371" s="245"/>
      <c r="S371" s="245"/>
      <c r="T371" s="246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7" t="s">
        <v>154</v>
      </c>
      <c r="AU371" s="247" t="s">
        <v>83</v>
      </c>
      <c r="AV371" s="14" t="s">
        <v>83</v>
      </c>
      <c r="AW371" s="14" t="s">
        <v>35</v>
      </c>
      <c r="AX371" s="14" t="s">
        <v>73</v>
      </c>
      <c r="AY371" s="247" t="s">
        <v>129</v>
      </c>
    </row>
    <row r="372" spans="1:51" s="15" customFormat="1" ht="12">
      <c r="A372" s="15"/>
      <c r="B372" s="248"/>
      <c r="C372" s="249"/>
      <c r="D372" s="219" t="s">
        <v>154</v>
      </c>
      <c r="E372" s="250" t="s">
        <v>19</v>
      </c>
      <c r="F372" s="251" t="s">
        <v>162</v>
      </c>
      <c r="G372" s="249"/>
      <c r="H372" s="252">
        <v>12355.2</v>
      </c>
      <c r="I372" s="253"/>
      <c r="J372" s="249"/>
      <c r="K372" s="249"/>
      <c r="L372" s="254"/>
      <c r="M372" s="255"/>
      <c r="N372" s="256"/>
      <c r="O372" s="256"/>
      <c r="P372" s="256"/>
      <c r="Q372" s="256"/>
      <c r="R372" s="256"/>
      <c r="S372" s="256"/>
      <c r="T372" s="257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58" t="s">
        <v>154</v>
      </c>
      <c r="AU372" s="258" t="s">
        <v>83</v>
      </c>
      <c r="AV372" s="15" t="s">
        <v>136</v>
      </c>
      <c r="AW372" s="15" t="s">
        <v>35</v>
      </c>
      <c r="AX372" s="15" t="s">
        <v>81</v>
      </c>
      <c r="AY372" s="258" t="s">
        <v>129</v>
      </c>
    </row>
    <row r="373" spans="1:65" s="2" customFormat="1" ht="16.5" customHeight="1">
      <c r="A373" s="40"/>
      <c r="B373" s="41"/>
      <c r="C373" s="259" t="s">
        <v>444</v>
      </c>
      <c r="D373" s="259" t="s">
        <v>419</v>
      </c>
      <c r="E373" s="260" t="s">
        <v>445</v>
      </c>
      <c r="F373" s="261" t="s">
        <v>446</v>
      </c>
      <c r="G373" s="262" t="s">
        <v>400</v>
      </c>
      <c r="H373" s="263">
        <v>3193.8</v>
      </c>
      <c r="I373" s="264"/>
      <c r="J373" s="265">
        <f>ROUND(I373*H373,2)</f>
        <v>0</v>
      </c>
      <c r="K373" s="261" t="s">
        <v>135</v>
      </c>
      <c r="L373" s="266"/>
      <c r="M373" s="267" t="s">
        <v>19</v>
      </c>
      <c r="N373" s="268" t="s">
        <v>44</v>
      </c>
      <c r="O373" s="86"/>
      <c r="P373" s="215">
        <f>O373*H373</f>
        <v>0</v>
      </c>
      <c r="Q373" s="215">
        <v>1</v>
      </c>
      <c r="R373" s="215">
        <f>Q373*H373</f>
        <v>3193.8</v>
      </c>
      <c r="S373" s="215">
        <v>0</v>
      </c>
      <c r="T373" s="216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7" t="s">
        <v>197</v>
      </c>
      <c r="AT373" s="217" t="s">
        <v>419</v>
      </c>
      <c r="AU373" s="217" t="s">
        <v>83</v>
      </c>
      <c r="AY373" s="19" t="s">
        <v>129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9" t="s">
        <v>81</v>
      </c>
      <c r="BK373" s="218">
        <f>ROUND(I373*H373,2)</f>
        <v>0</v>
      </c>
      <c r="BL373" s="19" t="s">
        <v>136</v>
      </c>
      <c r="BM373" s="217" t="s">
        <v>447</v>
      </c>
    </row>
    <row r="374" spans="1:47" s="2" customFormat="1" ht="12">
      <c r="A374" s="40"/>
      <c r="B374" s="41"/>
      <c r="C374" s="42"/>
      <c r="D374" s="219" t="s">
        <v>138</v>
      </c>
      <c r="E374" s="42"/>
      <c r="F374" s="220" t="s">
        <v>446</v>
      </c>
      <c r="G374" s="42"/>
      <c r="H374" s="42"/>
      <c r="I374" s="221"/>
      <c r="J374" s="42"/>
      <c r="K374" s="42"/>
      <c r="L374" s="46"/>
      <c r="M374" s="222"/>
      <c r="N374" s="223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138</v>
      </c>
      <c r="AU374" s="19" t="s">
        <v>83</v>
      </c>
    </row>
    <row r="375" spans="1:51" s="14" customFormat="1" ht="12">
      <c r="A375" s="14"/>
      <c r="B375" s="237"/>
      <c r="C375" s="238"/>
      <c r="D375" s="219" t="s">
        <v>154</v>
      </c>
      <c r="E375" s="239" t="s">
        <v>19</v>
      </c>
      <c r="F375" s="240" t="s">
        <v>448</v>
      </c>
      <c r="G375" s="238"/>
      <c r="H375" s="241">
        <v>3193.8</v>
      </c>
      <c r="I375" s="242"/>
      <c r="J375" s="238"/>
      <c r="K375" s="238"/>
      <c r="L375" s="243"/>
      <c r="M375" s="244"/>
      <c r="N375" s="245"/>
      <c r="O375" s="245"/>
      <c r="P375" s="245"/>
      <c r="Q375" s="245"/>
      <c r="R375" s="245"/>
      <c r="S375" s="245"/>
      <c r="T375" s="246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7" t="s">
        <v>154</v>
      </c>
      <c r="AU375" s="247" t="s">
        <v>83</v>
      </c>
      <c r="AV375" s="14" t="s">
        <v>83</v>
      </c>
      <c r="AW375" s="14" t="s">
        <v>35</v>
      </c>
      <c r="AX375" s="14" t="s">
        <v>81</v>
      </c>
      <c r="AY375" s="247" t="s">
        <v>129</v>
      </c>
    </row>
    <row r="376" spans="1:65" s="2" customFormat="1" ht="16.5" customHeight="1">
      <c r="A376" s="40"/>
      <c r="B376" s="41"/>
      <c r="C376" s="206" t="s">
        <v>449</v>
      </c>
      <c r="D376" s="206" t="s">
        <v>131</v>
      </c>
      <c r="E376" s="207" t="s">
        <v>450</v>
      </c>
      <c r="F376" s="208" t="s">
        <v>451</v>
      </c>
      <c r="G376" s="209" t="s">
        <v>134</v>
      </c>
      <c r="H376" s="210">
        <v>7907.57</v>
      </c>
      <c r="I376" s="211"/>
      <c r="J376" s="212">
        <f>ROUND(I376*H376,2)</f>
        <v>0</v>
      </c>
      <c r="K376" s="208" t="s">
        <v>135</v>
      </c>
      <c r="L376" s="46"/>
      <c r="M376" s="213" t="s">
        <v>19</v>
      </c>
      <c r="N376" s="214" t="s">
        <v>44</v>
      </c>
      <c r="O376" s="86"/>
      <c r="P376" s="215">
        <f>O376*H376</f>
        <v>0</v>
      </c>
      <c r="Q376" s="215">
        <v>0</v>
      </c>
      <c r="R376" s="215">
        <f>Q376*H376</f>
        <v>0</v>
      </c>
      <c r="S376" s="215">
        <v>0</v>
      </c>
      <c r="T376" s="216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17" t="s">
        <v>136</v>
      </c>
      <c r="AT376" s="217" t="s">
        <v>131</v>
      </c>
      <c r="AU376" s="217" t="s">
        <v>83</v>
      </c>
      <c r="AY376" s="19" t="s">
        <v>129</v>
      </c>
      <c r="BE376" s="218">
        <f>IF(N376="základní",J376,0)</f>
        <v>0</v>
      </c>
      <c r="BF376" s="218">
        <f>IF(N376="snížená",J376,0)</f>
        <v>0</v>
      </c>
      <c r="BG376" s="218">
        <f>IF(N376="zákl. přenesená",J376,0)</f>
        <v>0</v>
      </c>
      <c r="BH376" s="218">
        <f>IF(N376="sníž. přenesená",J376,0)</f>
        <v>0</v>
      </c>
      <c r="BI376" s="218">
        <f>IF(N376="nulová",J376,0)</f>
        <v>0</v>
      </c>
      <c r="BJ376" s="19" t="s">
        <v>81</v>
      </c>
      <c r="BK376" s="218">
        <f>ROUND(I376*H376,2)</f>
        <v>0</v>
      </c>
      <c r="BL376" s="19" t="s">
        <v>136</v>
      </c>
      <c r="BM376" s="217" t="s">
        <v>452</v>
      </c>
    </row>
    <row r="377" spans="1:47" s="2" customFormat="1" ht="12">
      <c r="A377" s="40"/>
      <c r="B377" s="41"/>
      <c r="C377" s="42"/>
      <c r="D377" s="219" t="s">
        <v>138</v>
      </c>
      <c r="E377" s="42"/>
      <c r="F377" s="220" t="s">
        <v>451</v>
      </c>
      <c r="G377" s="42"/>
      <c r="H377" s="42"/>
      <c r="I377" s="221"/>
      <c r="J377" s="42"/>
      <c r="K377" s="42"/>
      <c r="L377" s="46"/>
      <c r="M377" s="222"/>
      <c r="N377" s="223"/>
      <c r="O377" s="86"/>
      <c r="P377" s="86"/>
      <c r="Q377" s="86"/>
      <c r="R377" s="86"/>
      <c r="S377" s="86"/>
      <c r="T377" s="87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138</v>
      </c>
      <c r="AU377" s="19" t="s">
        <v>83</v>
      </c>
    </row>
    <row r="378" spans="1:47" s="2" customFormat="1" ht="12">
      <c r="A378" s="40"/>
      <c r="B378" s="41"/>
      <c r="C378" s="42"/>
      <c r="D378" s="224" t="s">
        <v>139</v>
      </c>
      <c r="E378" s="42"/>
      <c r="F378" s="225" t="s">
        <v>453</v>
      </c>
      <c r="G378" s="42"/>
      <c r="H378" s="42"/>
      <c r="I378" s="221"/>
      <c r="J378" s="42"/>
      <c r="K378" s="42"/>
      <c r="L378" s="46"/>
      <c r="M378" s="222"/>
      <c r="N378" s="223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139</v>
      </c>
      <c r="AU378" s="19" t="s">
        <v>83</v>
      </c>
    </row>
    <row r="379" spans="1:63" s="12" customFormat="1" ht="22.8" customHeight="1">
      <c r="A379" s="12"/>
      <c r="B379" s="190"/>
      <c r="C379" s="191"/>
      <c r="D379" s="192" t="s">
        <v>72</v>
      </c>
      <c r="E379" s="204" t="s">
        <v>83</v>
      </c>
      <c r="F379" s="204" t="s">
        <v>454</v>
      </c>
      <c r="G379" s="191"/>
      <c r="H379" s="191"/>
      <c r="I379" s="194"/>
      <c r="J379" s="205">
        <f>BK379</f>
        <v>0</v>
      </c>
      <c r="K379" s="191"/>
      <c r="L379" s="196"/>
      <c r="M379" s="197"/>
      <c r="N379" s="198"/>
      <c r="O379" s="198"/>
      <c r="P379" s="199">
        <f>SUM(P380:P382)</f>
        <v>0</v>
      </c>
      <c r="Q379" s="198"/>
      <c r="R379" s="199">
        <f>SUM(R380:R382)</f>
        <v>97.8288675</v>
      </c>
      <c r="S379" s="198"/>
      <c r="T379" s="200">
        <f>SUM(T380:T382)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01" t="s">
        <v>81</v>
      </c>
      <c r="AT379" s="202" t="s">
        <v>72</v>
      </c>
      <c r="AU379" s="202" t="s">
        <v>81</v>
      </c>
      <c r="AY379" s="201" t="s">
        <v>129</v>
      </c>
      <c r="BK379" s="203">
        <f>SUM(BK380:BK382)</f>
        <v>0</v>
      </c>
    </row>
    <row r="380" spans="1:65" s="2" customFormat="1" ht="33" customHeight="1">
      <c r="A380" s="40"/>
      <c r="B380" s="41"/>
      <c r="C380" s="206" t="s">
        <v>455</v>
      </c>
      <c r="D380" s="206" t="s">
        <v>131</v>
      </c>
      <c r="E380" s="207" t="s">
        <v>456</v>
      </c>
      <c r="F380" s="208" t="s">
        <v>457</v>
      </c>
      <c r="G380" s="209" t="s">
        <v>280</v>
      </c>
      <c r="H380" s="210">
        <v>477.75</v>
      </c>
      <c r="I380" s="211"/>
      <c r="J380" s="212">
        <f>ROUND(I380*H380,2)</f>
        <v>0</v>
      </c>
      <c r="K380" s="208" t="s">
        <v>135</v>
      </c>
      <c r="L380" s="46"/>
      <c r="M380" s="213" t="s">
        <v>19</v>
      </c>
      <c r="N380" s="214" t="s">
        <v>44</v>
      </c>
      <c r="O380" s="86"/>
      <c r="P380" s="215">
        <f>O380*H380</f>
        <v>0</v>
      </c>
      <c r="Q380" s="215">
        <v>0.20477</v>
      </c>
      <c r="R380" s="215">
        <f>Q380*H380</f>
        <v>97.8288675</v>
      </c>
      <c r="S380" s="215">
        <v>0</v>
      </c>
      <c r="T380" s="216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7" t="s">
        <v>136</v>
      </c>
      <c r="AT380" s="217" t="s">
        <v>131</v>
      </c>
      <c r="AU380" s="217" t="s">
        <v>83</v>
      </c>
      <c r="AY380" s="19" t="s">
        <v>129</v>
      </c>
      <c r="BE380" s="218">
        <f>IF(N380="základní",J380,0)</f>
        <v>0</v>
      </c>
      <c r="BF380" s="218">
        <f>IF(N380="snížená",J380,0)</f>
        <v>0</v>
      </c>
      <c r="BG380" s="218">
        <f>IF(N380="zákl. přenesená",J380,0)</f>
        <v>0</v>
      </c>
      <c r="BH380" s="218">
        <f>IF(N380="sníž. přenesená",J380,0)</f>
        <v>0</v>
      </c>
      <c r="BI380" s="218">
        <f>IF(N380="nulová",J380,0)</f>
        <v>0</v>
      </c>
      <c r="BJ380" s="19" t="s">
        <v>81</v>
      </c>
      <c r="BK380" s="218">
        <f>ROUND(I380*H380,2)</f>
        <v>0</v>
      </c>
      <c r="BL380" s="19" t="s">
        <v>136</v>
      </c>
      <c r="BM380" s="217" t="s">
        <v>458</v>
      </c>
    </row>
    <row r="381" spans="1:47" s="2" customFormat="1" ht="12">
      <c r="A381" s="40"/>
      <c r="B381" s="41"/>
      <c r="C381" s="42"/>
      <c r="D381" s="219" t="s">
        <v>138</v>
      </c>
      <c r="E381" s="42"/>
      <c r="F381" s="220" t="s">
        <v>457</v>
      </c>
      <c r="G381" s="42"/>
      <c r="H381" s="42"/>
      <c r="I381" s="221"/>
      <c r="J381" s="42"/>
      <c r="K381" s="42"/>
      <c r="L381" s="46"/>
      <c r="M381" s="222"/>
      <c r="N381" s="223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138</v>
      </c>
      <c r="AU381" s="19" t="s">
        <v>83</v>
      </c>
    </row>
    <row r="382" spans="1:47" s="2" customFormat="1" ht="12">
      <c r="A382" s="40"/>
      <c r="B382" s="41"/>
      <c r="C382" s="42"/>
      <c r="D382" s="224" t="s">
        <v>139</v>
      </c>
      <c r="E382" s="42"/>
      <c r="F382" s="225" t="s">
        <v>459</v>
      </c>
      <c r="G382" s="42"/>
      <c r="H382" s="42"/>
      <c r="I382" s="221"/>
      <c r="J382" s="42"/>
      <c r="K382" s="42"/>
      <c r="L382" s="46"/>
      <c r="M382" s="222"/>
      <c r="N382" s="223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139</v>
      </c>
      <c r="AU382" s="19" t="s">
        <v>83</v>
      </c>
    </row>
    <row r="383" spans="1:63" s="12" customFormat="1" ht="22.8" customHeight="1">
      <c r="A383" s="12"/>
      <c r="B383" s="190"/>
      <c r="C383" s="191"/>
      <c r="D383" s="192" t="s">
        <v>72</v>
      </c>
      <c r="E383" s="204" t="s">
        <v>148</v>
      </c>
      <c r="F383" s="204" t="s">
        <v>460</v>
      </c>
      <c r="G383" s="191"/>
      <c r="H383" s="191"/>
      <c r="I383" s="194"/>
      <c r="J383" s="205">
        <f>BK383</f>
        <v>0</v>
      </c>
      <c r="K383" s="191"/>
      <c r="L383" s="196"/>
      <c r="M383" s="197"/>
      <c r="N383" s="198"/>
      <c r="O383" s="198"/>
      <c r="P383" s="199">
        <f>SUM(P384:P399)</f>
        <v>0</v>
      </c>
      <c r="Q383" s="198"/>
      <c r="R383" s="199">
        <f>SUM(R384:R399)</f>
        <v>33.9410079</v>
      </c>
      <c r="S383" s="198"/>
      <c r="T383" s="200">
        <f>SUM(T384:T399)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01" t="s">
        <v>81</v>
      </c>
      <c r="AT383" s="202" t="s">
        <v>72</v>
      </c>
      <c r="AU383" s="202" t="s">
        <v>81</v>
      </c>
      <c r="AY383" s="201" t="s">
        <v>129</v>
      </c>
      <c r="BK383" s="203">
        <f>SUM(BK384:BK399)</f>
        <v>0</v>
      </c>
    </row>
    <row r="384" spans="1:65" s="2" customFormat="1" ht="16.5" customHeight="1">
      <c r="A384" s="40"/>
      <c r="B384" s="41"/>
      <c r="C384" s="206" t="s">
        <v>461</v>
      </c>
      <c r="D384" s="206" t="s">
        <v>131</v>
      </c>
      <c r="E384" s="207" t="s">
        <v>462</v>
      </c>
      <c r="F384" s="208" t="s">
        <v>463</v>
      </c>
      <c r="G384" s="209" t="s">
        <v>143</v>
      </c>
      <c r="H384" s="210">
        <v>7</v>
      </c>
      <c r="I384" s="211"/>
      <c r="J384" s="212">
        <f>ROUND(I384*H384,2)</f>
        <v>0</v>
      </c>
      <c r="K384" s="208" t="s">
        <v>19</v>
      </c>
      <c r="L384" s="46"/>
      <c r="M384" s="213" t="s">
        <v>19</v>
      </c>
      <c r="N384" s="214" t="s">
        <v>44</v>
      </c>
      <c r="O384" s="86"/>
      <c r="P384" s="215">
        <f>O384*H384</f>
        <v>0</v>
      </c>
      <c r="Q384" s="215">
        <v>0.17489</v>
      </c>
      <c r="R384" s="215">
        <f>Q384*H384</f>
        <v>1.22423</v>
      </c>
      <c r="S384" s="215">
        <v>0</v>
      </c>
      <c r="T384" s="216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7" t="s">
        <v>136</v>
      </c>
      <c r="AT384" s="217" t="s">
        <v>131</v>
      </c>
      <c r="AU384" s="217" t="s">
        <v>83</v>
      </c>
      <c r="AY384" s="19" t="s">
        <v>129</v>
      </c>
      <c r="BE384" s="218">
        <f>IF(N384="základní",J384,0)</f>
        <v>0</v>
      </c>
      <c r="BF384" s="218">
        <f>IF(N384="snížená",J384,0)</f>
        <v>0</v>
      </c>
      <c r="BG384" s="218">
        <f>IF(N384="zákl. přenesená",J384,0)</f>
        <v>0</v>
      </c>
      <c r="BH384" s="218">
        <f>IF(N384="sníž. přenesená",J384,0)</f>
        <v>0</v>
      </c>
      <c r="BI384" s="218">
        <f>IF(N384="nulová",J384,0)</f>
        <v>0</v>
      </c>
      <c r="BJ384" s="19" t="s">
        <v>81</v>
      </c>
      <c r="BK384" s="218">
        <f>ROUND(I384*H384,2)</f>
        <v>0</v>
      </c>
      <c r="BL384" s="19" t="s">
        <v>136</v>
      </c>
      <c r="BM384" s="217" t="s">
        <v>464</v>
      </c>
    </row>
    <row r="385" spans="1:47" s="2" customFormat="1" ht="12">
      <c r="A385" s="40"/>
      <c r="B385" s="41"/>
      <c r="C385" s="42"/>
      <c r="D385" s="219" t="s">
        <v>138</v>
      </c>
      <c r="E385" s="42"/>
      <c r="F385" s="220" t="s">
        <v>463</v>
      </c>
      <c r="G385" s="42"/>
      <c r="H385" s="42"/>
      <c r="I385" s="221"/>
      <c r="J385" s="42"/>
      <c r="K385" s="42"/>
      <c r="L385" s="46"/>
      <c r="M385" s="222"/>
      <c r="N385" s="223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138</v>
      </c>
      <c r="AU385" s="19" t="s">
        <v>83</v>
      </c>
    </row>
    <row r="386" spans="1:65" s="2" customFormat="1" ht="16.5" customHeight="1">
      <c r="A386" s="40"/>
      <c r="B386" s="41"/>
      <c r="C386" s="259" t="s">
        <v>465</v>
      </c>
      <c r="D386" s="259" t="s">
        <v>419</v>
      </c>
      <c r="E386" s="260" t="s">
        <v>466</v>
      </c>
      <c r="F386" s="261" t="s">
        <v>467</v>
      </c>
      <c r="G386" s="262" t="s">
        <v>143</v>
      </c>
      <c r="H386" s="263">
        <v>7</v>
      </c>
      <c r="I386" s="264"/>
      <c r="J386" s="265">
        <f>ROUND(I386*H386,2)</f>
        <v>0</v>
      </c>
      <c r="K386" s="261" t="s">
        <v>19</v>
      </c>
      <c r="L386" s="266"/>
      <c r="M386" s="267" t="s">
        <v>19</v>
      </c>
      <c r="N386" s="268" t="s">
        <v>44</v>
      </c>
      <c r="O386" s="86"/>
      <c r="P386" s="215">
        <f>O386*H386</f>
        <v>0</v>
      </c>
      <c r="Q386" s="215">
        <v>0.0037</v>
      </c>
      <c r="R386" s="215">
        <f>Q386*H386</f>
        <v>0.0259</v>
      </c>
      <c r="S386" s="215">
        <v>0</v>
      </c>
      <c r="T386" s="216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17" t="s">
        <v>197</v>
      </c>
      <c r="AT386" s="217" t="s">
        <v>419</v>
      </c>
      <c r="AU386" s="217" t="s">
        <v>83</v>
      </c>
      <c r="AY386" s="19" t="s">
        <v>129</v>
      </c>
      <c r="BE386" s="218">
        <f>IF(N386="základní",J386,0)</f>
        <v>0</v>
      </c>
      <c r="BF386" s="218">
        <f>IF(N386="snížená",J386,0)</f>
        <v>0</v>
      </c>
      <c r="BG386" s="218">
        <f>IF(N386="zákl. přenesená",J386,0)</f>
        <v>0</v>
      </c>
      <c r="BH386" s="218">
        <f>IF(N386="sníž. přenesená",J386,0)</f>
        <v>0</v>
      </c>
      <c r="BI386" s="218">
        <f>IF(N386="nulová",J386,0)</f>
        <v>0</v>
      </c>
      <c r="BJ386" s="19" t="s">
        <v>81</v>
      </c>
      <c r="BK386" s="218">
        <f>ROUND(I386*H386,2)</f>
        <v>0</v>
      </c>
      <c r="BL386" s="19" t="s">
        <v>136</v>
      </c>
      <c r="BM386" s="217" t="s">
        <v>468</v>
      </c>
    </row>
    <row r="387" spans="1:47" s="2" customFormat="1" ht="12">
      <c r="A387" s="40"/>
      <c r="B387" s="41"/>
      <c r="C387" s="42"/>
      <c r="D387" s="219" t="s">
        <v>138</v>
      </c>
      <c r="E387" s="42"/>
      <c r="F387" s="220" t="s">
        <v>467</v>
      </c>
      <c r="G387" s="42"/>
      <c r="H387" s="42"/>
      <c r="I387" s="221"/>
      <c r="J387" s="42"/>
      <c r="K387" s="42"/>
      <c r="L387" s="46"/>
      <c r="M387" s="222"/>
      <c r="N387" s="223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138</v>
      </c>
      <c r="AU387" s="19" t="s">
        <v>83</v>
      </c>
    </row>
    <row r="388" spans="1:65" s="2" customFormat="1" ht="16.5" customHeight="1">
      <c r="A388" s="40"/>
      <c r="B388" s="41"/>
      <c r="C388" s="206" t="s">
        <v>469</v>
      </c>
      <c r="D388" s="206" t="s">
        <v>131</v>
      </c>
      <c r="E388" s="207" t="s">
        <v>470</v>
      </c>
      <c r="F388" s="208" t="s">
        <v>471</v>
      </c>
      <c r="G388" s="209" t="s">
        <v>280</v>
      </c>
      <c r="H388" s="210">
        <v>46.07</v>
      </c>
      <c r="I388" s="211"/>
      <c r="J388" s="212">
        <f>ROUND(I388*H388,2)</f>
        <v>0</v>
      </c>
      <c r="K388" s="208" t="s">
        <v>135</v>
      </c>
      <c r="L388" s="46"/>
      <c r="M388" s="213" t="s">
        <v>19</v>
      </c>
      <c r="N388" s="214" t="s">
        <v>44</v>
      </c>
      <c r="O388" s="86"/>
      <c r="P388" s="215">
        <f>O388*H388</f>
        <v>0</v>
      </c>
      <c r="Q388" s="215">
        <v>0.29757</v>
      </c>
      <c r="R388" s="215">
        <f>Q388*H388</f>
        <v>13.7090499</v>
      </c>
      <c r="S388" s="215">
        <v>0</v>
      </c>
      <c r="T388" s="216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7" t="s">
        <v>136</v>
      </c>
      <c r="AT388" s="217" t="s">
        <v>131</v>
      </c>
      <c r="AU388" s="217" t="s">
        <v>83</v>
      </c>
      <c r="AY388" s="19" t="s">
        <v>129</v>
      </c>
      <c r="BE388" s="218">
        <f>IF(N388="základní",J388,0)</f>
        <v>0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9" t="s">
        <v>81</v>
      </c>
      <c r="BK388" s="218">
        <f>ROUND(I388*H388,2)</f>
        <v>0</v>
      </c>
      <c r="BL388" s="19" t="s">
        <v>136</v>
      </c>
      <c r="BM388" s="217" t="s">
        <v>472</v>
      </c>
    </row>
    <row r="389" spans="1:47" s="2" customFormat="1" ht="12">
      <c r="A389" s="40"/>
      <c r="B389" s="41"/>
      <c r="C389" s="42"/>
      <c r="D389" s="219" t="s">
        <v>138</v>
      </c>
      <c r="E389" s="42"/>
      <c r="F389" s="220" t="s">
        <v>471</v>
      </c>
      <c r="G389" s="42"/>
      <c r="H389" s="42"/>
      <c r="I389" s="221"/>
      <c r="J389" s="42"/>
      <c r="K389" s="42"/>
      <c r="L389" s="46"/>
      <c r="M389" s="222"/>
      <c r="N389" s="223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138</v>
      </c>
      <c r="AU389" s="19" t="s">
        <v>83</v>
      </c>
    </row>
    <row r="390" spans="1:47" s="2" customFormat="1" ht="12">
      <c r="A390" s="40"/>
      <c r="B390" s="41"/>
      <c r="C390" s="42"/>
      <c r="D390" s="224" t="s">
        <v>139</v>
      </c>
      <c r="E390" s="42"/>
      <c r="F390" s="225" t="s">
        <v>473</v>
      </c>
      <c r="G390" s="42"/>
      <c r="H390" s="42"/>
      <c r="I390" s="221"/>
      <c r="J390" s="42"/>
      <c r="K390" s="42"/>
      <c r="L390" s="46"/>
      <c r="M390" s="222"/>
      <c r="N390" s="223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139</v>
      </c>
      <c r="AU390" s="19" t="s">
        <v>83</v>
      </c>
    </row>
    <row r="391" spans="1:65" s="2" customFormat="1" ht="16.5" customHeight="1">
      <c r="A391" s="40"/>
      <c r="B391" s="41"/>
      <c r="C391" s="259" t="s">
        <v>474</v>
      </c>
      <c r="D391" s="259" t="s">
        <v>419</v>
      </c>
      <c r="E391" s="260" t="s">
        <v>475</v>
      </c>
      <c r="F391" s="261" t="s">
        <v>476</v>
      </c>
      <c r="G391" s="262" t="s">
        <v>143</v>
      </c>
      <c r="H391" s="263">
        <v>263.29</v>
      </c>
      <c r="I391" s="264"/>
      <c r="J391" s="265">
        <f>ROUND(I391*H391,2)</f>
        <v>0</v>
      </c>
      <c r="K391" s="261" t="s">
        <v>135</v>
      </c>
      <c r="L391" s="266"/>
      <c r="M391" s="267" t="s">
        <v>19</v>
      </c>
      <c r="N391" s="268" t="s">
        <v>44</v>
      </c>
      <c r="O391" s="86"/>
      <c r="P391" s="215">
        <f>O391*H391</f>
        <v>0</v>
      </c>
      <c r="Q391" s="215">
        <v>0.072</v>
      </c>
      <c r="R391" s="215">
        <f>Q391*H391</f>
        <v>18.95688</v>
      </c>
      <c r="S391" s="215">
        <v>0</v>
      </c>
      <c r="T391" s="216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7" t="s">
        <v>197</v>
      </c>
      <c r="AT391" s="217" t="s">
        <v>419</v>
      </c>
      <c r="AU391" s="217" t="s">
        <v>83</v>
      </c>
      <c r="AY391" s="19" t="s">
        <v>129</v>
      </c>
      <c r="BE391" s="218">
        <f>IF(N391="základní",J391,0)</f>
        <v>0</v>
      </c>
      <c r="BF391" s="218">
        <f>IF(N391="snížená",J391,0)</f>
        <v>0</v>
      </c>
      <c r="BG391" s="218">
        <f>IF(N391="zákl. přenesená",J391,0)</f>
        <v>0</v>
      </c>
      <c r="BH391" s="218">
        <f>IF(N391="sníž. přenesená",J391,0)</f>
        <v>0</v>
      </c>
      <c r="BI391" s="218">
        <f>IF(N391="nulová",J391,0)</f>
        <v>0</v>
      </c>
      <c r="BJ391" s="19" t="s">
        <v>81</v>
      </c>
      <c r="BK391" s="218">
        <f>ROUND(I391*H391,2)</f>
        <v>0</v>
      </c>
      <c r="BL391" s="19" t="s">
        <v>136</v>
      </c>
      <c r="BM391" s="217" t="s">
        <v>477</v>
      </c>
    </row>
    <row r="392" spans="1:47" s="2" customFormat="1" ht="12">
      <c r="A392" s="40"/>
      <c r="B392" s="41"/>
      <c r="C392" s="42"/>
      <c r="D392" s="219" t="s">
        <v>138</v>
      </c>
      <c r="E392" s="42"/>
      <c r="F392" s="220" t="s">
        <v>476</v>
      </c>
      <c r="G392" s="42"/>
      <c r="H392" s="42"/>
      <c r="I392" s="221"/>
      <c r="J392" s="42"/>
      <c r="K392" s="42"/>
      <c r="L392" s="46"/>
      <c r="M392" s="222"/>
      <c r="N392" s="223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138</v>
      </c>
      <c r="AU392" s="19" t="s">
        <v>83</v>
      </c>
    </row>
    <row r="393" spans="1:51" s="14" customFormat="1" ht="12">
      <c r="A393" s="14"/>
      <c r="B393" s="237"/>
      <c r="C393" s="238"/>
      <c r="D393" s="219" t="s">
        <v>154</v>
      </c>
      <c r="E393" s="239" t="s">
        <v>19</v>
      </c>
      <c r="F393" s="240" t="s">
        <v>478</v>
      </c>
      <c r="G393" s="238"/>
      <c r="H393" s="241">
        <v>263.29</v>
      </c>
      <c r="I393" s="242"/>
      <c r="J393" s="238"/>
      <c r="K393" s="238"/>
      <c r="L393" s="243"/>
      <c r="M393" s="244"/>
      <c r="N393" s="245"/>
      <c r="O393" s="245"/>
      <c r="P393" s="245"/>
      <c r="Q393" s="245"/>
      <c r="R393" s="245"/>
      <c r="S393" s="245"/>
      <c r="T393" s="246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7" t="s">
        <v>154</v>
      </c>
      <c r="AU393" s="247" t="s">
        <v>83</v>
      </c>
      <c r="AV393" s="14" t="s">
        <v>83</v>
      </c>
      <c r="AW393" s="14" t="s">
        <v>35</v>
      </c>
      <c r="AX393" s="14" t="s">
        <v>81</v>
      </c>
      <c r="AY393" s="247" t="s">
        <v>129</v>
      </c>
    </row>
    <row r="394" spans="1:65" s="2" customFormat="1" ht="16.5" customHeight="1">
      <c r="A394" s="40"/>
      <c r="B394" s="41"/>
      <c r="C394" s="206" t="s">
        <v>479</v>
      </c>
      <c r="D394" s="206" t="s">
        <v>131</v>
      </c>
      <c r="E394" s="207" t="s">
        <v>480</v>
      </c>
      <c r="F394" s="208" t="s">
        <v>481</v>
      </c>
      <c r="G394" s="209" t="s">
        <v>280</v>
      </c>
      <c r="H394" s="210">
        <v>12</v>
      </c>
      <c r="I394" s="211"/>
      <c r="J394" s="212">
        <f>ROUND(I394*H394,2)</f>
        <v>0</v>
      </c>
      <c r="K394" s="208" t="s">
        <v>135</v>
      </c>
      <c r="L394" s="46"/>
      <c r="M394" s="213" t="s">
        <v>19</v>
      </c>
      <c r="N394" s="214" t="s">
        <v>44</v>
      </c>
      <c r="O394" s="86"/>
      <c r="P394" s="215">
        <f>O394*H394</f>
        <v>0</v>
      </c>
      <c r="Q394" s="215">
        <v>0</v>
      </c>
      <c r="R394" s="215">
        <f>Q394*H394</f>
        <v>0</v>
      </c>
      <c r="S394" s="215">
        <v>0</v>
      </c>
      <c r="T394" s="216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7" t="s">
        <v>136</v>
      </c>
      <c r="AT394" s="217" t="s">
        <v>131</v>
      </c>
      <c r="AU394" s="217" t="s">
        <v>83</v>
      </c>
      <c r="AY394" s="19" t="s">
        <v>129</v>
      </c>
      <c r="BE394" s="218">
        <f>IF(N394="základní",J394,0)</f>
        <v>0</v>
      </c>
      <c r="BF394" s="218">
        <f>IF(N394="snížená",J394,0)</f>
        <v>0</v>
      </c>
      <c r="BG394" s="218">
        <f>IF(N394="zákl. přenesená",J394,0)</f>
        <v>0</v>
      </c>
      <c r="BH394" s="218">
        <f>IF(N394="sníž. přenesená",J394,0)</f>
        <v>0</v>
      </c>
      <c r="BI394" s="218">
        <f>IF(N394="nulová",J394,0)</f>
        <v>0</v>
      </c>
      <c r="BJ394" s="19" t="s">
        <v>81</v>
      </c>
      <c r="BK394" s="218">
        <f>ROUND(I394*H394,2)</f>
        <v>0</v>
      </c>
      <c r="BL394" s="19" t="s">
        <v>136</v>
      </c>
      <c r="BM394" s="217" t="s">
        <v>482</v>
      </c>
    </row>
    <row r="395" spans="1:47" s="2" customFormat="1" ht="12">
      <c r="A395" s="40"/>
      <c r="B395" s="41"/>
      <c r="C395" s="42"/>
      <c r="D395" s="219" t="s">
        <v>138</v>
      </c>
      <c r="E395" s="42"/>
      <c r="F395" s="220" t="s">
        <v>481</v>
      </c>
      <c r="G395" s="42"/>
      <c r="H395" s="42"/>
      <c r="I395" s="221"/>
      <c r="J395" s="42"/>
      <c r="K395" s="42"/>
      <c r="L395" s="46"/>
      <c r="M395" s="222"/>
      <c r="N395" s="223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138</v>
      </c>
      <c r="AU395" s="19" t="s">
        <v>83</v>
      </c>
    </row>
    <row r="396" spans="1:47" s="2" customFormat="1" ht="12">
      <c r="A396" s="40"/>
      <c r="B396" s="41"/>
      <c r="C396" s="42"/>
      <c r="D396" s="224" t="s">
        <v>139</v>
      </c>
      <c r="E396" s="42"/>
      <c r="F396" s="225" t="s">
        <v>483</v>
      </c>
      <c r="G396" s="42"/>
      <c r="H396" s="42"/>
      <c r="I396" s="221"/>
      <c r="J396" s="42"/>
      <c r="K396" s="42"/>
      <c r="L396" s="46"/>
      <c r="M396" s="222"/>
      <c r="N396" s="223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139</v>
      </c>
      <c r="AU396" s="19" t="s">
        <v>83</v>
      </c>
    </row>
    <row r="397" spans="1:65" s="2" customFormat="1" ht="16.5" customHeight="1">
      <c r="A397" s="40"/>
      <c r="B397" s="41"/>
      <c r="C397" s="259" t="s">
        <v>484</v>
      </c>
      <c r="D397" s="259" t="s">
        <v>419</v>
      </c>
      <c r="E397" s="260" t="s">
        <v>485</v>
      </c>
      <c r="F397" s="261" t="s">
        <v>486</v>
      </c>
      <c r="G397" s="262" t="s">
        <v>280</v>
      </c>
      <c r="H397" s="263">
        <v>12.6</v>
      </c>
      <c r="I397" s="264"/>
      <c r="J397" s="265">
        <f>ROUND(I397*H397,2)</f>
        <v>0</v>
      </c>
      <c r="K397" s="261" t="s">
        <v>135</v>
      </c>
      <c r="L397" s="266"/>
      <c r="M397" s="267" t="s">
        <v>19</v>
      </c>
      <c r="N397" s="268" t="s">
        <v>44</v>
      </c>
      <c r="O397" s="86"/>
      <c r="P397" s="215">
        <f>O397*H397</f>
        <v>0</v>
      </c>
      <c r="Q397" s="215">
        <v>0.00198</v>
      </c>
      <c r="R397" s="215">
        <f>Q397*H397</f>
        <v>0.024947999999999998</v>
      </c>
      <c r="S397" s="215">
        <v>0</v>
      </c>
      <c r="T397" s="216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17" t="s">
        <v>197</v>
      </c>
      <c r="AT397" s="217" t="s">
        <v>419</v>
      </c>
      <c r="AU397" s="217" t="s">
        <v>83</v>
      </c>
      <c r="AY397" s="19" t="s">
        <v>129</v>
      </c>
      <c r="BE397" s="218">
        <f>IF(N397="základní",J397,0)</f>
        <v>0</v>
      </c>
      <c r="BF397" s="218">
        <f>IF(N397="snížená",J397,0)</f>
        <v>0</v>
      </c>
      <c r="BG397" s="218">
        <f>IF(N397="zákl. přenesená",J397,0)</f>
        <v>0</v>
      </c>
      <c r="BH397" s="218">
        <f>IF(N397="sníž. přenesená",J397,0)</f>
        <v>0</v>
      </c>
      <c r="BI397" s="218">
        <f>IF(N397="nulová",J397,0)</f>
        <v>0</v>
      </c>
      <c r="BJ397" s="19" t="s">
        <v>81</v>
      </c>
      <c r="BK397" s="218">
        <f>ROUND(I397*H397,2)</f>
        <v>0</v>
      </c>
      <c r="BL397" s="19" t="s">
        <v>136</v>
      </c>
      <c r="BM397" s="217" t="s">
        <v>487</v>
      </c>
    </row>
    <row r="398" spans="1:47" s="2" customFormat="1" ht="12">
      <c r="A398" s="40"/>
      <c r="B398" s="41"/>
      <c r="C398" s="42"/>
      <c r="D398" s="219" t="s">
        <v>138</v>
      </c>
      <c r="E398" s="42"/>
      <c r="F398" s="220" t="s">
        <v>486</v>
      </c>
      <c r="G398" s="42"/>
      <c r="H398" s="42"/>
      <c r="I398" s="221"/>
      <c r="J398" s="42"/>
      <c r="K398" s="42"/>
      <c r="L398" s="46"/>
      <c r="M398" s="222"/>
      <c r="N398" s="223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9" t="s">
        <v>138</v>
      </c>
      <c r="AU398" s="19" t="s">
        <v>83</v>
      </c>
    </row>
    <row r="399" spans="1:51" s="14" customFormat="1" ht="12">
      <c r="A399" s="14"/>
      <c r="B399" s="237"/>
      <c r="C399" s="238"/>
      <c r="D399" s="219" t="s">
        <v>154</v>
      </c>
      <c r="E399" s="239" t="s">
        <v>19</v>
      </c>
      <c r="F399" s="240" t="s">
        <v>488</v>
      </c>
      <c r="G399" s="238"/>
      <c r="H399" s="241">
        <v>12.6</v>
      </c>
      <c r="I399" s="242"/>
      <c r="J399" s="238"/>
      <c r="K399" s="238"/>
      <c r="L399" s="243"/>
      <c r="M399" s="244"/>
      <c r="N399" s="245"/>
      <c r="O399" s="245"/>
      <c r="P399" s="245"/>
      <c r="Q399" s="245"/>
      <c r="R399" s="245"/>
      <c r="S399" s="245"/>
      <c r="T399" s="246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7" t="s">
        <v>154</v>
      </c>
      <c r="AU399" s="247" t="s">
        <v>83</v>
      </c>
      <c r="AV399" s="14" t="s">
        <v>83</v>
      </c>
      <c r="AW399" s="14" t="s">
        <v>35</v>
      </c>
      <c r="AX399" s="14" t="s">
        <v>81</v>
      </c>
      <c r="AY399" s="247" t="s">
        <v>129</v>
      </c>
    </row>
    <row r="400" spans="1:63" s="12" customFormat="1" ht="22.8" customHeight="1">
      <c r="A400" s="12"/>
      <c r="B400" s="190"/>
      <c r="C400" s="191"/>
      <c r="D400" s="192" t="s">
        <v>72</v>
      </c>
      <c r="E400" s="204" t="s">
        <v>172</v>
      </c>
      <c r="F400" s="204" t="s">
        <v>489</v>
      </c>
      <c r="G400" s="191"/>
      <c r="H400" s="191"/>
      <c r="I400" s="194"/>
      <c r="J400" s="205">
        <f>BK400</f>
        <v>0</v>
      </c>
      <c r="K400" s="191"/>
      <c r="L400" s="196"/>
      <c r="M400" s="197"/>
      <c r="N400" s="198"/>
      <c r="O400" s="198"/>
      <c r="P400" s="199">
        <f>SUM(P401:P500)</f>
        <v>0</v>
      </c>
      <c r="Q400" s="198"/>
      <c r="R400" s="199">
        <f>SUM(R401:R500)</f>
        <v>1883.1607841</v>
      </c>
      <c r="S400" s="198"/>
      <c r="T400" s="200">
        <f>SUM(T401:T500)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01" t="s">
        <v>81</v>
      </c>
      <c r="AT400" s="202" t="s">
        <v>72</v>
      </c>
      <c r="AU400" s="202" t="s">
        <v>81</v>
      </c>
      <c r="AY400" s="201" t="s">
        <v>129</v>
      </c>
      <c r="BK400" s="203">
        <f>SUM(BK401:BK500)</f>
        <v>0</v>
      </c>
    </row>
    <row r="401" spans="1:65" s="2" customFormat="1" ht="21.75" customHeight="1">
      <c r="A401" s="40"/>
      <c r="B401" s="41"/>
      <c r="C401" s="206" t="s">
        <v>490</v>
      </c>
      <c r="D401" s="206" t="s">
        <v>131</v>
      </c>
      <c r="E401" s="207" t="s">
        <v>491</v>
      </c>
      <c r="F401" s="208" t="s">
        <v>492</v>
      </c>
      <c r="G401" s="209" t="s">
        <v>134</v>
      </c>
      <c r="H401" s="210">
        <v>2043.45</v>
      </c>
      <c r="I401" s="211"/>
      <c r="J401" s="212">
        <f>ROUND(I401*H401,2)</f>
        <v>0</v>
      </c>
      <c r="K401" s="208" t="s">
        <v>135</v>
      </c>
      <c r="L401" s="46"/>
      <c r="M401" s="213" t="s">
        <v>19</v>
      </c>
      <c r="N401" s="214" t="s">
        <v>44</v>
      </c>
      <c r="O401" s="86"/>
      <c r="P401" s="215">
        <f>O401*H401</f>
        <v>0</v>
      </c>
      <c r="Q401" s="215">
        <v>0</v>
      </c>
      <c r="R401" s="215">
        <f>Q401*H401</f>
        <v>0</v>
      </c>
      <c r="S401" s="215">
        <v>0</v>
      </c>
      <c r="T401" s="216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17" t="s">
        <v>136</v>
      </c>
      <c r="AT401" s="217" t="s">
        <v>131</v>
      </c>
      <c r="AU401" s="217" t="s">
        <v>83</v>
      </c>
      <c r="AY401" s="19" t="s">
        <v>129</v>
      </c>
      <c r="BE401" s="218">
        <f>IF(N401="základní",J401,0)</f>
        <v>0</v>
      </c>
      <c r="BF401" s="218">
        <f>IF(N401="snížená",J401,0)</f>
        <v>0</v>
      </c>
      <c r="BG401" s="218">
        <f>IF(N401="zákl. přenesená",J401,0)</f>
        <v>0</v>
      </c>
      <c r="BH401" s="218">
        <f>IF(N401="sníž. přenesená",J401,0)</f>
        <v>0</v>
      </c>
      <c r="BI401" s="218">
        <f>IF(N401="nulová",J401,0)</f>
        <v>0</v>
      </c>
      <c r="BJ401" s="19" t="s">
        <v>81</v>
      </c>
      <c r="BK401" s="218">
        <f>ROUND(I401*H401,2)</f>
        <v>0</v>
      </c>
      <c r="BL401" s="19" t="s">
        <v>136</v>
      </c>
      <c r="BM401" s="217" t="s">
        <v>493</v>
      </c>
    </row>
    <row r="402" spans="1:47" s="2" customFormat="1" ht="12">
      <c r="A402" s="40"/>
      <c r="B402" s="41"/>
      <c r="C402" s="42"/>
      <c r="D402" s="219" t="s">
        <v>138</v>
      </c>
      <c r="E402" s="42"/>
      <c r="F402" s="220" t="s">
        <v>492</v>
      </c>
      <c r="G402" s="42"/>
      <c r="H402" s="42"/>
      <c r="I402" s="221"/>
      <c r="J402" s="42"/>
      <c r="K402" s="42"/>
      <c r="L402" s="46"/>
      <c r="M402" s="222"/>
      <c r="N402" s="223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138</v>
      </c>
      <c r="AU402" s="19" t="s">
        <v>83</v>
      </c>
    </row>
    <row r="403" spans="1:47" s="2" customFormat="1" ht="12">
      <c r="A403" s="40"/>
      <c r="B403" s="41"/>
      <c r="C403" s="42"/>
      <c r="D403" s="224" t="s">
        <v>139</v>
      </c>
      <c r="E403" s="42"/>
      <c r="F403" s="225" t="s">
        <v>494</v>
      </c>
      <c r="G403" s="42"/>
      <c r="H403" s="42"/>
      <c r="I403" s="221"/>
      <c r="J403" s="42"/>
      <c r="K403" s="42"/>
      <c r="L403" s="46"/>
      <c r="M403" s="222"/>
      <c r="N403" s="223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9" t="s">
        <v>139</v>
      </c>
      <c r="AU403" s="19" t="s">
        <v>83</v>
      </c>
    </row>
    <row r="404" spans="1:51" s="14" customFormat="1" ht="12">
      <c r="A404" s="14"/>
      <c r="B404" s="237"/>
      <c r="C404" s="238"/>
      <c r="D404" s="219" t="s">
        <v>154</v>
      </c>
      <c r="E404" s="239" t="s">
        <v>19</v>
      </c>
      <c r="F404" s="240" t="s">
        <v>495</v>
      </c>
      <c r="G404" s="238"/>
      <c r="H404" s="241">
        <v>2043.45</v>
      </c>
      <c r="I404" s="242"/>
      <c r="J404" s="238"/>
      <c r="K404" s="238"/>
      <c r="L404" s="243"/>
      <c r="M404" s="244"/>
      <c r="N404" s="245"/>
      <c r="O404" s="245"/>
      <c r="P404" s="245"/>
      <c r="Q404" s="245"/>
      <c r="R404" s="245"/>
      <c r="S404" s="245"/>
      <c r="T404" s="246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7" t="s">
        <v>154</v>
      </c>
      <c r="AU404" s="247" t="s">
        <v>83</v>
      </c>
      <c r="AV404" s="14" t="s">
        <v>83</v>
      </c>
      <c r="AW404" s="14" t="s">
        <v>35</v>
      </c>
      <c r="AX404" s="14" t="s">
        <v>73</v>
      </c>
      <c r="AY404" s="247" t="s">
        <v>129</v>
      </c>
    </row>
    <row r="405" spans="1:51" s="15" customFormat="1" ht="12">
      <c r="A405" s="15"/>
      <c r="B405" s="248"/>
      <c r="C405" s="249"/>
      <c r="D405" s="219" t="s">
        <v>154</v>
      </c>
      <c r="E405" s="250" t="s">
        <v>19</v>
      </c>
      <c r="F405" s="251" t="s">
        <v>162</v>
      </c>
      <c r="G405" s="249"/>
      <c r="H405" s="252">
        <v>2043.45</v>
      </c>
      <c r="I405" s="253"/>
      <c r="J405" s="249"/>
      <c r="K405" s="249"/>
      <c r="L405" s="254"/>
      <c r="M405" s="255"/>
      <c r="N405" s="256"/>
      <c r="O405" s="256"/>
      <c r="P405" s="256"/>
      <c r="Q405" s="256"/>
      <c r="R405" s="256"/>
      <c r="S405" s="256"/>
      <c r="T405" s="257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58" t="s">
        <v>154</v>
      </c>
      <c r="AU405" s="258" t="s">
        <v>83</v>
      </c>
      <c r="AV405" s="15" t="s">
        <v>136</v>
      </c>
      <c r="AW405" s="15" t="s">
        <v>35</v>
      </c>
      <c r="AX405" s="15" t="s">
        <v>81</v>
      </c>
      <c r="AY405" s="258" t="s">
        <v>129</v>
      </c>
    </row>
    <row r="406" spans="1:65" s="2" customFormat="1" ht="21.75" customHeight="1">
      <c r="A406" s="40"/>
      <c r="B406" s="41"/>
      <c r="C406" s="206" t="s">
        <v>496</v>
      </c>
      <c r="D406" s="206" t="s">
        <v>131</v>
      </c>
      <c r="E406" s="207" t="s">
        <v>497</v>
      </c>
      <c r="F406" s="208" t="s">
        <v>498</v>
      </c>
      <c r="G406" s="209" t="s">
        <v>134</v>
      </c>
      <c r="H406" s="210">
        <v>651.76</v>
      </c>
      <c r="I406" s="211"/>
      <c r="J406" s="212">
        <f>ROUND(I406*H406,2)</f>
        <v>0</v>
      </c>
      <c r="K406" s="208" t="s">
        <v>135</v>
      </c>
      <c r="L406" s="46"/>
      <c r="M406" s="213" t="s">
        <v>19</v>
      </c>
      <c r="N406" s="214" t="s">
        <v>44</v>
      </c>
      <c r="O406" s="86"/>
      <c r="P406" s="215">
        <f>O406*H406</f>
        <v>0</v>
      </c>
      <c r="Q406" s="215">
        <v>0</v>
      </c>
      <c r="R406" s="215">
        <f>Q406*H406</f>
        <v>0</v>
      </c>
      <c r="S406" s="215">
        <v>0</v>
      </c>
      <c r="T406" s="216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7" t="s">
        <v>136</v>
      </c>
      <c r="AT406" s="217" t="s">
        <v>131</v>
      </c>
      <c r="AU406" s="217" t="s">
        <v>83</v>
      </c>
      <c r="AY406" s="19" t="s">
        <v>129</v>
      </c>
      <c r="BE406" s="218">
        <f>IF(N406="základní",J406,0)</f>
        <v>0</v>
      </c>
      <c r="BF406" s="218">
        <f>IF(N406="snížená",J406,0)</f>
        <v>0</v>
      </c>
      <c r="BG406" s="218">
        <f>IF(N406="zákl. přenesená",J406,0)</f>
        <v>0</v>
      </c>
      <c r="BH406" s="218">
        <f>IF(N406="sníž. přenesená",J406,0)</f>
        <v>0</v>
      </c>
      <c r="BI406" s="218">
        <f>IF(N406="nulová",J406,0)</f>
        <v>0</v>
      </c>
      <c r="BJ406" s="19" t="s">
        <v>81</v>
      </c>
      <c r="BK406" s="218">
        <f>ROUND(I406*H406,2)</f>
        <v>0</v>
      </c>
      <c r="BL406" s="19" t="s">
        <v>136</v>
      </c>
      <c r="BM406" s="217" t="s">
        <v>499</v>
      </c>
    </row>
    <row r="407" spans="1:47" s="2" customFormat="1" ht="12">
      <c r="A407" s="40"/>
      <c r="B407" s="41"/>
      <c r="C407" s="42"/>
      <c r="D407" s="219" t="s">
        <v>138</v>
      </c>
      <c r="E407" s="42"/>
      <c r="F407" s="220" t="s">
        <v>498</v>
      </c>
      <c r="G407" s="42"/>
      <c r="H407" s="42"/>
      <c r="I407" s="221"/>
      <c r="J407" s="42"/>
      <c r="K407" s="42"/>
      <c r="L407" s="46"/>
      <c r="M407" s="222"/>
      <c r="N407" s="223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138</v>
      </c>
      <c r="AU407" s="19" t="s">
        <v>83</v>
      </c>
    </row>
    <row r="408" spans="1:47" s="2" customFormat="1" ht="12">
      <c r="A408" s="40"/>
      <c r="B408" s="41"/>
      <c r="C408" s="42"/>
      <c r="D408" s="224" t="s">
        <v>139</v>
      </c>
      <c r="E408" s="42"/>
      <c r="F408" s="225" t="s">
        <v>500</v>
      </c>
      <c r="G408" s="42"/>
      <c r="H408" s="42"/>
      <c r="I408" s="221"/>
      <c r="J408" s="42"/>
      <c r="K408" s="42"/>
      <c r="L408" s="46"/>
      <c r="M408" s="222"/>
      <c r="N408" s="223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139</v>
      </c>
      <c r="AU408" s="19" t="s">
        <v>83</v>
      </c>
    </row>
    <row r="409" spans="1:51" s="14" customFormat="1" ht="12">
      <c r="A409" s="14"/>
      <c r="B409" s="237"/>
      <c r="C409" s="238"/>
      <c r="D409" s="219" t="s">
        <v>154</v>
      </c>
      <c r="E409" s="239" t="s">
        <v>19</v>
      </c>
      <c r="F409" s="240" t="s">
        <v>501</v>
      </c>
      <c r="G409" s="238"/>
      <c r="H409" s="241">
        <v>395.78</v>
      </c>
      <c r="I409" s="242"/>
      <c r="J409" s="238"/>
      <c r="K409" s="238"/>
      <c r="L409" s="243"/>
      <c r="M409" s="244"/>
      <c r="N409" s="245"/>
      <c r="O409" s="245"/>
      <c r="P409" s="245"/>
      <c r="Q409" s="245"/>
      <c r="R409" s="245"/>
      <c r="S409" s="245"/>
      <c r="T409" s="246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7" t="s">
        <v>154</v>
      </c>
      <c r="AU409" s="247" t="s">
        <v>83</v>
      </c>
      <c r="AV409" s="14" t="s">
        <v>83</v>
      </c>
      <c r="AW409" s="14" t="s">
        <v>35</v>
      </c>
      <c r="AX409" s="14" t="s">
        <v>73</v>
      </c>
      <c r="AY409" s="247" t="s">
        <v>129</v>
      </c>
    </row>
    <row r="410" spans="1:51" s="14" customFormat="1" ht="12">
      <c r="A410" s="14"/>
      <c r="B410" s="237"/>
      <c r="C410" s="238"/>
      <c r="D410" s="219" t="s">
        <v>154</v>
      </c>
      <c r="E410" s="239" t="s">
        <v>19</v>
      </c>
      <c r="F410" s="240" t="s">
        <v>502</v>
      </c>
      <c r="G410" s="238"/>
      <c r="H410" s="241">
        <v>178.93</v>
      </c>
      <c r="I410" s="242"/>
      <c r="J410" s="238"/>
      <c r="K410" s="238"/>
      <c r="L410" s="243"/>
      <c r="M410" s="244"/>
      <c r="N410" s="245"/>
      <c r="O410" s="245"/>
      <c r="P410" s="245"/>
      <c r="Q410" s="245"/>
      <c r="R410" s="245"/>
      <c r="S410" s="245"/>
      <c r="T410" s="246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7" t="s">
        <v>154</v>
      </c>
      <c r="AU410" s="247" t="s">
        <v>83</v>
      </c>
      <c r="AV410" s="14" t="s">
        <v>83</v>
      </c>
      <c r="AW410" s="14" t="s">
        <v>35</v>
      </c>
      <c r="AX410" s="14" t="s">
        <v>73</v>
      </c>
      <c r="AY410" s="247" t="s">
        <v>129</v>
      </c>
    </row>
    <row r="411" spans="1:51" s="14" customFormat="1" ht="12">
      <c r="A411" s="14"/>
      <c r="B411" s="237"/>
      <c r="C411" s="238"/>
      <c r="D411" s="219" t="s">
        <v>154</v>
      </c>
      <c r="E411" s="239" t="s">
        <v>19</v>
      </c>
      <c r="F411" s="240" t="s">
        <v>503</v>
      </c>
      <c r="G411" s="238"/>
      <c r="H411" s="241">
        <v>77.05</v>
      </c>
      <c r="I411" s="242"/>
      <c r="J411" s="238"/>
      <c r="K411" s="238"/>
      <c r="L411" s="243"/>
      <c r="M411" s="244"/>
      <c r="N411" s="245"/>
      <c r="O411" s="245"/>
      <c r="P411" s="245"/>
      <c r="Q411" s="245"/>
      <c r="R411" s="245"/>
      <c r="S411" s="245"/>
      <c r="T411" s="246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7" t="s">
        <v>154</v>
      </c>
      <c r="AU411" s="247" t="s">
        <v>83</v>
      </c>
      <c r="AV411" s="14" t="s">
        <v>83</v>
      </c>
      <c r="AW411" s="14" t="s">
        <v>35</v>
      </c>
      <c r="AX411" s="14" t="s">
        <v>73</v>
      </c>
      <c r="AY411" s="247" t="s">
        <v>129</v>
      </c>
    </row>
    <row r="412" spans="1:51" s="15" customFormat="1" ht="12">
      <c r="A412" s="15"/>
      <c r="B412" s="248"/>
      <c r="C412" s="249"/>
      <c r="D412" s="219" t="s">
        <v>154</v>
      </c>
      <c r="E412" s="250" t="s">
        <v>19</v>
      </c>
      <c r="F412" s="251" t="s">
        <v>162</v>
      </c>
      <c r="G412" s="249"/>
      <c r="H412" s="252">
        <v>651.76</v>
      </c>
      <c r="I412" s="253"/>
      <c r="J412" s="249"/>
      <c r="K412" s="249"/>
      <c r="L412" s="254"/>
      <c r="M412" s="255"/>
      <c r="N412" s="256"/>
      <c r="O412" s="256"/>
      <c r="P412" s="256"/>
      <c r="Q412" s="256"/>
      <c r="R412" s="256"/>
      <c r="S412" s="256"/>
      <c r="T412" s="257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58" t="s">
        <v>154</v>
      </c>
      <c r="AU412" s="258" t="s">
        <v>83</v>
      </c>
      <c r="AV412" s="15" t="s">
        <v>136</v>
      </c>
      <c r="AW412" s="15" t="s">
        <v>35</v>
      </c>
      <c r="AX412" s="15" t="s">
        <v>81</v>
      </c>
      <c r="AY412" s="258" t="s">
        <v>129</v>
      </c>
    </row>
    <row r="413" spans="1:65" s="2" customFormat="1" ht="24.15" customHeight="1">
      <c r="A413" s="40"/>
      <c r="B413" s="41"/>
      <c r="C413" s="206" t="s">
        <v>504</v>
      </c>
      <c r="D413" s="206" t="s">
        <v>131</v>
      </c>
      <c r="E413" s="207" t="s">
        <v>505</v>
      </c>
      <c r="F413" s="208" t="s">
        <v>506</v>
      </c>
      <c r="G413" s="209" t="s">
        <v>134</v>
      </c>
      <c r="H413" s="210">
        <v>15.6</v>
      </c>
      <c r="I413" s="211"/>
      <c r="J413" s="212">
        <f>ROUND(I413*H413,2)</f>
        <v>0</v>
      </c>
      <c r="K413" s="208" t="s">
        <v>135</v>
      </c>
      <c r="L413" s="46"/>
      <c r="M413" s="213" t="s">
        <v>19</v>
      </c>
      <c r="N413" s="214" t="s">
        <v>44</v>
      </c>
      <c r="O413" s="86"/>
      <c r="P413" s="215">
        <f>O413*H413</f>
        <v>0</v>
      </c>
      <c r="Q413" s="215">
        <v>0</v>
      </c>
      <c r="R413" s="215">
        <f>Q413*H413</f>
        <v>0</v>
      </c>
      <c r="S413" s="215">
        <v>0</v>
      </c>
      <c r="T413" s="216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17" t="s">
        <v>136</v>
      </c>
      <c r="AT413" s="217" t="s">
        <v>131</v>
      </c>
      <c r="AU413" s="217" t="s">
        <v>83</v>
      </c>
      <c r="AY413" s="19" t="s">
        <v>129</v>
      </c>
      <c r="BE413" s="218">
        <f>IF(N413="základní",J413,0)</f>
        <v>0</v>
      </c>
      <c r="BF413" s="218">
        <f>IF(N413="snížená",J413,0)</f>
        <v>0</v>
      </c>
      <c r="BG413" s="218">
        <f>IF(N413="zákl. přenesená",J413,0)</f>
        <v>0</v>
      </c>
      <c r="BH413" s="218">
        <f>IF(N413="sníž. přenesená",J413,0)</f>
        <v>0</v>
      </c>
      <c r="BI413" s="218">
        <f>IF(N413="nulová",J413,0)</f>
        <v>0</v>
      </c>
      <c r="BJ413" s="19" t="s">
        <v>81</v>
      </c>
      <c r="BK413" s="218">
        <f>ROUND(I413*H413,2)</f>
        <v>0</v>
      </c>
      <c r="BL413" s="19" t="s">
        <v>136</v>
      </c>
      <c r="BM413" s="217" t="s">
        <v>507</v>
      </c>
    </row>
    <row r="414" spans="1:47" s="2" customFormat="1" ht="12">
      <c r="A414" s="40"/>
      <c r="B414" s="41"/>
      <c r="C414" s="42"/>
      <c r="D414" s="219" t="s">
        <v>138</v>
      </c>
      <c r="E414" s="42"/>
      <c r="F414" s="220" t="s">
        <v>506</v>
      </c>
      <c r="G414" s="42"/>
      <c r="H414" s="42"/>
      <c r="I414" s="221"/>
      <c r="J414" s="42"/>
      <c r="K414" s="42"/>
      <c r="L414" s="46"/>
      <c r="M414" s="222"/>
      <c r="N414" s="223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138</v>
      </c>
      <c r="AU414" s="19" t="s">
        <v>83</v>
      </c>
    </row>
    <row r="415" spans="1:47" s="2" customFormat="1" ht="12">
      <c r="A415" s="40"/>
      <c r="B415" s="41"/>
      <c r="C415" s="42"/>
      <c r="D415" s="224" t="s">
        <v>139</v>
      </c>
      <c r="E415" s="42"/>
      <c r="F415" s="225" t="s">
        <v>508</v>
      </c>
      <c r="G415" s="42"/>
      <c r="H415" s="42"/>
      <c r="I415" s="221"/>
      <c r="J415" s="42"/>
      <c r="K415" s="42"/>
      <c r="L415" s="46"/>
      <c r="M415" s="222"/>
      <c r="N415" s="223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139</v>
      </c>
      <c r="AU415" s="19" t="s">
        <v>83</v>
      </c>
    </row>
    <row r="416" spans="1:51" s="14" customFormat="1" ht="12">
      <c r="A416" s="14"/>
      <c r="B416" s="237"/>
      <c r="C416" s="238"/>
      <c r="D416" s="219" t="s">
        <v>154</v>
      </c>
      <c r="E416" s="239" t="s">
        <v>19</v>
      </c>
      <c r="F416" s="240" t="s">
        <v>509</v>
      </c>
      <c r="G416" s="238"/>
      <c r="H416" s="241">
        <v>15.6</v>
      </c>
      <c r="I416" s="242"/>
      <c r="J416" s="238"/>
      <c r="K416" s="238"/>
      <c r="L416" s="243"/>
      <c r="M416" s="244"/>
      <c r="N416" s="245"/>
      <c r="O416" s="245"/>
      <c r="P416" s="245"/>
      <c r="Q416" s="245"/>
      <c r="R416" s="245"/>
      <c r="S416" s="245"/>
      <c r="T416" s="246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7" t="s">
        <v>154</v>
      </c>
      <c r="AU416" s="247" t="s">
        <v>83</v>
      </c>
      <c r="AV416" s="14" t="s">
        <v>83</v>
      </c>
      <c r="AW416" s="14" t="s">
        <v>35</v>
      </c>
      <c r="AX416" s="14" t="s">
        <v>81</v>
      </c>
      <c r="AY416" s="247" t="s">
        <v>129</v>
      </c>
    </row>
    <row r="417" spans="1:65" s="2" customFormat="1" ht="16.5" customHeight="1">
      <c r="A417" s="40"/>
      <c r="B417" s="41"/>
      <c r="C417" s="206" t="s">
        <v>510</v>
      </c>
      <c r="D417" s="206" t="s">
        <v>131</v>
      </c>
      <c r="E417" s="207" t="s">
        <v>511</v>
      </c>
      <c r="F417" s="208" t="s">
        <v>512</v>
      </c>
      <c r="G417" s="209" t="s">
        <v>134</v>
      </c>
      <c r="H417" s="210">
        <v>31.2</v>
      </c>
      <c r="I417" s="211"/>
      <c r="J417" s="212">
        <f>ROUND(I417*H417,2)</f>
        <v>0</v>
      </c>
      <c r="K417" s="208" t="s">
        <v>135</v>
      </c>
      <c r="L417" s="46"/>
      <c r="M417" s="213" t="s">
        <v>19</v>
      </c>
      <c r="N417" s="214" t="s">
        <v>44</v>
      </c>
      <c r="O417" s="86"/>
      <c r="P417" s="215">
        <f>O417*H417</f>
        <v>0</v>
      </c>
      <c r="Q417" s="215">
        <v>0</v>
      </c>
      <c r="R417" s="215">
        <f>Q417*H417</f>
        <v>0</v>
      </c>
      <c r="S417" s="215">
        <v>0</v>
      </c>
      <c r="T417" s="216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17" t="s">
        <v>136</v>
      </c>
      <c r="AT417" s="217" t="s">
        <v>131</v>
      </c>
      <c r="AU417" s="217" t="s">
        <v>83</v>
      </c>
      <c r="AY417" s="19" t="s">
        <v>129</v>
      </c>
      <c r="BE417" s="218">
        <f>IF(N417="základní",J417,0)</f>
        <v>0</v>
      </c>
      <c r="BF417" s="218">
        <f>IF(N417="snížená",J417,0)</f>
        <v>0</v>
      </c>
      <c r="BG417" s="218">
        <f>IF(N417="zákl. přenesená",J417,0)</f>
        <v>0</v>
      </c>
      <c r="BH417" s="218">
        <f>IF(N417="sníž. přenesená",J417,0)</f>
        <v>0</v>
      </c>
      <c r="BI417" s="218">
        <f>IF(N417="nulová",J417,0)</f>
        <v>0</v>
      </c>
      <c r="BJ417" s="19" t="s">
        <v>81</v>
      </c>
      <c r="BK417" s="218">
        <f>ROUND(I417*H417,2)</f>
        <v>0</v>
      </c>
      <c r="BL417" s="19" t="s">
        <v>136</v>
      </c>
      <c r="BM417" s="217" t="s">
        <v>513</v>
      </c>
    </row>
    <row r="418" spans="1:47" s="2" customFormat="1" ht="12">
      <c r="A418" s="40"/>
      <c r="B418" s="41"/>
      <c r="C418" s="42"/>
      <c r="D418" s="219" t="s">
        <v>138</v>
      </c>
      <c r="E418" s="42"/>
      <c r="F418" s="220" t="s">
        <v>512</v>
      </c>
      <c r="G418" s="42"/>
      <c r="H418" s="42"/>
      <c r="I418" s="221"/>
      <c r="J418" s="42"/>
      <c r="K418" s="42"/>
      <c r="L418" s="46"/>
      <c r="M418" s="222"/>
      <c r="N418" s="223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138</v>
      </c>
      <c r="AU418" s="19" t="s">
        <v>83</v>
      </c>
    </row>
    <row r="419" spans="1:47" s="2" customFormat="1" ht="12">
      <c r="A419" s="40"/>
      <c r="B419" s="41"/>
      <c r="C419" s="42"/>
      <c r="D419" s="224" t="s">
        <v>139</v>
      </c>
      <c r="E419" s="42"/>
      <c r="F419" s="225" t="s">
        <v>514</v>
      </c>
      <c r="G419" s="42"/>
      <c r="H419" s="42"/>
      <c r="I419" s="221"/>
      <c r="J419" s="42"/>
      <c r="K419" s="42"/>
      <c r="L419" s="46"/>
      <c r="M419" s="222"/>
      <c r="N419" s="223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9" t="s">
        <v>139</v>
      </c>
      <c r="AU419" s="19" t="s">
        <v>83</v>
      </c>
    </row>
    <row r="420" spans="1:51" s="14" customFormat="1" ht="12">
      <c r="A420" s="14"/>
      <c r="B420" s="237"/>
      <c r="C420" s="238"/>
      <c r="D420" s="219" t="s">
        <v>154</v>
      </c>
      <c r="E420" s="239" t="s">
        <v>19</v>
      </c>
      <c r="F420" s="240" t="s">
        <v>515</v>
      </c>
      <c r="G420" s="238"/>
      <c r="H420" s="241">
        <v>31.2</v>
      </c>
      <c r="I420" s="242"/>
      <c r="J420" s="238"/>
      <c r="K420" s="238"/>
      <c r="L420" s="243"/>
      <c r="M420" s="244"/>
      <c r="N420" s="245"/>
      <c r="O420" s="245"/>
      <c r="P420" s="245"/>
      <c r="Q420" s="245"/>
      <c r="R420" s="245"/>
      <c r="S420" s="245"/>
      <c r="T420" s="246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7" t="s">
        <v>154</v>
      </c>
      <c r="AU420" s="247" t="s">
        <v>83</v>
      </c>
      <c r="AV420" s="14" t="s">
        <v>83</v>
      </c>
      <c r="AW420" s="14" t="s">
        <v>35</v>
      </c>
      <c r="AX420" s="14" t="s">
        <v>81</v>
      </c>
      <c r="AY420" s="247" t="s">
        <v>129</v>
      </c>
    </row>
    <row r="421" spans="1:65" s="2" customFormat="1" ht="24.15" customHeight="1">
      <c r="A421" s="40"/>
      <c r="B421" s="41"/>
      <c r="C421" s="206" t="s">
        <v>516</v>
      </c>
      <c r="D421" s="206" t="s">
        <v>131</v>
      </c>
      <c r="E421" s="207" t="s">
        <v>517</v>
      </c>
      <c r="F421" s="208" t="s">
        <v>518</v>
      </c>
      <c r="G421" s="209" t="s">
        <v>134</v>
      </c>
      <c r="H421" s="210">
        <v>15.6</v>
      </c>
      <c r="I421" s="211"/>
      <c r="J421" s="212">
        <f>ROUND(I421*H421,2)</f>
        <v>0</v>
      </c>
      <c r="K421" s="208" t="s">
        <v>135</v>
      </c>
      <c r="L421" s="46"/>
      <c r="M421" s="213" t="s">
        <v>19</v>
      </c>
      <c r="N421" s="214" t="s">
        <v>44</v>
      </c>
      <c r="O421" s="86"/>
      <c r="P421" s="215">
        <f>O421*H421</f>
        <v>0</v>
      </c>
      <c r="Q421" s="215">
        <v>0</v>
      </c>
      <c r="R421" s="215">
        <f>Q421*H421</f>
        <v>0</v>
      </c>
      <c r="S421" s="215">
        <v>0</v>
      </c>
      <c r="T421" s="216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7" t="s">
        <v>136</v>
      </c>
      <c r="AT421" s="217" t="s">
        <v>131</v>
      </c>
      <c r="AU421" s="217" t="s">
        <v>83</v>
      </c>
      <c r="AY421" s="19" t="s">
        <v>129</v>
      </c>
      <c r="BE421" s="218">
        <f>IF(N421="základní",J421,0)</f>
        <v>0</v>
      </c>
      <c r="BF421" s="218">
        <f>IF(N421="snížená",J421,0)</f>
        <v>0</v>
      </c>
      <c r="BG421" s="218">
        <f>IF(N421="zákl. přenesená",J421,0)</f>
        <v>0</v>
      </c>
      <c r="BH421" s="218">
        <f>IF(N421="sníž. přenesená",J421,0)</f>
        <v>0</v>
      </c>
      <c r="BI421" s="218">
        <f>IF(N421="nulová",J421,0)</f>
        <v>0</v>
      </c>
      <c r="BJ421" s="19" t="s">
        <v>81</v>
      </c>
      <c r="BK421" s="218">
        <f>ROUND(I421*H421,2)</f>
        <v>0</v>
      </c>
      <c r="BL421" s="19" t="s">
        <v>136</v>
      </c>
      <c r="BM421" s="217" t="s">
        <v>519</v>
      </c>
    </row>
    <row r="422" spans="1:47" s="2" customFormat="1" ht="12">
      <c r="A422" s="40"/>
      <c r="B422" s="41"/>
      <c r="C422" s="42"/>
      <c r="D422" s="219" t="s">
        <v>138</v>
      </c>
      <c r="E422" s="42"/>
      <c r="F422" s="220" t="s">
        <v>518</v>
      </c>
      <c r="G422" s="42"/>
      <c r="H422" s="42"/>
      <c r="I422" s="221"/>
      <c r="J422" s="42"/>
      <c r="K422" s="42"/>
      <c r="L422" s="46"/>
      <c r="M422" s="222"/>
      <c r="N422" s="223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138</v>
      </c>
      <c r="AU422" s="19" t="s">
        <v>83</v>
      </c>
    </row>
    <row r="423" spans="1:47" s="2" customFormat="1" ht="12">
      <c r="A423" s="40"/>
      <c r="B423" s="41"/>
      <c r="C423" s="42"/>
      <c r="D423" s="224" t="s">
        <v>139</v>
      </c>
      <c r="E423" s="42"/>
      <c r="F423" s="225" t="s">
        <v>520</v>
      </c>
      <c r="G423" s="42"/>
      <c r="H423" s="42"/>
      <c r="I423" s="221"/>
      <c r="J423" s="42"/>
      <c r="K423" s="42"/>
      <c r="L423" s="46"/>
      <c r="M423" s="222"/>
      <c r="N423" s="223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139</v>
      </c>
      <c r="AU423" s="19" t="s">
        <v>83</v>
      </c>
    </row>
    <row r="424" spans="1:51" s="14" customFormat="1" ht="12">
      <c r="A424" s="14"/>
      <c r="B424" s="237"/>
      <c r="C424" s="238"/>
      <c r="D424" s="219" t="s">
        <v>154</v>
      </c>
      <c r="E424" s="239" t="s">
        <v>19</v>
      </c>
      <c r="F424" s="240" t="s">
        <v>509</v>
      </c>
      <c r="G424" s="238"/>
      <c r="H424" s="241">
        <v>15.6</v>
      </c>
      <c r="I424" s="242"/>
      <c r="J424" s="238"/>
      <c r="K424" s="238"/>
      <c r="L424" s="243"/>
      <c r="M424" s="244"/>
      <c r="N424" s="245"/>
      <c r="O424" s="245"/>
      <c r="P424" s="245"/>
      <c r="Q424" s="245"/>
      <c r="R424" s="245"/>
      <c r="S424" s="245"/>
      <c r="T424" s="246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7" t="s">
        <v>154</v>
      </c>
      <c r="AU424" s="247" t="s">
        <v>83</v>
      </c>
      <c r="AV424" s="14" t="s">
        <v>83</v>
      </c>
      <c r="AW424" s="14" t="s">
        <v>35</v>
      </c>
      <c r="AX424" s="14" t="s">
        <v>81</v>
      </c>
      <c r="AY424" s="247" t="s">
        <v>129</v>
      </c>
    </row>
    <row r="425" spans="1:65" s="2" customFormat="1" ht="37.8" customHeight="1">
      <c r="A425" s="40"/>
      <c r="B425" s="41"/>
      <c r="C425" s="206" t="s">
        <v>521</v>
      </c>
      <c r="D425" s="206" t="s">
        <v>131</v>
      </c>
      <c r="E425" s="207" t="s">
        <v>522</v>
      </c>
      <c r="F425" s="208" t="s">
        <v>523</v>
      </c>
      <c r="G425" s="209" t="s">
        <v>134</v>
      </c>
      <c r="H425" s="210">
        <v>70.35</v>
      </c>
      <c r="I425" s="211"/>
      <c r="J425" s="212">
        <f>ROUND(I425*H425,2)</f>
        <v>0</v>
      </c>
      <c r="K425" s="208" t="s">
        <v>19</v>
      </c>
      <c r="L425" s="46"/>
      <c r="M425" s="213" t="s">
        <v>19</v>
      </c>
      <c r="N425" s="214" t="s">
        <v>44</v>
      </c>
      <c r="O425" s="86"/>
      <c r="P425" s="215">
        <f>O425*H425</f>
        <v>0</v>
      </c>
      <c r="Q425" s="215">
        <v>0.08922</v>
      </c>
      <c r="R425" s="215">
        <f>Q425*H425</f>
        <v>6.276626999999999</v>
      </c>
      <c r="S425" s="215">
        <v>0</v>
      </c>
      <c r="T425" s="216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17" t="s">
        <v>136</v>
      </c>
      <c r="AT425" s="217" t="s">
        <v>131</v>
      </c>
      <c r="AU425" s="217" t="s">
        <v>83</v>
      </c>
      <c r="AY425" s="19" t="s">
        <v>129</v>
      </c>
      <c r="BE425" s="218">
        <f>IF(N425="základní",J425,0)</f>
        <v>0</v>
      </c>
      <c r="BF425" s="218">
        <f>IF(N425="snížená",J425,0)</f>
        <v>0</v>
      </c>
      <c r="BG425" s="218">
        <f>IF(N425="zákl. přenesená",J425,0)</f>
        <v>0</v>
      </c>
      <c r="BH425" s="218">
        <f>IF(N425="sníž. přenesená",J425,0)</f>
        <v>0</v>
      </c>
      <c r="BI425" s="218">
        <f>IF(N425="nulová",J425,0)</f>
        <v>0</v>
      </c>
      <c r="BJ425" s="19" t="s">
        <v>81</v>
      </c>
      <c r="BK425" s="218">
        <f>ROUND(I425*H425,2)</f>
        <v>0</v>
      </c>
      <c r="BL425" s="19" t="s">
        <v>136</v>
      </c>
      <c r="BM425" s="217" t="s">
        <v>524</v>
      </c>
    </row>
    <row r="426" spans="1:47" s="2" customFormat="1" ht="12">
      <c r="A426" s="40"/>
      <c r="B426" s="41"/>
      <c r="C426" s="42"/>
      <c r="D426" s="219" t="s">
        <v>138</v>
      </c>
      <c r="E426" s="42"/>
      <c r="F426" s="220" t="s">
        <v>525</v>
      </c>
      <c r="G426" s="42"/>
      <c r="H426" s="42"/>
      <c r="I426" s="221"/>
      <c r="J426" s="42"/>
      <c r="K426" s="42"/>
      <c r="L426" s="46"/>
      <c r="M426" s="222"/>
      <c r="N426" s="223"/>
      <c r="O426" s="86"/>
      <c r="P426" s="86"/>
      <c r="Q426" s="86"/>
      <c r="R426" s="86"/>
      <c r="S426" s="86"/>
      <c r="T426" s="87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T426" s="19" t="s">
        <v>138</v>
      </c>
      <c r="AU426" s="19" t="s">
        <v>83</v>
      </c>
    </row>
    <row r="427" spans="1:51" s="14" customFormat="1" ht="12">
      <c r="A427" s="14"/>
      <c r="B427" s="237"/>
      <c r="C427" s="238"/>
      <c r="D427" s="219" t="s">
        <v>154</v>
      </c>
      <c r="E427" s="239" t="s">
        <v>19</v>
      </c>
      <c r="F427" s="240" t="s">
        <v>526</v>
      </c>
      <c r="G427" s="238"/>
      <c r="H427" s="241">
        <v>70.35</v>
      </c>
      <c r="I427" s="242"/>
      <c r="J427" s="238"/>
      <c r="K427" s="238"/>
      <c r="L427" s="243"/>
      <c r="M427" s="244"/>
      <c r="N427" s="245"/>
      <c r="O427" s="245"/>
      <c r="P427" s="245"/>
      <c r="Q427" s="245"/>
      <c r="R427" s="245"/>
      <c r="S427" s="245"/>
      <c r="T427" s="246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7" t="s">
        <v>154</v>
      </c>
      <c r="AU427" s="247" t="s">
        <v>83</v>
      </c>
      <c r="AV427" s="14" t="s">
        <v>83</v>
      </c>
      <c r="AW427" s="14" t="s">
        <v>35</v>
      </c>
      <c r="AX427" s="14" t="s">
        <v>81</v>
      </c>
      <c r="AY427" s="247" t="s">
        <v>129</v>
      </c>
    </row>
    <row r="428" spans="1:65" s="2" customFormat="1" ht="37.8" customHeight="1">
      <c r="A428" s="40"/>
      <c r="B428" s="41"/>
      <c r="C428" s="206" t="s">
        <v>527</v>
      </c>
      <c r="D428" s="206" t="s">
        <v>131</v>
      </c>
      <c r="E428" s="207" t="s">
        <v>528</v>
      </c>
      <c r="F428" s="208" t="s">
        <v>529</v>
      </c>
      <c r="G428" s="209" t="s">
        <v>134</v>
      </c>
      <c r="H428" s="210">
        <v>1865.76</v>
      </c>
      <c r="I428" s="211"/>
      <c r="J428" s="212">
        <f>ROUND(I428*H428,2)</f>
        <v>0</v>
      </c>
      <c r="K428" s="208" t="s">
        <v>135</v>
      </c>
      <c r="L428" s="46"/>
      <c r="M428" s="213" t="s">
        <v>19</v>
      </c>
      <c r="N428" s="214" t="s">
        <v>44</v>
      </c>
      <c r="O428" s="86"/>
      <c r="P428" s="215">
        <f>O428*H428</f>
        <v>0</v>
      </c>
      <c r="Q428" s="215">
        <v>0.08922</v>
      </c>
      <c r="R428" s="215">
        <f>Q428*H428</f>
        <v>166.4631072</v>
      </c>
      <c r="S428" s="215">
        <v>0</v>
      </c>
      <c r="T428" s="216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17" t="s">
        <v>136</v>
      </c>
      <c r="AT428" s="217" t="s">
        <v>131</v>
      </c>
      <c r="AU428" s="217" t="s">
        <v>83</v>
      </c>
      <c r="AY428" s="19" t="s">
        <v>129</v>
      </c>
      <c r="BE428" s="218">
        <f>IF(N428="základní",J428,0)</f>
        <v>0</v>
      </c>
      <c r="BF428" s="218">
        <f>IF(N428="snížená",J428,0)</f>
        <v>0</v>
      </c>
      <c r="BG428" s="218">
        <f>IF(N428="zákl. přenesená",J428,0)</f>
        <v>0</v>
      </c>
      <c r="BH428" s="218">
        <f>IF(N428="sníž. přenesená",J428,0)</f>
        <v>0</v>
      </c>
      <c r="BI428" s="218">
        <f>IF(N428="nulová",J428,0)</f>
        <v>0</v>
      </c>
      <c r="BJ428" s="19" t="s">
        <v>81</v>
      </c>
      <c r="BK428" s="218">
        <f>ROUND(I428*H428,2)</f>
        <v>0</v>
      </c>
      <c r="BL428" s="19" t="s">
        <v>136</v>
      </c>
      <c r="BM428" s="217" t="s">
        <v>530</v>
      </c>
    </row>
    <row r="429" spans="1:47" s="2" customFormat="1" ht="12">
      <c r="A429" s="40"/>
      <c r="B429" s="41"/>
      <c r="C429" s="42"/>
      <c r="D429" s="219" t="s">
        <v>138</v>
      </c>
      <c r="E429" s="42"/>
      <c r="F429" s="220" t="s">
        <v>531</v>
      </c>
      <c r="G429" s="42"/>
      <c r="H429" s="42"/>
      <c r="I429" s="221"/>
      <c r="J429" s="42"/>
      <c r="K429" s="42"/>
      <c r="L429" s="46"/>
      <c r="M429" s="222"/>
      <c r="N429" s="223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138</v>
      </c>
      <c r="AU429" s="19" t="s">
        <v>83</v>
      </c>
    </row>
    <row r="430" spans="1:47" s="2" customFormat="1" ht="12">
      <c r="A430" s="40"/>
      <c r="B430" s="41"/>
      <c r="C430" s="42"/>
      <c r="D430" s="224" t="s">
        <v>139</v>
      </c>
      <c r="E430" s="42"/>
      <c r="F430" s="225" t="s">
        <v>532</v>
      </c>
      <c r="G430" s="42"/>
      <c r="H430" s="42"/>
      <c r="I430" s="221"/>
      <c r="J430" s="42"/>
      <c r="K430" s="42"/>
      <c r="L430" s="46"/>
      <c r="M430" s="222"/>
      <c r="N430" s="223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139</v>
      </c>
      <c r="AU430" s="19" t="s">
        <v>83</v>
      </c>
    </row>
    <row r="431" spans="1:51" s="14" customFormat="1" ht="12">
      <c r="A431" s="14"/>
      <c r="B431" s="237"/>
      <c r="C431" s="238"/>
      <c r="D431" s="219" t="s">
        <v>154</v>
      </c>
      <c r="E431" s="239" t="s">
        <v>19</v>
      </c>
      <c r="F431" s="240" t="s">
        <v>533</v>
      </c>
      <c r="G431" s="238"/>
      <c r="H431" s="241">
        <v>1865.76</v>
      </c>
      <c r="I431" s="242"/>
      <c r="J431" s="238"/>
      <c r="K431" s="238"/>
      <c r="L431" s="243"/>
      <c r="M431" s="244"/>
      <c r="N431" s="245"/>
      <c r="O431" s="245"/>
      <c r="P431" s="245"/>
      <c r="Q431" s="245"/>
      <c r="R431" s="245"/>
      <c r="S431" s="245"/>
      <c r="T431" s="246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7" t="s">
        <v>154</v>
      </c>
      <c r="AU431" s="247" t="s">
        <v>83</v>
      </c>
      <c r="AV431" s="14" t="s">
        <v>83</v>
      </c>
      <c r="AW431" s="14" t="s">
        <v>35</v>
      </c>
      <c r="AX431" s="14" t="s">
        <v>81</v>
      </c>
      <c r="AY431" s="247" t="s">
        <v>129</v>
      </c>
    </row>
    <row r="432" spans="1:65" s="2" customFormat="1" ht="16.5" customHeight="1">
      <c r="A432" s="40"/>
      <c r="B432" s="41"/>
      <c r="C432" s="259" t="s">
        <v>534</v>
      </c>
      <c r="D432" s="259" t="s">
        <v>419</v>
      </c>
      <c r="E432" s="260" t="s">
        <v>535</v>
      </c>
      <c r="F432" s="261" t="s">
        <v>536</v>
      </c>
      <c r="G432" s="262" t="s">
        <v>134</v>
      </c>
      <c r="H432" s="263">
        <v>1884.418</v>
      </c>
      <c r="I432" s="264"/>
      <c r="J432" s="265">
        <f>ROUND(I432*H432,2)</f>
        <v>0</v>
      </c>
      <c r="K432" s="261" t="s">
        <v>19</v>
      </c>
      <c r="L432" s="266"/>
      <c r="M432" s="267" t="s">
        <v>19</v>
      </c>
      <c r="N432" s="268" t="s">
        <v>44</v>
      </c>
      <c r="O432" s="86"/>
      <c r="P432" s="215">
        <f>O432*H432</f>
        <v>0</v>
      </c>
      <c r="Q432" s="215">
        <v>0.113</v>
      </c>
      <c r="R432" s="215">
        <f>Q432*H432</f>
        <v>212.939234</v>
      </c>
      <c r="S432" s="215">
        <v>0</v>
      </c>
      <c r="T432" s="216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17" t="s">
        <v>197</v>
      </c>
      <c r="AT432" s="217" t="s">
        <v>419</v>
      </c>
      <c r="AU432" s="217" t="s">
        <v>83</v>
      </c>
      <c r="AY432" s="19" t="s">
        <v>129</v>
      </c>
      <c r="BE432" s="218">
        <f>IF(N432="základní",J432,0)</f>
        <v>0</v>
      </c>
      <c r="BF432" s="218">
        <f>IF(N432="snížená",J432,0)</f>
        <v>0</v>
      </c>
      <c r="BG432" s="218">
        <f>IF(N432="zákl. přenesená",J432,0)</f>
        <v>0</v>
      </c>
      <c r="BH432" s="218">
        <f>IF(N432="sníž. přenesená",J432,0)</f>
        <v>0</v>
      </c>
      <c r="BI432" s="218">
        <f>IF(N432="nulová",J432,0)</f>
        <v>0</v>
      </c>
      <c r="BJ432" s="19" t="s">
        <v>81</v>
      </c>
      <c r="BK432" s="218">
        <f>ROUND(I432*H432,2)</f>
        <v>0</v>
      </c>
      <c r="BL432" s="19" t="s">
        <v>136</v>
      </c>
      <c r="BM432" s="217" t="s">
        <v>537</v>
      </c>
    </row>
    <row r="433" spans="1:47" s="2" customFormat="1" ht="12">
      <c r="A433" s="40"/>
      <c r="B433" s="41"/>
      <c r="C433" s="42"/>
      <c r="D433" s="219" t="s">
        <v>138</v>
      </c>
      <c r="E433" s="42"/>
      <c r="F433" s="220" t="s">
        <v>538</v>
      </c>
      <c r="G433" s="42"/>
      <c r="H433" s="42"/>
      <c r="I433" s="221"/>
      <c r="J433" s="42"/>
      <c r="K433" s="42"/>
      <c r="L433" s="46"/>
      <c r="M433" s="222"/>
      <c r="N433" s="223"/>
      <c r="O433" s="86"/>
      <c r="P433" s="86"/>
      <c r="Q433" s="86"/>
      <c r="R433" s="86"/>
      <c r="S433" s="86"/>
      <c r="T433" s="87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T433" s="19" t="s">
        <v>138</v>
      </c>
      <c r="AU433" s="19" t="s">
        <v>83</v>
      </c>
    </row>
    <row r="434" spans="1:47" s="2" customFormat="1" ht="12">
      <c r="A434" s="40"/>
      <c r="B434" s="41"/>
      <c r="C434" s="42"/>
      <c r="D434" s="219" t="s">
        <v>146</v>
      </c>
      <c r="E434" s="42"/>
      <c r="F434" s="226" t="s">
        <v>539</v>
      </c>
      <c r="G434" s="42"/>
      <c r="H434" s="42"/>
      <c r="I434" s="221"/>
      <c r="J434" s="42"/>
      <c r="K434" s="42"/>
      <c r="L434" s="46"/>
      <c r="M434" s="222"/>
      <c r="N434" s="223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9" t="s">
        <v>146</v>
      </c>
      <c r="AU434" s="19" t="s">
        <v>83</v>
      </c>
    </row>
    <row r="435" spans="1:51" s="14" customFormat="1" ht="12">
      <c r="A435" s="14"/>
      <c r="B435" s="237"/>
      <c r="C435" s="238"/>
      <c r="D435" s="219" t="s">
        <v>154</v>
      </c>
      <c r="E435" s="239" t="s">
        <v>19</v>
      </c>
      <c r="F435" s="240" t="s">
        <v>540</v>
      </c>
      <c r="G435" s="238"/>
      <c r="H435" s="241">
        <v>1884.418</v>
      </c>
      <c r="I435" s="242"/>
      <c r="J435" s="238"/>
      <c r="K435" s="238"/>
      <c r="L435" s="243"/>
      <c r="M435" s="244"/>
      <c r="N435" s="245"/>
      <c r="O435" s="245"/>
      <c r="P435" s="245"/>
      <c r="Q435" s="245"/>
      <c r="R435" s="245"/>
      <c r="S435" s="245"/>
      <c r="T435" s="246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7" t="s">
        <v>154</v>
      </c>
      <c r="AU435" s="247" t="s">
        <v>83</v>
      </c>
      <c r="AV435" s="14" t="s">
        <v>83</v>
      </c>
      <c r="AW435" s="14" t="s">
        <v>35</v>
      </c>
      <c r="AX435" s="14" t="s">
        <v>81</v>
      </c>
      <c r="AY435" s="247" t="s">
        <v>129</v>
      </c>
    </row>
    <row r="436" spans="1:65" s="2" customFormat="1" ht="37.8" customHeight="1">
      <c r="A436" s="40"/>
      <c r="B436" s="41"/>
      <c r="C436" s="206" t="s">
        <v>541</v>
      </c>
      <c r="D436" s="206" t="s">
        <v>131</v>
      </c>
      <c r="E436" s="207" t="s">
        <v>542</v>
      </c>
      <c r="F436" s="208" t="s">
        <v>543</v>
      </c>
      <c r="G436" s="209" t="s">
        <v>134</v>
      </c>
      <c r="H436" s="210">
        <v>361.37</v>
      </c>
      <c r="I436" s="211"/>
      <c r="J436" s="212">
        <f>ROUND(I436*H436,2)</f>
        <v>0</v>
      </c>
      <c r="K436" s="208" t="s">
        <v>135</v>
      </c>
      <c r="L436" s="46"/>
      <c r="M436" s="213" t="s">
        <v>19</v>
      </c>
      <c r="N436" s="214" t="s">
        <v>44</v>
      </c>
      <c r="O436" s="86"/>
      <c r="P436" s="215">
        <f>O436*H436</f>
        <v>0</v>
      </c>
      <c r="Q436" s="215">
        <v>0.09062</v>
      </c>
      <c r="R436" s="215">
        <f>Q436*H436</f>
        <v>32.747349400000004</v>
      </c>
      <c r="S436" s="215">
        <v>0</v>
      </c>
      <c r="T436" s="216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17" t="s">
        <v>136</v>
      </c>
      <c r="AT436" s="217" t="s">
        <v>131</v>
      </c>
      <c r="AU436" s="217" t="s">
        <v>83</v>
      </c>
      <c r="AY436" s="19" t="s">
        <v>129</v>
      </c>
      <c r="BE436" s="218">
        <f>IF(N436="základní",J436,0)</f>
        <v>0</v>
      </c>
      <c r="BF436" s="218">
        <f>IF(N436="snížená",J436,0)</f>
        <v>0</v>
      </c>
      <c r="BG436" s="218">
        <f>IF(N436="zákl. přenesená",J436,0)</f>
        <v>0</v>
      </c>
      <c r="BH436" s="218">
        <f>IF(N436="sníž. přenesená",J436,0)</f>
        <v>0</v>
      </c>
      <c r="BI436" s="218">
        <f>IF(N436="nulová",J436,0)</f>
        <v>0</v>
      </c>
      <c r="BJ436" s="19" t="s">
        <v>81</v>
      </c>
      <c r="BK436" s="218">
        <f>ROUND(I436*H436,2)</f>
        <v>0</v>
      </c>
      <c r="BL436" s="19" t="s">
        <v>136</v>
      </c>
      <c r="BM436" s="217" t="s">
        <v>544</v>
      </c>
    </row>
    <row r="437" spans="1:47" s="2" customFormat="1" ht="12">
      <c r="A437" s="40"/>
      <c r="B437" s="41"/>
      <c r="C437" s="42"/>
      <c r="D437" s="219" t="s">
        <v>138</v>
      </c>
      <c r="E437" s="42"/>
      <c r="F437" s="220" t="s">
        <v>545</v>
      </c>
      <c r="G437" s="42"/>
      <c r="H437" s="42"/>
      <c r="I437" s="221"/>
      <c r="J437" s="42"/>
      <c r="K437" s="42"/>
      <c r="L437" s="46"/>
      <c r="M437" s="222"/>
      <c r="N437" s="223"/>
      <c r="O437" s="86"/>
      <c r="P437" s="86"/>
      <c r="Q437" s="86"/>
      <c r="R437" s="86"/>
      <c r="S437" s="86"/>
      <c r="T437" s="87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T437" s="19" t="s">
        <v>138</v>
      </c>
      <c r="AU437" s="19" t="s">
        <v>83</v>
      </c>
    </row>
    <row r="438" spans="1:47" s="2" customFormat="1" ht="12">
      <c r="A438" s="40"/>
      <c r="B438" s="41"/>
      <c r="C438" s="42"/>
      <c r="D438" s="224" t="s">
        <v>139</v>
      </c>
      <c r="E438" s="42"/>
      <c r="F438" s="225" t="s">
        <v>546</v>
      </c>
      <c r="G438" s="42"/>
      <c r="H438" s="42"/>
      <c r="I438" s="221"/>
      <c r="J438" s="42"/>
      <c r="K438" s="42"/>
      <c r="L438" s="46"/>
      <c r="M438" s="222"/>
      <c r="N438" s="223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139</v>
      </c>
      <c r="AU438" s="19" t="s">
        <v>83</v>
      </c>
    </row>
    <row r="439" spans="1:51" s="14" customFormat="1" ht="12">
      <c r="A439" s="14"/>
      <c r="B439" s="237"/>
      <c r="C439" s="238"/>
      <c r="D439" s="219" t="s">
        <v>154</v>
      </c>
      <c r="E439" s="239" t="s">
        <v>19</v>
      </c>
      <c r="F439" s="240" t="s">
        <v>547</v>
      </c>
      <c r="G439" s="238"/>
      <c r="H439" s="241">
        <v>361.37</v>
      </c>
      <c r="I439" s="242"/>
      <c r="J439" s="238"/>
      <c r="K439" s="238"/>
      <c r="L439" s="243"/>
      <c r="M439" s="244"/>
      <c r="N439" s="245"/>
      <c r="O439" s="245"/>
      <c r="P439" s="245"/>
      <c r="Q439" s="245"/>
      <c r="R439" s="245"/>
      <c r="S439" s="245"/>
      <c r="T439" s="246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7" t="s">
        <v>154</v>
      </c>
      <c r="AU439" s="247" t="s">
        <v>83</v>
      </c>
      <c r="AV439" s="14" t="s">
        <v>83</v>
      </c>
      <c r="AW439" s="14" t="s">
        <v>35</v>
      </c>
      <c r="AX439" s="14" t="s">
        <v>81</v>
      </c>
      <c r="AY439" s="247" t="s">
        <v>129</v>
      </c>
    </row>
    <row r="440" spans="1:65" s="2" customFormat="1" ht="16.5" customHeight="1">
      <c r="A440" s="40"/>
      <c r="B440" s="41"/>
      <c r="C440" s="259" t="s">
        <v>548</v>
      </c>
      <c r="D440" s="259" t="s">
        <v>419</v>
      </c>
      <c r="E440" s="260" t="s">
        <v>549</v>
      </c>
      <c r="F440" s="261" t="s">
        <v>550</v>
      </c>
      <c r="G440" s="262" t="s">
        <v>134</v>
      </c>
      <c r="H440" s="263">
        <v>364.984</v>
      </c>
      <c r="I440" s="264"/>
      <c r="J440" s="265">
        <f>ROUND(I440*H440,2)</f>
        <v>0</v>
      </c>
      <c r="K440" s="261" t="s">
        <v>19</v>
      </c>
      <c r="L440" s="266"/>
      <c r="M440" s="267" t="s">
        <v>19</v>
      </c>
      <c r="N440" s="268" t="s">
        <v>44</v>
      </c>
      <c r="O440" s="86"/>
      <c r="P440" s="215">
        <f>O440*H440</f>
        <v>0</v>
      </c>
      <c r="Q440" s="215">
        <v>0.152</v>
      </c>
      <c r="R440" s="215">
        <f>Q440*H440</f>
        <v>55.477568</v>
      </c>
      <c r="S440" s="215">
        <v>0</v>
      </c>
      <c r="T440" s="216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17" t="s">
        <v>197</v>
      </c>
      <c r="AT440" s="217" t="s">
        <v>419</v>
      </c>
      <c r="AU440" s="217" t="s">
        <v>83</v>
      </c>
      <c r="AY440" s="19" t="s">
        <v>129</v>
      </c>
      <c r="BE440" s="218">
        <f>IF(N440="základní",J440,0)</f>
        <v>0</v>
      </c>
      <c r="BF440" s="218">
        <f>IF(N440="snížená",J440,0)</f>
        <v>0</v>
      </c>
      <c r="BG440" s="218">
        <f>IF(N440="zákl. přenesená",J440,0)</f>
        <v>0</v>
      </c>
      <c r="BH440" s="218">
        <f>IF(N440="sníž. přenesená",J440,0)</f>
        <v>0</v>
      </c>
      <c r="BI440" s="218">
        <f>IF(N440="nulová",J440,0)</f>
        <v>0</v>
      </c>
      <c r="BJ440" s="19" t="s">
        <v>81</v>
      </c>
      <c r="BK440" s="218">
        <f>ROUND(I440*H440,2)</f>
        <v>0</v>
      </c>
      <c r="BL440" s="19" t="s">
        <v>136</v>
      </c>
      <c r="BM440" s="217" t="s">
        <v>551</v>
      </c>
    </row>
    <row r="441" spans="1:47" s="2" customFormat="1" ht="12">
      <c r="A441" s="40"/>
      <c r="B441" s="41"/>
      <c r="C441" s="42"/>
      <c r="D441" s="219" t="s">
        <v>138</v>
      </c>
      <c r="E441" s="42"/>
      <c r="F441" s="220" t="s">
        <v>552</v>
      </c>
      <c r="G441" s="42"/>
      <c r="H441" s="42"/>
      <c r="I441" s="221"/>
      <c r="J441" s="42"/>
      <c r="K441" s="42"/>
      <c r="L441" s="46"/>
      <c r="M441" s="222"/>
      <c r="N441" s="223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138</v>
      </c>
      <c r="AU441" s="19" t="s">
        <v>83</v>
      </c>
    </row>
    <row r="442" spans="1:47" s="2" customFormat="1" ht="12">
      <c r="A442" s="40"/>
      <c r="B442" s="41"/>
      <c r="C442" s="42"/>
      <c r="D442" s="219" t="s">
        <v>146</v>
      </c>
      <c r="E442" s="42"/>
      <c r="F442" s="226" t="s">
        <v>553</v>
      </c>
      <c r="G442" s="42"/>
      <c r="H442" s="42"/>
      <c r="I442" s="221"/>
      <c r="J442" s="42"/>
      <c r="K442" s="42"/>
      <c r="L442" s="46"/>
      <c r="M442" s="222"/>
      <c r="N442" s="223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146</v>
      </c>
      <c r="AU442" s="19" t="s">
        <v>83</v>
      </c>
    </row>
    <row r="443" spans="1:51" s="14" customFormat="1" ht="12">
      <c r="A443" s="14"/>
      <c r="B443" s="237"/>
      <c r="C443" s="238"/>
      <c r="D443" s="219" t="s">
        <v>154</v>
      </c>
      <c r="E443" s="239" t="s">
        <v>19</v>
      </c>
      <c r="F443" s="240" t="s">
        <v>554</v>
      </c>
      <c r="G443" s="238"/>
      <c r="H443" s="241">
        <v>364.984</v>
      </c>
      <c r="I443" s="242"/>
      <c r="J443" s="238"/>
      <c r="K443" s="238"/>
      <c r="L443" s="243"/>
      <c r="M443" s="244"/>
      <c r="N443" s="245"/>
      <c r="O443" s="245"/>
      <c r="P443" s="245"/>
      <c r="Q443" s="245"/>
      <c r="R443" s="245"/>
      <c r="S443" s="245"/>
      <c r="T443" s="246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7" t="s">
        <v>154</v>
      </c>
      <c r="AU443" s="247" t="s">
        <v>83</v>
      </c>
      <c r="AV443" s="14" t="s">
        <v>83</v>
      </c>
      <c r="AW443" s="14" t="s">
        <v>35</v>
      </c>
      <c r="AX443" s="14" t="s">
        <v>81</v>
      </c>
      <c r="AY443" s="247" t="s">
        <v>129</v>
      </c>
    </row>
    <row r="444" spans="1:65" s="2" customFormat="1" ht="37.8" customHeight="1">
      <c r="A444" s="40"/>
      <c r="B444" s="41"/>
      <c r="C444" s="206" t="s">
        <v>555</v>
      </c>
      <c r="D444" s="206" t="s">
        <v>131</v>
      </c>
      <c r="E444" s="207" t="s">
        <v>556</v>
      </c>
      <c r="F444" s="208" t="s">
        <v>557</v>
      </c>
      <c r="G444" s="209" t="s">
        <v>134</v>
      </c>
      <c r="H444" s="210">
        <v>105</v>
      </c>
      <c r="I444" s="211"/>
      <c r="J444" s="212">
        <f>ROUND(I444*H444,2)</f>
        <v>0</v>
      </c>
      <c r="K444" s="208" t="s">
        <v>135</v>
      </c>
      <c r="L444" s="46"/>
      <c r="M444" s="213" t="s">
        <v>19</v>
      </c>
      <c r="N444" s="214" t="s">
        <v>44</v>
      </c>
      <c r="O444" s="86"/>
      <c r="P444" s="215">
        <f>O444*H444</f>
        <v>0</v>
      </c>
      <c r="Q444" s="215">
        <v>0.11162</v>
      </c>
      <c r="R444" s="215">
        <f>Q444*H444</f>
        <v>11.7201</v>
      </c>
      <c r="S444" s="215">
        <v>0</v>
      </c>
      <c r="T444" s="216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17" t="s">
        <v>136</v>
      </c>
      <c r="AT444" s="217" t="s">
        <v>131</v>
      </c>
      <c r="AU444" s="217" t="s">
        <v>83</v>
      </c>
      <c r="AY444" s="19" t="s">
        <v>129</v>
      </c>
      <c r="BE444" s="218">
        <f>IF(N444="základní",J444,0)</f>
        <v>0</v>
      </c>
      <c r="BF444" s="218">
        <f>IF(N444="snížená",J444,0)</f>
        <v>0</v>
      </c>
      <c r="BG444" s="218">
        <f>IF(N444="zákl. přenesená",J444,0)</f>
        <v>0</v>
      </c>
      <c r="BH444" s="218">
        <f>IF(N444="sníž. přenesená",J444,0)</f>
        <v>0</v>
      </c>
      <c r="BI444" s="218">
        <f>IF(N444="nulová",J444,0)</f>
        <v>0</v>
      </c>
      <c r="BJ444" s="19" t="s">
        <v>81</v>
      </c>
      <c r="BK444" s="218">
        <f>ROUND(I444*H444,2)</f>
        <v>0</v>
      </c>
      <c r="BL444" s="19" t="s">
        <v>136</v>
      </c>
      <c r="BM444" s="217" t="s">
        <v>558</v>
      </c>
    </row>
    <row r="445" spans="1:47" s="2" customFormat="1" ht="12">
      <c r="A445" s="40"/>
      <c r="B445" s="41"/>
      <c r="C445" s="42"/>
      <c r="D445" s="219" t="s">
        <v>138</v>
      </c>
      <c r="E445" s="42"/>
      <c r="F445" s="220" t="s">
        <v>559</v>
      </c>
      <c r="G445" s="42"/>
      <c r="H445" s="42"/>
      <c r="I445" s="221"/>
      <c r="J445" s="42"/>
      <c r="K445" s="42"/>
      <c r="L445" s="46"/>
      <c r="M445" s="222"/>
      <c r="N445" s="223"/>
      <c r="O445" s="86"/>
      <c r="P445" s="86"/>
      <c r="Q445" s="86"/>
      <c r="R445" s="86"/>
      <c r="S445" s="86"/>
      <c r="T445" s="87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T445" s="19" t="s">
        <v>138</v>
      </c>
      <c r="AU445" s="19" t="s">
        <v>83</v>
      </c>
    </row>
    <row r="446" spans="1:47" s="2" customFormat="1" ht="12">
      <c r="A446" s="40"/>
      <c r="B446" s="41"/>
      <c r="C446" s="42"/>
      <c r="D446" s="224" t="s">
        <v>139</v>
      </c>
      <c r="E446" s="42"/>
      <c r="F446" s="225" t="s">
        <v>560</v>
      </c>
      <c r="G446" s="42"/>
      <c r="H446" s="42"/>
      <c r="I446" s="221"/>
      <c r="J446" s="42"/>
      <c r="K446" s="42"/>
      <c r="L446" s="46"/>
      <c r="M446" s="222"/>
      <c r="N446" s="223"/>
      <c r="O446" s="86"/>
      <c r="P446" s="86"/>
      <c r="Q446" s="86"/>
      <c r="R446" s="86"/>
      <c r="S446" s="86"/>
      <c r="T446" s="87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9" t="s">
        <v>139</v>
      </c>
      <c r="AU446" s="19" t="s">
        <v>83</v>
      </c>
    </row>
    <row r="447" spans="1:51" s="14" customFormat="1" ht="12">
      <c r="A447" s="14"/>
      <c r="B447" s="237"/>
      <c r="C447" s="238"/>
      <c r="D447" s="219" t="s">
        <v>154</v>
      </c>
      <c r="E447" s="239" t="s">
        <v>19</v>
      </c>
      <c r="F447" s="240" t="s">
        <v>561</v>
      </c>
      <c r="G447" s="238"/>
      <c r="H447" s="241">
        <v>105</v>
      </c>
      <c r="I447" s="242"/>
      <c r="J447" s="238"/>
      <c r="K447" s="238"/>
      <c r="L447" s="243"/>
      <c r="M447" s="244"/>
      <c r="N447" s="245"/>
      <c r="O447" s="245"/>
      <c r="P447" s="245"/>
      <c r="Q447" s="245"/>
      <c r="R447" s="245"/>
      <c r="S447" s="245"/>
      <c r="T447" s="246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7" t="s">
        <v>154</v>
      </c>
      <c r="AU447" s="247" t="s">
        <v>83</v>
      </c>
      <c r="AV447" s="14" t="s">
        <v>83</v>
      </c>
      <c r="AW447" s="14" t="s">
        <v>35</v>
      </c>
      <c r="AX447" s="14" t="s">
        <v>81</v>
      </c>
      <c r="AY447" s="247" t="s">
        <v>129</v>
      </c>
    </row>
    <row r="448" spans="1:65" s="2" customFormat="1" ht="16.5" customHeight="1">
      <c r="A448" s="40"/>
      <c r="B448" s="41"/>
      <c r="C448" s="259" t="s">
        <v>562</v>
      </c>
      <c r="D448" s="259" t="s">
        <v>419</v>
      </c>
      <c r="E448" s="260" t="s">
        <v>563</v>
      </c>
      <c r="F448" s="261" t="s">
        <v>564</v>
      </c>
      <c r="G448" s="262" t="s">
        <v>134</v>
      </c>
      <c r="H448" s="263">
        <v>107.1</v>
      </c>
      <c r="I448" s="264"/>
      <c r="J448" s="265">
        <f>ROUND(I448*H448,2)</f>
        <v>0</v>
      </c>
      <c r="K448" s="261" t="s">
        <v>19</v>
      </c>
      <c r="L448" s="266"/>
      <c r="M448" s="267" t="s">
        <v>19</v>
      </c>
      <c r="N448" s="268" t="s">
        <v>44</v>
      </c>
      <c r="O448" s="86"/>
      <c r="P448" s="215">
        <f>O448*H448</f>
        <v>0</v>
      </c>
      <c r="Q448" s="215">
        <v>0.152</v>
      </c>
      <c r="R448" s="215">
        <f>Q448*H448</f>
        <v>16.2792</v>
      </c>
      <c r="S448" s="215">
        <v>0</v>
      </c>
      <c r="T448" s="216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17" t="s">
        <v>197</v>
      </c>
      <c r="AT448" s="217" t="s">
        <v>419</v>
      </c>
      <c r="AU448" s="217" t="s">
        <v>83</v>
      </c>
      <c r="AY448" s="19" t="s">
        <v>129</v>
      </c>
      <c r="BE448" s="218">
        <f>IF(N448="základní",J448,0)</f>
        <v>0</v>
      </c>
      <c r="BF448" s="218">
        <f>IF(N448="snížená",J448,0)</f>
        <v>0</v>
      </c>
      <c r="BG448" s="218">
        <f>IF(N448="zákl. přenesená",J448,0)</f>
        <v>0</v>
      </c>
      <c r="BH448" s="218">
        <f>IF(N448="sníž. přenesená",J448,0)</f>
        <v>0</v>
      </c>
      <c r="BI448" s="218">
        <f>IF(N448="nulová",J448,0)</f>
        <v>0</v>
      </c>
      <c r="BJ448" s="19" t="s">
        <v>81</v>
      </c>
      <c r="BK448" s="218">
        <f>ROUND(I448*H448,2)</f>
        <v>0</v>
      </c>
      <c r="BL448" s="19" t="s">
        <v>136</v>
      </c>
      <c r="BM448" s="217" t="s">
        <v>565</v>
      </c>
    </row>
    <row r="449" spans="1:47" s="2" customFormat="1" ht="12">
      <c r="A449" s="40"/>
      <c r="B449" s="41"/>
      <c r="C449" s="42"/>
      <c r="D449" s="219" t="s">
        <v>138</v>
      </c>
      <c r="E449" s="42"/>
      <c r="F449" s="220" t="s">
        <v>566</v>
      </c>
      <c r="G449" s="42"/>
      <c r="H449" s="42"/>
      <c r="I449" s="221"/>
      <c r="J449" s="42"/>
      <c r="K449" s="42"/>
      <c r="L449" s="46"/>
      <c r="M449" s="222"/>
      <c r="N449" s="223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138</v>
      </c>
      <c r="AU449" s="19" t="s">
        <v>83</v>
      </c>
    </row>
    <row r="450" spans="1:47" s="2" customFormat="1" ht="12">
      <c r="A450" s="40"/>
      <c r="B450" s="41"/>
      <c r="C450" s="42"/>
      <c r="D450" s="219" t="s">
        <v>146</v>
      </c>
      <c r="E450" s="42"/>
      <c r="F450" s="226" t="s">
        <v>567</v>
      </c>
      <c r="G450" s="42"/>
      <c r="H450" s="42"/>
      <c r="I450" s="221"/>
      <c r="J450" s="42"/>
      <c r="K450" s="42"/>
      <c r="L450" s="46"/>
      <c r="M450" s="222"/>
      <c r="N450" s="223"/>
      <c r="O450" s="86"/>
      <c r="P450" s="86"/>
      <c r="Q450" s="86"/>
      <c r="R450" s="86"/>
      <c r="S450" s="86"/>
      <c r="T450" s="87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T450" s="19" t="s">
        <v>146</v>
      </c>
      <c r="AU450" s="19" t="s">
        <v>83</v>
      </c>
    </row>
    <row r="451" spans="1:51" s="14" customFormat="1" ht="12">
      <c r="A451" s="14"/>
      <c r="B451" s="237"/>
      <c r="C451" s="238"/>
      <c r="D451" s="219" t="s">
        <v>154</v>
      </c>
      <c r="E451" s="239" t="s">
        <v>19</v>
      </c>
      <c r="F451" s="240" t="s">
        <v>568</v>
      </c>
      <c r="G451" s="238"/>
      <c r="H451" s="241">
        <v>107.1</v>
      </c>
      <c r="I451" s="242"/>
      <c r="J451" s="238"/>
      <c r="K451" s="238"/>
      <c r="L451" s="243"/>
      <c r="M451" s="244"/>
      <c r="N451" s="245"/>
      <c r="O451" s="245"/>
      <c r="P451" s="245"/>
      <c r="Q451" s="245"/>
      <c r="R451" s="245"/>
      <c r="S451" s="245"/>
      <c r="T451" s="246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7" t="s">
        <v>154</v>
      </c>
      <c r="AU451" s="247" t="s">
        <v>83</v>
      </c>
      <c r="AV451" s="14" t="s">
        <v>83</v>
      </c>
      <c r="AW451" s="14" t="s">
        <v>35</v>
      </c>
      <c r="AX451" s="14" t="s">
        <v>81</v>
      </c>
      <c r="AY451" s="247" t="s">
        <v>129</v>
      </c>
    </row>
    <row r="452" spans="1:65" s="2" customFormat="1" ht="37.8" customHeight="1">
      <c r="A452" s="40"/>
      <c r="B452" s="41"/>
      <c r="C452" s="206" t="s">
        <v>569</v>
      </c>
      <c r="D452" s="206" t="s">
        <v>131</v>
      </c>
      <c r="E452" s="207" t="s">
        <v>570</v>
      </c>
      <c r="F452" s="208" t="s">
        <v>571</v>
      </c>
      <c r="G452" s="209" t="s">
        <v>134</v>
      </c>
      <c r="H452" s="210">
        <v>163.37</v>
      </c>
      <c r="I452" s="211"/>
      <c r="J452" s="212">
        <f>ROUND(I452*H452,2)</f>
        <v>0</v>
      </c>
      <c r="K452" s="208" t="s">
        <v>135</v>
      </c>
      <c r="L452" s="46"/>
      <c r="M452" s="213" t="s">
        <v>19</v>
      </c>
      <c r="N452" s="214" t="s">
        <v>44</v>
      </c>
      <c r="O452" s="86"/>
      <c r="P452" s="215">
        <f>O452*H452</f>
        <v>0</v>
      </c>
      <c r="Q452" s="215">
        <v>0.08003</v>
      </c>
      <c r="R452" s="215">
        <f>Q452*H452</f>
        <v>13.0745011</v>
      </c>
      <c r="S452" s="215">
        <v>0</v>
      </c>
      <c r="T452" s="216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17" t="s">
        <v>136</v>
      </c>
      <c r="AT452" s="217" t="s">
        <v>131</v>
      </c>
      <c r="AU452" s="217" t="s">
        <v>83</v>
      </c>
      <c r="AY452" s="19" t="s">
        <v>129</v>
      </c>
      <c r="BE452" s="218">
        <f>IF(N452="základní",J452,0)</f>
        <v>0</v>
      </c>
      <c r="BF452" s="218">
        <f>IF(N452="snížená",J452,0)</f>
        <v>0</v>
      </c>
      <c r="BG452" s="218">
        <f>IF(N452="zákl. přenesená",J452,0)</f>
        <v>0</v>
      </c>
      <c r="BH452" s="218">
        <f>IF(N452="sníž. přenesená",J452,0)</f>
        <v>0</v>
      </c>
      <c r="BI452" s="218">
        <f>IF(N452="nulová",J452,0)</f>
        <v>0</v>
      </c>
      <c r="BJ452" s="19" t="s">
        <v>81</v>
      </c>
      <c r="BK452" s="218">
        <f>ROUND(I452*H452,2)</f>
        <v>0</v>
      </c>
      <c r="BL452" s="19" t="s">
        <v>136</v>
      </c>
      <c r="BM452" s="217" t="s">
        <v>572</v>
      </c>
    </row>
    <row r="453" spans="1:47" s="2" customFormat="1" ht="12">
      <c r="A453" s="40"/>
      <c r="B453" s="41"/>
      <c r="C453" s="42"/>
      <c r="D453" s="219" t="s">
        <v>138</v>
      </c>
      <c r="E453" s="42"/>
      <c r="F453" s="220" t="s">
        <v>571</v>
      </c>
      <c r="G453" s="42"/>
      <c r="H453" s="42"/>
      <c r="I453" s="221"/>
      <c r="J453" s="42"/>
      <c r="K453" s="42"/>
      <c r="L453" s="46"/>
      <c r="M453" s="222"/>
      <c r="N453" s="223"/>
      <c r="O453" s="86"/>
      <c r="P453" s="86"/>
      <c r="Q453" s="86"/>
      <c r="R453" s="86"/>
      <c r="S453" s="86"/>
      <c r="T453" s="87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9" t="s">
        <v>138</v>
      </c>
      <c r="AU453" s="19" t="s">
        <v>83</v>
      </c>
    </row>
    <row r="454" spans="1:47" s="2" customFormat="1" ht="12">
      <c r="A454" s="40"/>
      <c r="B454" s="41"/>
      <c r="C454" s="42"/>
      <c r="D454" s="224" t="s">
        <v>139</v>
      </c>
      <c r="E454" s="42"/>
      <c r="F454" s="225" t="s">
        <v>573</v>
      </c>
      <c r="G454" s="42"/>
      <c r="H454" s="42"/>
      <c r="I454" s="221"/>
      <c r="J454" s="42"/>
      <c r="K454" s="42"/>
      <c r="L454" s="46"/>
      <c r="M454" s="222"/>
      <c r="N454" s="223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9" t="s">
        <v>139</v>
      </c>
      <c r="AU454" s="19" t="s">
        <v>83</v>
      </c>
    </row>
    <row r="455" spans="1:51" s="14" customFormat="1" ht="12">
      <c r="A455" s="14"/>
      <c r="B455" s="237"/>
      <c r="C455" s="238"/>
      <c r="D455" s="219" t="s">
        <v>154</v>
      </c>
      <c r="E455" s="239" t="s">
        <v>19</v>
      </c>
      <c r="F455" s="240" t="s">
        <v>574</v>
      </c>
      <c r="G455" s="238"/>
      <c r="H455" s="241">
        <v>163.37</v>
      </c>
      <c r="I455" s="242"/>
      <c r="J455" s="238"/>
      <c r="K455" s="238"/>
      <c r="L455" s="243"/>
      <c r="M455" s="244"/>
      <c r="N455" s="245"/>
      <c r="O455" s="245"/>
      <c r="P455" s="245"/>
      <c r="Q455" s="245"/>
      <c r="R455" s="245"/>
      <c r="S455" s="245"/>
      <c r="T455" s="246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7" t="s">
        <v>154</v>
      </c>
      <c r="AU455" s="247" t="s">
        <v>83</v>
      </c>
      <c r="AV455" s="14" t="s">
        <v>83</v>
      </c>
      <c r="AW455" s="14" t="s">
        <v>35</v>
      </c>
      <c r="AX455" s="14" t="s">
        <v>81</v>
      </c>
      <c r="AY455" s="247" t="s">
        <v>129</v>
      </c>
    </row>
    <row r="456" spans="1:65" s="2" customFormat="1" ht="16.5" customHeight="1">
      <c r="A456" s="40"/>
      <c r="B456" s="41"/>
      <c r="C456" s="259" t="s">
        <v>575</v>
      </c>
      <c r="D456" s="259" t="s">
        <v>419</v>
      </c>
      <c r="E456" s="260" t="s">
        <v>576</v>
      </c>
      <c r="F456" s="261" t="s">
        <v>577</v>
      </c>
      <c r="G456" s="262" t="s">
        <v>134</v>
      </c>
      <c r="H456" s="263">
        <v>166.637</v>
      </c>
      <c r="I456" s="264"/>
      <c r="J456" s="265">
        <f>ROUND(I456*H456,2)</f>
        <v>0</v>
      </c>
      <c r="K456" s="261" t="s">
        <v>19</v>
      </c>
      <c r="L456" s="266"/>
      <c r="M456" s="267" t="s">
        <v>19</v>
      </c>
      <c r="N456" s="268" t="s">
        <v>44</v>
      </c>
      <c r="O456" s="86"/>
      <c r="P456" s="215">
        <f>O456*H456</f>
        <v>0</v>
      </c>
      <c r="Q456" s="215">
        <v>0.108</v>
      </c>
      <c r="R456" s="215">
        <f>Q456*H456</f>
        <v>17.996796</v>
      </c>
      <c r="S456" s="215">
        <v>0</v>
      </c>
      <c r="T456" s="216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17" t="s">
        <v>197</v>
      </c>
      <c r="AT456" s="217" t="s">
        <v>419</v>
      </c>
      <c r="AU456" s="217" t="s">
        <v>83</v>
      </c>
      <c r="AY456" s="19" t="s">
        <v>129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9" t="s">
        <v>81</v>
      </c>
      <c r="BK456" s="218">
        <f>ROUND(I456*H456,2)</f>
        <v>0</v>
      </c>
      <c r="BL456" s="19" t="s">
        <v>136</v>
      </c>
      <c r="BM456" s="217" t="s">
        <v>578</v>
      </c>
    </row>
    <row r="457" spans="1:47" s="2" customFormat="1" ht="12">
      <c r="A457" s="40"/>
      <c r="B457" s="41"/>
      <c r="C457" s="42"/>
      <c r="D457" s="219" t="s">
        <v>138</v>
      </c>
      <c r="E457" s="42"/>
      <c r="F457" s="220" t="s">
        <v>579</v>
      </c>
      <c r="G457" s="42"/>
      <c r="H457" s="42"/>
      <c r="I457" s="221"/>
      <c r="J457" s="42"/>
      <c r="K457" s="42"/>
      <c r="L457" s="46"/>
      <c r="M457" s="222"/>
      <c r="N457" s="223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138</v>
      </c>
      <c r="AU457" s="19" t="s">
        <v>83</v>
      </c>
    </row>
    <row r="458" spans="1:47" s="2" customFormat="1" ht="12">
      <c r="A458" s="40"/>
      <c r="B458" s="41"/>
      <c r="C458" s="42"/>
      <c r="D458" s="219" t="s">
        <v>146</v>
      </c>
      <c r="E458" s="42"/>
      <c r="F458" s="226" t="s">
        <v>580</v>
      </c>
      <c r="G458" s="42"/>
      <c r="H458" s="42"/>
      <c r="I458" s="221"/>
      <c r="J458" s="42"/>
      <c r="K458" s="42"/>
      <c r="L458" s="46"/>
      <c r="M458" s="222"/>
      <c r="N458" s="223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146</v>
      </c>
      <c r="AU458" s="19" t="s">
        <v>83</v>
      </c>
    </row>
    <row r="459" spans="1:51" s="14" customFormat="1" ht="12">
      <c r="A459" s="14"/>
      <c r="B459" s="237"/>
      <c r="C459" s="238"/>
      <c r="D459" s="219" t="s">
        <v>154</v>
      </c>
      <c r="E459" s="239" t="s">
        <v>19</v>
      </c>
      <c r="F459" s="240" t="s">
        <v>581</v>
      </c>
      <c r="G459" s="238"/>
      <c r="H459" s="241">
        <v>166.637</v>
      </c>
      <c r="I459" s="242"/>
      <c r="J459" s="238"/>
      <c r="K459" s="238"/>
      <c r="L459" s="243"/>
      <c r="M459" s="244"/>
      <c r="N459" s="245"/>
      <c r="O459" s="245"/>
      <c r="P459" s="245"/>
      <c r="Q459" s="245"/>
      <c r="R459" s="245"/>
      <c r="S459" s="245"/>
      <c r="T459" s="246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7" t="s">
        <v>154</v>
      </c>
      <c r="AU459" s="247" t="s">
        <v>83</v>
      </c>
      <c r="AV459" s="14" t="s">
        <v>83</v>
      </c>
      <c r="AW459" s="14" t="s">
        <v>35</v>
      </c>
      <c r="AX459" s="14" t="s">
        <v>81</v>
      </c>
      <c r="AY459" s="247" t="s">
        <v>129</v>
      </c>
    </row>
    <row r="460" spans="1:65" s="2" customFormat="1" ht="24.15" customHeight="1">
      <c r="A460" s="40"/>
      <c r="B460" s="41"/>
      <c r="C460" s="206" t="s">
        <v>582</v>
      </c>
      <c r="D460" s="206" t="s">
        <v>131</v>
      </c>
      <c r="E460" s="207" t="s">
        <v>583</v>
      </c>
      <c r="F460" s="208" t="s">
        <v>584</v>
      </c>
      <c r="G460" s="209" t="s">
        <v>134</v>
      </c>
      <c r="H460" s="210">
        <v>2037.083</v>
      </c>
      <c r="I460" s="211"/>
      <c r="J460" s="212">
        <f>ROUND(I460*H460,2)</f>
        <v>0</v>
      </c>
      <c r="K460" s="208" t="s">
        <v>19</v>
      </c>
      <c r="L460" s="46"/>
      <c r="M460" s="213" t="s">
        <v>19</v>
      </c>
      <c r="N460" s="214" t="s">
        <v>44</v>
      </c>
      <c r="O460" s="86"/>
      <c r="P460" s="215">
        <f>O460*H460</f>
        <v>0</v>
      </c>
      <c r="Q460" s="215">
        <v>0.098</v>
      </c>
      <c r="R460" s="215">
        <f>Q460*H460</f>
        <v>199.63413400000002</v>
      </c>
      <c r="S460" s="215">
        <v>0</v>
      </c>
      <c r="T460" s="216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17" t="s">
        <v>136</v>
      </c>
      <c r="AT460" s="217" t="s">
        <v>131</v>
      </c>
      <c r="AU460" s="217" t="s">
        <v>83</v>
      </c>
      <c r="AY460" s="19" t="s">
        <v>129</v>
      </c>
      <c r="BE460" s="218">
        <f>IF(N460="základní",J460,0)</f>
        <v>0</v>
      </c>
      <c r="BF460" s="218">
        <f>IF(N460="snížená",J460,0)</f>
        <v>0</v>
      </c>
      <c r="BG460" s="218">
        <f>IF(N460="zákl. přenesená",J460,0)</f>
        <v>0</v>
      </c>
      <c r="BH460" s="218">
        <f>IF(N460="sníž. přenesená",J460,0)</f>
        <v>0</v>
      </c>
      <c r="BI460" s="218">
        <f>IF(N460="nulová",J460,0)</f>
        <v>0</v>
      </c>
      <c r="BJ460" s="19" t="s">
        <v>81</v>
      </c>
      <c r="BK460" s="218">
        <f>ROUND(I460*H460,2)</f>
        <v>0</v>
      </c>
      <c r="BL460" s="19" t="s">
        <v>136</v>
      </c>
      <c r="BM460" s="217" t="s">
        <v>585</v>
      </c>
    </row>
    <row r="461" spans="1:47" s="2" customFormat="1" ht="12">
      <c r="A461" s="40"/>
      <c r="B461" s="41"/>
      <c r="C461" s="42"/>
      <c r="D461" s="219" t="s">
        <v>138</v>
      </c>
      <c r="E461" s="42"/>
      <c r="F461" s="220" t="s">
        <v>584</v>
      </c>
      <c r="G461" s="42"/>
      <c r="H461" s="42"/>
      <c r="I461" s="221"/>
      <c r="J461" s="42"/>
      <c r="K461" s="42"/>
      <c r="L461" s="46"/>
      <c r="M461" s="222"/>
      <c r="N461" s="223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138</v>
      </c>
      <c r="AU461" s="19" t="s">
        <v>83</v>
      </c>
    </row>
    <row r="462" spans="1:51" s="14" customFormat="1" ht="12">
      <c r="A462" s="14"/>
      <c r="B462" s="237"/>
      <c r="C462" s="238"/>
      <c r="D462" s="219" t="s">
        <v>154</v>
      </c>
      <c r="E462" s="239" t="s">
        <v>19</v>
      </c>
      <c r="F462" s="240" t="s">
        <v>586</v>
      </c>
      <c r="G462" s="238"/>
      <c r="H462" s="241">
        <v>1955.37</v>
      </c>
      <c r="I462" s="242"/>
      <c r="J462" s="238"/>
      <c r="K462" s="238"/>
      <c r="L462" s="243"/>
      <c r="M462" s="244"/>
      <c r="N462" s="245"/>
      <c r="O462" s="245"/>
      <c r="P462" s="245"/>
      <c r="Q462" s="245"/>
      <c r="R462" s="245"/>
      <c r="S462" s="245"/>
      <c r="T462" s="246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7" t="s">
        <v>154</v>
      </c>
      <c r="AU462" s="247" t="s">
        <v>83</v>
      </c>
      <c r="AV462" s="14" t="s">
        <v>83</v>
      </c>
      <c r="AW462" s="14" t="s">
        <v>35</v>
      </c>
      <c r="AX462" s="14" t="s">
        <v>73</v>
      </c>
      <c r="AY462" s="247" t="s">
        <v>129</v>
      </c>
    </row>
    <row r="463" spans="1:51" s="14" customFormat="1" ht="12">
      <c r="A463" s="14"/>
      <c r="B463" s="237"/>
      <c r="C463" s="238"/>
      <c r="D463" s="219" t="s">
        <v>154</v>
      </c>
      <c r="E463" s="239" t="s">
        <v>19</v>
      </c>
      <c r="F463" s="240" t="s">
        <v>587</v>
      </c>
      <c r="G463" s="238"/>
      <c r="H463" s="241">
        <v>81.713</v>
      </c>
      <c r="I463" s="242"/>
      <c r="J463" s="238"/>
      <c r="K463" s="238"/>
      <c r="L463" s="243"/>
      <c r="M463" s="244"/>
      <c r="N463" s="245"/>
      <c r="O463" s="245"/>
      <c r="P463" s="245"/>
      <c r="Q463" s="245"/>
      <c r="R463" s="245"/>
      <c r="S463" s="245"/>
      <c r="T463" s="246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7" t="s">
        <v>154</v>
      </c>
      <c r="AU463" s="247" t="s">
        <v>83</v>
      </c>
      <c r="AV463" s="14" t="s">
        <v>83</v>
      </c>
      <c r="AW463" s="14" t="s">
        <v>35</v>
      </c>
      <c r="AX463" s="14" t="s">
        <v>73</v>
      </c>
      <c r="AY463" s="247" t="s">
        <v>129</v>
      </c>
    </row>
    <row r="464" spans="1:51" s="15" customFormat="1" ht="12">
      <c r="A464" s="15"/>
      <c r="B464" s="248"/>
      <c r="C464" s="249"/>
      <c r="D464" s="219" t="s">
        <v>154</v>
      </c>
      <c r="E464" s="250" t="s">
        <v>19</v>
      </c>
      <c r="F464" s="251" t="s">
        <v>162</v>
      </c>
      <c r="G464" s="249"/>
      <c r="H464" s="252">
        <v>2037.0829999999999</v>
      </c>
      <c r="I464" s="253"/>
      <c r="J464" s="249"/>
      <c r="K464" s="249"/>
      <c r="L464" s="254"/>
      <c r="M464" s="255"/>
      <c r="N464" s="256"/>
      <c r="O464" s="256"/>
      <c r="P464" s="256"/>
      <c r="Q464" s="256"/>
      <c r="R464" s="256"/>
      <c r="S464" s="256"/>
      <c r="T464" s="257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58" t="s">
        <v>154</v>
      </c>
      <c r="AU464" s="258" t="s">
        <v>83</v>
      </c>
      <c r="AV464" s="15" t="s">
        <v>136</v>
      </c>
      <c r="AW464" s="15" t="s">
        <v>35</v>
      </c>
      <c r="AX464" s="15" t="s">
        <v>81</v>
      </c>
      <c r="AY464" s="258" t="s">
        <v>129</v>
      </c>
    </row>
    <row r="465" spans="1:65" s="2" customFormat="1" ht="16.5" customHeight="1">
      <c r="A465" s="40"/>
      <c r="B465" s="41"/>
      <c r="C465" s="259" t="s">
        <v>588</v>
      </c>
      <c r="D465" s="259" t="s">
        <v>419</v>
      </c>
      <c r="E465" s="260" t="s">
        <v>589</v>
      </c>
      <c r="F465" s="261" t="s">
        <v>590</v>
      </c>
      <c r="G465" s="262" t="s">
        <v>134</v>
      </c>
      <c r="H465" s="263">
        <v>1955.29</v>
      </c>
      <c r="I465" s="264"/>
      <c r="J465" s="265">
        <f>ROUND(I465*H465,2)</f>
        <v>0</v>
      </c>
      <c r="K465" s="261" t="s">
        <v>19</v>
      </c>
      <c r="L465" s="266"/>
      <c r="M465" s="267" t="s">
        <v>19</v>
      </c>
      <c r="N465" s="268" t="s">
        <v>44</v>
      </c>
      <c r="O465" s="86"/>
      <c r="P465" s="215">
        <f>O465*H465</f>
        <v>0</v>
      </c>
      <c r="Q465" s="215">
        <v>0.1837</v>
      </c>
      <c r="R465" s="215">
        <f>Q465*H465</f>
        <v>359.186773</v>
      </c>
      <c r="S465" s="215">
        <v>0</v>
      </c>
      <c r="T465" s="216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17" t="s">
        <v>197</v>
      </c>
      <c r="AT465" s="217" t="s">
        <v>419</v>
      </c>
      <c r="AU465" s="217" t="s">
        <v>83</v>
      </c>
      <c r="AY465" s="19" t="s">
        <v>129</v>
      </c>
      <c r="BE465" s="218">
        <f>IF(N465="základní",J465,0)</f>
        <v>0</v>
      </c>
      <c r="BF465" s="218">
        <f>IF(N465="snížená",J465,0)</f>
        <v>0</v>
      </c>
      <c r="BG465" s="218">
        <f>IF(N465="zákl. přenesená",J465,0)</f>
        <v>0</v>
      </c>
      <c r="BH465" s="218">
        <f>IF(N465="sníž. přenesená",J465,0)</f>
        <v>0</v>
      </c>
      <c r="BI465" s="218">
        <f>IF(N465="nulová",J465,0)</f>
        <v>0</v>
      </c>
      <c r="BJ465" s="19" t="s">
        <v>81</v>
      </c>
      <c r="BK465" s="218">
        <f>ROUND(I465*H465,2)</f>
        <v>0</v>
      </c>
      <c r="BL465" s="19" t="s">
        <v>136</v>
      </c>
      <c r="BM465" s="217" t="s">
        <v>591</v>
      </c>
    </row>
    <row r="466" spans="1:47" s="2" customFormat="1" ht="12">
      <c r="A466" s="40"/>
      <c r="B466" s="41"/>
      <c r="C466" s="42"/>
      <c r="D466" s="219" t="s">
        <v>138</v>
      </c>
      <c r="E466" s="42"/>
      <c r="F466" s="220" t="s">
        <v>592</v>
      </c>
      <c r="G466" s="42"/>
      <c r="H466" s="42"/>
      <c r="I466" s="221"/>
      <c r="J466" s="42"/>
      <c r="K466" s="42"/>
      <c r="L466" s="46"/>
      <c r="M466" s="222"/>
      <c r="N466" s="223"/>
      <c r="O466" s="86"/>
      <c r="P466" s="86"/>
      <c r="Q466" s="86"/>
      <c r="R466" s="86"/>
      <c r="S466" s="86"/>
      <c r="T466" s="87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T466" s="19" t="s">
        <v>138</v>
      </c>
      <c r="AU466" s="19" t="s">
        <v>83</v>
      </c>
    </row>
    <row r="467" spans="1:47" s="2" customFormat="1" ht="12">
      <c r="A467" s="40"/>
      <c r="B467" s="41"/>
      <c r="C467" s="42"/>
      <c r="D467" s="219" t="s">
        <v>146</v>
      </c>
      <c r="E467" s="42"/>
      <c r="F467" s="226" t="s">
        <v>593</v>
      </c>
      <c r="G467" s="42"/>
      <c r="H467" s="42"/>
      <c r="I467" s="221"/>
      <c r="J467" s="42"/>
      <c r="K467" s="42"/>
      <c r="L467" s="46"/>
      <c r="M467" s="222"/>
      <c r="N467" s="223"/>
      <c r="O467" s="86"/>
      <c r="P467" s="86"/>
      <c r="Q467" s="86"/>
      <c r="R467" s="86"/>
      <c r="S467" s="86"/>
      <c r="T467" s="87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9" t="s">
        <v>146</v>
      </c>
      <c r="AU467" s="19" t="s">
        <v>83</v>
      </c>
    </row>
    <row r="468" spans="1:51" s="14" customFormat="1" ht="12">
      <c r="A468" s="14"/>
      <c r="B468" s="237"/>
      <c r="C468" s="238"/>
      <c r="D468" s="219" t="s">
        <v>154</v>
      </c>
      <c r="E468" s="239" t="s">
        <v>19</v>
      </c>
      <c r="F468" s="240" t="s">
        <v>594</v>
      </c>
      <c r="G468" s="238"/>
      <c r="H468" s="241">
        <v>1955.29</v>
      </c>
      <c r="I468" s="242"/>
      <c r="J468" s="238"/>
      <c r="K468" s="238"/>
      <c r="L468" s="243"/>
      <c r="M468" s="244"/>
      <c r="N468" s="245"/>
      <c r="O468" s="245"/>
      <c r="P468" s="245"/>
      <c r="Q468" s="245"/>
      <c r="R468" s="245"/>
      <c r="S468" s="245"/>
      <c r="T468" s="246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7" t="s">
        <v>154</v>
      </c>
      <c r="AU468" s="247" t="s">
        <v>83</v>
      </c>
      <c r="AV468" s="14" t="s">
        <v>83</v>
      </c>
      <c r="AW468" s="14" t="s">
        <v>35</v>
      </c>
      <c r="AX468" s="14" t="s">
        <v>81</v>
      </c>
      <c r="AY468" s="247" t="s">
        <v>129</v>
      </c>
    </row>
    <row r="469" spans="1:65" s="2" customFormat="1" ht="16.5" customHeight="1">
      <c r="A469" s="40"/>
      <c r="B469" s="41"/>
      <c r="C469" s="259" t="s">
        <v>595</v>
      </c>
      <c r="D469" s="259" t="s">
        <v>419</v>
      </c>
      <c r="E469" s="260" t="s">
        <v>596</v>
      </c>
      <c r="F469" s="261" t="s">
        <v>597</v>
      </c>
      <c r="G469" s="262" t="s">
        <v>134</v>
      </c>
      <c r="H469" s="263">
        <v>81.718</v>
      </c>
      <c r="I469" s="264"/>
      <c r="J469" s="265">
        <f>ROUND(I469*H469,2)</f>
        <v>0</v>
      </c>
      <c r="K469" s="261" t="s">
        <v>19</v>
      </c>
      <c r="L469" s="266"/>
      <c r="M469" s="267" t="s">
        <v>19</v>
      </c>
      <c r="N469" s="268" t="s">
        <v>44</v>
      </c>
      <c r="O469" s="86"/>
      <c r="P469" s="215">
        <f>O469*H469</f>
        <v>0</v>
      </c>
      <c r="Q469" s="215">
        <v>0.1837</v>
      </c>
      <c r="R469" s="215">
        <f>Q469*H469</f>
        <v>15.0115966</v>
      </c>
      <c r="S469" s="215">
        <v>0</v>
      </c>
      <c r="T469" s="216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17" t="s">
        <v>197</v>
      </c>
      <c r="AT469" s="217" t="s">
        <v>419</v>
      </c>
      <c r="AU469" s="217" t="s">
        <v>83</v>
      </c>
      <c r="AY469" s="19" t="s">
        <v>129</v>
      </c>
      <c r="BE469" s="218">
        <f>IF(N469="základní",J469,0)</f>
        <v>0</v>
      </c>
      <c r="BF469" s="218">
        <f>IF(N469="snížená",J469,0)</f>
        <v>0</v>
      </c>
      <c r="BG469" s="218">
        <f>IF(N469="zákl. přenesená",J469,0)</f>
        <v>0</v>
      </c>
      <c r="BH469" s="218">
        <f>IF(N469="sníž. přenesená",J469,0)</f>
        <v>0</v>
      </c>
      <c r="BI469" s="218">
        <f>IF(N469="nulová",J469,0)</f>
        <v>0</v>
      </c>
      <c r="BJ469" s="19" t="s">
        <v>81</v>
      </c>
      <c r="BK469" s="218">
        <f>ROUND(I469*H469,2)</f>
        <v>0</v>
      </c>
      <c r="BL469" s="19" t="s">
        <v>136</v>
      </c>
      <c r="BM469" s="217" t="s">
        <v>598</v>
      </c>
    </row>
    <row r="470" spans="1:47" s="2" customFormat="1" ht="12">
      <c r="A470" s="40"/>
      <c r="B470" s="41"/>
      <c r="C470" s="42"/>
      <c r="D470" s="219" t="s">
        <v>138</v>
      </c>
      <c r="E470" s="42"/>
      <c r="F470" s="220" t="s">
        <v>599</v>
      </c>
      <c r="G470" s="42"/>
      <c r="H470" s="42"/>
      <c r="I470" s="221"/>
      <c r="J470" s="42"/>
      <c r="K470" s="42"/>
      <c r="L470" s="46"/>
      <c r="M470" s="222"/>
      <c r="N470" s="223"/>
      <c r="O470" s="86"/>
      <c r="P470" s="86"/>
      <c r="Q470" s="86"/>
      <c r="R470" s="86"/>
      <c r="S470" s="86"/>
      <c r="T470" s="87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9" t="s">
        <v>138</v>
      </c>
      <c r="AU470" s="19" t="s">
        <v>83</v>
      </c>
    </row>
    <row r="471" spans="1:47" s="2" customFormat="1" ht="12">
      <c r="A471" s="40"/>
      <c r="B471" s="41"/>
      <c r="C471" s="42"/>
      <c r="D471" s="219" t="s">
        <v>146</v>
      </c>
      <c r="E471" s="42"/>
      <c r="F471" s="226" t="s">
        <v>600</v>
      </c>
      <c r="G471" s="42"/>
      <c r="H471" s="42"/>
      <c r="I471" s="221"/>
      <c r="J471" s="42"/>
      <c r="K471" s="42"/>
      <c r="L471" s="46"/>
      <c r="M471" s="222"/>
      <c r="N471" s="223"/>
      <c r="O471" s="86"/>
      <c r="P471" s="86"/>
      <c r="Q471" s="86"/>
      <c r="R471" s="86"/>
      <c r="S471" s="86"/>
      <c r="T471" s="87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T471" s="19" t="s">
        <v>146</v>
      </c>
      <c r="AU471" s="19" t="s">
        <v>83</v>
      </c>
    </row>
    <row r="472" spans="1:51" s="14" customFormat="1" ht="12">
      <c r="A472" s="14"/>
      <c r="B472" s="237"/>
      <c r="C472" s="238"/>
      <c r="D472" s="219" t="s">
        <v>154</v>
      </c>
      <c r="E472" s="239" t="s">
        <v>19</v>
      </c>
      <c r="F472" s="240" t="s">
        <v>601</v>
      </c>
      <c r="G472" s="238"/>
      <c r="H472" s="241">
        <v>81.718</v>
      </c>
      <c r="I472" s="242"/>
      <c r="J472" s="238"/>
      <c r="K472" s="238"/>
      <c r="L472" s="243"/>
      <c r="M472" s="244"/>
      <c r="N472" s="245"/>
      <c r="O472" s="245"/>
      <c r="P472" s="245"/>
      <c r="Q472" s="245"/>
      <c r="R472" s="245"/>
      <c r="S472" s="245"/>
      <c r="T472" s="246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7" t="s">
        <v>154</v>
      </c>
      <c r="AU472" s="247" t="s">
        <v>83</v>
      </c>
      <c r="AV472" s="14" t="s">
        <v>83</v>
      </c>
      <c r="AW472" s="14" t="s">
        <v>35</v>
      </c>
      <c r="AX472" s="14" t="s">
        <v>73</v>
      </c>
      <c r="AY472" s="247" t="s">
        <v>129</v>
      </c>
    </row>
    <row r="473" spans="1:51" s="15" customFormat="1" ht="12">
      <c r="A473" s="15"/>
      <c r="B473" s="248"/>
      <c r="C473" s="249"/>
      <c r="D473" s="219" t="s">
        <v>154</v>
      </c>
      <c r="E473" s="250" t="s">
        <v>19</v>
      </c>
      <c r="F473" s="251" t="s">
        <v>162</v>
      </c>
      <c r="G473" s="249"/>
      <c r="H473" s="252">
        <v>81.718</v>
      </c>
      <c r="I473" s="253"/>
      <c r="J473" s="249"/>
      <c r="K473" s="249"/>
      <c r="L473" s="254"/>
      <c r="M473" s="255"/>
      <c r="N473" s="256"/>
      <c r="O473" s="256"/>
      <c r="P473" s="256"/>
      <c r="Q473" s="256"/>
      <c r="R473" s="256"/>
      <c r="S473" s="256"/>
      <c r="T473" s="257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58" t="s">
        <v>154</v>
      </c>
      <c r="AU473" s="258" t="s">
        <v>83</v>
      </c>
      <c r="AV473" s="15" t="s">
        <v>136</v>
      </c>
      <c r="AW473" s="15" t="s">
        <v>35</v>
      </c>
      <c r="AX473" s="15" t="s">
        <v>81</v>
      </c>
      <c r="AY473" s="258" t="s">
        <v>129</v>
      </c>
    </row>
    <row r="474" spans="1:65" s="2" customFormat="1" ht="21.75" customHeight="1">
      <c r="A474" s="40"/>
      <c r="B474" s="41"/>
      <c r="C474" s="206" t="s">
        <v>602</v>
      </c>
      <c r="D474" s="206" t="s">
        <v>131</v>
      </c>
      <c r="E474" s="207" t="s">
        <v>603</v>
      </c>
      <c r="F474" s="208" t="s">
        <v>604</v>
      </c>
      <c r="G474" s="209" t="s">
        <v>134</v>
      </c>
      <c r="H474" s="210">
        <v>2142.07</v>
      </c>
      <c r="I474" s="211"/>
      <c r="J474" s="212">
        <f>ROUND(I474*H474,2)</f>
        <v>0</v>
      </c>
      <c r="K474" s="208" t="s">
        <v>19</v>
      </c>
      <c r="L474" s="46"/>
      <c r="M474" s="213" t="s">
        <v>19</v>
      </c>
      <c r="N474" s="214" t="s">
        <v>44</v>
      </c>
      <c r="O474" s="86"/>
      <c r="P474" s="215">
        <f>O474*H474</f>
        <v>0</v>
      </c>
      <c r="Q474" s="215">
        <v>0</v>
      </c>
      <c r="R474" s="215">
        <f>Q474*H474</f>
        <v>0</v>
      </c>
      <c r="S474" s="215">
        <v>0</v>
      </c>
      <c r="T474" s="216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17" t="s">
        <v>136</v>
      </c>
      <c r="AT474" s="217" t="s">
        <v>131</v>
      </c>
      <c r="AU474" s="217" t="s">
        <v>83</v>
      </c>
      <c r="AY474" s="19" t="s">
        <v>129</v>
      </c>
      <c r="BE474" s="218">
        <f>IF(N474="základní",J474,0)</f>
        <v>0</v>
      </c>
      <c r="BF474" s="218">
        <f>IF(N474="snížená",J474,0)</f>
        <v>0</v>
      </c>
      <c r="BG474" s="218">
        <f>IF(N474="zákl. přenesená",J474,0)</f>
        <v>0</v>
      </c>
      <c r="BH474" s="218">
        <f>IF(N474="sníž. přenesená",J474,0)</f>
        <v>0</v>
      </c>
      <c r="BI474" s="218">
        <f>IF(N474="nulová",J474,0)</f>
        <v>0</v>
      </c>
      <c r="BJ474" s="19" t="s">
        <v>81</v>
      </c>
      <c r="BK474" s="218">
        <f>ROUND(I474*H474,2)</f>
        <v>0</v>
      </c>
      <c r="BL474" s="19" t="s">
        <v>136</v>
      </c>
      <c r="BM474" s="217" t="s">
        <v>605</v>
      </c>
    </row>
    <row r="475" spans="1:47" s="2" customFormat="1" ht="12">
      <c r="A475" s="40"/>
      <c r="B475" s="41"/>
      <c r="C475" s="42"/>
      <c r="D475" s="219" t="s">
        <v>138</v>
      </c>
      <c r="E475" s="42"/>
      <c r="F475" s="220" t="s">
        <v>604</v>
      </c>
      <c r="G475" s="42"/>
      <c r="H475" s="42"/>
      <c r="I475" s="221"/>
      <c r="J475" s="42"/>
      <c r="K475" s="42"/>
      <c r="L475" s="46"/>
      <c r="M475" s="222"/>
      <c r="N475" s="223"/>
      <c r="O475" s="86"/>
      <c r="P475" s="86"/>
      <c r="Q475" s="86"/>
      <c r="R475" s="86"/>
      <c r="S475" s="86"/>
      <c r="T475" s="87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T475" s="19" t="s">
        <v>138</v>
      </c>
      <c r="AU475" s="19" t="s">
        <v>83</v>
      </c>
    </row>
    <row r="476" spans="1:51" s="14" customFormat="1" ht="12">
      <c r="A476" s="14"/>
      <c r="B476" s="237"/>
      <c r="C476" s="238"/>
      <c r="D476" s="219" t="s">
        <v>154</v>
      </c>
      <c r="E476" s="239" t="s">
        <v>19</v>
      </c>
      <c r="F476" s="240" t="s">
        <v>606</v>
      </c>
      <c r="G476" s="238"/>
      <c r="H476" s="241">
        <v>2142.07</v>
      </c>
      <c r="I476" s="242"/>
      <c r="J476" s="238"/>
      <c r="K476" s="238"/>
      <c r="L476" s="243"/>
      <c r="M476" s="244"/>
      <c r="N476" s="245"/>
      <c r="O476" s="245"/>
      <c r="P476" s="245"/>
      <c r="Q476" s="245"/>
      <c r="R476" s="245"/>
      <c r="S476" s="245"/>
      <c r="T476" s="246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7" t="s">
        <v>154</v>
      </c>
      <c r="AU476" s="247" t="s">
        <v>83</v>
      </c>
      <c r="AV476" s="14" t="s">
        <v>83</v>
      </c>
      <c r="AW476" s="14" t="s">
        <v>35</v>
      </c>
      <c r="AX476" s="14" t="s">
        <v>81</v>
      </c>
      <c r="AY476" s="247" t="s">
        <v>129</v>
      </c>
    </row>
    <row r="477" spans="1:65" s="2" customFormat="1" ht="21.75" customHeight="1">
      <c r="A477" s="40"/>
      <c r="B477" s="41"/>
      <c r="C477" s="206" t="s">
        <v>607</v>
      </c>
      <c r="D477" s="206" t="s">
        <v>131</v>
      </c>
      <c r="E477" s="207" t="s">
        <v>608</v>
      </c>
      <c r="F477" s="208" t="s">
        <v>609</v>
      </c>
      <c r="G477" s="209" t="s">
        <v>134</v>
      </c>
      <c r="H477" s="210">
        <v>2142.07</v>
      </c>
      <c r="I477" s="211"/>
      <c r="J477" s="212">
        <f>ROUND(I477*H477,2)</f>
        <v>0</v>
      </c>
      <c r="K477" s="208" t="s">
        <v>19</v>
      </c>
      <c r="L477" s="46"/>
      <c r="M477" s="213" t="s">
        <v>19</v>
      </c>
      <c r="N477" s="214" t="s">
        <v>44</v>
      </c>
      <c r="O477" s="86"/>
      <c r="P477" s="215">
        <f>O477*H477</f>
        <v>0</v>
      </c>
      <c r="Q477" s="215">
        <v>0</v>
      </c>
      <c r="R477" s="215">
        <f>Q477*H477</f>
        <v>0</v>
      </c>
      <c r="S477" s="215">
        <v>0</v>
      </c>
      <c r="T477" s="216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17" t="s">
        <v>136</v>
      </c>
      <c r="AT477" s="217" t="s">
        <v>131</v>
      </c>
      <c r="AU477" s="217" t="s">
        <v>83</v>
      </c>
      <c r="AY477" s="19" t="s">
        <v>129</v>
      </c>
      <c r="BE477" s="218">
        <f>IF(N477="základní",J477,0)</f>
        <v>0</v>
      </c>
      <c r="BF477" s="218">
        <f>IF(N477="snížená",J477,0)</f>
        <v>0</v>
      </c>
      <c r="BG477" s="218">
        <f>IF(N477="zákl. přenesená",J477,0)</f>
        <v>0</v>
      </c>
      <c r="BH477" s="218">
        <f>IF(N477="sníž. přenesená",J477,0)</f>
        <v>0</v>
      </c>
      <c r="BI477" s="218">
        <f>IF(N477="nulová",J477,0)</f>
        <v>0</v>
      </c>
      <c r="BJ477" s="19" t="s">
        <v>81</v>
      </c>
      <c r="BK477" s="218">
        <f>ROUND(I477*H477,2)</f>
        <v>0</v>
      </c>
      <c r="BL477" s="19" t="s">
        <v>136</v>
      </c>
      <c r="BM477" s="217" t="s">
        <v>610</v>
      </c>
    </row>
    <row r="478" spans="1:47" s="2" customFormat="1" ht="12">
      <c r="A478" s="40"/>
      <c r="B478" s="41"/>
      <c r="C478" s="42"/>
      <c r="D478" s="219" t="s">
        <v>138</v>
      </c>
      <c r="E478" s="42"/>
      <c r="F478" s="220" t="s">
        <v>609</v>
      </c>
      <c r="G478" s="42"/>
      <c r="H478" s="42"/>
      <c r="I478" s="221"/>
      <c r="J478" s="42"/>
      <c r="K478" s="42"/>
      <c r="L478" s="46"/>
      <c r="M478" s="222"/>
      <c r="N478" s="223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138</v>
      </c>
      <c r="AU478" s="19" t="s">
        <v>83</v>
      </c>
    </row>
    <row r="479" spans="1:51" s="14" customFormat="1" ht="12">
      <c r="A479" s="14"/>
      <c r="B479" s="237"/>
      <c r="C479" s="238"/>
      <c r="D479" s="219" t="s">
        <v>154</v>
      </c>
      <c r="E479" s="239" t="s">
        <v>19</v>
      </c>
      <c r="F479" s="240" t="s">
        <v>611</v>
      </c>
      <c r="G479" s="238"/>
      <c r="H479" s="241">
        <v>2928.09</v>
      </c>
      <c r="I479" s="242"/>
      <c r="J479" s="238"/>
      <c r="K479" s="238"/>
      <c r="L479" s="243"/>
      <c r="M479" s="244"/>
      <c r="N479" s="245"/>
      <c r="O479" s="245"/>
      <c r="P479" s="245"/>
      <c r="Q479" s="245"/>
      <c r="R479" s="245"/>
      <c r="S479" s="245"/>
      <c r="T479" s="246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7" t="s">
        <v>154</v>
      </c>
      <c r="AU479" s="247" t="s">
        <v>83</v>
      </c>
      <c r="AV479" s="14" t="s">
        <v>83</v>
      </c>
      <c r="AW479" s="14" t="s">
        <v>35</v>
      </c>
      <c r="AX479" s="14" t="s">
        <v>73</v>
      </c>
      <c r="AY479" s="247" t="s">
        <v>129</v>
      </c>
    </row>
    <row r="480" spans="1:51" s="14" customFormat="1" ht="12">
      <c r="A480" s="14"/>
      <c r="B480" s="237"/>
      <c r="C480" s="238"/>
      <c r="D480" s="219" t="s">
        <v>154</v>
      </c>
      <c r="E480" s="239" t="s">
        <v>19</v>
      </c>
      <c r="F480" s="240" t="s">
        <v>606</v>
      </c>
      <c r="G480" s="238"/>
      <c r="H480" s="241">
        <v>2142.07</v>
      </c>
      <c r="I480" s="242"/>
      <c r="J480" s="238"/>
      <c r="K480" s="238"/>
      <c r="L480" s="243"/>
      <c r="M480" s="244"/>
      <c r="N480" s="245"/>
      <c r="O480" s="245"/>
      <c r="P480" s="245"/>
      <c r="Q480" s="245"/>
      <c r="R480" s="245"/>
      <c r="S480" s="245"/>
      <c r="T480" s="246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7" t="s">
        <v>154</v>
      </c>
      <c r="AU480" s="247" t="s">
        <v>83</v>
      </c>
      <c r="AV480" s="14" t="s">
        <v>83</v>
      </c>
      <c r="AW480" s="14" t="s">
        <v>35</v>
      </c>
      <c r="AX480" s="14" t="s">
        <v>81</v>
      </c>
      <c r="AY480" s="247" t="s">
        <v>129</v>
      </c>
    </row>
    <row r="481" spans="1:65" s="2" customFormat="1" ht="24.15" customHeight="1">
      <c r="A481" s="40"/>
      <c r="B481" s="41"/>
      <c r="C481" s="206" t="s">
        <v>612</v>
      </c>
      <c r="D481" s="206" t="s">
        <v>131</v>
      </c>
      <c r="E481" s="207" t="s">
        <v>613</v>
      </c>
      <c r="F481" s="208" t="s">
        <v>614</v>
      </c>
      <c r="G481" s="209" t="s">
        <v>134</v>
      </c>
      <c r="H481" s="210">
        <v>2346.08</v>
      </c>
      <c r="I481" s="211"/>
      <c r="J481" s="212">
        <f>ROUND(I481*H481,2)</f>
        <v>0</v>
      </c>
      <c r="K481" s="208" t="s">
        <v>615</v>
      </c>
      <c r="L481" s="46"/>
      <c r="M481" s="213" t="s">
        <v>19</v>
      </c>
      <c r="N481" s="214" t="s">
        <v>44</v>
      </c>
      <c r="O481" s="86"/>
      <c r="P481" s="215">
        <f>O481*H481</f>
        <v>0</v>
      </c>
      <c r="Q481" s="215">
        <v>0</v>
      </c>
      <c r="R481" s="215">
        <f>Q481*H481</f>
        <v>0</v>
      </c>
      <c r="S481" s="215">
        <v>0</v>
      </c>
      <c r="T481" s="216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17" t="s">
        <v>136</v>
      </c>
      <c r="AT481" s="217" t="s">
        <v>131</v>
      </c>
      <c r="AU481" s="217" t="s">
        <v>83</v>
      </c>
      <c r="AY481" s="19" t="s">
        <v>129</v>
      </c>
      <c r="BE481" s="218">
        <f>IF(N481="základní",J481,0)</f>
        <v>0</v>
      </c>
      <c r="BF481" s="218">
        <f>IF(N481="snížená",J481,0)</f>
        <v>0</v>
      </c>
      <c r="BG481" s="218">
        <f>IF(N481="zákl. přenesená",J481,0)</f>
        <v>0</v>
      </c>
      <c r="BH481" s="218">
        <f>IF(N481="sníž. přenesená",J481,0)</f>
        <v>0</v>
      </c>
      <c r="BI481" s="218">
        <f>IF(N481="nulová",J481,0)</f>
        <v>0</v>
      </c>
      <c r="BJ481" s="19" t="s">
        <v>81</v>
      </c>
      <c r="BK481" s="218">
        <f>ROUND(I481*H481,2)</f>
        <v>0</v>
      </c>
      <c r="BL481" s="19" t="s">
        <v>136</v>
      </c>
      <c r="BM481" s="217" t="s">
        <v>616</v>
      </c>
    </row>
    <row r="482" spans="1:47" s="2" customFormat="1" ht="12">
      <c r="A482" s="40"/>
      <c r="B482" s="41"/>
      <c r="C482" s="42"/>
      <c r="D482" s="219" t="s">
        <v>138</v>
      </c>
      <c r="E482" s="42"/>
      <c r="F482" s="220" t="s">
        <v>614</v>
      </c>
      <c r="G482" s="42"/>
      <c r="H482" s="42"/>
      <c r="I482" s="221"/>
      <c r="J482" s="42"/>
      <c r="K482" s="42"/>
      <c r="L482" s="46"/>
      <c r="M482" s="222"/>
      <c r="N482" s="223"/>
      <c r="O482" s="86"/>
      <c r="P482" s="86"/>
      <c r="Q482" s="86"/>
      <c r="R482" s="86"/>
      <c r="S482" s="86"/>
      <c r="T482" s="87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9" t="s">
        <v>138</v>
      </c>
      <c r="AU482" s="19" t="s">
        <v>83</v>
      </c>
    </row>
    <row r="483" spans="1:47" s="2" customFormat="1" ht="12">
      <c r="A483" s="40"/>
      <c r="B483" s="41"/>
      <c r="C483" s="42"/>
      <c r="D483" s="224" t="s">
        <v>139</v>
      </c>
      <c r="E483" s="42"/>
      <c r="F483" s="225" t="s">
        <v>617</v>
      </c>
      <c r="G483" s="42"/>
      <c r="H483" s="42"/>
      <c r="I483" s="221"/>
      <c r="J483" s="42"/>
      <c r="K483" s="42"/>
      <c r="L483" s="46"/>
      <c r="M483" s="222"/>
      <c r="N483" s="223"/>
      <c r="O483" s="86"/>
      <c r="P483" s="86"/>
      <c r="Q483" s="86"/>
      <c r="R483" s="86"/>
      <c r="S483" s="86"/>
      <c r="T483" s="87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9" t="s">
        <v>139</v>
      </c>
      <c r="AU483" s="19" t="s">
        <v>83</v>
      </c>
    </row>
    <row r="484" spans="1:51" s="14" customFormat="1" ht="12">
      <c r="A484" s="14"/>
      <c r="B484" s="237"/>
      <c r="C484" s="238"/>
      <c r="D484" s="219" t="s">
        <v>154</v>
      </c>
      <c r="E484" s="239" t="s">
        <v>19</v>
      </c>
      <c r="F484" s="240" t="s">
        <v>618</v>
      </c>
      <c r="G484" s="238"/>
      <c r="H484" s="241">
        <v>2346.08</v>
      </c>
      <c r="I484" s="242"/>
      <c r="J484" s="238"/>
      <c r="K484" s="238"/>
      <c r="L484" s="243"/>
      <c r="M484" s="244"/>
      <c r="N484" s="245"/>
      <c r="O484" s="245"/>
      <c r="P484" s="245"/>
      <c r="Q484" s="245"/>
      <c r="R484" s="245"/>
      <c r="S484" s="245"/>
      <c r="T484" s="246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7" t="s">
        <v>154</v>
      </c>
      <c r="AU484" s="247" t="s">
        <v>83</v>
      </c>
      <c r="AV484" s="14" t="s">
        <v>83</v>
      </c>
      <c r="AW484" s="14" t="s">
        <v>35</v>
      </c>
      <c r="AX484" s="14" t="s">
        <v>81</v>
      </c>
      <c r="AY484" s="247" t="s">
        <v>129</v>
      </c>
    </row>
    <row r="485" spans="1:65" s="2" customFormat="1" ht="37.8" customHeight="1">
      <c r="A485" s="40"/>
      <c r="B485" s="41"/>
      <c r="C485" s="206" t="s">
        <v>619</v>
      </c>
      <c r="D485" s="206" t="s">
        <v>131</v>
      </c>
      <c r="E485" s="207" t="s">
        <v>620</v>
      </c>
      <c r="F485" s="208" t="s">
        <v>557</v>
      </c>
      <c r="G485" s="209" t="s">
        <v>134</v>
      </c>
      <c r="H485" s="210">
        <v>2928.09</v>
      </c>
      <c r="I485" s="211"/>
      <c r="J485" s="212">
        <f>ROUND(I485*H485,2)</f>
        <v>0</v>
      </c>
      <c r="K485" s="208" t="s">
        <v>135</v>
      </c>
      <c r="L485" s="46"/>
      <c r="M485" s="213" t="s">
        <v>19</v>
      </c>
      <c r="N485" s="214" t="s">
        <v>44</v>
      </c>
      <c r="O485" s="86"/>
      <c r="P485" s="215">
        <f>O485*H485</f>
        <v>0</v>
      </c>
      <c r="Q485" s="215">
        <v>0.11162</v>
      </c>
      <c r="R485" s="215">
        <f>Q485*H485</f>
        <v>326.8334058</v>
      </c>
      <c r="S485" s="215">
        <v>0</v>
      </c>
      <c r="T485" s="216">
        <f>S485*H485</f>
        <v>0</v>
      </c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R485" s="217" t="s">
        <v>136</v>
      </c>
      <c r="AT485" s="217" t="s">
        <v>131</v>
      </c>
      <c r="AU485" s="217" t="s">
        <v>83</v>
      </c>
      <c r="AY485" s="19" t="s">
        <v>129</v>
      </c>
      <c r="BE485" s="218">
        <f>IF(N485="základní",J485,0)</f>
        <v>0</v>
      </c>
      <c r="BF485" s="218">
        <f>IF(N485="snížená",J485,0)</f>
        <v>0</v>
      </c>
      <c r="BG485" s="218">
        <f>IF(N485="zákl. přenesená",J485,0)</f>
        <v>0</v>
      </c>
      <c r="BH485" s="218">
        <f>IF(N485="sníž. přenesená",J485,0)</f>
        <v>0</v>
      </c>
      <c r="BI485" s="218">
        <f>IF(N485="nulová",J485,0)</f>
        <v>0</v>
      </c>
      <c r="BJ485" s="19" t="s">
        <v>81</v>
      </c>
      <c r="BK485" s="218">
        <f>ROUND(I485*H485,2)</f>
        <v>0</v>
      </c>
      <c r="BL485" s="19" t="s">
        <v>136</v>
      </c>
      <c r="BM485" s="217" t="s">
        <v>621</v>
      </c>
    </row>
    <row r="486" spans="1:47" s="2" customFormat="1" ht="12">
      <c r="A486" s="40"/>
      <c r="B486" s="41"/>
      <c r="C486" s="42"/>
      <c r="D486" s="219" t="s">
        <v>138</v>
      </c>
      <c r="E486" s="42"/>
      <c r="F486" s="220" t="s">
        <v>622</v>
      </c>
      <c r="G486" s="42"/>
      <c r="H486" s="42"/>
      <c r="I486" s="221"/>
      <c r="J486" s="42"/>
      <c r="K486" s="42"/>
      <c r="L486" s="46"/>
      <c r="M486" s="222"/>
      <c r="N486" s="223"/>
      <c r="O486" s="86"/>
      <c r="P486" s="86"/>
      <c r="Q486" s="86"/>
      <c r="R486" s="86"/>
      <c r="S486" s="86"/>
      <c r="T486" s="87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T486" s="19" t="s">
        <v>138</v>
      </c>
      <c r="AU486" s="19" t="s">
        <v>83</v>
      </c>
    </row>
    <row r="487" spans="1:47" s="2" customFormat="1" ht="12">
      <c r="A487" s="40"/>
      <c r="B487" s="41"/>
      <c r="C487" s="42"/>
      <c r="D487" s="224" t="s">
        <v>139</v>
      </c>
      <c r="E487" s="42"/>
      <c r="F487" s="225" t="s">
        <v>623</v>
      </c>
      <c r="G487" s="42"/>
      <c r="H487" s="42"/>
      <c r="I487" s="221"/>
      <c r="J487" s="42"/>
      <c r="K487" s="42"/>
      <c r="L487" s="46"/>
      <c r="M487" s="222"/>
      <c r="N487" s="223"/>
      <c r="O487" s="86"/>
      <c r="P487" s="86"/>
      <c r="Q487" s="86"/>
      <c r="R487" s="86"/>
      <c r="S487" s="86"/>
      <c r="T487" s="87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T487" s="19" t="s">
        <v>139</v>
      </c>
      <c r="AU487" s="19" t="s">
        <v>83</v>
      </c>
    </row>
    <row r="488" spans="1:51" s="14" customFormat="1" ht="12">
      <c r="A488" s="14"/>
      <c r="B488" s="237"/>
      <c r="C488" s="238"/>
      <c r="D488" s="219" t="s">
        <v>154</v>
      </c>
      <c r="E488" s="239" t="s">
        <v>19</v>
      </c>
      <c r="F488" s="240" t="s">
        <v>611</v>
      </c>
      <c r="G488" s="238"/>
      <c r="H488" s="241">
        <v>2928.09</v>
      </c>
      <c r="I488" s="242"/>
      <c r="J488" s="238"/>
      <c r="K488" s="238"/>
      <c r="L488" s="243"/>
      <c r="M488" s="244"/>
      <c r="N488" s="245"/>
      <c r="O488" s="245"/>
      <c r="P488" s="245"/>
      <c r="Q488" s="245"/>
      <c r="R488" s="245"/>
      <c r="S488" s="245"/>
      <c r="T488" s="246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7" t="s">
        <v>154</v>
      </c>
      <c r="AU488" s="247" t="s">
        <v>83</v>
      </c>
      <c r="AV488" s="14" t="s">
        <v>83</v>
      </c>
      <c r="AW488" s="14" t="s">
        <v>35</v>
      </c>
      <c r="AX488" s="14" t="s">
        <v>81</v>
      </c>
      <c r="AY488" s="247" t="s">
        <v>129</v>
      </c>
    </row>
    <row r="489" spans="1:65" s="2" customFormat="1" ht="16.5" customHeight="1">
      <c r="A489" s="40"/>
      <c r="B489" s="41"/>
      <c r="C489" s="259" t="s">
        <v>624</v>
      </c>
      <c r="D489" s="259" t="s">
        <v>419</v>
      </c>
      <c r="E489" s="260" t="s">
        <v>625</v>
      </c>
      <c r="F489" s="261" t="s">
        <v>626</v>
      </c>
      <c r="G489" s="262" t="s">
        <v>134</v>
      </c>
      <c r="H489" s="263">
        <v>2957.371</v>
      </c>
      <c r="I489" s="264"/>
      <c r="J489" s="265">
        <f>ROUND(I489*H489,2)</f>
        <v>0</v>
      </c>
      <c r="K489" s="261" t="s">
        <v>19</v>
      </c>
      <c r="L489" s="266"/>
      <c r="M489" s="267" t="s">
        <v>19</v>
      </c>
      <c r="N489" s="268" t="s">
        <v>44</v>
      </c>
      <c r="O489" s="86"/>
      <c r="P489" s="215">
        <f>O489*H489</f>
        <v>0</v>
      </c>
      <c r="Q489" s="215">
        <v>0.152</v>
      </c>
      <c r="R489" s="215">
        <f>Q489*H489</f>
        <v>449.520392</v>
      </c>
      <c r="S489" s="215">
        <v>0</v>
      </c>
      <c r="T489" s="216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17" t="s">
        <v>197</v>
      </c>
      <c r="AT489" s="217" t="s">
        <v>419</v>
      </c>
      <c r="AU489" s="217" t="s">
        <v>83</v>
      </c>
      <c r="AY489" s="19" t="s">
        <v>129</v>
      </c>
      <c r="BE489" s="218">
        <f>IF(N489="základní",J489,0)</f>
        <v>0</v>
      </c>
      <c r="BF489" s="218">
        <f>IF(N489="snížená",J489,0)</f>
        <v>0</v>
      </c>
      <c r="BG489" s="218">
        <f>IF(N489="zákl. přenesená",J489,0)</f>
        <v>0</v>
      </c>
      <c r="BH489" s="218">
        <f>IF(N489="sníž. přenesená",J489,0)</f>
        <v>0</v>
      </c>
      <c r="BI489" s="218">
        <f>IF(N489="nulová",J489,0)</f>
        <v>0</v>
      </c>
      <c r="BJ489" s="19" t="s">
        <v>81</v>
      </c>
      <c r="BK489" s="218">
        <f>ROUND(I489*H489,2)</f>
        <v>0</v>
      </c>
      <c r="BL489" s="19" t="s">
        <v>136</v>
      </c>
      <c r="BM489" s="217" t="s">
        <v>627</v>
      </c>
    </row>
    <row r="490" spans="1:47" s="2" customFormat="1" ht="12">
      <c r="A490" s="40"/>
      <c r="B490" s="41"/>
      <c r="C490" s="42"/>
      <c r="D490" s="219" t="s">
        <v>138</v>
      </c>
      <c r="E490" s="42"/>
      <c r="F490" s="220" t="s">
        <v>628</v>
      </c>
      <c r="G490" s="42"/>
      <c r="H490" s="42"/>
      <c r="I490" s="221"/>
      <c r="J490" s="42"/>
      <c r="K490" s="42"/>
      <c r="L490" s="46"/>
      <c r="M490" s="222"/>
      <c r="N490" s="223"/>
      <c r="O490" s="86"/>
      <c r="P490" s="86"/>
      <c r="Q490" s="86"/>
      <c r="R490" s="86"/>
      <c r="S490" s="86"/>
      <c r="T490" s="87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T490" s="19" t="s">
        <v>138</v>
      </c>
      <c r="AU490" s="19" t="s">
        <v>83</v>
      </c>
    </row>
    <row r="491" spans="1:47" s="2" customFormat="1" ht="12">
      <c r="A491" s="40"/>
      <c r="B491" s="41"/>
      <c r="C491" s="42"/>
      <c r="D491" s="219" t="s">
        <v>146</v>
      </c>
      <c r="E491" s="42"/>
      <c r="F491" s="226" t="s">
        <v>629</v>
      </c>
      <c r="G491" s="42"/>
      <c r="H491" s="42"/>
      <c r="I491" s="221"/>
      <c r="J491" s="42"/>
      <c r="K491" s="42"/>
      <c r="L491" s="46"/>
      <c r="M491" s="222"/>
      <c r="N491" s="223"/>
      <c r="O491" s="86"/>
      <c r="P491" s="86"/>
      <c r="Q491" s="86"/>
      <c r="R491" s="86"/>
      <c r="S491" s="86"/>
      <c r="T491" s="87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9" t="s">
        <v>146</v>
      </c>
      <c r="AU491" s="19" t="s">
        <v>83</v>
      </c>
    </row>
    <row r="492" spans="1:51" s="14" customFormat="1" ht="12">
      <c r="A492" s="14"/>
      <c r="B492" s="237"/>
      <c r="C492" s="238"/>
      <c r="D492" s="219" t="s">
        <v>154</v>
      </c>
      <c r="E492" s="239" t="s">
        <v>19</v>
      </c>
      <c r="F492" s="240" t="s">
        <v>630</v>
      </c>
      <c r="G492" s="238"/>
      <c r="H492" s="241">
        <v>2957.371</v>
      </c>
      <c r="I492" s="242"/>
      <c r="J492" s="238"/>
      <c r="K492" s="238"/>
      <c r="L492" s="243"/>
      <c r="M492" s="244"/>
      <c r="N492" s="245"/>
      <c r="O492" s="245"/>
      <c r="P492" s="245"/>
      <c r="Q492" s="245"/>
      <c r="R492" s="245"/>
      <c r="S492" s="245"/>
      <c r="T492" s="246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7" t="s">
        <v>154</v>
      </c>
      <c r="AU492" s="247" t="s">
        <v>83</v>
      </c>
      <c r="AV492" s="14" t="s">
        <v>83</v>
      </c>
      <c r="AW492" s="14" t="s">
        <v>35</v>
      </c>
      <c r="AX492" s="14" t="s">
        <v>81</v>
      </c>
      <c r="AY492" s="247" t="s">
        <v>129</v>
      </c>
    </row>
    <row r="493" spans="1:65" s="2" customFormat="1" ht="24.15" customHeight="1">
      <c r="A493" s="40"/>
      <c r="B493" s="41"/>
      <c r="C493" s="206" t="s">
        <v>631</v>
      </c>
      <c r="D493" s="206" t="s">
        <v>131</v>
      </c>
      <c r="E493" s="207" t="s">
        <v>632</v>
      </c>
      <c r="F493" s="208" t="s">
        <v>633</v>
      </c>
      <c r="G493" s="209" t="s">
        <v>134</v>
      </c>
      <c r="H493" s="210">
        <v>2928.09</v>
      </c>
      <c r="I493" s="211"/>
      <c r="J493" s="212">
        <f>ROUND(I493*H493,2)</f>
        <v>0</v>
      </c>
      <c r="K493" s="208" t="s">
        <v>135</v>
      </c>
      <c r="L493" s="46"/>
      <c r="M493" s="213" t="s">
        <v>19</v>
      </c>
      <c r="N493" s="214" t="s">
        <v>44</v>
      </c>
      <c r="O493" s="86"/>
      <c r="P493" s="215">
        <f>O493*H493</f>
        <v>0</v>
      </c>
      <c r="Q493" s="215">
        <v>0</v>
      </c>
      <c r="R493" s="215">
        <f>Q493*H493</f>
        <v>0</v>
      </c>
      <c r="S493" s="215">
        <v>0</v>
      </c>
      <c r="T493" s="216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17" t="s">
        <v>136</v>
      </c>
      <c r="AT493" s="217" t="s">
        <v>131</v>
      </c>
      <c r="AU493" s="217" t="s">
        <v>83</v>
      </c>
      <c r="AY493" s="19" t="s">
        <v>129</v>
      </c>
      <c r="BE493" s="218">
        <f>IF(N493="základní",J493,0)</f>
        <v>0</v>
      </c>
      <c r="BF493" s="218">
        <f>IF(N493="snížená",J493,0)</f>
        <v>0</v>
      </c>
      <c r="BG493" s="218">
        <f>IF(N493="zákl. přenesená",J493,0)</f>
        <v>0</v>
      </c>
      <c r="BH493" s="218">
        <f>IF(N493="sníž. přenesená",J493,0)</f>
        <v>0</v>
      </c>
      <c r="BI493" s="218">
        <f>IF(N493="nulová",J493,0)</f>
        <v>0</v>
      </c>
      <c r="BJ493" s="19" t="s">
        <v>81</v>
      </c>
      <c r="BK493" s="218">
        <f>ROUND(I493*H493,2)</f>
        <v>0</v>
      </c>
      <c r="BL493" s="19" t="s">
        <v>136</v>
      </c>
      <c r="BM493" s="217" t="s">
        <v>634</v>
      </c>
    </row>
    <row r="494" spans="1:47" s="2" customFormat="1" ht="12">
      <c r="A494" s="40"/>
      <c r="B494" s="41"/>
      <c r="C494" s="42"/>
      <c r="D494" s="219" t="s">
        <v>138</v>
      </c>
      <c r="E494" s="42"/>
      <c r="F494" s="220" t="s">
        <v>633</v>
      </c>
      <c r="G494" s="42"/>
      <c r="H494" s="42"/>
      <c r="I494" s="221"/>
      <c r="J494" s="42"/>
      <c r="K494" s="42"/>
      <c r="L494" s="46"/>
      <c r="M494" s="222"/>
      <c r="N494" s="223"/>
      <c r="O494" s="86"/>
      <c r="P494" s="86"/>
      <c r="Q494" s="86"/>
      <c r="R494" s="86"/>
      <c r="S494" s="86"/>
      <c r="T494" s="87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T494" s="19" t="s">
        <v>138</v>
      </c>
      <c r="AU494" s="19" t="s">
        <v>83</v>
      </c>
    </row>
    <row r="495" spans="1:47" s="2" customFormat="1" ht="12">
      <c r="A495" s="40"/>
      <c r="B495" s="41"/>
      <c r="C495" s="42"/>
      <c r="D495" s="224" t="s">
        <v>139</v>
      </c>
      <c r="E495" s="42"/>
      <c r="F495" s="225" t="s">
        <v>635</v>
      </c>
      <c r="G495" s="42"/>
      <c r="H495" s="42"/>
      <c r="I495" s="221"/>
      <c r="J495" s="42"/>
      <c r="K495" s="42"/>
      <c r="L495" s="46"/>
      <c r="M495" s="222"/>
      <c r="N495" s="223"/>
      <c r="O495" s="86"/>
      <c r="P495" s="86"/>
      <c r="Q495" s="86"/>
      <c r="R495" s="86"/>
      <c r="S495" s="86"/>
      <c r="T495" s="87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T495" s="19" t="s">
        <v>139</v>
      </c>
      <c r="AU495" s="19" t="s">
        <v>83</v>
      </c>
    </row>
    <row r="496" spans="1:51" s="14" customFormat="1" ht="12">
      <c r="A496" s="14"/>
      <c r="B496" s="237"/>
      <c r="C496" s="238"/>
      <c r="D496" s="219" t="s">
        <v>154</v>
      </c>
      <c r="E496" s="239" t="s">
        <v>19</v>
      </c>
      <c r="F496" s="240" t="s">
        <v>611</v>
      </c>
      <c r="G496" s="238"/>
      <c r="H496" s="241">
        <v>2928.09</v>
      </c>
      <c r="I496" s="242"/>
      <c r="J496" s="238"/>
      <c r="K496" s="238"/>
      <c r="L496" s="243"/>
      <c r="M496" s="244"/>
      <c r="N496" s="245"/>
      <c r="O496" s="245"/>
      <c r="P496" s="245"/>
      <c r="Q496" s="245"/>
      <c r="R496" s="245"/>
      <c r="S496" s="245"/>
      <c r="T496" s="246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7" t="s">
        <v>154</v>
      </c>
      <c r="AU496" s="247" t="s">
        <v>83</v>
      </c>
      <c r="AV496" s="14" t="s">
        <v>83</v>
      </c>
      <c r="AW496" s="14" t="s">
        <v>35</v>
      </c>
      <c r="AX496" s="14" t="s">
        <v>81</v>
      </c>
      <c r="AY496" s="247" t="s">
        <v>129</v>
      </c>
    </row>
    <row r="497" spans="1:65" s="2" customFormat="1" ht="21.75" customHeight="1">
      <c r="A497" s="40"/>
      <c r="B497" s="41"/>
      <c r="C497" s="206" t="s">
        <v>636</v>
      </c>
      <c r="D497" s="206" t="s">
        <v>131</v>
      </c>
      <c r="E497" s="207" t="s">
        <v>637</v>
      </c>
      <c r="F497" s="208" t="s">
        <v>638</v>
      </c>
      <c r="G497" s="209" t="s">
        <v>134</v>
      </c>
      <c r="H497" s="210">
        <v>2928.09</v>
      </c>
      <c r="I497" s="211"/>
      <c r="J497" s="212">
        <f>ROUND(I497*H497,2)</f>
        <v>0</v>
      </c>
      <c r="K497" s="208" t="s">
        <v>135</v>
      </c>
      <c r="L497" s="46"/>
      <c r="M497" s="213" t="s">
        <v>19</v>
      </c>
      <c r="N497" s="214" t="s">
        <v>44</v>
      </c>
      <c r="O497" s="86"/>
      <c r="P497" s="215">
        <f>O497*H497</f>
        <v>0</v>
      </c>
      <c r="Q497" s="215">
        <v>0</v>
      </c>
      <c r="R497" s="215">
        <f>Q497*H497</f>
        <v>0</v>
      </c>
      <c r="S497" s="215">
        <v>0</v>
      </c>
      <c r="T497" s="216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17" t="s">
        <v>136</v>
      </c>
      <c r="AT497" s="217" t="s">
        <v>131</v>
      </c>
      <c r="AU497" s="217" t="s">
        <v>83</v>
      </c>
      <c r="AY497" s="19" t="s">
        <v>129</v>
      </c>
      <c r="BE497" s="218">
        <f>IF(N497="základní",J497,0)</f>
        <v>0</v>
      </c>
      <c r="BF497" s="218">
        <f>IF(N497="snížená",J497,0)</f>
        <v>0</v>
      </c>
      <c r="BG497" s="218">
        <f>IF(N497="zákl. přenesená",J497,0)</f>
        <v>0</v>
      </c>
      <c r="BH497" s="218">
        <f>IF(N497="sníž. přenesená",J497,0)</f>
        <v>0</v>
      </c>
      <c r="BI497" s="218">
        <f>IF(N497="nulová",J497,0)</f>
        <v>0</v>
      </c>
      <c r="BJ497" s="19" t="s">
        <v>81</v>
      </c>
      <c r="BK497" s="218">
        <f>ROUND(I497*H497,2)</f>
        <v>0</v>
      </c>
      <c r="BL497" s="19" t="s">
        <v>136</v>
      </c>
      <c r="BM497" s="217" t="s">
        <v>639</v>
      </c>
    </row>
    <row r="498" spans="1:47" s="2" customFormat="1" ht="12">
      <c r="A498" s="40"/>
      <c r="B498" s="41"/>
      <c r="C498" s="42"/>
      <c r="D498" s="219" t="s">
        <v>138</v>
      </c>
      <c r="E498" s="42"/>
      <c r="F498" s="220" t="s">
        <v>638</v>
      </c>
      <c r="G498" s="42"/>
      <c r="H498" s="42"/>
      <c r="I498" s="221"/>
      <c r="J498" s="42"/>
      <c r="K498" s="42"/>
      <c r="L498" s="46"/>
      <c r="M498" s="222"/>
      <c r="N498" s="223"/>
      <c r="O498" s="86"/>
      <c r="P498" s="86"/>
      <c r="Q498" s="86"/>
      <c r="R498" s="86"/>
      <c r="S498" s="86"/>
      <c r="T498" s="87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T498" s="19" t="s">
        <v>138</v>
      </c>
      <c r="AU498" s="19" t="s">
        <v>83</v>
      </c>
    </row>
    <row r="499" spans="1:47" s="2" customFormat="1" ht="12">
      <c r="A499" s="40"/>
      <c r="B499" s="41"/>
      <c r="C499" s="42"/>
      <c r="D499" s="224" t="s">
        <v>139</v>
      </c>
      <c r="E499" s="42"/>
      <c r="F499" s="225" t="s">
        <v>640</v>
      </c>
      <c r="G499" s="42"/>
      <c r="H499" s="42"/>
      <c r="I499" s="221"/>
      <c r="J499" s="42"/>
      <c r="K499" s="42"/>
      <c r="L499" s="46"/>
      <c r="M499" s="222"/>
      <c r="N499" s="223"/>
      <c r="O499" s="86"/>
      <c r="P499" s="86"/>
      <c r="Q499" s="86"/>
      <c r="R499" s="86"/>
      <c r="S499" s="86"/>
      <c r="T499" s="87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T499" s="19" t="s">
        <v>139</v>
      </c>
      <c r="AU499" s="19" t="s">
        <v>83</v>
      </c>
    </row>
    <row r="500" spans="1:51" s="14" customFormat="1" ht="12">
      <c r="A500" s="14"/>
      <c r="B500" s="237"/>
      <c r="C500" s="238"/>
      <c r="D500" s="219" t="s">
        <v>154</v>
      </c>
      <c r="E500" s="239" t="s">
        <v>19</v>
      </c>
      <c r="F500" s="240" t="s">
        <v>611</v>
      </c>
      <c r="G500" s="238"/>
      <c r="H500" s="241">
        <v>2928.09</v>
      </c>
      <c r="I500" s="242"/>
      <c r="J500" s="238"/>
      <c r="K500" s="238"/>
      <c r="L500" s="243"/>
      <c r="M500" s="244"/>
      <c r="N500" s="245"/>
      <c r="O500" s="245"/>
      <c r="P500" s="245"/>
      <c r="Q500" s="245"/>
      <c r="R500" s="245"/>
      <c r="S500" s="245"/>
      <c r="T500" s="246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47" t="s">
        <v>154</v>
      </c>
      <c r="AU500" s="247" t="s">
        <v>83</v>
      </c>
      <c r="AV500" s="14" t="s">
        <v>83</v>
      </c>
      <c r="AW500" s="14" t="s">
        <v>35</v>
      </c>
      <c r="AX500" s="14" t="s">
        <v>81</v>
      </c>
      <c r="AY500" s="247" t="s">
        <v>129</v>
      </c>
    </row>
    <row r="501" spans="1:63" s="12" customFormat="1" ht="22.8" customHeight="1">
      <c r="A501" s="12"/>
      <c r="B501" s="190"/>
      <c r="C501" s="191"/>
      <c r="D501" s="192" t="s">
        <v>72</v>
      </c>
      <c r="E501" s="204" t="s">
        <v>197</v>
      </c>
      <c r="F501" s="204" t="s">
        <v>641</v>
      </c>
      <c r="G501" s="191"/>
      <c r="H501" s="191"/>
      <c r="I501" s="194"/>
      <c r="J501" s="205">
        <f>BK501</f>
        <v>0</v>
      </c>
      <c r="K501" s="191"/>
      <c r="L501" s="196"/>
      <c r="M501" s="197"/>
      <c r="N501" s="198"/>
      <c r="O501" s="198"/>
      <c r="P501" s="199">
        <f>SUM(P502:P528)</f>
        <v>0</v>
      </c>
      <c r="Q501" s="198"/>
      <c r="R501" s="199">
        <f>SUM(R502:R528)</f>
        <v>16.4262372</v>
      </c>
      <c r="S501" s="198"/>
      <c r="T501" s="200">
        <f>SUM(T502:T528)</f>
        <v>11.740000000000002</v>
      </c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R501" s="201" t="s">
        <v>81</v>
      </c>
      <c r="AT501" s="202" t="s">
        <v>72</v>
      </c>
      <c r="AU501" s="202" t="s">
        <v>81</v>
      </c>
      <c r="AY501" s="201" t="s">
        <v>129</v>
      </c>
      <c r="BK501" s="203">
        <f>SUM(BK502:BK528)</f>
        <v>0</v>
      </c>
    </row>
    <row r="502" spans="1:65" s="2" customFormat="1" ht="16.5" customHeight="1">
      <c r="A502" s="40"/>
      <c r="B502" s="41"/>
      <c r="C502" s="206" t="s">
        <v>642</v>
      </c>
      <c r="D502" s="206" t="s">
        <v>131</v>
      </c>
      <c r="E502" s="207" t="s">
        <v>643</v>
      </c>
      <c r="F502" s="208" t="s">
        <v>644</v>
      </c>
      <c r="G502" s="209" t="s">
        <v>280</v>
      </c>
      <c r="H502" s="210">
        <v>52.8</v>
      </c>
      <c r="I502" s="211"/>
      <c r="J502" s="212">
        <f>ROUND(I502*H502,2)</f>
        <v>0</v>
      </c>
      <c r="K502" s="208" t="s">
        <v>135</v>
      </c>
      <c r="L502" s="46"/>
      <c r="M502" s="213" t="s">
        <v>19</v>
      </c>
      <c r="N502" s="214" t="s">
        <v>44</v>
      </c>
      <c r="O502" s="86"/>
      <c r="P502" s="215">
        <f>O502*H502</f>
        <v>0</v>
      </c>
      <c r="Q502" s="215">
        <v>1E-05</v>
      </c>
      <c r="R502" s="215">
        <f>Q502*H502</f>
        <v>0.000528</v>
      </c>
      <c r="S502" s="215">
        <v>0</v>
      </c>
      <c r="T502" s="216">
        <f>S502*H502</f>
        <v>0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17" t="s">
        <v>136</v>
      </c>
      <c r="AT502" s="217" t="s">
        <v>131</v>
      </c>
      <c r="AU502" s="217" t="s">
        <v>83</v>
      </c>
      <c r="AY502" s="19" t="s">
        <v>129</v>
      </c>
      <c r="BE502" s="218">
        <f>IF(N502="základní",J502,0)</f>
        <v>0</v>
      </c>
      <c r="BF502" s="218">
        <f>IF(N502="snížená",J502,0)</f>
        <v>0</v>
      </c>
      <c r="BG502" s="218">
        <f>IF(N502="zákl. přenesená",J502,0)</f>
        <v>0</v>
      </c>
      <c r="BH502" s="218">
        <f>IF(N502="sníž. přenesená",J502,0)</f>
        <v>0</v>
      </c>
      <c r="BI502" s="218">
        <f>IF(N502="nulová",J502,0)</f>
        <v>0</v>
      </c>
      <c r="BJ502" s="19" t="s">
        <v>81</v>
      </c>
      <c r="BK502" s="218">
        <f>ROUND(I502*H502,2)</f>
        <v>0</v>
      </c>
      <c r="BL502" s="19" t="s">
        <v>136</v>
      </c>
      <c r="BM502" s="217" t="s">
        <v>645</v>
      </c>
    </row>
    <row r="503" spans="1:47" s="2" customFormat="1" ht="12">
      <c r="A503" s="40"/>
      <c r="B503" s="41"/>
      <c r="C503" s="42"/>
      <c r="D503" s="219" t="s">
        <v>138</v>
      </c>
      <c r="E503" s="42"/>
      <c r="F503" s="220" t="s">
        <v>644</v>
      </c>
      <c r="G503" s="42"/>
      <c r="H503" s="42"/>
      <c r="I503" s="221"/>
      <c r="J503" s="42"/>
      <c r="K503" s="42"/>
      <c r="L503" s="46"/>
      <c r="M503" s="222"/>
      <c r="N503" s="223"/>
      <c r="O503" s="86"/>
      <c r="P503" s="86"/>
      <c r="Q503" s="86"/>
      <c r="R503" s="86"/>
      <c r="S503" s="86"/>
      <c r="T503" s="87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T503" s="19" t="s">
        <v>138</v>
      </c>
      <c r="AU503" s="19" t="s">
        <v>83</v>
      </c>
    </row>
    <row r="504" spans="1:47" s="2" customFormat="1" ht="12">
      <c r="A504" s="40"/>
      <c r="B504" s="41"/>
      <c r="C504" s="42"/>
      <c r="D504" s="224" t="s">
        <v>139</v>
      </c>
      <c r="E504" s="42"/>
      <c r="F504" s="225" t="s">
        <v>646</v>
      </c>
      <c r="G504" s="42"/>
      <c r="H504" s="42"/>
      <c r="I504" s="221"/>
      <c r="J504" s="42"/>
      <c r="K504" s="42"/>
      <c r="L504" s="46"/>
      <c r="M504" s="222"/>
      <c r="N504" s="223"/>
      <c r="O504" s="86"/>
      <c r="P504" s="86"/>
      <c r="Q504" s="86"/>
      <c r="R504" s="86"/>
      <c r="S504" s="86"/>
      <c r="T504" s="87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T504" s="19" t="s">
        <v>139</v>
      </c>
      <c r="AU504" s="19" t="s">
        <v>83</v>
      </c>
    </row>
    <row r="505" spans="1:51" s="14" customFormat="1" ht="12">
      <c r="A505" s="14"/>
      <c r="B505" s="237"/>
      <c r="C505" s="238"/>
      <c r="D505" s="219" t="s">
        <v>154</v>
      </c>
      <c r="E505" s="239" t="s">
        <v>19</v>
      </c>
      <c r="F505" s="240" t="s">
        <v>647</v>
      </c>
      <c r="G505" s="238"/>
      <c r="H505" s="241">
        <v>52.8</v>
      </c>
      <c r="I505" s="242"/>
      <c r="J505" s="238"/>
      <c r="K505" s="238"/>
      <c r="L505" s="243"/>
      <c r="M505" s="244"/>
      <c r="N505" s="245"/>
      <c r="O505" s="245"/>
      <c r="P505" s="245"/>
      <c r="Q505" s="245"/>
      <c r="R505" s="245"/>
      <c r="S505" s="245"/>
      <c r="T505" s="246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47" t="s">
        <v>154</v>
      </c>
      <c r="AU505" s="247" t="s">
        <v>83</v>
      </c>
      <c r="AV505" s="14" t="s">
        <v>83</v>
      </c>
      <c r="AW505" s="14" t="s">
        <v>35</v>
      </c>
      <c r="AX505" s="14" t="s">
        <v>81</v>
      </c>
      <c r="AY505" s="247" t="s">
        <v>129</v>
      </c>
    </row>
    <row r="506" spans="1:65" s="2" customFormat="1" ht="16.5" customHeight="1">
      <c r="A506" s="40"/>
      <c r="B506" s="41"/>
      <c r="C506" s="259" t="s">
        <v>648</v>
      </c>
      <c r="D506" s="259" t="s">
        <v>419</v>
      </c>
      <c r="E506" s="260" t="s">
        <v>649</v>
      </c>
      <c r="F506" s="261" t="s">
        <v>650</v>
      </c>
      <c r="G506" s="262" t="s">
        <v>280</v>
      </c>
      <c r="H506" s="263">
        <v>53.592</v>
      </c>
      <c r="I506" s="264"/>
      <c r="J506" s="265">
        <f>ROUND(I506*H506,2)</f>
        <v>0</v>
      </c>
      <c r="K506" s="261" t="s">
        <v>135</v>
      </c>
      <c r="L506" s="266"/>
      <c r="M506" s="267" t="s">
        <v>19</v>
      </c>
      <c r="N506" s="268" t="s">
        <v>44</v>
      </c>
      <c r="O506" s="86"/>
      <c r="P506" s="215">
        <f>O506*H506</f>
        <v>0</v>
      </c>
      <c r="Q506" s="215">
        <v>0.0051</v>
      </c>
      <c r="R506" s="215">
        <f>Q506*H506</f>
        <v>0.27331920000000004</v>
      </c>
      <c r="S506" s="215">
        <v>0</v>
      </c>
      <c r="T506" s="216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17" t="s">
        <v>197</v>
      </c>
      <c r="AT506" s="217" t="s">
        <v>419</v>
      </c>
      <c r="AU506" s="217" t="s">
        <v>83</v>
      </c>
      <c r="AY506" s="19" t="s">
        <v>129</v>
      </c>
      <c r="BE506" s="218">
        <f>IF(N506="základní",J506,0)</f>
        <v>0</v>
      </c>
      <c r="BF506" s="218">
        <f>IF(N506="snížená",J506,0)</f>
        <v>0</v>
      </c>
      <c r="BG506" s="218">
        <f>IF(N506="zákl. přenesená",J506,0)</f>
        <v>0</v>
      </c>
      <c r="BH506" s="218">
        <f>IF(N506="sníž. přenesená",J506,0)</f>
        <v>0</v>
      </c>
      <c r="BI506" s="218">
        <f>IF(N506="nulová",J506,0)</f>
        <v>0</v>
      </c>
      <c r="BJ506" s="19" t="s">
        <v>81</v>
      </c>
      <c r="BK506" s="218">
        <f>ROUND(I506*H506,2)</f>
        <v>0</v>
      </c>
      <c r="BL506" s="19" t="s">
        <v>136</v>
      </c>
      <c r="BM506" s="217" t="s">
        <v>651</v>
      </c>
    </row>
    <row r="507" spans="1:47" s="2" customFormat="1" ht="12">
      <c r="A507" s="40"/>
      <c r="B507" s="41"/>
      <c r="C507" s="42"/>
      <c r="D507" s="219" t="s">
        <v>138</v>
      </c>
      <c r="E507" s="42"/>
      <c r="F507" s="220" t="s">
        <v>650</v>
      </c>
      <c r="G507" s="42"/>
      <c r="H507" s="42"/>
      <c r="I507" s="221"/>
      <c r="J507" s="42"/>
      <c r="K507" s="42"/>
      <c r="L507" s="46"/>
      <c r="M507" s="222"/>
      <c r="N507" s="223"/>
      <c r="O507" s="86"/>
      <c r="P507" s="86"/>
      <c r="Q507" s="86"/>
      <c r="R507" s="86"/>
      <c r="S507" s="86"/>
      <c r="T507" s="87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T507" s="19" t="s">
        <v>138</v>
      </c>
      <c r="AU507" s="19" t="s">
        <v>83</v>
      </c>
    </row>
    <row r="508" spans="1:51" s="14" customFormat="1" ht="12">
      <c r="A508" s="14"/>
      <c r="B508" s="237"/>
      <c r="C508" s="238"/>
      <c r="D508" s="219" t="s">
        <v>154</v>
      </c>
      <c r="E508" s="239" t="s">
        <v>19</v>
      </c>
      <c r="F508" s="240" t="s">
        <v>652</v>
      </c>
      <c r="G508" s="238"/>
      <c r="H508" s="241">
        <v>53.592</v>
      </c>
      <c r="I508" s="242"/>
      <c r="J508" s="238"/>
      <c r="K508" s="238"/>
      <c r="L508" s="243"/>
      <c r="M508" s="244"/>
      <c r="N508" s="245"/>
      <c r="O508" s="245"/>
      <c r="P508" s="245"/>
      <c r="Q508" s="245"/>
      <c r="R508" s="245"/>
      <c r="S508" s="245"/>
      <c r="T508" s="246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47" t="s">
        <v>154</v>
      </c>
      <c r="AU508" s="247" t="s">
        <v>83</v>
      </c>
      <c r="AV508" s="14" t="s">
        <v>83</v>
      </c>
      <c r="AW508" s="14" t="s">
        <v>35</v>
      </c>
      <c r="AX508" s="14" t="s">
        <v>81</v>
      </c>
      <c r="AY508" s="247" t="s">
        <v>129</v>
      </c>
    </row>
    <row r="509" spans="1:65" s="2" customFormat="1" ht="16.5" customHeight="1">
      <c r="A509" s="40"/>
      <c r="B509" s="41"/>
      <c r="C509" s="206" t="s">
        <v>653</v>
      </c>
      <c r="D509" s="206" t="s">
        <v>131</v>
      </c>
      <c r="E509" s="207" t="s">
        <v>654</v>
      </c>
      <c r="F509" s="208" t="s">
        <v>655</v>
      </c>
      <c r="G509" s="209" t="s">
        <v>143</v>
      </c>
      <c r="H509" s="210">
        <v>17</v>
      </c>
      <c r="I509" s="211"/>
      <c r="J509" s="212">
        <f>ROUND(I509*H509,2)</f>
        <v>0</v>
      </c>
      <c r="K509" s="208" t="s">
        <v>656</v>
      </c>
      <c r="L509" s="46"/>
      <c r="M509" s="213" t="s">
        <v>19</v>
      </c>
      <c r="N509" s="214" t="s">
        <v>44</v>
      </c>
      <c r="O509" s="86"/>
      <c r="P509" s="215">
        <f>O509*H509</f>
        <v>0</v>
      </c>
      <c r="Q509" s="215">
        <v>0.12526</v>
      </c>
      <c r="R509" s="215">
        <f>Q509*H509</f>
        <v>2.12942</v>
      </c>
      <c r="S509" s="215">
        <v>0</v>
      </c>
      <c r="T509" s="216">
        <f>S509*H509</f>
        <v>0</v>
      </c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R509" s="217" t="s">
        <v>136</v>
      </c>
      <c r="AT509" s="217" t="s">
        <v>131</v>
      </c>
      <c r="AU509" s="217" t="s">
        <v>83</v>
      </c>
      <c r="AY509" s="19" t="s">
        <v>129</v>
      </c>
      <c r="BE509" s="218">
        <f>IF(N509="základní",J509,0)</f>
        <v>0</v>
      </c>
      <c r="BF509" s="218">
        <f>IF(N509="snížená",J509,0)</f>
        <v>0</v>
      </c>
      <c r="BG509" s="218">
        <f>IF(N509="zákl. přenesená",J509,0)</f>
        <v>0</v>
      </c>
      <c r="BH509" s="218">
        <f>IF(N509="sníž. přenesená",J509,0)</f>
        <v>0</v>
      </c>
      <c r="BI509" s="218">
        <f>IF(N509="nulová",J509,0)</f>
        <v>0</v>
      </c>
      <c r="BJ509" s="19" t="s">
        <v>81</v>
      </c>
      <c r="BK509" s="218">
        <f>ROUND(I509*H509,2)</f>
        <v>0</v>
      </c>
      <c r="BL509" s="19" t="s">
        <v>136</v>
      </c>
      <c r="BM509" s="217" t="s">
        <v>657</v>
      </c>
    </row>
    <row r="510" spans="1:47" s="2" customFormat="1" ht="12">
      <c r="A510" s="40"/>
      <c r="B510" s="41"/>
      <c r="C510" s="42"/>
      <c r="D510" s="219" t="s">
        <v>138</v>
      </c>
      <c r="E510" s="42"/>
      <c r="F510" s="220" t="s">
        <v>655</v>
      </c>
      <c r="G510" s="42"/>
      <c r="H510" s="42"/>
      <c r="I510" s="221"/>
      <c r="J510" s="42"/>
      <c r="K510" s="42"/>
      <c r="L510" s="46"/>
      <c r="M510" s="222"/>
      <c r="N510" s="223"/>
      <c r="O510" s="86"/>
      <c r="P510" s="86"/>
      <c r="Q510" s="86"/>
      <c r="R510" s="86"/>
      <c r="S510" s="86"/>
      <c r="T510" s="87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T510" s="19" t="s">
        <v>138</v>
      </c>
      <c r="AU510" s="19" t="s">
        <v>83</v>
      </c>
    </row>
    <row r="511" spans="1:47" s="2" customFormat="1" ht="12">
      <c r="A511" s="40"/>
      <c r="B511" s="41"/>
      <c r="C511" s="42"/>
      <c r="D511" s="224" t="s">
        <v>139</v>
      </c>
      <c r="E511" s="42"/>
      <c r="F511" s="225" t="s">
        <v>658</v>
      </c>
      <c r="G511" s="42"/>
      <c r="H511" s="42"/>
      <c r="I511" s="221"/>
      <c r="J511" s="42"/>
      <c r="K511" s="42"/>
      <c r="L511" s="46"/>
      <c r="M511" s="222"/>
      <c r="N511" s="223"/>
      <c r="O511" s="86"/>
      <c r="P511" s="86"/>
      <c r="Q511" s="86"/>
      <c r="R511" s="86"/>
      <c r="S511" s="86"/>
      <c r="T511" s="87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T511" s="19" t="s">
        <v>139</v>
      </c>
      <c r="AU511" s="19" t="s">
        <v>83</v>
      </c>
    </row>
    <row r="512" spans="1:65" s="2" customFormat="1" ht="16.5" customHeight="1">
      <c r="A512" s="40"/>
      <c r="B512" s="41"/>
      <c r="C512" s="259" t="s">
        <v>659</v>
      </c>
      <c r="D512" s="259" t="s">
        <v>419</v>
      </c>
      <c r="E512" s="260" t="s">
        <v>660</v>
      </c>
      <c r="F512" s="261" t="s">
        <v>661</v>
      </c>
      <c r="G512" s="262" t="s">
        <v>143</v>
      </c>
      <c r="H512" s="263">
        <v>17</v>
      </c>
      <c r="I512" s="264"/>
      <c r="J512" s="265">
        <f>ROUND(I512*H512,2)</f>
        <v>0</v>
      </c>
      <c r="K512" s="261" t="s">
        <v>19</v>
      </c>
      <c r="L512" s="266"/>
      <c r="M512" s="267" t="s">
        <v>19</v>
      </c>
      <c r="N512" s="268" t="s">
        <v>44</v>
      </c>
      <c r="O512" s="86"/>
      <c r="P512" s="215">
        <f>O512*H512</f>
        <v>0</v>
      </c>
      <c r="Q512" s="215">
        <v>0.135</v>
      </c>
      <c r="R512" s="215">
        <f>Q512*H512</f>
        <v>2.295</v>
      </c>
      <c r="S512" s="215">
        <v>0</v>
      </c>
      <c r="T512" s="216">
        <f>S512*H512</f>
        <v>0</v>
      </c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R512" s="217" t="s">
        <v>197</v>
      </c>
      <c r="AT512" s="217" t="s">
        <v>419</v>
      </c>
      <c r="AU512" s="217" t="s">
        <v>83</v>
      </c>
      <c r="AY512" s="19" t="s">
        <v>129</v>
      </c>
      <c r="BE512" s="218">
        <f>IF(N512="základní",J512,0)</f>
        <v>0</v>
      </c>
      <c r="BF512" s="218">
        <f>IF(N512="snížená",J512,0)</f>
        <v>0</v>
      </c>
      <c r="BG512" s="218">
        <f>IF(N512="zákl. přenesená",J512,0)</f>
        <v>0</v>
      </c>
      <c r="BH512" s="218">
        <f>IF(N512="sníž. přenesená",J512,0)</f>
        <v>0</v>
      </c>
      <c r="BI512" s="218">
        <f>IF(N512="nulová",J512,0)</f>
        <v>0</v>
      </c>
      <c r="BJ512" s="19" t="s">
        <v>81</v>
      </c>
      <c r="BK512" s="218">
        <f>ROUND(I512*H512,2)</f>
        <v>0</v>
      </c>
      <c r="BL512" s="19" t="s">
        <v>136</v>
      </c>
      <c r="BM512" s="217" t="s">
        <v>662</v>
      </c>
    </row>
    <row r="513" spans="1:47" s="2" customFormat="1" ht="12">
      <c r="A513" s="40"/>
      <c r="B513" s="41"/>
      <c r="C513" s="42"/>
      <c r="D513" s="219" t="s">
        <v>138</v>
      </c>
      <c r="E513" s="42"/>
      <c r="F513" s="220" t="s">
        <v>661</v>
      </c>
      <c r="G513" s="42"/>
      <c r="H513" s="42"/>
      <c r="I513" s="221"/>
      <c r="J513" s="42"/>
      <c r="K513" s="42"/>
      <c r="L513" s="46"/>
      <c r="M513" s="222"/>
      <c r="N513" s="223"/>
      <c r="O513" s="86"/>
      <c r="P513" s="86"/>
      <c r="Q513" s="86"/>
      <c r="R513" s="86"/>
      <c r="S513" s="86"/>
      <c r="T513" s="87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T513" s="19" t="s">
        <v>138</v>
      </c>
      <c r="AU513" s="19" t="s">
        <v>83</v>
      </c>
    </row>
    <row r="514" spans="1:65" s="2" customFormat="1" ht="24.15" customHeight="1">
      <c r="A514" s="40"/>
      <c r="B514" s="41"/>
      <c r="C514" s="206" t="s">
        <v>663</v>
      </c>
      <c r="D514" s="206" t="s">
        <v>131</v>
      </c>
      <c r="E514" s="207" t="s">
        <v>664</v>
      </c>
      <c r="F514" s="208" t="s">
        <v>665</v>
      </c>
      <c r="G514" s="209" t="s">
        <v>143</v>
      </c>
      <c r="H514" s="210">
        <v>14</v>
      </c>
      <c r="I514" s="211"/>
      <c r="J514" s="212">
        <f>ROUND(I514*H514,2)</f>
        <v>0</v>
      </c>
      <c r="K514" s="208" t="s">
        <v>135</v>
      </c>
      <c r="L514" s="46"/>
      <c r="M514" s="213" t="s">
        <v>19</v>
      </c>
      <c r="N514" s="214" t="s">
        <v>44</v>
      </c>
      <c r="O514" s="86"/>
      <c r="P514" s="215">
        <f>O514*H514</f>
        <v>0</v>
      </c>
      <c r="Q514" s="215">
        <v>0.65848</v>
      </c>
      <c r="R514" s="215">
        <f>Q514*H514</f>
        <v>9.21872</v>
      </c>
      <c r="S514" s="215">
        <v>0.66</v>
      </c>
      <c r="T514" s="216">
        <f>S514*H514</f>
        <v>9.24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17" t="s">
        <v>136</v>
      </c>
      <c r="AT514" s="217" t="s">
        <v>131</v>
      </c>
      <c r="AU514" s="217" t="s">
        <v>83</v>
      </c>
      <c r="AY514" s="19" t="s">
        <v>129</v>
      </c>
      <c r="BE514" s="218">
        <f>IF(N514="základní",J514,0)</f>
        <v>0</v>
      </c>
      <c r="BF514" s="218">
        <f>IF(N514="snížená",J514,0)</f>
        <v>0</v>
      </c>
      <c r="BG514" s="218">
        <f>IF(N514="zákl. přenesená",J514,0)</f>
        <v>0</v>
      </c>
      <c r="BH514" s="218">
        <f>IF(N514="sníž. přenesená",J514,0)</f>
        <v>0</v>
      </c>
      <c r="BI514" s="218">
        <f>IF(N514="nulová",J514,0)</f>
        <v>0</v>
      </c>
      <c r="BJ514" s="19" t="s">
        <v>81</v>
      </c>
      <c r="BK514" s="218">
        <f>ROUND(I514*H514,2)</f>
        <v>0</v>
      </c>
      <c r="BL514" s="19" t="s">
        <v>136</v>
      </c>
      <c r="BM514" s="217" t="s">
        <v>666</v>
      </c>
    </row>
    <row r="515" spans="1:47" s="2" customFormat="1" ht="12">
      <c r="A515" s="40"/>
      <c r="B515" s="41"/>
      <c r="C515" s="42"/>
      <c r="D515" s="219" t="s">
        <v>138</v>
      </c>
      <c r="E515" s="42"/>
      <c r="F515" s="220" t="s">
        <v>665</v>
      </c>
      <c r="G515" s="42"/>
      <c r="H515" s="42"/>
      <c r="I515" s="221"/>
      <c r="J515" s="42"/>
      <c r="K515" s="42"/>
      <c r="L515" s="46"/>
      <c r="M515" s="222"/>
      <c r="N515" s="223"/>
      <c r="O515" s="86"/>
      <c r="P515" s="86"/>
      <c r="Q515" s="86"/>
      <c r="R515" s="86"/>
      <c r="S515" s="86"/>
      <c r="T515" s="87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9" t="s">
        <v>138</v>
      </c>
      <c r="AU515" s="19" t="s">
        <v>83</v>
      </c>
    </row>
    <row r="516" spans="1:47" s="2" customFormat="1" ht="12">
      <c r="A516" s="40"/>
      <c r="B516" s="41"/>
      <c r="C516" s="42"/>
      <c r="D516" s="224" t="s">
        <v>139</v>
      </c>
      <c r="E516" s="42"/>
      <c r="F516" s="225" t="s">
        <v>667</v>
      </c>
      <c r="G516" s="42"/>
      <c r="H516" s="42"/>
      <c r="I516" s="221"/>
      <c r="J516" s="42"/>
      <c r="K516" s="42"/>
      <c r="L516" s="46"/>
      <c r="M516" s="222"/>
      <c r="N516" s="223"/>
      <c r="O516" s="86"/>
      <c r="P516" s="86"/>
      <c r="Q516" s="86"/>
      <c r="R516" s="86"/>
      <c r="S516" s="86"/>
      <c r="T516" s="87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T516" s="19" t="s">
        <v>139</v>
      </c>
      <c r="AU516" s="19" t="s">
        <v>83</v>
      </c>
    </row>
    <row r="517" spans="1:65" s="2" customFormat="1" ht="16.5" customHeight="1">
      <c r="A517" s="40"/>
      <c r="B517" s="41"/>
      <c r="C517" s="206" t="s">
        <v>668</v>
      </c>
      <c r="D517" s="206" t="s">
        <v>131</v>
      </c>
      <c r="E517" s="207" t="s">
        <v>669</v>
      </c>
      <c r="F517" s="208" t="s">
        <v>670</v>
      </c>
      <c r="G517" s="209" t="s">
        <v>143</v>
      </c>
      <c r="H517" s="210">
        <v>12</v>
      </c>
      <c r="I517" s="211"/>
      <c r="J517" s="212">
        <f>ROUND(I517*H517,2)</f>
        <v>0</v>
      </c>
      <c r="K517" s="208" t="s">
        <v>135</v>
      </c>
      <c r="L517" s="46"/>
      <c r="M517" s="213" t="s">
        <v>19</v>
      </c>
      <c r="N517" s="214" t="s">
        <v>44</v>
      </c>
      <c r="O517" s="86"/>
      <c r="P517" s="215">
        <f>O517*H517</f>
        <v>0</v>
      </c>
      <c r="Q517" s="215">
        <v>0.10037</v>
      </c>
      <c r="R517" s="215">
        <f>Q517*H517</f>
        <v>1.20444</v>
      </c>
      <c r="S517" s="215">
        <v>0.1</v>
      </c>
      <c r="T517" s="216">
        <f>S517*H517</f>
        <v>1.2000000000000002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17" t="s">
        <v>136</v>
      </c>
      <c r="AT517" s="217" t="s">
        <v>131</v>
      </c>
      <c r="AU517" s="217" t="s">
        <v>83</v>
      </c>
      <c r="AY517" s="19" t="s">
        <v>129</v>
      </c>
      <c r="BE517" s="218">
        <f>IF(N517="základní",J517,0)</f>
        <v>0</v>
      </c>
      <c r="BF517" s="218">
        <f>IF(N517="snížená",J517,0)</f>
        <v>0</v>
      </c>
      <c r="BG517" s="218">
        <f>IF(N517="zákl. přenesená",J517,0)</f>
        <v>0</v>
      </c>
      <c r="BH517" s="218">
        <f>IF(N517="sníž. přenesená",J517,0)</f>
        <v>0</v>
      </c>
      <c r="BI517" s="218">
        <f>IF(N517="nulová",J517,0)</f>
        <v>0</v>
      </c>
      <c r="BJ517" s="19" t="s">
        <v>81</v>
      </c>
      <c r="BK517" s="218">
        <f>ROUND(I517*H517,2)</f>
        <v>0</v>
      </c>
      <c r="BL517" s="19" t="s">
        <v>136</v>
      </c>
      <c r="BM517" s="217" t="s">
        <v>671</v>
      </c>
    </row>
    <row r="518" spans="1:47" s="2" customFormat="1" ht="12">
      <c r="A518" s="40"/>
      <c r="B518" s="41"/>
      <c r="C518" s="42"/>
      <c r="D518" s="219" t="s">
        <v>138</v>
      </c>
      <c r="E518" s="42"/>
      <c r="F518" s="220" t="s">
        <v>670</v>
      </c>
      <c r="G518" s="42"/>
      <c r="H518" s="42"/>
      <c r="I518" s="221"/>
      <c r="J518" s="42"/>
      <c r="K518" s="42"/>
      <c r="L518" s="46"/>
      <c r="M518" s="222"/>
      <c r="N518" s="223"/>
      <c r="O518" s="86"/>
      <c r="P518" s="86"/>
      <c r="Q518" s="86"/>
      <c r="R518" s="86"/>
      <c r="S518" s="86"/>
      <c r="T518" s="87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T518" s="19" t="s">
        <v>138</v>
      </c>
      <c r="AU518" s="19" t="s">
        <v>83</v>
      </c>
    </row>
    <row r="519" spans="1:47" s="2" customFormat="1" ht="12">
      <c r="A519" s="40"/>
      <c r="B519" s="41"/>
      <c r="C519" s="42"/>
      <c r="D519" s="224" t="s">
        <v>139</v>
      </c>
      <c r="E519" s="42"/>
      <c r="F519" s="225" t="s">
        <v>672</v>
      </c>
      <c r="G519" s="42"/>
      <c r="H519" s="42"/>
      <c r="I519" s="221"/>
      <c r="J519" s="42"/>
      <c r="K519" s="42"/>
      <c r="L519" s="46"/>
      <c r="M519" s="222"/>
      <c r="N519" s="223"/>
      <c r="O519" s="86"/>
      <c r="P519" s="86"/>
      <c r="Q519" s="86"/>
      <c r="R519" s="86"/>
      <c r="S519" s="86"/>
      <c r="T519" s="87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T519" s="19" t="s">
        <v>139</v>
      </c>
      <c r="AU519" s="19" t="s">
        <v>83</v>
      </c>
    </row>
    <row r="520" spans="1:65" s="2" customFormat="1" ht="16.5" customHeight="1">
      <c r="A520" s="40"/>
      <c r="B520" s="41"/>
      <c r="C520" s="206" t="s">
        <v>673</v>
      </c>
      <c r="D520" s="206" t="s">
        <v>131</v>
      </c>
      <c r="E520" s="207" t="s">
        <v>674</v>
      </c>
      <c r="F520" s="208" t="s">
        <v>675</v>
      </c>
      <c r="G520" s="209" t="s">
        <v>143</v>
      </c>
      <c r="H520" s="210">
        <v>13</v>
      </c>
      <c r="I520" s="211"/>
      <c r="J520" s="212">
        <f>ROUND(I520*H520,2)</f>
        <v>0</v>
      </c>
      <c r="K520" s="208" t="s">
        <v>19</v>
      </c>
      <c r="L520" s="46"/>
      <c r="M520" s="213" t="s">
        <v>19</v>
      </c>
      <c r="N520" s="214" t="s">
        <v>44</v>
      </c>
      <c r="O520" s="86"/>
      <c r="P520" s="215">
        <f>O520*H520</f>
        <v>0</v>
      </c>
      <c r="Q520" s="215">
        <v>0.10037</v>
      </c>
      <c r="R520" s="215">
        <f>Q520*H520</f>
        <v>1.30481</v>
      </c>
      <c r="S520" s="215">
        <v>0.1</v>
      </c>
      <c r="T520" s="216">
        <f>S520*H520</f>
        <v>1.3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17" t="s">
        <v>136</v>
      </c>
      <c r="AT520" s="217" t="s">
        <v>131</v>
      </c>
      <c r="AU520" s="217" t="s">
        <v>83</v>
      </c>
      <c r="AY520" s="19" t="s">
        <v>129</v>
      </c>
      <c r="BE520" s="218">
        <f>IF(N520="základní",J520,0)</f>
        <v>0</v>
      </c>
      <c r="BF520" s="218">
        <f>IF(N520="snížená",J520,0)</f>
        <v>0</v>
      </c>
      <c r="BG520" s="218">
        <f>IF(N520="zákl. přenesená",J520,0)</f>
        <v>0</v>
      </c>
      <c r="BH520" s="218">
        <f>IF(N520="sníž. přenesená",J520,0)</f>
        <v>0</v>
      </c>
      <c r="BI520" s="218">
        <f>IF(N520="nulová",J520,0)</f>
        <v>0</v>
      </c>
      <c r="BJ520" s="19" t="s">
        <v>81</v>
      </c>
      <c r="BK520" s="218">
        <f>ROUND(I520*H520,2)</f>
        <v>0</v>
      </c>
      <c r="BL520" s="19" t="s">
        <v>136</v>
      </c>
      <c r="BM520" s="217" t="s">
        <v>676</v>
      </c>
    </row>
    <row r="521" spans="1:47" s="2" customFormat="1" ht="12">
      <c r="A521" s="40"/>
      <c r="B521" s="41"/>
      <c r="C521" s="42"/>
      <c r="D521" s="219" t="s">
        <v>138</v>
      </c>
      <c r="E521" s="42"/>
      <c r="F521" s="220" t="s">
        <v>675</v>
      </c>
      <c r="G521" s="42"/>
      <c r="H521" s="42"/>
      <c r="I521" s="221"/>
      <c r="J521" s="42"/>
      <c r="K521" s="42"/>
      <c r="L521" s="46"/>
      <c r="M521" s="222"/>
      <c r="N521" s="223"/>
      <c r="O521" s="86"/>
      <c r="P521" s="86"/>
      <c r="Q521" s="86"/>
      <c r="R521" s="86"/>
      <c r="S521" s="86"/>
      <c r="T521" s="87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T521" s="19" t="s">
        <v>138</v>
      </c>
      <c r="AU521" s="19" t="s">
        <v>83</v>
      </c>
    </row>
    <row r="522" spans="1:51" s="14" customFormat="1" ht="12">
      <c r="A522" s="14"/>
      <c r="B522" s="237"/>
      <c r="C522" s="238"/>
      <c r="D522" s="219" t="s">
        <v>154</v>
      </c>
      <c r="E522" s="239" t="s">
        <v>19</v>
      </c>
      <c r="F522" s="240" t="s">
        <v>677</v>
      </c>
      <c r="G522" s="238"/>
      <c r="H522" s="241">
        <v>4</v>
      </c>
      <c r="I522" s="242"/>
      <c r="J522" s="238"/>
      <c r="K522" s="238"/>
      <c r="L522" s="243"/>
      <c r="M522" s="244"/>
      <c r="N522" s="245"/>
      <c r="O522" s="245"/>
      <c r="P522" s="245"/>
      <c r="Q522" s="245"/>
      <c r="R522" s="245"/>
      <c r="S522" s="245"/>
      <c r="T522" s="246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7" t="s">
        <v>154</v>
      </c>
      <c r="AU522" s="247" t="s">
        <v>83</v>
      </c>
      <c r="AV522" s="14" t="s">
        <v>83</v>
      </c>
      <c r="AW522" s="14" t="s">
        <v>35</v>
      </c>
      <c r="AX522" s="14" t="s">
        <v>73</v>
      </c>
      <c r="AY522" s="247" t="s">
        <v>129</v>
      </c>
    </row>
    <row r="523" spans="1:51" s="14" customFormat="1" ht="12">
      <c r="A523" s="14"/>
      <c r="B523" s="237"/>
      <c r="C523" s="238"/>
      <c r="D523" s="219" t="s">
        <v>154</v>
      </c>
      <c r="E523" s="239" t="s">
        <v>19</v>
      </c>
      <c r="F523" s="240" t="s">
        <v>678</v>
      </c>
      <c r="G523" s="238"/>
      <c r="H523" s="241">
        <v>9</v>
      </c>
      <c r="I523" s="242"/>
      <c r="J523" s="238"/>
      <c r="K523" s="238"/>
      <c r="L523" s="243"/>
      <c r="M523" s="244"/>
      <c r="N523" s="245"/>
      <c r="O523" s="245"/>
      <c r="P523" s="245"/>
      <c r="Q523" s="245"/>
      <c r="R523" s="245"/>
      <c r="S523" s="245"/>
      <c r="T523" s="246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7" t="s">
        <v>154</v>
      </c>
      <c r="AU523" s="247" t="s">
        <v>83</v>
      </c>
      <c r="AV523" s="14" t="s">
        <v>83</v>
      </c>
      <c r="AW523" s="14" t="s">
        <v>35</v>
      </c>
      <c r="AX523" s="14" t="s">
        <v>73</v>
      </c>
      <c r="AY523" s="247" t="s">
        <v>129</v>
      </c>
    </row>
    <row r="524" spans="1:51" s="15" customFormat="1" ht="12">
      <c r="A524" s="15"/>
      <c r="B524" s="248"/>
      <c r="C524" s="249"/>
      <c r="D524" s="219" t="s">
        <v>154</v>
      </c>
      <c r="E524" s="250" t="s">
        <v>19</v>
      </c>
      <c r="F524" s="251" t="s">
        <v>162</v>
      </c>
      <c r="G524" s="249"/>
      <c r="H524" s="252">
        <v>13</v>
      </c>
      <c r="I524" s="253"/>
      <c r="J524" s="249"/>
      <c r="K524" s="249"/>
      <c r="L524" s="254"/>
      <c r="M524" s="255"/>
      <c r="N524" s="256"/>
      <c r="O524" s="256"/>
      <c r="P524" s="256"/>
      <c r="Q524" s="256"/>
      <c r="R524" s="256"/>
      <c r="S524" s="256"/>
      <c r="T524" s="257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58" t="s">
        <v>154</v>
      </c>
      <c r="AU524" s="258" t="s">
        <v>83</v>
      </c>
      <c r="AV524" s="15" t="s">
        <v>136</v>
      </c>
      <c r="AW524" s="15" t="s">
        <v>35</v>
      </c>
      <c r="AX524" s="15" t="s">
        <v>81</v>
      </c>
      <c r="AY524" s="258" t="s">
        <v>129</v>
      </c>
    </row>
    <row r="525" spans="1:65" s="2" customFormat="1" ht="16.5" customHeight="1">
      <c r="A525" s="40"/>
      <c r="B525" s="41"/>
      <c r="C525" s="206" t="s">
        <v>679</v>
      </c>
      <c r="D525" s="206" t="s">
        <v>131</v>
      </c>
      <c r="E525" s="207" t="s">
        <v>680</v>
      </c>
      <c r="F525" s="208" t="s">
        <v>681</v>
      </c>
      <c r="G525" s="209" t="s">
        <v>301</v>
      </c>
      <c r="H525" s="210">
        <v>3.391</v>
      </c>
      <c r="I525" s="211"/>
      <c r="J525" s="212">
        <f>ROUND(I525*H525,2)</f>
        <v>0</v>
      </c>
      <c r="K525" s="208" t="s">
        <v>135</v>
      </c>
      <c r="L525" s="46"/>
      <c r="M525" s="213" t="s">
        <v>19</v>
      </c>
      <c r="N525" s="214" t="s">
        <v>44</v>
      </c>
      <c r="O525" s="86"/>
      <c r="P525" s="215">
        <f>O525*H525</f>
        <v>0</v>
      </c>
      <c r="Q525" s="215">
        <v>0</v>
      </c>
      <c r="R525" s="215">
        <f>Q525*H525</f>
        <v>0</v>
      </c>
      <c r="S525" s="215">
        <v>0</v>
      </c>
      <c r="T525" s="216">
        <f>S525*H525</f>
        <v>0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17" t="s">
        <v>136</v>
      </c>
      <c r="AT525" s="217" t="s">
        <v>131</v>
      </c>
      <c r="AU525" s="217" t="s">
        <v>83</v>
      </c>
      <c r="AY525" s="19" t="s">
        <v>129</v>
      </c>
      <c r="BE525" s="218">
        <f>IF(N525="základní",J525,0)</f>
        <v>0</v>
      </c>
      <c r="BF525" s="218">
        <f>IF(N525="snížená",J525,0)</f>
        <v>0</v>
      </c>
      <c r="BG525" s="218">
        <f>IF(N525="zákl. přenesená",J525,0)</f>
        <v>0</v>
      </c>
      <c r="BH525" s="218">
        <f>IF(N525="sníž. přenesená",J525,0)</f>
        <v>0</v>
      </c>
      <c r="BI525" s="218">
        <f>IF(N525="nulová",J525,0)</f>
        <v>0</v>
      </c>
      <c r="BJ525" s="19" t="s">
        <v>81</v>
      </c>
      <c r="BK525" s="218">
        <f>ROUND(I525*H525,2)</f>
        <v>0</v>
      </c>
      <c r="BL525" s="19" t="s">
        <v>136</v>
      </c>
      <c r="BM525" s="217" t="s">
        <v>682</v>
      </c>
    </row>
    <row r="526" spans="1:47" s="2" customFormat="1" ht="12">
      <c r="A526" s="40"/>
      <c r="B526" s="41"/>
      <c r="C526" s="42"/>
      <c r="D526" s="219" t="s">
        <v>138</v>
      </c>
      <c r="E526" s="42"/>
      <c r="F526" s="220" t="s">
        <v>681</v>
      </c>
      <c r="G526" s="42"/>
      <c r="H526" s="42"/>
      <c r="I526" s="221"/>
      <c r="J526" s="42"/>
      <c r="K526" s="42"/>
      <c r="L526" s="46"/>
      <c r="M526" s="222"/>
      <c r="N526" s="223"/>
      <c r="O526" s="86"/>
      <c r="P526" s="86"/>
      <c r="Q526" s="86"/>
      <c r="R526" s="86"/>
      <c r="S526" s="86"/>
      <c r="T526" s="87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T526" s="19" t="s">
        <v>138</v>
      </c>
      <c r="AU526" s="19" t="s">
        <v>83</v>
      </c>
    </row>
    <row r="527" spans="1:47" s="2" customFormat="1" ht="12">
      <c r="A527" s="40"/>
      <c r="B527" s="41"/>
      <c r="C527" s="42"/>
      <c r="D527" s="224" t="s">
        <v>139</v>
      </c>
      <c r="E527" s="42"/>
      <c r="F527" s="225" t="s">
        <v>683</v>
      </c>
      <c r="G527" s="42"/>
      <c r="H527" s="42"/>
      <c r="I527" s="221"/>
      <c r="J527" s="42"/>
      <c r="K527" s="42"/>
      <c r="L527" s="46"/>
      <c r="M527" s="222"/>
      <c r="N527" s="223"/>
      <c r="O527" s="86"/>
      <c r="P527" s="86"/>
      <c r="Q527" s="86"/>
      <c r="R527" s="86"/>
      <c r="S527" s="86"/>
      <c r="T527" s="87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T527" s="19" t="s">
        <v>139</v>
      </c>
      <c r="AU527" s="19" t="s">
        <v>83</v>
      </c>
    </row>
    <row r="528" spans="1:51" s="14" customFormat="1" ht="12">
      <c r="A528" s="14"/>
      <c r="B528" s="237"/>
      <c r="C528" s="238"/>
      <c r="D528" s="219" t="s">
        <v>154</v>
      </c>
      <c r="E528" s="239" t="s">
        <v>19</v>
      </c>
      <c r="F528" s="240" t="s">
        <v>684</v>
      </c>
      <c r="G528" s="238"/>
      <c r="H528" s="241">
        <v>3.391</v>
      </c>
      <c r="I528" s="242"/>
      <c r="J528" s="238"/>
      <c r="K528" s="238"/>
      <c r="L528" s="243"/>
      <c r="M528" s="244"/>
      <c r="N528" s="245"/>
      <c r="O528" s="245"/>
      <c r="P528" s="245"/>
      <c r="Q528" s="245"/>
      <c r="R528" s="245"/>
      <c r="S528" s="245"/>
      <c r="T528" s="246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7" t="s">
        <v>154</v>
      </c>
      <c r="AU528" s="247" t="s">
        <v>83</v>
      </c>
      <c r="AV528" s="14" t="s">
        <v>83</v>
      </c>
      <c r="AW528" s="14" t="s">
        <v>35</v>
      </c>
      <c r="AX528" s="14" t="s">
        <v>81</v>
      </c>
      <c r="AY528" s="247" t="s">
        <v>129</v>
      </c>
    </row>
    <row r="529" spans="1:63" s="12" customFormat="1" ht="22.8" customHeight="1">
      <c r="A529" s="12"/>
      <c r="B529" s="190"/>
      <c r="C529" s="191"/>
      <c r="D529" s="192" t="s">
        <v>72</v>
      </c>
      <c r="E529" s="204" t="s">
        <v>218</v>
      </c>
      <c r="F529" s="204" t="s">
        <v>685</v>
      </c>
      <c r="G529" s="191"/>
      <c r="H529" s="191"/>
      <c r="I529" s="194"/>
      <c r="J529" s="205">
        <f>BK529</f>
        <v>0</v>
      </c>
      <c r="K529" s="191"/>
      <c r="L529" s="196"/>
      <c r="M529" s="197"/>
      <c r="N529" s="198"/>
      <c r="O529" s="198"/>
      <c r="P529" s="199">
        <f>SUM(P530:P666)</f>
        <v>0</v>
      </c>
      <c r="Q529" s="198"/>
      <c r="R529" s="199">
        <f>SUM(R530:R666)</f>
        <v>510.2851647000001</v>
      </c>
      <c r="S529" s="198"/>
      <c r="T529" s="200">
        <f>SUM(T530:T666)</f>
        <v>56.32639999999999</v>
      </c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R529" s="201" t="s">
        <v>81</v>
      </c>
      <c r="AT529" s="202" t="s">
        <v>72</v>
      </c>
      <c r="AU529" s="202" t="s">
        <v>81</v>
      </c>
      <c r="AY529" s="201" t="s">
        <v>129</v>
      </c>
      <c r="BK529" s="203">
        <f>SUM(BK530:BK666)</f>
        <v>0</v>
      </c>
    </row>
    <row r="530" spans="1:65" s="2" customFormat="1" ht="16.5" customHeight="1">
      <c r="A530" s="40"/>
      <c r="B530" s="41"/>
      <c r="C530" s="206" t="s">
        <v>686</v>
      </c>
      <c r="D530" s="206" t="s">
        <v>131</v>
      </c>
      <c r="E530" s="207" t="s">
        <v>687</v>
      </c>
      <c r="F530" s="208" t="s">
        <v>688</v>
      </c>
      <c r="G530" s="209" t="s">
        <v>143</v>
      </c>
      <c r="H530" s="210">
        <v>30</v>
      </c>
      <c r="I530" s="211"/>
      <c r="J530" s="212">
        <f>ROUND(I530*H530,2)</f>
        <v>0</v>
      </c>
      <c r="K530" s="208" t="s">
        <v>135</v>
      </c>
      <c r="L530" s="46"/>
      <c r="M530" s="213" t="s">
        <v>19</v>
      </c>
      <c r="N530" s="214" t="s">
        <v>44</v>
      </c>
      <c r="O530" s="86"/>
      <c r="P530" s="215">
        <f>O530*H530</f>
        <v>0</v>
      </c>
      <c r="Q530" s="215">
        <v>0.0007</v>
      </c>
      <c r="R530" s="215">
        <f>Q530*H530</f>
        <v>0.021</v>
      </c>
      <c r="S530" s="215">
        <v>0</v>
      </c>
      <c r="T530" s="216">
        <f>S530*H530</f>
        <v>0</v>
      </c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R530" s="217" t="s">
        <v>136</v>
      </c>
      <c r="AT530" s="217" t="s">
        <v>131</v>
      </c>
      <c r="AU530" s="217" t="s">
        <v>83</v>
      </c>
      <c r="AY530" s="19" t="s">
        <v>129</v>
      </c>
      <c r="BE530" s="218">
        <f>IF(N530="základní",J530,0)</f>
        <v>0</v>
      </c>
      <c r="BF530" s="218">
        <f>IF(N530="snížená",J530,0)</f>
        <v>0</v>
      </c>
      <c r="BG530" s="218">
        <f>IF(N530="zákl. přenesená",J530,0)</f>
        <v>0</v>
      </c>
      <c r="BH530" s="218">
        <f>IF(N530="sníž. přenesená",J530,0)</f>
        <v>0</v>
      </c>
      <c r="BI530" s="218">
        <f>IF(N530="nulová",J530,0)</f>
        <v>0</v>
      </c>
      <c r="BJ530" s="19" t="s">
        <v>81</v>
      </c>
      <c r="BK530" s="218">
        <f>ROUND(I530*H530,2)</f>
        <v>0</v>
      </c>
      <c r="BL530" s="19" t="s">
        <v>136</v>
      </c>
      <c r="BM530" s="217" t="s">
        <v>689</v>
      </c>
    </row>
    <row r="531" spans="1:47" s="2" customFormat="1" ht="12">
      <c r="A531" s="40"/>
      <c r="B531" s="41"/>
      <c r="C531" s="42"/>
      <c r="D531" s="219" t="s">
        <v>138</v>
      </c>
      <c r="E531" s="42"/>
      <c r="F531" s="220" t="s">
        <v>688</v>
      </c>
      <c r="G531" s="42"/>
      <c r="H531" s="42"/>
      <c r="I531" s="221"/>
      <c r="J531" s="42"/>
      <c r="K531" s="42"/>
      <c r="L531" s="46"/>
      <c r="M531" s="222"/>
      <c r="N531" s="223"/>
      <c r="O531" s="86"/>
      <c r="P531" s="86"/>
      <c r="Q531" s="86"/>
      <c r="R531" s="86"/>
      <c r="S531" s="86"/>
      <c r="T531" s="87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T531" s="19" t="s">
        <v>138</v>
      </c>
      <c r="AU531" s="19" t="s">
        <v>83</v>
      </c>
    </row>
    <row r="532" spans="1:47" s="2" customFormat="1" ht="12">
      <c r="A532" s="40"/>
      <c r="B532" s="41"/>
      <c r="C532" s="42"/>
      <c r="D532" s="224" t="s">
        <v>139</v>
      </c>
      <c r="E532" s="42"/>
      <c r="F532" s="225" t="s">
        <v>690</v>
      </c>
      <c r="G532" s="42"/>
      <c r="H532" s="42"/>
      <c r="I532" s="221"/>
      <c r="J532" s="42"/>
      <c r="K532" s="42"/>
      <c r="L532" s="46"/>
      <c r="M532" s="222"/>
      <c r="N532" s="223"/>
      <c r="O532" s="86"/>
      <c r="P532" s="86"/>
      <c r="Q532" s="86"/>
      <c r="R532" s="86"/>
      <c r="S532" s="86"/>
      <c r="T532" s="87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T532" s="19" t="s">
        <v>139</v>
      </c>
      <c r="AU532" s="19" t="s">
        <v>83</v>
      </c>
    </row>
    <row r="533" spans="1:51" s="14" customFormat="1" ht="12">
      <c r="A533" s="14"/>
      <c r="B533" s="237"/>
      <c r="C533" s="238"/>
      <c r="D533" s="219" t="s">
        <v>154</v>
      </c>
      <c r="E533" s="239" t="s">
        <v>19</v>
      </c>
      <c r="F533" s="240" t="s">
        <v>691</v>
      </c>
      <c r="G533" s="238"/>
      <c r="H533" s="241">
        <v>1</v>
      </c>
      <c r="I533" s="242"/>
      <c r="J533" s="238"/>
      <c r="K533" s="238"/>
      <c r="L533" s="243"/>
      <c r="M533" s="244"/>
      <c r="N533" s="245"/>
      <c r="O533" s="245"/>
      <c r="P533" s="245"/>
      <c r="Q533" s="245"/>
      <c r="R533" s="245"/>
      <c r="S533" s="245"/>
      <c r="T533" s="246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47" t="s">
        <v>154</v>
      </c>
      <c r="AU533" s="247" t="s">
        <v>83</v>
      </c>
      <c r="AV533" s="14" t="s">
        <v>83</v>
      </c>
      <c r="AW533" s="14" t="s">
        <v>35</v>
      </c>
      <c r="AX533" s="14" t="s">
        <v>73</v>
      </c>
      <c r="AY533" s="247" t="s">
        <v>129</v>
      </c>
    </row>
    <row r="534" spans="1:51" s="14" customFormat="1" ht="12">
      <c r="A534" s="14"/>
      <c r="B534" s="237"/>
      <c r="C534" s="238"/>
      <c r="D534" s="219" t="s">
        <v>154</v>
      </c>
      <c r="E534" s="239" t="s">
        <v>19</v>
      </c>
      <c r="F534" s="240" t="s">
        <v>692</v>
      </c>
      <c r="G534" s="238"/>
      <c r="H534" s="241">
        <v>2</v>
      </c>
      <c r="I534" s="242"/>
      <c r="J534" s="238"/>
      <c r="K534" s="238"/>
      <c r="L534" s="243"/>
      <c r="M534" s="244"/>
      <c r="N534" s="245"/>
      <c r="O534" s="245"/>
      <c r="P534" s="245"/>
      <c r="Q534" s="245"/>
      <c r="R534" s="245"/>
      <c r="S534" s="245"/>
      <c r="T534" s="246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7" t="s">
        <v>154</v>
      </c>
      <c r="AU534" s="247" t="s">
        <v>83</v>
      </c>
      <c r="AV534" s="14" t="s">
        <v>83</v>
      </c>
      <c r="AW534" s="14" t="s">
        <v>35</v>
      </c>
      <c r="AX534" s="14" t="s">
        <v>73</v>
      </c>
      <c r="AY534" s="247" t="s">
        <v>129</v>
      </c>
    </row>
    <row r="535" spans="1:51" s="14" customFormat="1" ht="12">
      <c r="A535" s="14"/>
      <c r="B535" s="237"/>
      <c r="C535" s="238"/>
      <c r="D535" s="219" t="s">
        <v>154</v>
      </c>
      <c r="E535" s="239" t="s">
        <v>19</v>
      </c>
      <c r="F535" s="240" t="s">
        <v>693</v>
      </c>
      <c r="G535" s="238"/>
      <c r="H535" s="241">
        <v>3</v>
      </c>
      <c r="I535" s="242"/>
      <c r="J535" s="238"/>
      <c r="K535" s="238"/>
      <c r="L535" s="243"/>
      <c r="M535" s="244"/>
      <c r="N535" s="245"/>
      <c r="O535" s="245"/>
      <c r="P535" s="245"/>
      <c r="Q535" s="245"/>
      <c r="R535" s="245"/>
      <c r="S535" s="245"/>
      <c r="T535" s="246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7" t="s">
        <v>154</v>
      </c>
      <c r="AU535" s="247" t="s">
        <v>83</v>
      </c>
      <c r="AV535" s="14" t="s">
        <v>83</v>
      </c>
      <c r="AW535" s="14" t="s">
        <v>35</v>
      </c>
      <c r="AX535" s="14" t="s">
        <v>73</v>
      </c>
      <c r="AY535" s="247" t="s">
        <v>129</v>
      </c>
    </row>
    <row r="536" spans="1:51" s="14" customFormat="1" ht="12">
      <c r="A536" s="14"/>
      <c r="B536" s="237"/>
      <c r="C536" s="238"/>
      <c r="D536" s="219" t="s">
        <v>154</v>
      </c>
      <c r="E536" s="239" t="s">
        <v>19</v>
      </c>
      <c r="F536" s="240" t="s">
        <v>694</v>
      </c>
      <c r="G536" s="238"/>
      <c r="H536" s="241">
        <v>7</v>
      </c>
      <c r="I536" s="242"/>
      <c r="J536" s="238"/>
      <c r="K536" s="238"/>
      <c r="L536" s="243"/>
      <c r="M536" s="244"/>
      <c r="N536" s="245"/>
      <c r="O536" s="245"/>
      <c r="P536" s="245"/>
      <c r="Q536" s="245"/>
      <c r="R536" s="245"/>
      <c r="S536" s="245"/>
      <c r="T536" s="246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7" t="s">
        <v>154</v>
      </c>
      <c r="AU536" s="247" t="s">
        <v>83</v>
      </c>
      <c r="AV536" s="14" t="s">
        <v>83</v>
      </c>
      <c r="AW536" s="14" t="s">
        <v>35</v>
      </c>
      <c r="AX536" s="14" t="s">
        <v>73</v>
      </c>
      <c r="AY536" s="247" t="s">
        <v>129</v>
      </c>
    </row>
    <row r="537" spans="1:51" s="14" customFormat="1" ht="12">
      <c r="A537" s="14"/>
      <c r="B537" s="237"/>
      <c r="C537" s="238"/>
      <c r="D537" s="219" t="s">
        <v>154</v>
      </c>
      <c r="E537" s="239" t="s">
        <v>19</v>
      </c>
      <c r="F537" s="240" t="s">
        <v>695</v>
      </c>
      <c r="G537" s="238"/>
      <c r="H537" s="241">
        <v>2</v>
      </c>
      <c r="I537" s="242"/>
      <c r="J537" s="238"/>
      <c r="K537" s="238"/>
      <c r="L537" s="243"/>
      <c r="M537" s="244"/>
      <c r="N537" s="245"/>
      <c r="O537" s="245"/>
      <c r="P537" s="245"/>
      <c r="Q537" s="245"/>
      <c r="R537" s="245"/>
      <c r="S537" s="245"/>
      <c r="T537" s="246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7" t="s">
        <v>154</v>
      </c>
      <c r="AU537" s="247" t="s">
        <v>83</v>
      </c>
      <c r="AV537" s="14" t="s">
        <v>83</v>
      </c>
      <c r="AW537" s="14" t="s">
        <v>35</v>
      </c>
      <c r="AX537" s="14" t="s">
        <v>73</v>
      </c>
      <c r="AY537" s="247" t="s">
        <v>129</v>
      </c>
    </row>
    <row r="538" spans="1:51" s="14" customFormat="1" ht="12">
      <c r="A538" s="14"/>
      <c r="B538" s="237"/>
      <c r="C538" s="238"/>
      <c r="D538" s="219" t="s">
        <v>154</v>
      </c>
      <c r="E538" s="239" t="s">
        <v>19</v>
      </c>
      <c r="F538" s="240" t="s">
        <v>696</v>
      </c>
      <c r="G538" s="238"/>
      <c r="H538" s="241">
        <v>7</v>
      </c>
      <c r="I538" s="242"/>
      <c r="J538" s="238"/>
      <c r="K538" s="238"/>
      <c r="L538" s="243"/>
      <c r="M538" s="244"/>
      <c r="N538" s="245"/>
      <c r="O538" s="245"/>
      <c r="P538" s="245"/>
      <c r="Q538" s="245"/>
      <c r="R538" s="245"/>
      <c r="S538" s="245"/>
      <c r="T538" s="246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7" t="s">
        <v>154</v>
      </c>
      <c r="AU538" s="247" t="s">
        <v>83</v>
      </c>
      <c r="AV538" s="14" t="s">
        <v>83</v>
      </c>
      <c r="AW538" s="14" t="s">
        <v>35</v>
      </c>
      <c r="AX538" s="14" t="s">
        <v>73</v>
      </c>
      <c r="AY538" s="247" t="s">
        <v>129</v>
      </c>
    </row>
    <row r="539" spans="1:51" s="14" customFormat="1" ht="12">
      <c r="A539" s="14"/>
      <c r="B539" s="237"/>
      <c r="C539" s="238"/>
      <c r="D539" s="219" t="s">
        <v>154</v>
      </c>
      <c r="E539" s="239" t="s">
        <v>19</v>
      </c>
      <c r="F539" s="240" t="s">
        <v>697</v>
      </c>
      <c r="G539" s="238"/>
      <c r="H539" s="241">
        <v>2</v>
      </c>
      <c r="I539" s="242"/>
      <c r="J539" s="238"/>
      <c r="K539" s="238"/>
      <c r="L539" s="243"/>
      <c r="M539" s="244"/>
      <c r="N539" s="245"/>
      <c r="O539" s="245"/>
      <c r="P539" s="245"/>
      <c r="Q539" s="245"/>
      <c r="R539" s="245"/>
      <c r="S539" s="245"/>
      <c r="T539" s="246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47" t="s">
        <v>154</v>
      </c>
      <c r="AU539" s="247" t="s">
        <v>83</v>
      </c>
      <c r="AV539" s="14" t="s">
        <v>83</v>
      </c>
      <c r="AW539" s="14" t="s">
        <v>35</v>
      </c>
      <c r="AX539" s="14" t="s">
        <v>73</v>
      </c>
      <c r="AY539" s="247" t="s">
        <v>129</v>
      </c>
    </row>
    <row r="540" spans="1:51" s="14" customFormat="1" ht="12">
      <c r="A540" s="14"/>
      <c r="B540" s="237"/>
      <c r="C540" s="238"/>
      <c r="D540" s="219" t="s">
        <v>154</v>
      </c>
      <c r="E540" s="239" t="s">
        <v>19</v>
      </c>
      <c r="F540" s="240" t="s">
        <v>698</v>
      </c>
      <c r="G540" s="238"/>
      <c r="H540" s="241">
        <v>3</v>
      </c>
      <c r="I540" s="242"/>
      <c r="J540" s="238"/>
      <c r="K540" s="238"/>
      <c r="L540" s="243"/>
      <c r="M540" s="244"/>
      <c r="N540" s="245"/>
      <c r="O540" s="245"/>
      <c r="P540" s="245"/>
      <c r="Q540" s="245"/>
      <c r="R540" s="245"/>
      <c r="S540" s="245"/>
      <c r="T540" s="246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47" t="s">
        <v>154</v>
      </c>
      <c r="AU540" s="247" t="s">
        <v>83</v>
      </c>
      <c r="AV540" s="14" t="s">
        <v>83</v>
      </c>
      <c r="AW540" s="14" t="s">
        <v>35</v>
      </c>
      <c r="AX540" s="14" t="s">
        <v>73</v>
      </c>
      <c r="AY540" s="247" t="s">
        <v>129</v>
      </c>
    </row>
    <row r="541" spans="1:51" s="14" customFormat="1" ht="12">
      <c r="A541" s="14"/>
      <c r="B541" s="237"/>
      <c r="C541" s="238"/>
      <c r="D541" s="219" t="s">
        <v>154</v>
      </c>
      <c r="E541" s="239" t="s">
        <v>19</v>
      </c>
      <c r="F541" s="240" t="s">
        <v>699</v>
      </c>
      <c r="G541" s="238"/>
      <c r="H541" s="241">
        <v>2</v>
      </c>
      <c r="I541" s="242"/>
      <c r="J541" s="238"/>
      <c r="K541" s="238"/>
      <c r="L541" s="243"/>
      <c r="M541" s="244"/>
      <c r="N541" s="245"/>
      <c r="O541" s="245"/>
      <c r="P541" s="245"/>
      <c r="Q541" s="245"/>
      <c r="R541" s="245"/>
      <c r="S541" s="245"/>
      <c r="T541" s="246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7" t="s">
        <v>154</v>
      </c>
      <c r="AU541" s="247" t="s">
        <v>83</v>
      </c>
      <c r="AV541" s="14" t="s">
        <v>83</v>
      </c>
      <c r="AW541" s="14" t="s">
        <v>35</v>
      </c>
      <c r="AX541" s="14" t="s">
        <v>73</v>
      </c>
      <c r="AY541" s="247" t="s">
        <v>129</v>
      </c>
    </row>
    <row r="542" spans="1:51" s="14" customFormat="1" ht="12">
      <c r="A542" s="14"/>
      <c r="B542" s="237"/>
      <c r="C542" s="238"/>
      <c r="D542" s="219" t="s">
        <v>154</v>
      </c>
      <c r="E542" s="239" t="s">
        <v>19</v>
      </c>
      <c r="F542" s="240" t="s">
        <v>700</v>
      </c>
      <c r="G542" s="238"/>
      <c r="H542" s="241">
        <v>1</v>
      </c>
      <c r="I542" s="242"/>
      <c r="J542" s="238"/>
      <c r="K542" s="238"/>
      <c r="L542" s="243"/>
      <c r="M542" s="244"/>
      <c r="N542" s="245"/>
      <c r="O542" s="245"/>
      <c r="P542" s="245"/>
      <c r="Q542" s="245"/>
      <c r="R542" s="245"/>
      <c r="S542" s="245"/>
      <c r="T542" s="246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47" t="s">
        <v>154</v>
      </c>
      <c r="AU542" s="247" t="s">
        <v>83</v>
      </c>
      <c r="AV542" s="14" t="s">
        <v>83</v>
      </c>
      <c r="AW542" s="14" t="s">
        <v>35</v>
      </c>
      <c r="AX542" s="14" t="s">
        <v>73</v>
      </c>
      <c r="AY542" s="247" t="s">
        <v>129</v>
      </c>
    </row>
    <row r="543" spans="1:51" s="15" customFormat="1" ht="12">
      <c r="A543" s="15"/>
      <c r="B543" s="248"/>
      <c r="C543" s="249"/>
      <c r="D543" s="219" t="s">
        <v>154</v>
      </c>
      <c r="E543" s="250" t="s">
        <v>19</v>
      </c>
      <c r="F543" s="251" t="s">
        <v>162</v>
      </c>
      <c r="G543" s="249"/>
      <c r="H543" s="252">
        <v>30</v>
      </c>
      <c r="I543" s="253"/>
      <c r="J543" s="249"/>
      <c r="K543" s="249"/>
      <c r="L543" s="254"/>
      <c r="M543" s="255"/>
      <c r="N543" s="256"/>
      <c r="O543" s="256"/>
      <c r="P543" s="256"/>
      <c r="Q543" s="256"/>
      <c r="R543" s="256"/>
      <c r="S543" s="256"/>
      <c r="T543" s="257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58" t="s">
        <v>154</v>
      </c>
      <c r="AU543" s="258" t="s">
        <v>83</v>
      </c>
      <c r="AV543" s="15" t="s">
        <v>136</v>
      </c>
      <c r="AW543" s="15" t="s">
        <v>35</v>
      </c>
      <c r="AX543" s="15" t="s">
        <v>81</v>
      </c>
      <c r="AY543" s="258" t="s">
        <v>129</v>
      </c>
    </row>
    <row r="544" spans="1:65" s="2" customFormat="1" ht="16.5" customHeight="1">
      <c r="A544" s="40"/>
      <c r="B544" s="41"/>
      <c r="C544" s="259" t="s">
        <v>701</v>
      </c>
      <c r="D544" s="259" t="s">
        <v>419</v>
      </c>
      <c r="E544" s="260" t="s">
        <v>702</v>
      </c>
      <c r="F544" s="261" t="s">
        <v>703</v>
      </c>
      <c r="G544" s="262" t="s">
        <v>143</v>
      </c>
      <c r="H544" s="263">
        <v>14</v>
      </c>
      <c r="I544" s="264"/>
      <c r="J544" s="265">
        <f>ROUND(I544*H544,2)</f>
        <v>0</v>
      </c>
      <c r="K544" s="261" t="s">
        <v>135</v>
      </c>
      <c r="L544" s="266"/>
      <c r="M544" s="267" t="s">
        <v>19</v>
      </c>
      <c r="N544" s="268" t="s">
        <v>44</v>
      </c>
      <c r="O544" s="86"/>
      <c r="P544" s="215">
        <f>O544*H544</f>
        <v>0</v>
      </c>
      <c r="Q544" s="215">
        <v>0.0025</v>
      </c>
      <c r="R544" s="215">
        <f>Q544*H544</f>
        <v>0.035</v>
      </c>
      <c r="S544" s="215">
        <v>0</v>
      </c>
      <c r="T544" s="216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17" t="s">
        <v>197</v>
      </c>
      <c r="AT544" s="217" t="s">
        <v>419</v>
      </c>
      <c r="AU544" s="217" t="s">
        <v>83</v>
      </c>
      <c r="AY544" s="19" t="s">
        <v>129</v>
      </c>
      <c r="BE544" s="218">
        <f>IF(N544="základní",J544,0)</f>
        <v>0</v>
      </c>
      <c r="BF544" s="218">
        <f>IF(N544="snížená",J544,0)</f>
        <v>0</v>
      </c>
      <c r="BG544" s="218">
        <f>IF(N544="zákl. přenesená",J544,0)</f>
        <v>0</v>
      </c>
      <c r="BH544" s="218">
        <f>IF(N544="sníž. přenesená",J544,0)</f>
        <v>0</v>
      </c>
      <c r="BI544" s="218">
        <f>IF(N544="nulová",J544,0)</f>
        <v>0</v>
      </c>
      <c r="BJ544" s="19" t="s">
        <v>81</v>
      </c>
      <c r="BK544" s="218">
        <f>ROUND(I544*H544,2)</f>
        <v>0</v>
      </c>
      <c r="BL544" s="19" t="s">
        <v>136</v>
      </c>
      <c r="BM544" s="217" t="s">
        <v>704</v>
      </c>
    </row>
    <row r="545" spans="1:47" s="2" customFormat="1" ht="12">
      <c r="A545" s="40"/>
      <c r="B545" s="41"/>
      <c r="C545" s="42"/>
      <c r="D545" s="219" t="s">
        <v>138</v>
      </c>
      <c r="E545" s="42"/>
      <c r="F545" s="220" t="s">
        <v>703</v>
      </c>
      <c r="G545" s="42"/>
      <c r="H545" s="42"/>
      <c r="I545" s="221"/>
      <c r="J545" s="42"/>
      <c r="K545" s="42"/>
      <c r="L545" s="46"/>
      <c r="M545" s="222"/>
      <c r="N545" s="223"/>
      <c r="O545" s="86"/>
      <c r="P545" s="86"/>
      <c r="Q545" s="86"/>
      <c r="R545" s="86"/>
      <c r="S545" s="86"/>
      <c r="T545" s="87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T545" s="19" t="s">
        <v>138</v>
      </c>
      <c r="AU545" s="19" t="s">
        <v>83</v>
      </c>
    </row>
    <row r="546" spans="1:65" s="2" customFormat="1" ht="16.5" customHeight="1">
      <c r="A546" s="40"/>
      <c r="B546" s="41"/>
      <c r="C546" s="259" t="s">
        <v>705</v>
      </c>
      <c r="D546" s="259" t="s">
        <v>419</v>
      </c>
      <c r="E546" s="260" t="s">
        <v>706</v>
      </c>
      <c r="F546" s="261" t="s">
        <v>707</v>
      </c>
      <c r="G546" s="262" t="s">
        <v>143</v>
      </c>
      <c r="H546" s="263">
        <v>14</v>
      </c>
      <c r="I546" s="264"/>
      <c r="J546" s="265">
        <f>ROUND(I546*H546,2)</f>
        <v>0</v>
      </c>
      <c r="K546" s="261" t="s">
        <v>135</v>
      </c>
      <c r="L546" s="266"/>
      <c r="M546" s="267" t="s">
        <v>19</v>
      </c>
      <c r="N546" s="268" t="s">
        <v>44</v>
      </c>
      <c r="O546" s="86"/>
      <c r="P546" s="215">
        <f>O546*H546</f>
        <v>0</v>
      </c>
      <c r="Q546" s="215">
        <v>0.0033</v>
      </c>
      <c r="R546" s="215">
        <f>Q546*H546</f>
        <v>0.0462</v>
      </c>
      <c r="S546" s="215">
        <v>0</v>
      </c>
      <c r="T546" s="216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17" t="s">
        <v>197</v>
      </c>
      <c r="AT546" s="217" t="s">
        <v>419</v>
      </c>
      <c r="AU546" s="217" t="s">
        <v>83</v>
      </c>
      <c r="AY546" s="19" t="s">
        <v>129</v>
      </c>
      <c r="BE546" s="218">
        <f>IF(N546="základní",J546,0)</f>
        <v>0</v>
      </c>
      <c r="BF546" s="218">
        <f>IF(N546="snížená",J546,0)</f>
        <v>0</v>
      </c>
      <c r="BG546" s="218">
        <f>IF(N546="zákl. přenesená",J546,0)</f>
        <v>0</v>
      </c>
      <c r="BH546" s="218">
        <f>IF(N546="sníž. přenesená",J546,0)</f>
        <v>0</v>
      </c>
      <c r="BI546" s="218">
        <f>IF(N546="nulová",J546,0)</f>
        <v>0</v>
      </c>
      <c r="BJ546" s="19" t="s">
        <v>81</v>
      </c>
      <c r="BK546" s="218">
        <f>ROUND(I546*H546,2)</f>
        <v>0</v>
      </c>
      <c r="BL546" s="19" t="s">
        <v>136</v>
      </c>
      <c r="BM546" s="217" t="s">
        <v>708</v>
      </c>
    </row>
    <row r="547" spans="1:47" s="2" customFormat="1" ht="12">
      <c r="A547" s="40"/>
      <c r="B547" s="41"/>
      <c r="C547" s="42"/>
      <c r="D547" s="219" t="s">
        <v>138</v>
      </c>
      <c r="E547" s="42"/>
      <c r="F547" s="220" t="s">
        <v>707</v>
      </c>
      <c r="G547" s="42"/>
      <c r="H547" s="42"/>
      <c r="I547" s="221"/>
      <c r="J547" s="42"/>
      <c r="K547" s="42"/>
      <c r="L547" s="46"/>
      <c r="M547" s="222"/>
      <c r="N547" s="223"/>
      <c r="O547" s="86"/>
      <c r="P547" s="86"/>
      <c r="Q547" s="86"/>
      <c r="R547" s="86"/>
      <c r="S547" s="86"/>
      <c r="T547" s="87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T547" s="19" t="s">
        <v>138</v>
      </c>
      <c r="AU547" s="19" t="s">
        <v>83</v>
      </c>
    </row>
    <row r="548" spans="1:65" s="2" customFormat="1" ht="16.5" customHeight="1">
      <c r="A548" s="40"/>
      <c r="B548" s="41"/>
      <c r="C548" s="259" t="s">
        <v>709</v>
      </c>
      <c r="D548" s="259" t="s">
        <v>419</v>
      </c>
      <c r="E548" s="260" t="s">
        <v>710</v>
      </c>
      <c r="F548" s="261" t="s">
        <v>711</v>
      </c>
      <c r="G548" s="262" t="s">
        <v>143</v>
      </c>
      <c r="H548" s="263">
        <v>30</v>
      </c>
      <c r="I548" s="264"/>
      <c r="J548" s="265">
        <f>ROUND(I548*H548,2)</f>
        <v>0</v>
      </c>
      <c r="K548" s="261" t="s">
        <v>135</v>
      </c>
      <c r="L548" s="266"/>
      <c r="M548" s="267" t="s">
        <v>19</v>
      </c>
      <c r="N548" s="268" t="s">
        <v>44</v>
      </c>
      <c r="O548" s="86"/>
      <c r="P548" s="215">
        <f>O548*H548</f>
        <v>0</v>
      </c>
      <c r="Q548" s="215">
        <v>0.00035</v>
      </c>
      <c r="R548" s="215">
        <f>Q548*H548</f>
        <v>0.0105</v>
      </c>
      <c r="S548" s="215">
        <v>0</v>
      </c>
      <c r="T548" s="216">
        <f>S548*H548</f>
        <v>0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17" t="s">
        <v>197</v>
      </c>
      <c r="AT548" s="217" t="s">
        <v>419</v>
      </c>
      <c r="AU548" s="217" t="s">
        <v>83</v>
      </c>
      <c r="AY548" s="19" t="s">
        <v>129</v>
      </c>
      <c r="BE548" s="218">
        <f>IF(N548="základní",J548,0)</f>
        <v>0</v>
      </c>
      <c r="BF548" s="218">
        <f>IF(N548="snížená",J548,0)</f>
        <v>0</v>
      </c>
      <c r="BG548" s="218">
        <f>IF(N548="zákl. přenesená",J548,0)</f>
        <v>0</v>
      </c>
      <c r="BH548" s="218">
        <f>IF(N548="sníž. přenesená",J548,0)</f>
        <v>0</v>
      </c>
      <c r="BI548" s="218">
        <f>IF(N548="nulová",J548,0)</f>
        <v>0</v>
      </c>
      <c r="BJ548" s="19" t="s">
        <v>81</v>
      </c>
      <c r="BK548" s="218">
        <f>ROUND(I548*H548,2)</f>
        <v>0</v>
      </c>
      <c r="BL548" s="19" t="s">
        <v>136</v>
      </c>
      <c r="BM548" s="217" t="s">
        <v>712</v>
      </c>
    </row>
    <row r="549" spans="1:47" s="2" customFormat="1" ht="12">
      <c r="A549" s="40"/>
      <c r="B549" s="41"/>
      <c r="C549" s="42"/>
      <c r="D549" s="219" t="s">
        <v>138</v>
      </c>
      <c r="E549" s="42"/>
      <c r="F549" s="220" t="s">
        <v>711</v>
      </c>
      <c r="G549" s="42"/>
      <c r="H549" s="42"/>
      <c r="I549" s="221"/>
      <c r="J549" s="42"/>
      <c r="K549" s="42"/>
      <c r="L549" s="46"/>
      <c r="M549" s="222"/>
      <c r="N549" s="223"/>
      <c r="O549" s="86"/>
      <c r="P549" s="86"/>
      <c r="Q549" s="86"/>
      <c r="R549" s="86"/>
      <c r="S549" s="86"/>
      <c r="T549" s="87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T549" s="19" t="s">
        <v>138</v>
      </c>
      <c r="AU549" s="19" t="s">
        <v>83</v>
      </c>
    </row>
    <row r="550" spans="1:65" s="2" customFormat="1" ht="16.5" customHeight="1">
      <c r="A550" s="40"/>
      <c r="B550" s="41"/>
      <c r="C550" s="259" t="s">
        <v>713</v>
      </c>
      <c r="D550" s="259" t="s">
        <v>419</v>
      </c>
      <c r="E550" s="260" t="s">
        <v>714</v>
      </c>
      <c r="F550" s="261" t="s">
        <v>715</v>
      </c>
      <c r="G550" s="262" t="s">
        <v>143</v>
      </c>
      <c r="H550" s="263">
        <v>1</v>
      </c>
      <c r="I550" s="264"/>
      <c r="J550" s="265">
        <f>ROUND(I550*H550,2)</f>
        <v>0</v>
      </c>
      <c r="K550" s="261" t="s">
        <v>135</v>
      </c>
      <c r="L550" s="266"/>
      <c r="M550" s="267" t="s">
        <v>19</v>
      </c>
      <c r="N550" s="268" t="s">
        <v>44</v>
      </c>
      <c r="O550" s="86"/>
      <c r="P550" s="215">
        <f>O550*H550</f>
        <v>0</v>
      </c>
      <c r="Q550" s="215">
        <v>0.0013</v>
      </c>
      <c r="R550" s="215">
        <f>Q550*H550</f>
        <v>0.0013</v>
      </c>
      <c r="S550" s="215">
        <v>0</v>
      </c>
      <c r="T550" s="216">
        <f>S550*H550</f>
        <v>0</v>
      </c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R550" s="217" t="s">
        <v>197</v>
      </c>
      <c r="AT550" s="217" t="s">
        <v>419</v>
      </c>
      <c r="AU550" s="217" t="s">
        <v>83</v>
      </c>
      <c r="AY550" s="19" t="s">
        <v>129</v>
      </c>
      <c r="BE550" s="218">
        <f>IF(N550="základní",J550,0)</f>
        <v>0</v>
      </c>
      <c r="BF550" s="218">
        <f>IF(N550="snížená",J550,0)</f>
        <v>0</v>
      </c>
      <c r="BG550" s="218">
        <f>IF(N550="zákl. přenesená",J550,0)</f>
        <v>0</v>
      </c>
      <c r="BH550" s="218">
        <f>IF(N550="sníž. přenesená",J550,0)</f>
        <v>0</v>
      </c>
      <c r="BI550" s="218">
        <f>IF(N550="nulová",J550,0)</f>
        <v>0</v>
      </c>
      <c r="BJ550" s="19" t="s">
        <v>81</v>
      </c>
      <c r="BK550" s="218">
        <f>ROUND(I550*H550,2)</f>
        <v>0</v>
      </c>
      <c r="BL550" s="19" t="s">
        <v>136</v>
      </c>
      <c r="BM550" s="217" t="s">
        <v>716</v>
      </c>
    </row>
    <row r="551" spans="1:47" s="2" customFormat="1" ht="12">
      <c r="A551" s="40"/>
      <c r="B551" s="41"/>
      <c r="C551" s="42"/>
      <c r="D551" s="219" t="s">
        <v>138</v>
      </c>
      <c r="E551" s="42"/>
      <c r="F551" s="220" t="s">
        <v>715</v>
      </c>
      <c r="G551" s="42"/>
      <c r="H551" s="42"/>
      <c r="I551" s="221"/>
      <c r="J551" s="42"/>
      <c r="K551" s="42"/>
      <c r="L551" s="46"/>
      <c r="M551" s="222"/>
      <c r="N551" s="223"/>
      <c r="O551" s="86"/>
      <c r="P551" s="86"/>
      <c r="Q551" s="86"/>
      <c r="R551" s="86"/>
      <c r="S551" s="86"/>
      <c r="T551" s="87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T551" s="19" t="s">
        <v>138</v>
      </c>
      <c r="AU551" s="19" t="s">
        <v>83</v>
      </c>
    </row>
    <row r="552" spans="1:51" s="14" customFormat="1" ht="12">
      <c r="A552" s="14"/>
      <c r="B552" s="237"/>
      <c r="C552" s="238"/>
      <c r="D552" s="219" t="s">
        <v>154</v>
      </c>
      <c r="E552" s="239" t="s">
        <v>19</v>
      </c>
      <c r="F552" s="240" t="s">
        <v>691</v>
      </c>
      <c r="G552" s="238"/>
      <c r="H552" s="241">
        <v>1</v>
      </c>
      <c r="I552" s="242"/>
      <c r="J552" s="238"/>
      <c r="K552" s="238"/>
      <c r="L552" s="243"/>
      <c r="M552" s="244"/>
      <c r="N552" s="245"/>
      <c r="O552" s="245"/>
      <c r="P552" s="245"/>
      <c r="Q552" s="245"/>
      <c r="R552" s="245"/>
      <c r="S552" s="245"/>
      <c r="T552" s="246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47" t="s">
        <v>154</v>
      </c>
      <c r="AU552" s="247" t="s">
        <v>83</v>
      </c>
      <c r="AV552" s="14" t="s">
        <v>83</v>
      </c>
      <c r="AW552" s="14" t="s">
        <v>35</v>
      </c>
      <c r="AX552" s="14" t="s">
        <v>81</v>
      </c>
      <c r="AY552" s="247" t="s">
        <v>129</v>
      </c>
    </row>
    <row r="553" spans="1:65" s="2" customFormat="1" ht="16.5" customHeight="1">
      <c r="A553" s="40"/>
      <c r="B553" s="41"/>
      <c r="C553" s="259" t="s">
        <v>717</v>
      </c>
      <c r="D553" s="259" t="s">
        <v>419</v>
      </c>
      <c r="E553" s="260" t="s">
        <v>718</v>
      </c>
      <c r="F553" s="261" t="s">
        <v>719</v>
      </c>
      <c r="G553" s="262" t="s">
        <v>143</v>
      </c>
      <c r="H553" s="263">
        <v>2</v>
      </c>
      <c r="I553" s="264"/>
      <c r="J553" s="265">
        <f>ROUND(I553*H553,2)</f>
        <v>0</v>
      </c>
      <c r="K553" s="261" t="s">
        <v>135</v>
      </c>
      <c r="L553" s="266"/>
      <c r="M553" s="267" t="s">
        <v>19</v>
      </c>
      <c r="N553" s="268" t="s">
        <v>44</v>
      </c>
      <c r="O553" s="86"/>
      <c r="P553" s="215">
        <f>O553*H553</f>
        <v>0</v>
      </c>
      <c r="Q553" s="215">
        <v>0.0025</v>
      </c>
      <c r="R553" s="215">
        <f>Q553*H553</f>
        <v>0.005</v>
      </c>
      <c r="S553" s="215">
        <v>0</v>
      </c>
      <c r="T553" s="216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17" t="s">
        <v>197</v>
      </c>
      <c r="AT553" s="217" t="s">
        <v>419</v>
      </c>
      <c r="AU553" s="217" t="s">
        <v>83</v>
      </c>
      <c r="AY553" s="19" t="s">
        <v>129</v>
      </c>
      <c r="BE553" s="218">
        <f>IF(N553="základní",J553,0)</f>
        <v>0</v>
      </c>
      <c r="BF553" s="218">
        <f>IF(N553="snížená",J553,0)</f>
        <v>0</v>
      </c>
      <c r="BG553" s="218">
        <f>IF(N553="zákl. přenesená",J553,0)</f>
        <v>0</v>
      </c>
      <c r="BH553" s="218">
        <f>IF(N553="sníž. přenesená",J553,0)</f>
        <v>0</v>
      </c>
      <c r="BI553" s="218">
        <f>IF(N553="nulová",J553,0)</f>
        <v>0</v>
      </c>
      <c r="BJ553" s="19" t="s">
        <v>81</v>
      </c>
      <c r="BK553" s="218">
        <f>ROUND(I553*H553,2)</f>
        <v>0</v>
      </c>
      <c r="BL553" s="19" t="s">
        <v>136</v>
      </c>
      <c r="BM553" s="217" t="s">
        <v>720</v>
      </c>
    </row>
    <row r="554" spans="1:47" s="2" customFormat="1" ht="12">
      <c r="A554" s="40"/>
      <c r="B554" s="41"/>
      <c r="C554" s="42"/>
      <c r="D554" s="219" t="s">
        <v>138</v>
      </c>
      <c r="E554" s="42"/>
      <c r="F554" s="220" t="s">
        <v>719</v>
      </c>
      <c r="G554" s="42"/>
      <c r="H554" s="42"/>
      <c r="I554" s="221"/>
      <c r="J554" s="42"/>
      <c r="K554" s="42"/>
      <c r="L554" s="46"/>
      <c r="M554" s="222"/>
      <c r="N554" s="223"/>
      <c r="O554" s="86"/>
      <c r="P554" s="86"/>
      <c r="Q554" s="86"/>
      <c r="R554" s="86"/>
      <c r="S554" s="86"/>
      <c r="T554" s="87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T554" s="19" t="s">
        <v>138</v>
      </c>
      <c r="AU554" s="19" t="s">
        <v>83</v>
      </c>
    </row>
    <row r="555" spans="1:51" s="14" customFormat="1" ht="12">
      <c r="A555" s="14"/>
      <c r="B555" s="237"/>
      <c r="C555" s="238"/>
      <c r="D555" s="219" t="s">
        <v>154</v>
      </c>
      <c r="E555" s="239" t="s">
        <v>19</v>
      </c>
      <c r="F555" s="240" t="s">
        <v>692</v>
      </c>
      <c r="G555" s="238"/>
      <c r="H555" s="241">
        <v>2</v>
      </c>
      <c r="I555" s="242"/>
      <c r="J555" s="238"/>
      <c r="K555" s="238"/>
      <c r="L555" s="243"/>
      <c r="M555" s="244"/>
      <c r="N555" s="245"/>
      <c r="O555" s="245"/>
      <c r="P555" s="245"/>
      <c r="Q555" s="245"/>
      <c r="R555" s="245"/>
      <c r="S555" s="245"/>
      <c r="T555" s="246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7" t="s">
        <v>154</v>
      </c>
      <c r="AU555" s="247" t="s">
        <v>83</v>
      </c>
      <c r="AV555" s="14" t="s">
        <v>83</v>
      </c>
      <c r="AW555" s="14" t="s">
        <v>35</v>
      </c>
      <c r="AX555" s="14" t="s">
        <v>81</v>
      </c>
      <c r="AY555" s="247" t="s">
        <v>129</v>
      </c>
    </row>
    <row r="556" spans="1:65" s="2" customFormat="1" ht="16.5" customHeight="1">
      <c r="A556" s="40"/>
      <c r="B556" s="41"/>
      <c r="C556" s="259" t="s">
        <v>721</v>
      </c>
      <c r="D556" s="259" t="s">
        <v>419</v>
      </c>
      <c r="E556" s="260" t="s">
        <v>722</v>
      </c>
      <c r="F556" s="261" t="s">
        <v>723</v>
      </c>
      <c r="G556" s="262" t="s">
        <v>143</v>
      </c>
      <c r="H556" s="263">
        <v>10</v>
      </c>
      <c r="I556" s="264"/>
      <c r="J556" s="265">
        <f>ROUND(I556*H556,2)</f>
        <v>0</v>
      </c>
      <c r="K556" s="261" t="s">
        <v>135</v>
      </c>
      <c r="L556" s="266"/>
      <c r="M556" s="267" t="s">
        <v>19</v>
      </c>
      <c r="N556" s="268" t="s">
        <v>44</v>
      </c>
      <c r="O556" s="86"/>
      <c r="P556" s="215">
        <f>O556*H556</f>
        <v>0</v>
      </c>
      <c r="Q556" s="215">
        <v>0.0017</v>
      </c>
      <c r="R556" s="215">
        <f>Q556*H556</f>
        <v>0.016999999999999998</v>
      </c>
      <c r="S556" s="215">
        <v>0</v>
      </c>
      <c r="T556" s="216">
        <f>S556*H556</f>
        <v>0</v>
      </c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R556" s="217" t="s">
        <v>197</v>
      </c>
      <c r="AT556" s="217" t="s">
        <v>419</v>
      </c>
      <c r="AU556" s="217" t="s">
        <v>83</v>
      </c>
      <c r="AY556" s="19" t="s">
        <v>129</v>
      </c>
      <c r="BE556" s="218">
        <f>IF(N556="základní",J556,0)</f>
        <v>0</v>
      </c>
      <c r="BF556" s="218">
        <f>IF(N556="snížená",J556,0)</f>
        <v>0</v>
      </c>
      <c r="BG556" s="218">
        <f>IF(N556="zákl. přenesená",J556,0)</f>
        <v>0</v>
      </c>
      <c r="BH556" s="218">
        <f>IF(N556="sníž. přenesená",J556,0)</f>
        <v>0</v>
      </c>
      <c r="BI556" s="218">
        <f>IF(N556="nulová",J556,0)</f>
        <v>0</v>
      </c>
      <c r="BJ556" s="19" t="s">
        <v>81</v>
      </c>
      <c r="BK556" s="218">
        <f>ROUND(I556*H556,2)</f>
        <v>0</v>
      </c>
      <c r="BL556" s="19" t="s">
        <v>136</v>
      </c>
      <c r="BM556" s="217" t="s">
        <v>724</v>
      </c>
    </row>
    <row r="557" spans="1:47" s="2" customFormat="1" ht="12">
      <c r="A557" s="40"/>
      <c r="B557" s="41"/>
      <c r="C557" s="42"/>
      <c r="D557" s="219" t="s">
        <v>138</v>
      </c>
      <c r="E557" s="42"/>
      <c r="F557" s="220" t="s">
        <v>723</v>
      </c>
      <c r="G557" s="42"/>
      <c r="H557" s="42"/>
      <c r="I557" s="221"/>
      <c r="J557" s="42"/>
      <c r="K557" s="42"/>
      <c r="L557" s="46"/>
      <c r="M557" s="222"/>
      <c r="N557" s="223"/>
      <c r="O557" s="86"/>
      <c r="P557" s="86"/>
      <c r="Q557" s="86"/>
      <c r="R557" s="86"/>
      <c r="S557" s="86"/>
      <c r="T557" s="87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T557" s="19" t="s">
        <v>138</v>
      </c>
      <c r="AU557" s="19" t="s">
        <v>83</v>
      </c>
    </row>
    <row r="558" spans="1:51" s="14" customFormat="1" ht="12">
      <c r="A558" s="14"/>
      <c r="B558" s="237"/>
      <c r="C558" s="238"/>
      <c r="D558" s="219" t="s">
        <v>154</v>
      </c>
      <c r="E558" s="239" t="s">
        <v>19</v>
      </c>
      <c r="F558" s="240" t="s">
        <v>725</v>
      </c>
      <c r="G558" s="238"/>
      <c r="H558" s="241">
        <v>3</v>
      </c>
      <c r="I558" s="242"/>
      <c r="J558" s="238"/>
      <c r="K558" s="238"/>
      <c r="L558" s="243"/>
      <c r="M558" s="244"/>
      <c r="N558" s="245"/>
      <c r="O558" s="245"/>
      <c r="P558" s="245"/>
      <c r="Q558" s="245"/>
      <c r="R558" s="245"/>
      <c r="S558" s="245"/>
      <c r="T558" s="246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7" t="s">
        <v>154</v>
      </c>
      <c r="AU558" s="247" t="s">
        <v>83</v>
      </c>
      <c r="AV558" s="14" t="s">
        <v>83</v>
      </c>
      <c r="AW558" s="14" t="s">
        <v>35</v>
      </c>
      <c r="AX558" s="14" t="s">
        <v>73</v>
      </c>
      <c r="AY558" s="247" t="s">
        <v>129</v>
      </c>
    </row>
    <row r="559" spans="1:51" s="14" customFormat="1" ht="12">
      <c r="A559" s="14"/>
      <c r="B559" s="237"/>
      <c r="C559" s="238"/>
      <c r="D559" s="219" t="s">
        <v>154</v>
      </c>
      <c r="E559" s="239" t="s">
        <v>19</v>
      </c>
      <c r="F559" s="240" t="s">
        <v>694</v>
      </c>
      <c r="G559" s="238"/>
      <c r="H559" s="241">
        <v>7</v>
      </c>
      <c r="I559" s="242"/>
      <c r="J559" s="238"/>
      <c r="K559" s="238"/>
      <c r="L559" s="243"/>
      <c r="M559" s="244"/>
      <c r="N559" s="245"/>
      <c r="O559" s="245"/>
      <c r="P559" s="245"/>
      <c r="Q559" s="245"/>
      <c r="R559" s="245"/>
      <c r="S559" s="245"/>
      <c r="T559" s="246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7" t="s">
        <v>154</v>
      </c>
      <c r="AU559" s="247" t="s">
        <v>83</v>
      </c>
      <c r="AV559" s="14" t="s">
        <v>83</v>
      </c>
      <c r="AW559" s="14" t="s">
        <v>35</v>
      </c>
      <c r="AX559" s="14" t="s">
        <v>73</v>
      </c>
      <c r="AY559" s="247" t="s">
        <v>129</v>
      </c>
    </row>
    <row r="560" spans="1:51" s="15" customFormat="1" ht="12">
      <c r="A560" s="15"/>
      <c r="B560" s="248"/>
      <c r="C560" s="249"/>
      <c r="D560" s="219" t="s">
        <v>154</v>
      </c>
      <c r="E560" s="250" t="s">
        <v>19</v>
      </c>
      <c r="F560" s="251" t="s">
        <v>162</v>
      </c>
      <c r="G560" s="249"/>
      <c r="H560" s="252">
        <v>10</v>
      </c>
      <c r="I560" s="253"/>
      <c r="J560" s="249"/>
      <c r="K560" s="249"/>
      <c r="L560" s="254"/>
      <c r="M560" s="255"/>
      <c r="N560" s="256"/>
      <c r="O560" s="256"/>
      <c r="P560" s="256"/>
      <c r="Q560" s="256"/>
      <c r="R560" s="256"/>
      <c r="S560" s="256"/>
      <c r="T560" s="257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58" t="s">
        <v>154</v>
      </c>
      <c r="AU560" s="258" t="s">
        <v>83</v>
      </c>
      <c r="AV560" s="15" t="s">
        <v>136</v>
      </c>
      <c r="AW560" s="15" t="s">
        <v>35</v>
      </c>
      <c r="AX560" s="15" t="s">
        <v>81</v>
      </c>
      <c r="AY560" s="258" t="s">
        <v>129</v>
      </c>
    </row>
    <row r="561" spans="1:65" s="2" customFormat="1" ht="16.5" customHeight="1">
      <c r="A561" s="40"/>
      <c r="B561" s="41"/>
      <c r="C561" s="259" t="s">
        <v>726</v>
      </c>
      <c r="D561" s="259" t="s">
        <v>419</v>
      </c>
      <c r="E561" s="260" t="s">
        <v>727</v>
      </c>
      <c r="F561" s="261" t="s">
        <v>728</v>
      </c>
      <c r="G561" s="262" t="s">
        <v>143</v>
      </c>
      <c r="H561" s="263">
        <v>2</v>
      </c>
      <c r="I561" s="264"/>
      <c r="J561" s="265">
        <f>ROUND(I561*H561,2)</f>
        <v>0</v>
      </c>
      <c r="K561" s="261" t="s">
        <v>135</v>
      </c>
      <c r="L561" s="266"/>
      <c r="M561" s="267" t="s">
        <v>19</v>
      </c>
      <c r="N561" s="268" t="s">
        <v>44</v>
      </c>
      <c r="O561" s="86"/>
      <c r="P561" s="215">
        <f>O561*H561</f>
        <v>0</v>
      </c>
      <c r="Q561" s="215">
        <v>0.004</v>
      </c>
      <c r="R561" s="215">
        <f>Q561*H561</f>
        <v>0.008</v>
      </c>
      <c r="S561" s="215">
        <v>0</v>
      </c>
      <c r="T561" s="216">
        <f>S561*H561</f>
        <v>0</v>
      </c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R561" s="217" t="s">
        <v>197</v>
      </c>
      <c r="AT561" s="217" t="s">
        <v>419</v>
      </c>
      <c r="AU561" s="217" t="s">
        <v>83</v>
      </c>
      <c r="AY561" s="19" t="s">
        <v>129</v>
      </c>
      <c r="BE561" s="218">
        <f>IF(N561="základní",J561,0)</f>
        <v>0</v>
      </c>
      <c r="BF561" s="218">
        <f>IF(N561="snížená",J561,0)</f>
        <v>0</v>
      </c>
      <c r="BG561" s="218">
        <f>IF(N561="zákl. přenesená",J561,0)</f>
        <v>0</v>
      </c>
      <c r="BH561" s="218">
        <f>IF(N561="sníž. přenesená",J561,0)</f>
        <v>0</v>
      </c>
      <c r="BI561" s="218">
        <f>IF(N561="nulová",J561,0)</f>
        <v>0</v>
      </c>
      <c r="BJ561" s="19" t="s">
        <v>81</v>
      </c>
      <c r="BK561" s="218">
        <f>ROUND(I561*H561,2)</f>
        <v>0</v>
      </c>
      <c r="BL561" s="19" t="s">
        <v>136</v>
      </c>
      <c r="BM561" s="217" t="s">
        <v>729</v>
      </c>
    </row>
    <row r="562" spans="1:47" s="2" customFormat="1" ht="12">
      <c r="A562" s="40"/>
      <c r="B562" s="41"/>
      <c r="C562" s="42"/>
      <c r="D562" s="219" t="s">
        <v>138</v>
      </c>
      <c r="E562" s="42"/>
      <c r="F562" s="220" t="s">
        <v>728</v>
      </c>
      <c r="G562" s="42"/>
      <c r="H562" s="42"/>
      <c r="I562" s="221"/>
      <c r="J562" s="42"/>
      <c r="K562" s="42"/>
      <c r="L562" s="46"/>
      <c r="M562" s="222"/>
      <c r="N562" s="223"/>
      <c r="O562" s="86"/>
      <c r="P562" s="86"/>
      <c r="Q562" s="86"/>
      <c r="R562" s="86"/>
      <c r="S562" s="86"/>
      <c r="T562" s="87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T562" s="19" t="s">
        <v>138</v>
      </c>
      <c r="AU562" s="19" t="s">
        <v>83</v>
      </c>
    </row>
    <row r="563" spans="1:51" s="14" customFormat="1" ht="12">
      <c r="A563" s="14"/>
      <c r="B563" s="237"/>
      <c r="C563" s="238"/>
      <c r="D563" s="219" t="s">
        <v>154</v>
      </c>
      <c r="E563" s="239" t="s">
        <v>19</v>
      </c>
      <c r="F563" s="240" t="s">
        <v>695</v>
      </c>
      <c r="G563" s="238"/>
      <c r="H563" s="241">
        <v>2</v>
      </c>
      <c r="I563" s="242"/>
      <c r="J563" s="238"/>
      <c r="K563" s="238"/>
      <c r="L563" s="243"/>
      <c r="M563" s="244"/>
      <c r="N563" s="245"/>
      <c r="O563" s="245"/>
      <c r="P563" s="245"/>
      <c r="Q563" s="245"/>
      <c r="R563" s="245"/>
      <c r="S563" s="245"/>
      <c r="T563" s="246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7" t="s">
        <v>154</v>
      </c>
      <c r="AU563" s="247" t="s">
        <v>83</v>
      </c>
      <c r="AV563" s="14" t="s">
        <v>83</v>
      </c>
      <c r="AW563" s="14" t="s">
        <v>35</v>
      </c>
      <c r="AX563" s="14" t="s">
        <v>81</v>
      </c>
      <c r="AY563" s="247" t="s">
        <v>129</v>
      </c>
    </row>
    <row r="564" spans="1:65" s="2" customFormat="1" ht="16.5" customHeight="1">
      <c r="A564" s="40"/>
      <c r="B564" s="41"/>
      <c r="C564" s="259" t="s">
        <v>730</v>
      </c>
      <c r="D564" s="259" t="s">
        <v>419</v>
      </c>
      <c r="E564" s="260" t="s">
        <v>731</v>
      </c>
      <c r="F564" s="261" t="s">
        <v>732</v>
      </c>
      <c r="G564" s="262" t="s">
        <v>143</v>
      </c>
      <c r="H564" s="263">
        <v>7</v>
      </c>
      <c r="I564" s="264"/>
      <c r="J564" s="265">
        <f>ROUND(I564*H564,2)</f>
        <v>0</v>
      </c>
      <c r="K564" s="261" t="s">
        <v>135</v>
      </c>
      <c r="L564" s="266"/>
      <c r="M564" s="267" t="s">
        <v>19</v>
      </c>
      <c r="N564" s="268" t="s">
        <v>44</v>
      </c>
      <c r="O564" s="86"/>
      <c r="P564" s="215">
        <f>O564*H564</f>
        <v>0</v>
      </c>
      <c r="Q564" s="215">
        <v>0.0035</v>
      </c>
      <c r="R564" s="215">
        <f>Q564*H564</f>
        <v>0.0245</v>
      </c>
      <c r="S564" s="215">
        <v>0</v>
      </c>
      <c r="T564" s="216">
        <f>S564*H564</f>
        <v>0</v>
      </c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R564" s="217" t="s">
        <v>197</v>
      </c>
      <c r="AT564" s="217" t="s">
        <v>419</v>
      </c>
      <c r="AU564" s="217" t="s">
        <v>83</v>
      </c>
      <c r="AY564" s="19" t="s">
        <v>129</v>
      </c>
      <c r="BE564" s="218">
        <f>IF(N564="základní",J564,0)</f>
        <v>0</v>
      </c>
      <c r="BF564" s="218">
        <f>IF(N564="snížená",J564,0)</f>
        <v>0</v>
      </c>
      <c r="BG564" s="218">
        <f>IF(N564="zákl. přenesená",J564,0)</f>
        <v>0</v>
      </c>
      <c r="BH564" s="218">
        <f>IF(N564="sníž. přenesená",J564,0)</f>
        <v>0</v>
      </c>
      <c r="BI564" s="218">
        <f>IF(N564="nulová",J564,0)</f>
        <v>0</v>
      </c>
      <c r="BJ564" s="19" t="s">
        <v>81</v>
      </c>
      <c r="BK564" s="218">
        <f>ROUND(I564*H564,2)</f>
        <v>0</v>
      </c>
      <c r="BL564" s="19" t="s">
        <v>136</v>
      </c>
      <c r="BM564" s="217" t="s">
        <v>733</v>
      </c>
    </row>
    <row r="565" spans="1:47" s="2" customFormat="1" ht="12">
      <c r="A565" s="40"/>
      <c r="B565" s="41"/>
      <c r="C565" s="42"/>
      <c r="D565" s="219" t="s">
        <v>138</v>
      </c>
      <c r="E565" s="42"/>
      <c r="F565" s="220" t="s">
        <v>732</v>
      </c>
      <c r="G565" s="42"/>
      <c r="H565" s="42"/>
      <c r="I565" s="221"/>
      <c r="J565" s="42"/>
      <c r="K565" s="42"/>
      <c r="L565" s="46"/>
      <c r="M565" s="222"/>
      <c r="N565" s="223"/>
      <c r="O565" s="86"/>
      <c r="P565" s="86"/>
      <c r="Q565" s="86"/>
      <c r="R565" s="86"/>
      <c r="S565" s="86"/>
      <c r="T565" s="87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T565" s="19" t="s">
        <v>138</v>
      </c>
      <c r="AU565" s="19" t="s">
        <v>83</v>
      </c>
    </row>
    <row r="566" spans="1:51" s="14" customFormat="1" ht="12">
      <c r="A566" s="14"/>
      <c r="B566" s="237"/>
      <c r="C566" s="238"/>
      <c r="D566" s="219" t="s">
        <v>154</v>
      </c>
      <c r="E566" s="239" t="s">
        <v>19</v>
      </c>
      <c r="F566" s="240" t="s">
        <v>696</v>
      </c>
      <c r="G566" s="238"/>
      <c r="H566" s="241">
        <v>7</v>
      </c>
      <c r="I566" s="242"/>
      <c r="J566" s="238"/>
      <c r="K566" s="238"/>
      <c r="L566" s="243"/>
      <c r="M566" s="244"/>
      <c r="N566" s="245"/>
      <c r="O566" s="245"/>
      <c r="P566" s="245"/>
      <c r="Q566" s="245"/>
      <c r="R566" s="245"/>
      <c r="S566" s="245"/>
      <c r="T566" s="246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47" t="s">
        <v>154</v>
      </c>
      <c r="AU566" s="247" t="s">
        <v>83</v>
      </c>
      <c r="AV566" s="14" t="s">
        <v>83</v>
      </c>
      <c r="AW566" s="14" t="s">
        <v>35</v>
      </c>
      <c r="AX566" s="14" t="s">
        <v>81</v>
      </c>
      <c r="AY566" s="247" t="s">
        <v>129</v>
      </c>
    </row>
    <row r="567" spans="1:65" s="2" customFormat="1" ht="16.5" customHeight="1">
      <c r="A567" s="40"/>
      <c r="B567" s="41"/>
      <c r="C567" s="259" t="s">
        <v>734</v>
      </c>
      <c r="D567" s="259" t="s">
        <v>419</v>
      </c>
      <c r="E567" s="260" t="s">
        <v>735</v>
      </c>
      <c r="F567" s="261" t="s">
        <v>736</v>
      </c>
      <c r="G567" s="262" t="s">
        <v>143</v>
      </c>
      <c r="H567" s="263">
        <v>7</v>
      </c>
      <c r="I567" s="264"/>
      <c r="J567" s="265">
        <f>ROUND(I567*H567,2)</f>
        <v>0</v>
      </c>
      <c r="K567" s="261" t="s">
        <v>135</v>
      </c>
      <c r="L567" s="266"/>
      <c r="M567" s="267" t="s">
        <v>19</v>
      </c>
      <c r="N567" s="268" t="s">
        <v>44</v>
      </c>
      <c r="O567" s="86"/>
      <c r="P567" s="215">
        <f>O567*H567</f>
        <v>0</v>
      </c>
      <c r="Q567" s="215">
        <v>0.002</v>
      </c>
      <c r="R567" s="215">
        <f>Q567*H567</f>
        <v>0.014</v>
      </c>
      <c r="S567" s="215">
        <v>0</v>
      </c>
      <c r="T567" s="216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17" t="s">
        <v>197</v>
      </c>
      <c r="AT567" s="217" t="s">
        <v>419</v>
      </c>
      <c r="AU567" s="217" t="s">
        <v>83</v>
      </c>
      <c r="AY567" s="19" t="s">
        <v>129</v>
      </c>
      <c r="BE567" s="218">
        <f>IF(N567="základní",J567,0)</f>
        <v>0</v>
      </c>
      <c r="BF567" s="218">
        <f>IF(N567="snížená",J567,0)</f>
        <v>0</v>
      </c>
      <c r="BG567" s="218">
        <f>IF(N567="zákl. přenesená",J567,0)</f>
        <v>0</v>
      </c>
      <c r="BH567" s="218">
        <f>IF(N567="sníž. přenesená",J567,0)</f>
        <v>0</v>
      </c>
      <c r="BI567" s="218">
        <f>IF(N567="nulová",J567,0)</f>
        <v>0</v>
      </c>
      <c r="BJ567" s="19" t="s">
        <v>81</v>
      </c>
      <c r="BK567" s="218">
        <f>ROUND(I567*H567,2)</f>
        <v>0</v>
      </c>
      <c r="BL567" s="19" t="s">
        <v>136</v>
      </c>
      <c r="BM567" s="217" t="s">
        <v>737</v>
      </c>
    </row>
    <row r="568" spans="1:47" s="2" customFormat="1" ht="12">
      <c r="A568" s="40"/>
      <c r="B568" s="41"/>
      <c r="C568" s="42"/>
      <c r="D568" s="219" t="s">
        <v>138</v>
      </c>
      <c r="E568" s="42"/>
      <c r="F568" s="220" t="s">
        <v>736</v>
      </c>
      <c r="G568" s="42"/>
      <c r="H568" s="42"/>
      <c r="I568" s="221"/>
      <c r="J568" s="42"/>
      <c r="K568" s="42"/>
      <c r="L568" s="46"/>
      <c r="M568" s="222"/>
      <c r="N568" s="223"/>
      <c r="O568" s="86"/>
      <c r="P568" s="86"/>
      <c r="Q568" s="86"/>
      <c r="R568" s="86"/>
      <c r="S568" s="86"/>
      <c r="T568" s="87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T568" s="19" t="s">
        <v>138</v>
      </c>
      <c r="AU568" s="19" t="s">
        <v>83</v>
      </c>
    </row>
    <row r="569" spans="1:51" s="14" customFormat="1" ht="12">
      <c r="A569" s="14"/>
      <c r="B569" s="237"/>
      <c r="C569" s="238"/>
      <c r="D569" s="219" t="s">
        <v>154</v>
      </c>
      <c r="E569" s="239" t="s">
        <v>19</v>
      </c>
      <c r="F569" s="240" t="s">
        <v>697</v>
      </c>
      <c r="G569" s="238"/>
      <c r="H569" s="241">
        <v>2</v>
      </c>
      <c r="I569" s="242"/>
      <c r="J569" s="238"/>
      <c r="K569" s="238"/>
      <c r="L569" s="243"/>
      <c r="M569" s="244"/>
      <c r="N569" s="245"/>
      <c r="O569" s="245"/>
      <c r="P569" s="245"/>
      <c r="Q569" s="245"/>
      <c r="R569" s="245"/>
      <c r="S569" s="245"/>
      <c r="T569" s="246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47" t="s">
        <v>154</v>
      </c>
      <c r="AU569" s="247" t="s">
        <v>83</v>
      </c>
      <c r="AV569" s="14" t="s">
        <v>83</v>
      </c>
      <c r="AW569" s="14" t="s">
        <v>35</v>
      </c>
      <c r="AX569" s="14" t="s">
        <v>73</v>
      </c>
      <c r="AY569" s="247" t="s">
        <v>129</v>
      </c>
    </row>
    <row r="570" spans="1:51" s="14" customFormat="1" ht="12">
      <c r="A570" s="14"/>
      <c r="B570" s="237"/>
      <c r="C570" s="238"/>
      <c r="D570" s="219" t="s">
        <v>154</v>
      </c>
      <c r="E570" s="239" t="s">
        <v>19</v>
      </c>
      <c r="F570" s="240" t="s">
        <v>698</v>
      </c>
      <c r="G570" s="238"/>
      <c r="H570" s="241">
        <v>3</v>
      </c>
      <c r="I570" s="242"/>
      <c r="J570" s="238"/>
      <c r="K570" s="238"/>
      <c r="L570" s="243"/>
      <c r="M570" s="244"/>
      <c r="N570" s="245"/>
      <c r="O570" s="245"/>
      <c r="P570" s="245"/>
      <c r="Q570" s="245"/>
      <c r="R570" s="245"/>
      <c r="S570" s="245"/>
      <c r="T570" s="246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47" t="s">
        <v>154</v>
      </c>
      <c r="AU570" s="247" t="s">
        <v>83</v>
      </c>
      <c r="AV570" s="14" t="s">
        <v>83</v>
      </c>
      <c r="AW570" s="14" t="s">
        <v>35</v>
      </c>
      <c r="AX570" s="14" t="s">
        <v>73</v>
      </c>
      <c r="AY570" s="247" t="s">
        <v>129</v>
      </c>
    </row>
    <row r="571" spans="1:51" s="14" customFormat="1" ht="12">
      <c r="A571" s="14"/>
      <c r="B571" s="237"/>
      <c r="C571" s="238"/>
      <c r="D571" s="219" t="s">
        <v>154</v>
      </c>
      <c r="E571" s="239" t="s">
        <v>19</v>
      </c>
      <c r="F571" s="240" t="s">
        <v>699</v>
      </c>
      <c r="G571" s="238"/>
      <c r="H571" s="241">
        <v>2</v>
      </c>
      <c r="I571" s="242"/>
      <c r="J571" s="238"/>
      <c r="K571" s="238"/>
      <c r="L571" s="243"/>
      <c r="M571" s="244"/>
      <c r="N571" s="245"/>
      <c r="O571" s="245"/>
      <c r="P571" s="245"/>
      <c r="Q571" s="245"/>
      <c r="R571" s="245"/>
      <c r="S571" s="245"/>
      <c r="T571" s="246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47" t="s">
        <v>154</v>
      </c>
      <c r="AU571" s="247" t="s">
        <v>83</v>
      </c>
      <c r="AV571" s="14" t="s">
        <v>83</v>
      </c>
      <c r="AW571" s="14" t="s">
        <v>35</v>
      </c>
      <c r="AX571" s="14" t="s">
        <v>73</v>
      </c>
      <c r="AY571" s="247" t="s">
        <v>129</v>
      </c>
    </row>
    <row r="572" spans="1:51" s="15" customFormat="1" ht="12">
      <c r="A572" s="15"/>
      <c r="B572" s="248"/>
      <c r="C572" s="249"/>
      <c r="D572" s="219" t="s">
        <v>154</v>
      </c>
      <c r="E572" s="250" t="s">
        <v>19</v>
      </c>
      <c r="F572" s="251" t="s">
        <v>162</v>
      </c>
      <c r="G572" s="249"/>
      <c r="H572" s="252">
        <v>7</v>
      </c>
      <c r="I572" s="253"/>
      <c r="J572" s="249"/>
      <c r="K572" s="249"/>
      <c r="L572" s="254"/>
      <c r="M572" s="255"/>
      <c r="N572" s="256"/>
      <c r="O572" s="256"/>
      <c r="P572" s="256"/>
      <c r="Q572" s="256"/>
      <c r="R572" s="256"/>
      <c r="S572" s="256"/>
      <c r="T572" s="257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258" t="s">
        <v>154</v>
      </c>
      <c r="AU572" s="258" t="s">
        <v>83</v>
      </c>
      <c r="AV572" s="15" t="s">
        <v>136</v>
      </c>
      <c r="AW572" s="15" t="s">
        <v>35</v>
      </c>
      <c r="AX572" s="15" t="s">
        <v>81</v>
      </c>
      <c r="AY572" s="258" t="s">
        <v>129</v>
      </c>
    </row>
    <row r="573" spans="1:65" s="2" customFormat="1" ht="16.5" customHeight="1">
      <c r="A573" s="40"/>
      <c r="B573" s="41"/>
      <c r="C573" s="259" t="s">
        <v>738</v>
      </c>
      <c r="D573" s="259" t="s">
        <v>419</v>
      </c>
      <c r="E573" s="260" t="s">
        <v>739</v>
      </c>
      <c r="F573" s="261" t="s">
        <v>740</v>
      </c>
      <c r="G573" s="262" t="s">
        <v>143</v>
      </c>
      <c r="H573" s="263">
        <v>1</v>
      </c>
      <c r="I573" s="264"/>
      <c r="J573" s="265">
        <f>ROUND(I573*H573,2)</f>
        <v>0</v>
      </c>
      <c r="K573" s="261" t="s">
        <v>135</v>
      </c>
      <c r="L573" s="266"/>
      <c r="M573" s="267" t="s">
        <v>19</v>
      </c>
      <c r="N573" s="268" t="s">
        <v>44</v>
      </c>
      <c r="O573" s="86"/>
      <c r="P573" s="215">
        <f>O573*H573</f>
        <v>0</v>
      </c>
      <c r="Q573" s="215">
        <v>0.005</v>
      </c>
      <c r="R573" s="215">
        <f>Q573*H573</f>
        <v>0.005</v>
      </c>
      <c r="S573" s="215">
        <v>0</v>
      </c>
      <c r="T573" s="216">
        <f>S573*H573</f>
        <v>0</v>
      </c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R573" s="217" t="s">
        <v>197</v>
      </c>
      <c r="AT573" s="217" t="s">
        <v>419</v>
      </c>
      <c r="AU573" s="217" t="s">
        <v>83</v>
      </c>
      <c r="AY573" s="19" t="s">
        <v>129</v>
      </c>
      <c r="BE573" s="218">
        <f>IF(N573="základní",J573,0)</f>
        <v>0</v>
      </c>
      <c r="BF573" s="218">
        <f>IF(N573="snížená",J573,0)</f>
        <v>0</v>
      </c>
      <c r="BG573" s="218">
        <f>IF(N573="zákl. přenesená",J573,0)</f>
        <v>0</v>
      </c>
      <c r="BH573" s="218">
        <f>IF(N573="sníž. přenesená",J573,0)</f>
        <v>0</v>
      </c>
      <c r="BI573" s="218">
        <f>IF(N573="nulová",J573,0)</f>
        <v>0</v>
      </c>
      <c r="BJ573" s="19" t="s">
        <v>81</v>
      </c>
      <c r="BK573" s="218">
        <f>ROUND(I573*H573,2)</f>
        <v>0</v>
      </c>
      <c r="BL573" s="19" t="s">
        <v>136</v>
      </c>
      <c r="BM573" s="217" t="s">
        <v>741</v>
      </c>
    </row>
    <row r="574" spans="1:47" s="2" customFormat="1" ht="12">
      <c r="A574" s="40"/>
      <c r="B574" s="41"/>
      <c r="C574" s="42"/>
      <c r="D574" s="219" t="s">
        <v>138</v>
      </c>
      <c r="E574" s="42"/>
      <c r="F574" s="220" t="s">
        <v>740</v>
      </c>
      <c r="G574" s="42"/>
      <c r="H574" s="42"/>
      <c r="I574" s="221"/>
      <c r="J574" s="42"/>
      <c r="K574" s="42"/>
      <c r="L574" s="46"/>
      <c r="M574" s="222"/>
      <c r="N574" s="223"/>
      <c r="O574" s="86"/>
      <c r="P574" s="86"/>
      <c r="Q574" s="86"/>
      <c r="R574" s="86"/>
      <c r="S574" s="86"/>
      <c r="T574" s="87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T574" s="19" t="s">
        <v>138</v>
      </c>
      <c r="AU574" s="19" t="s">
        <v>83</v>
      </c>
    </row>
    <row r="575" spans="1:51" s="14" customFormat="1" ht="12">
      <c r="A575" s="14"/>
      <c r="B575" s="237"/>
      <c r="C575" s="238"/>
      <c r="D575" s="219" t="s">
        <v>154</v>
      </c>
      <c r="E575" s="239" t="s">
        <v>19</v>
      </c>
      <c r="F575" s="240" t="s">
        <v>700</v>
      </c>
      <c r="G575" s="238"/>
      <c r="H575" s="241">
        <v>1</v>
      </c>
      <c r="I575" s="242"/>
      <c r="J575" s="238"/>
      <c r="K575" s="238"/>
      <c r="L575" s="243"/>
      <c r="M575" s="244"/>
      <c r="N575" s="245"/>
      <c r="O575" s="245"/>
      <c r="P575" s="245"/>
      <c r="Q575" s="245"/>
      <c r="R575" s="245"/>
      <c r="S575" s="245"/>
      <c r="T575" s="246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7" t="s">
        <v>154</v>
      </c>
      <c r="AU575" s="247" t="s">
        <v>83</v>
      </c>
      <c r="AV575" s="14" t="s">
        <v>83</v>
      </c>
      <c r="AW575" s="14" t="s">
        <v>35</v>
      </c>
      <c r="AX575" s="14" t="s">
        <v>81</v>
      </c>
      <c r="AY575" s="247" t="s">
        <v>129</v>
      </c>
    </row>
    <row r="576" spans="1:65" s="2" customFormat="1" ht="16.5" customHeight="1">
      <c r="A576" s="40"/>
      <c r="B576" s="41"/>
      <c r="C576" s="206" t="s">
        <v>742</v>
      </c>
      <c r="D576" s="206" t="s">
        <v>131</v>
      </c>
      <c r="E576" s="207" t="s">
        <v>743</v>
      </c>
      <c r="F576" s="208" t="s">
        <v>744</v>
      </c>
      <c r="G576" s="209" t="s">
        <v>280</v>
      </c>
      <c r="H576" s="210">
        <v>145.86</v>
      </c>
      <c r="I576" s="211"/>
      <c r="J576" s="212">
        <f>ROUND(I576*H576,2)</f>
        <v>0</v>
      </c>
      <c r="K576" s="208" t="s">
        <v>135</v>
      </c>
      <c r="L576" s="46"/>
      <c r="M576" s="213" t="s">
        <v>19</v>
      </c>
      <c r="N576" s="214" t="s">
        <v>44</v>
      </c>
      <c r="O576" s="86"/>
      <c r="P576" s="215">
        <f>O576*H576</f>
        <v>0</v>
      </c>
      <c r="Q576" s="215">
        <v>0.0001</v>
      </c>
      <c r="R576" s="215">
        <f>Q576*H576</f>
        <v>0.014586000000000002</v>
      </c>
      <c r="S576" s="215">
        <v>0</v>
      </c>
      <c r="T576" s="216">
        <f>S576*H576</f>
        <v>0</v>
      </c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R576" s="217" t="s">
        <v>136</v>
      </c>
      <c r="AT576" s="217" t="s">
        <v>131</v>
      </c>
      <c r="AU576" s="217" t="s">
        <v>83</v>
      </c>
      <c r="AY576" s="19" t="s">
        <v>129</v>
      </c>
      <c r="BE576" s="218">
        <f>IF(N576="základní",J576,0)</f>
        <v>0</v>
      </c>
      <c r="BF576" s="218">
        <f>IF(N576="snížená",J576,0)</f>
        <v>0</v>
      </c>
      <c r="BG576" s="218">
        <f>IF(N576="zákl. přenesená",J576,0)</f>
        <v>0</v>
      </c>
      <c r="BH576" s="218">
        <f>IF(N576="sníž. přenesená",J576,0)</f>
        <v>0</v>
      </c>
      <c r="BI576" s="218">
        <f>IF(N576="nulová",J576,0)</f>
        <v>0</v>
      </c>
      <c r="BJ576" s="19" t="s">
        <v>81</v>
      </c>
      <c r="BK576" s="218">
        <f>ROUND(I576*H576,2)</f>
        <v>0</v>
      </c>
      <c r="BL576" s="19" t="s">
        <v>136</v>
      </c>
      <c r="BM576" s="217" t="s">
        <v>745</v>
      </c>
    </row>
    <row r="577" spans="1:47" s="2" customFormat="1" ht="12">
      <c r="A577" s="40"/>
      <c r="B577" s="41"/>
      <c r="C577" s="42"/>
      <c r="D577" s="219" t="s">
        <v>138</v>
      </c>
      <c r="E577" s="42"/>
      <c r="F577" s="220" t="s">
        <v>744</v>
      </c>
      <c r="G577" s="42"/>
      <c r="H577" s="42"/>
      <c r="I577" s="221"/>
      <c r="J577" s="42"/>
      <c r="K577" s="42"/>
      <c r="L577" s="46"/>
      <c r="M577" s="222"/>
      <c r="N577" s="223"/>
      <c r="O577" s="86"/>
      <c r="P577" s="86"/>
      <c r="Q577" s="86"/>
      <c r="R577" s="86"/>
      <c r="S577" s="86"/>
      <c r="T577" s="87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T577" s="19" t="s">
        <v>138</v>
      </c>
      <c r="AU577" s="19" t="s">
        <v>83</v>
      </c>
    </row>
    <row r="578" spans="1:47" s="2" customFormat="1" ht="12">
      <c r="A578" s="40"/>
      <c r="B578" s="41"/>
      <c r="C578" s="42"/>
      <c r="D578" s="224" t="s">
        <v>139</v>
      </c>
      <c r="E578" s="42"/>
      <c r="F578" s="225" t="s">
        <v>746</v>
      </c>
      <c r="G578" s="42"/>
      <c r="H578" s="42"/>
      <c r="I578" s="221"/>
      <c r="J578" s="42"/>
      <c r="K578" s="42"/>
      <c r="L578" s="46"/>
      <c r="M578" s="222"/>
      <c r="N578" s="223"/>
      <c r="O578" s="86"/>
      <c r="P578" s="86"/>
      <c r="Q578" s="86"/>
      <c r="R578" s="86"/>
      <c r="S578" s="86"/>
      <c r="T578" s="87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T578" s="19" t="s">
        <v>139</v>
      </c>
      <c r="AU578" s="19" t="s">
        <v>83</v>
      </c>
    </row>
    <row r="579" spans="1:51" s="14" customFormat="1" ht="12">
      <c r="A579" s="14"/>
      <c r="B579" s="237"/>
      <c r="C579" s="238"/>
      <c r="D579" s="219" t="s">
        <v>154</v>
      </c>
      <c r="E579" s="239" t="s">
        <v>19</v>
      </c>
      <c r="F579" s="240" t="s">
        <v>747</v>
      </c>
      <c r="G579" s="238"/>
      <c r="H579" s="241">
        <v>145.86</v>
      </c>
      <c r="I579" s="242"/>
      <c r="J579" s="238"/>
      <c r="K579" s="238"/>
      <c r="L579" s="243"/>
      <c r="M579" s="244"/>
      <c r="N579" s="245"/>
      <c r="O579" s="245"/>
      <c r="P579" s="245"/>
      <c r="Q579" s="245"/>
      <c r="R579" s="245"/>
      <c r="S579" s="245"/>
      <c r="T579" s="246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47" t="s">
        <v>154</v>
      </c>
      <c r="AU579" s="247" t="s">
        <v>83</v>
      </c>
      <c r="AV579" s="14" t="s">
        <v>83</v>
      </c>
      <c r="AW579" s="14" t="s">
        <v>35</v>
      </c>
      <c r="AX579" s="14" t="s">
        <v>73</v>
      </c>
      <c r="AY579" s="247" t="s">
        <v>129</v>
      </c>
    </row>
    <row r="580" spans="1:51" s="15" customFormat="1" ht="12">
      <c r="A580" s="15"/>
      <c r="B580" s="248"/>
      <c r="C580" s="249"/>
      <c r="D580" s="219" t="s">
        <v>154</v>
      </c>
      <c r="E580" s="250" t="s">
        <v>19</v>
      </c>
      <c r="F580" s="251" t="s">
        <v>162</v>
      </c>
      <c r="G580" s="249"/>
      <c r="H580" s="252">
        <v>145.86</v>
      </c>
      <c r="I580" s="253"/>
      <c r="J580" s="249"/>
      <c r="K580" s="249"/>
      <c r="L580" s="254"/>
      <c r="M580" s="255"/>
      <c r="N580" s="256"/>
      <c r="O580" s="256"/>
      <c r="P580" s="256"/>
      <c r="Q580" s="256"/>
      <c r="R580" s="256"/>
      <c r="S580" s="256"/>
      <c r="T580" s="257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T580" s="258" t="s">
        <v>154</v>
      </c>
      <c r="AU580" s="258" t="s">
        <v>83</v>
      </c>
      <c r="AV580" s="15" t="s">
        <v>136</v>
      </c>
      <c r="AW580" s="15" t="s">
        <v>35</v>
      </c>
      <c r="AX580" s="15" t="s">
        <v>81</v>
      </c>
      <c r="AY580" s="258" t="s">
        <v>129</v>
      </c>
    </row>
    <row r="581" spans="1:65" s="2" customFormat="1" ht="16.5" customHeight="1">
      <c r="A581" s="40"/>
      <c r="B581" s="41"/>
      <c r="C581" s="206" t="s">
        <v>748</v>
      </c>
      <c r="D581" s="206" t="s">
        <v>131</v>
      </c>
      <c r="E581" s="207" t="s">
        <v>749</v>
      </c>
      <c r="F581" s="208" t="s">
        <v>750</v>
      </c>
      <c r="G581" s="209" t="s">
        <v>134</v>
      </c>
      <c r="H581" s="210">
        <v>21.86</v>
      </c>
      <c r="I581" s="211"/>
      <c r="J581" s="212">
        <f>ROUND(I581*H581,2)</f>
        <v>0</v>
      </c>
      <c r="K581" s="208" t="s">
        <v>135</v>
      </c>
      <c r="L581" s="46"/>
      <c r="M581" s="213" t="s">
        <v>19</v>
      </c>
      <c r="N581" s="214" t="s">
        <v>44</v>
      </c>
      <c r="O581" s="86"/>
      <c r="P581" s="215">
        <f>O581*H581</f>
        <v>0</v>
      </c>
      <c r="Q581" s="215">
        <v>0.0012</v>
      </c>
      <c r="R581" s="215">
        <f>Q581*H581</f>
        <v>0.026232</v>
      </c>
      <c r="S581" s="215">
        <v>0</v>
      </c>
      <c r="T581" s="216">
        <f>S581*H581</f>
        <v>0</v>
      </c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R581" s="217" t="s">
        <v>136</v>
      </c>
      <c r="AT581" s="217" t="s">
        <v>131</v>
      </c>
      <c r="AU581" s="217" t="s">
        <v>83</v>
      </c>
      <c r="AY581" s="19" t="s">
        <v>129</v>
      </c>
      <c r="BE581" s="218">
        <f>IF(N581="základní",J581,0)</f>
        <v>0</v>
      </c>
      <c r="BF581" s="218">
        <f>IF(N581="snížená",J581,0)</f>
        <v>0</v>
      </c>
      <c r="BG581" s="218">
        <f>IF(N581="zákl. přenesená",J581,0)</f>
        <v>0</v>
      </c>
      <c r="BH581" s="218">
        <f>IF(N581="sníž. přenesená",J581,0)</f>
        <v>0</v>
      </c>
      <c r="BI581" s="218">
        <f>IF(N581="nulová",J581,0)</f>
        <v>0</v>
      </c>
      <c r="BJ581" s="19" t="s">
        <v>81</v>
      </c>
      <c r="BK581" s="218">
        <f>ROUND(I581*H581,2)</f>
        <v>0</v>
      </c>
      <c r="BL581" s="19" t="s">
        <v>136</v>
      </c>
      <c r="BM581" s="217" t="s">
        <v>751</v>
      </c>
    </row>
    <row r="582" spans="1:47" s="2" customFormat="1" ht="12">
      <c r="A582" s="40"/>
      <c r="B582" s="41"/>
      <c r="C582" s="42"/>
      <c r="D582" s="219" t="s">
        <v>138</v>
      </c>
      <c r="E582" s="42"/>
      <c r="F582" s="220" t="s">
        <v>750</v>
      </c>
      <c r="G582" s="42"/>
      <c r="H582" s="42"/>
      <c r="I582" s="221"/>
      <c r="J582" s="42"/>
      <c r="K582" s="42"/>
      <c r="L582" s="46"/>
      <c r="M582" s="222"/>
      <c r="N582" s="223"/>
      <c r="O582" s="86"/>
      <c r="P582" s="86"/>
      <c r="Q582" s="86"/>
      <c r="R582" s="86"/>
      <c r="S582" s="86"/>
      <c r="T582" s="87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T582" s="19" t="s">
        <v>138</v>
      </c>
      <c r="AU582" s="19" t="s">
        <v>83</v>
      </c>
    </row>
    <row r="583" spans="1:47" s="2" customFormat="1" ht="12">
      <c r="A583" s="40"/>
      <c r="B583" s="41"/>
      <c r="C583" s="42"/>
      <c r="D583" s="224" t="s">
        <v>139</v>
      </c>
      <c r="E583" s="42"/>
      <c r="F583" s="225" t="s">
        <v>752</v>
      </c>
      <c r="G583" s="42"/>
      <c r="H583" s="42"/>
      <c r="I583" s="221"/>
      <c r="J583" s="42"/>
      <c r="K583" s="42"/>
      <c r="L583" s="46"/>
      <c r="M583" s="222"/>
      <c r="N583" s="223"/>
      <c r="O583" s="86"/>
      <c r="P583" s="86"/>
      <c r="Q583" s="86"/>
      <c r="R583" s="86"/>
      <c r="S583" s="86"/>
      <c r="T583" s="87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T583" s="19" t="s">
        <v>139</v>
      </c>
      <c r="AU583" s="19" t="s">
        <v>83</v>
      </c>
    </row>
    <row r="584" spans="1:51" s="14" customFormat="1" ht="12">
      <c r="A584" s="14"/>
      <c r="B584" s="237"/>
      <c r="C584" s="238"/>
      <c r="D584" s="219" t="s">
        <v>154</v>
      </c>
      <c r="E584" s="239" t="s">
        <v>19</v>
      </c>
      <c r="F584" s="240" t="s">
        <v>753</v>
      </c>
      <c r="G584" s="238"/>
      <c r="H584" s="241">
        <v>18.36</v>
      </c>
      <c r="I584" s="242"/>
      <c r="J584" s="238"/>
      <c r="K584" s="238"/>
      <c r="L584" s="243"/>
      <c r="M584" s="244"/>
      <c r="N584" s="245"/>
      <c r="O584" s="245"/>
      <c r="P584" s="245"/>
      <c r="Q584" s="245"/>
      <c r="R584" s="245"/>
      <c r="S584" s="245"/>
      <c r="T584" s="246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47" t="s">
        <v>154</v>
      </c>
      <c r="AU584" s="247" t="s">
        <v>83</v>
      </c>
      <c r="AV584" s="14" t="s">
        <v>83</v>
      </c>
      <c r="AW584" s="14" t="s">
        <v>35</v>
      </c>
      <c r="AX584" s="14" t="s">
        <v>73</v>
      </c>
      <c r="AY584" s="247" t="s">
        <v>129</v>
      </c>
    </row>
    <row r="585" spans="1:51" s="14" customFormat="1" ht="12">
      <c r="A585" s="14"/>
      <c r="B585" s="237"/>
      <c r="C585" s="238"/>
      <c r="D585" s="219" t="s">
        <v>154</v>
      </c>
      <c r="E585" s="239" t="s">
        <v>19</v>
      </c>
      <c r="F585" s="240" t="s">
        <v>754</v>
      </c>
      <c r="G585" s="238"/>
      <c r="H585" s="241">
        <v>3.5</v>
      </c>
      <c r="I585" s="242"/>
      <c r="J585" s="238"/>
      <c r="K585" s="238"/>
      <c r="L585" s="243"/>
      <c r="M585" s="244"/>
      <c r="N585" s="245"/>
      <c r="O585" s="245"/>
      <c r="P585" s="245"/>
      <c r="Q585" s="245"/>
      <c r="R585" s="245"/>
      <c r="S585" s="245"/>
      <c r="T585" s="246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47" t="s">
        <v>154</v>
      </c>
      <c r="AU585" s="247" t="s">
        <v>83</v>
      </c>
      <c r="AV585" s="14" t="s">
        <v>83</v>
      </c>
      <c r="AW585" s="14" t="s">
        <v>35</v>
      </c>
      <c r="AX585" s="14" t="s">
        <v>73</v>
      </c>
      <c r="AY585" s="247" t="s">
        <v>129</v>
      </c>
    </row>
    <row r="586" spans="1:51" s="15" customFormat="1" ht="12">
      <c r="A586" s="15"/>
      <c r="B586" s="248"/>
      <c r="C586" s="249"/>
      <c r="D586" s="219" t="s">
        <v>154</v>
      </c>
      <c r="E586" s="250" t="s">
        <v>19</v>
      </c>
      <c r="F586" s="251" t="s">
        <v>162</v>
      </c>
      <c r="G586" s="249"/>
      <c r="H586" s="252">
        <v>21.86</v>
      </c>
      <c r="I586" s="253"/>
      <c r="J586" s="249"/>
      <c r="K586" s="249"/>
      <c r="L586" s="254"/>
      <c r="M586" s="255"/>
      <c r="N586" s="256"/>
      <c r="O586" s="256"/>
      <c r="P586" s="256"/>
      <c r="Q586" s="256"/>
      <c r="R586" s="256"/>
      <c r="S586" s="256"/>
      <c r="T586" s="257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T586" s="258" t="s">
        <v>154</v>
      </c>
      <c r="AU586" s="258" t="s">
        <v>83</v>
      </c>
      <c r="AV586" s="15" t="s">
        <v>136</v>
      </c>
      <c r="AW586" s="15" t="s">
        <v>35</v>
      </c>
      <c r="AX586" s="15" t="s">
        <v>81</v>
      </c>
      <c r="AY586" s="258" t="s">
        <v>129</v>
      </c>
    </row>
    <row r="587" spans="1:65" s="2" customFormat="1" ht="16.5" customHeight="1">
      <c r="A587" s="40"/>
      <c r="B587" s="41"/>
      <c r="C587" s="206" t="s">
        <v>755</v>
      </c>
      <c r="D587" s="206" t="s">
        <v>131</v>
      </c>
      <c r="E587" s="207" t="s">
        <v>756</v>
      </c>
      <c r="F587" s="208" t="s">
        <v>757</v>
      </c>
      <c r="G587" s="209" t="s">
        <v>280</v>
      </c>
      <c r="H587" s="210">
        <v>145.86</v>
      </c>
      <c r="I587" s="211"/>
      <c r="J587" s="212">
        <f>ROUND(I587*H587,2)</f>
        <v>0</v>
      </c>
      <c r="K587" s="208" t="s">
        <v>135</v>
      </c>
      <c r="L587" s="46"/>
      <c r="M587" s="213" t="s">
        <v>19</v>
      </c>
      <c r="N587" s="214" t="s">
        <v>44</v>
      </c>
      <c r="O587" s="86"/>
      <c r="P587" s="215">
        <f>O587*H587</f>
        <v>0</v>
      </c>
      <c r="Q587" s="215">
        <v>0.0002</v>
      </c>
      <c r="R587" s="215">
        <f>Q587*H587</f>
        <v>0.029172000000000003</v>
      </c>
      <c r="S587" s="215">
        <v>0</v>
      </c>
      <c r="T587" s="216">
        <f>S587*H587</f>
        <v>0</v>
      </c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R587" s="217" t="s">
        <v>136</v>
      </c>
      <c r="AT587" s="217" t="s">
        <v>131</v>
      </c>
      <c r="AU587" s="217" t="s">
        <v>83</v>
      </c>
      <c r="AY587" s="19" t="s">
        <v>129</v>
      </c>
      <c r="BE587" s="218">
        <f>IF(N587="základní",J587,0)</f>
        <v>0</v>
      </c>
      <c r="BF587" s="218">
        <f>IF(N587="snížená",J587,0)</f>
        <v>0</v>
      </c>
      <c r="BG587" s="218">
        <f>IF(N587="zákl. přenesená",J587,0)</f>
        <v>0</v>
      </c>
      <c r="BH587" s="218">
        <f>IF(N587="sníž. přenesená",J587,0)</f>
        <v>0</v>
      </c>
      <c r="BI587" s="218">
        <f>IF(N587="nulová",J587,0)</f>
        <v>0</v>
      </c>
      <c r="BJ587" s="19" t="s">
        <v>81</v>
      </c>
      <c r="BK587" s="218">
        <f>ROUND(I587*H587,2)</f>
        <v>0</v>
      </c>
      <c r="BL587" s="19" t="s">
        <v>136</v>
      </c>
      <c r="BM587" s="217" t="s">
        <v>758</v>
      </c>
    </row>
    <row r="588" spans="1:47" s="2" customFormat="1" ht="12">
      <c r="A588" s="40"/>
      <c r="B588" s="41"/>
      <c r="C588" s="42"/>
      <c r="D588" s="219" t="s">
        <v>138</v>
      </c>
      <c r="E588" s="42"/>
      <c r="F588" s="220" t="s">
        <v>757</v>
      </c>
      <c r="G588" s="42"/>
      <c r="H588" s="42"/>
      <c r="I588" s="221"/>
      <c r="J588" s="42"/>
      <c r="K588" s="42"/>
      <c r="L588" s="46"/>
      <c r="M588" s="222"/>
      <c r="N588" s="223"/>
      <c r="O588" s="86"/>
      <c r="P588" s="86"/>
      <c r="Q588" s="86"/>
      <c r="R588" s="86"/>
      <c r="S588" s="86"/>
      <c r="T588" s="87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T588" s="19" t="s">
        <v>138</v>
      </c>
      <c r="AU588" s="19" t="s">
        <v>83</v>
      </c>
    </row>
    <row r="589" spans="1:47" s="2" customFormat="1" ht="12">
      <c r="A589" s="40"/>
      <c r="B589" s="41"/>
      <c r="C589" s="42"/>
      <c r="D589" s="224" t="s">
        <v>139</v>
      </c>
      <c r="E589" s="42"/>
      <c r="F589" s="225" t="s">
        <v>759</v>
      </c>
      <c r="G589" s="42"/>
      <c r="H589" s="42"/>
      <c r="I589" s="221"/>
      <c r="J589" s="42"/>
      <c r="K589" s="42"/>
      <c r="L589" s="46"/>
      <c r="M589" s="222"/>
      <c r="N589" s="223"/>
      <c r="O589" s="86"/>
      <c r="P589" s="86"/>
      <c r="Q589" s="86"/>
      <c r="R589" s="86"/>
      <c r="S589" s="86"/>
      <c r="T589" s="87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T589" s="19" t="s">
        <v>139</v>
      </c>
      <c r="AU589" s="19" t="s">
        <v>83</v>
      </c>
    </row>
    <row r="590" spans="1:51" s="14" customFormat="1" ht="12">
      <c r="A590" s="14"/>
      <c r="B590" s="237"/>
      <c r="C590" s="238"/>
      <c r="D590" s="219" t="s">
        <v>154</v>
      </c>
      <c r="E590" s="239" t="s">
        <v>19</v>
      </c>
      <c r="F590" s="240" t="s">
        <v>747</v>
      </c>
      <c r="G590" s="238"/>
      <c r="H590" s="241">
        <v>145.86</v>
      </c>
      <c r="I590" s="242"/>
      <c r="J590" s="238"/>
      <c r="K590" s="238"/>
      <c r="L590" s="243"/>
      <c r="M590" s="244"/>
      <c r="N590" s="245"/>
      <c r="O590" s="245"/>
      <c r="P590" s="245"/>
      <c r="Q590" s="245"/>
      <c r="R590" s="245"/>
      <c r="S590" s="245"/>
      <c r="T590" s="246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47" t="s">
        <v>154</v>
      </c>
      <c r="AU590" s="247" t="s">
        <v>83</v>
      </c>
      <c r="AV590" s="14" t="s">
        <v>83</v>
      </c>
      <c r="AW590" s="14" t="s">
        <v>35</v>
      </c>
      <c r="AX590" s="14" t="s">
        <v>73</v>
      </c>
      <c r="AY590" s="247" t="s">
        <v>129</v>
      </c>
    </row>
    <row r="591" spans="1:51" s="15" customFormat="1" ht="12">
      <c r="A591" s="15"/>
      <c r="B591" s="248"/>
      <c r="C591" s="249"/>
      <c r="D591" s="219" t="s">
        <v>154</v>
      </c>
      <c r="E591" s="250" t="s">
        <v>19</v>
      </c>
      <c r="F591" s="251" t="s">
        <v>162</v>
      </c>
      <c r="G591" s="249"/>
      <c r="H591" s="252">
        <v>145.86</v>
      </c>
      <c r="I591" s="253"/>
      <c r="J591" s="249"/>
      <c r="K591" s="249"/>
      <c r="L591" s="254"/>
      <c r="M591" s="255"/>
      <c r="N591" s="256"/>
      <c r="O591" s="256"/>
      <c r="P591" s="256"/>
      <c r="Q591" s="256"/>
      <c r="R591" s="256"/>
      <c r="S591" s="256"/>
      <c r="T591" s="257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T591" s="258" t="s">
        <v>154</v>
      </c>
      <c r="AU591" s="258" t="s">
        <v>83</v>
      </c>
      <c r="AV591" s="15" t="s">
        <v>136</v>
      </c>
      <c r="AW591" s="15" t="s">
        <v>35</v>
      </c>
      <c r="AX591" s="15" t="s">
        <v>81</v>
      </c>
      <c r="AY591" s="258" t="s">
        <v>129</v>
      </c>
    </row>
    <row r="592" spans="1:65" s="2" customFormat="1" ht="21.75" customHeight="1">
      <c r="A592" s="40"/>
      <c r="B592" s="41"/>
      <c r="C592" s="206" t="s">
        <v>760</v>
      </c>
      <c r="D592" s="206" t="s">
        <v>131</v>
      </c>
      <c r="E592" s="207" t="s">
        <v>761</v>
      </c>
      <c r="F592" s="208" t="s">
        <v>762</v>
      </c>
      <c r="G592" s="209" t="s">
        <v>134</v>
      </c>
      <c r="H592" s="210">
        <v>21.86</v>
      </c>
      <c r="I592" s="211"/>
      <c r="J592" s="212">
        <f>ROUND(I592*H592,2)</f>
        <v>0</v>
      </c>
      <c r="K592" s="208" t="s">
        <v>135</v>
      </c>
      <c r="L592" s="46"/>
      <c r="M592" s="213" t="s">
        <v>19</v>
      </c>
      <c r="N592" s="214" t="s">
        <v>44</v>
      </c>
      <c r="O592" s="86"/>
      <c r="P592" s="215">
        <f>O592*H592</f>
        <v>0</v>
      </c>
      <c r="Q592" s="215">
        <v>0.0016</v>
      </c>
      <c r="R592" s="215">
        <f>Q592*H592</f>
        <v>0.034976</v>
      </c>
      <c r="S592" s="215">
        <v>0</v>
      </c>
      <c r="T592" s="216">
        <f>S592*H592</f>
        <v>0</v>
      </c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R592" s="217" t="s">
        <v>136</v>
      </c>
      <c r="AT592" s="217" t="s">
        <v>131</v>
      </c>
      <c r="AU592" s="217" t="s">
        <v>83</v>
      </c>
      <c r="AY592" s="19" t="s">
        <v>129</v>
      </c>
      <c r="BE592" s="218">
        <f>IF(N592="základní",J592,0)</f>
        <v>0</v>
      </c>
      <c r="BF592" s="218">
        <f>IF(N592="snížená",J592,0)</f>
        <v>0</v>
      </c>
      <c r="BG592" s="218">
        <f>IF(N592="zákl. přenesená",J592,0)</f>
        <v>0</v>
      </c>
      <c r="BH592" s="218">
        <f>IF(N592="sníž. přenesená",J592,0)</f>
        <v>0</v>
      </c>
      <c r="BI592" s="218">
        <f>IF(N592="nulová",J592,0)</f>
        <v>0</v>
      </c>
      <c r="BJ592" s="19" t="s">
        <v>81</v>
      </c>
      <c r="BK592" s="218">
        <f>ROUND(I592*H592,2)</f>
        <v>0</v>
      </c>
      <c r="BL592" s="19" t="s">
        <v>136</v>
      </c>
      <c r="BM592" s="217" t="s">
        <v>763</v>
      </c>
    </row>
    <row r="593" spans="1:47" s="2" customFormat="1" ht="12">
      <c r="A593" s="40"/>
      <c r="B593" s="41"/>
      <c r="C593" s="42"/>
      <c r="D593" s="219" t="s">
        <v>138</v>
      </c>
      <c r="E593" s="42"/>
      <c r="F593" s="220" t="s">
        <v>762</v>
      </c>
      <c r="G593" s="42"/>
      <c r="H593" s="42"/>
      <c r="I593" s="221"/>
      <c r="J593" s="42"/>
      <c r="K593" s="42"/>
      <c r="L593" s="46"/>
      <c r="M593" s="222"/>
      <c r="N593" s="223"/>
      <c r="O593" s="86"/>
      <c r="P593" s="86"/>
      <c r="Q593" s="86"/>
      <c r="R593" s="86"/>
      <c r="S593" s="86"/>
      <c r="T593" s="87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T593" s="19" t="s">
        <v>138</v>
      </c>
      <c r="AU593" s="19" t="s">
        <v>83</v>
      </c>
    </row>
    <row r="594" spans="1:47" s="2" customFormat="1" ht="12">
      <c r="A594" s="40"/>
      <c r="B594" s="41"/>
      <c r="C594" s="42"/>
      <c r="D594" s="224" t="s">
        <v>139</v>
      </c>
      <c r="E594" s="42"/>
      <c r="F594" s="225" t="s">
        <v>764</v>
      </c>
      <c r="G594" s="42"/>
      <c r="H594" s="42"/>
      <c r="I594" s="221"/>
      <c r="J594" s="42"/>
      <c r="K594" s="42"/>
      <c r="L594" s="46"/>
      <c r="M594" s="222"/>
      <c r="N594" s="223"/>
      <c r="O594" s="86"/>
      <c r="P594" s="86"/>
      <c r="Q594" s="86"/>
      <c r="R594" s="86"/>
      <c r="S594" s="86"/>
      <c r="T594" s="87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T594" s="19" t="s">
        <v>139</v>
      </c>
      <c r="AU594" s="19" t="s">
        <v>83</v>
      </c>
    </row>
    <row r="595" spans="1:51" s="14" customFormat="1" ht="12">
      <c r="A595" s="14"/>
      <c r="B595" s="237"/>
      <c r="C595" s="238"/>
      <c r="D595" s="219" t="s">
        <v>154</v>
      </c>
      <c r="E595" s="239" t="s">
        <v>19</v>
      </c>
      <c r="F595" s="240" t="s">
        <v>753</v>
      </c>
      <c r="G595" s="238"/>
      <c r="H595" s="241">
        <v>18.36</v>
      </c>
      <c r="I595" s="242"/>
      <c r="J595" s="238"/>
      <c r="K595" s="238"/>
      <c r="L595" s="243"/>
      <c r="M595" s="244"/>
      <c r="N595" s="245"/>
      <c r="O595" s="245"/>
      <c r="P595" s="245"/>
      <c r="Q595" s="245"/>
      <c r="R595" s="245"/>
      <c r="S595" s="245"/>
      <c r="T595" s="246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47" t="s">
        <v>154</v>
      </c>
      <c r="AU595" s="247" t="s">
        <v>83</v>
      </c>
      <c r="AV595" s="14" t="s">
        <v>83</v>
      </c>
      <c r="AW595" s="14" t="s">
        <v>35</v>
      </c>
      <c r="AX595" s="14" t="s">
        <v>73</v>
      </c>
      <c r="AY595" s="247" t="s">
        <v>129</v>
      </c>
    </row>
    <row r="596" spans="1:51" s="14" customFormat="1" ht="12">
      <c r="A596" s="14"/>
      <c r="B596" s="237"/>
      <c r="C596" s="238"/>
      <c r="D596" s="219" t="s">
        <v>154</v>
      </c>
      <c r="E596" s="239" t="s">
        <v>19</v>
      </c>
      <c r="F596" s="240" t="s">
        <v>754</v>
      </c>
      <c r="G596" s="238"/>
      <c r="H596" s="241">
        <v>3.5</v>
      </c>
      <c r="I596" s="242"/>
      <c r="J596" s="238"/>
      <c r="K596" s="238"/>
      <c r="L596" s="243"/>
      <c r="M596" s="244"/>
      <c r="N596" s="245"/>
      <c r="O596" s="245"/>
      <c r="P596" s="245"/>
      <c r="Q596" s="245"/>
      <c r="R596" s="245"/>
      <c r="S596" s="245"/>
      <c r="T596" s="246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7" t="s">
        <v>154</v>
      </c>
      <c r="AU596" s="247" t="s">
        <v>83</v>
      </c>
      <c r="AV596" s="14" t="s">
        <v>83</v>
      </c>
      <c r="AW596" s="14" t="s">
        <v>35</v>
      </c>
      <c r="AX596" s="14" t="s">
        <v>73</v>
      </c>
      <c r="AY596" s="247" t="s">
        <v>129</v>
      </c>
    </row>
    <row r="597" spans="1:51" s="15" customFormat="1" ht="12">
      <c r="A597" s="15"/>
      <c r="B597" s="248"/>
      <c r="C597" s="249"/>
      <c r="D597" s="219" t="s">
        <v>154</v>
      </c>
      <c r="E597" s="250" t="s">
        <v>19</v>
      </c>
      <c r="F597" s="251" t="s">
        <v>162</v>
      </c>
      <c r="G597" s="249"/>
      <c r="H597" s="252">
        <v>21.86</v>
      </c>
      <c r="I597" s="253"/>
      <c r="J597" s="249"/>
      <c r="K597" s="249"/>
      <c r="L597" s="254"/>
      <c r="M597" s="255"/>
      <c r="N597" s="256"/>
      <c r="O597" s="256"/>
      <c r="P597" s="256"/>
      <c r="Q597" s="256"/>
      <c r="R597" s="256"/>
      <c r="S597" s="256"/>
      <c r="T597" s="257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T597" s="258" t="s">
        <v>154</v>
      </c>
      <c r="AU597" s="258" t="s">
        <v>83</v>
      </c>
      <c r="AV597" s="15" t="s">
        <v>136</v>
      </c>
      <c r="AW597" s="15" t="s">
        <v>35</v>
      </c>
      <c r="AX597" s="15" t="s">
        <v>81</v>
      </c>
      <c r="AY597" s="258" t="s">
        <v>129</v>
      </c>
    </row>
    <row r="598" spans="1:65" s="2" customFormat="1" ht="24.15" customHeight="1">
      <c r="A598" s="40"/>
      <c r="B598" s="41"/>
      <c r="C598" s="206" t="s">
        <v>765</v>
      </c>
      <c r="D598" s="206" t="s">
        <v>131</v>
      </c>
      <c r="E598" s="207" t="s">
        <v>766</v>
      </c>
      <c r="F598" s="208" t="s">
        <v>767</v>
      </c>
      <c r="G598" s="209" t="s">
        <v>280</v>
      </c>
      <c r="H598" s="210">
        <v>1153</v>
      </c>
      <c r="I598" s="211"/>
      <c r="J598" s="212">
        <f>ROUND(I598*H598,2)</f>
        <v>0</v>
      </c>
      <c r="K598" s="208" t="s">
        <v>135</v>
      </c>
      <c r="L598" s="46"/>
      <c r="M598" s="213" t="s">
        <v>19</v>
      </c>
      <c r="N598" s="214" t="s">
        <v>44</v>
      </c>
      <c r="O598" s="86"/>
      <c r="P598" s="215">
        <f>O598*H598</f>
        <v>0</v>
      </c>
      <c r="Q598" s="215">
        <v>0.1554</v>
      </c>
      <c r="R598" s="215">
        <f>Q598*H598</f>
        <v>179.17620000000002</v>
      </c>
      <c r="S598" s="215">
        <v>0</v>
      </c>
      <c r="T598" s="216">
        <f>S598*H598</f>
        <v>0</v>
      </c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R598" s="217" t="s">
        <v>136</v>
      </c>
      <c r="AT598" s="217" t="s">
        <v>131</v>
      </c>
      <c r="AU598" s="217" t="s">
        <v>83</v>
      </c>
      <c r="AY598" s="19" t="s">
        <v>129</v>
      </c>
      <c r="BE598" s="218">
        <f>IF(N598="základní",J598,0)</f>
        <v>0</v>
      </c>
      <c r="BF598" s="218">
        <f>IF(N598="snížená",J598,0)</f>
        <v>0</v>
      </c>
      <c r="BG598" s="218">
        <f>IF(N598="zákl. přenesená",J598,0)</f>
        <v>0</v>
      </c>
      <c r="BH598" s="218">
        <f>IF(N598="sníž. přenesená",J598,0)</f>
        <v>0</v>
      </c>
      <c r="BI598" s="218">
        <f>IF(N598="nulová",J598,0)</f>
        <v>0</v>
      </c>
      <c r="BJ598" s="19" t="s">
        <v>81</v>
      </c>
      <c r="BK598" s="218">
        <f>ROUND(I598*H598,2)</f>
        <v>0</v>
      </c>
      <c r="BL598" s="19" t="s">
        <v>136</v>
      </c>
      <c r="BM598" s="217" t="s">
        <v>768</v>
      </c>
    </row>
    <row r="599" spans="1:47" s="2" customFormat="1" ht="12">
      <c r="A599" s="40"/>
      <c r="B599" s="41"/>
      <c r="C599" s="42"/>
      <c r="D599" s="219" t="s">
        <v>138</v>
      </c>
      <c r="E599" s="42"/>
      <c r="F599" s="220" t="s">
        <v>767</v>
      </c>
      <c r="G599" s="42"/>
      <c r="H599" s="42"/>
      <c r="I599" s="221"/>
      <c r="J599" s="42"/>
      <c r="K599" s="42"/>
      <c r="L599" s="46"/>
      <c r="M599" s="222"/>
      <c r="N599" s="223"/>
      <c r="O599" s="86"/>
      <c r="P599" s="86"/>
      <c r="Q599" s="86"/>
      <c r="R599" s="86"/>
      <c r="S599" s="86"/>
      <c r="T599" s="87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T599" s="19" t="s">
        <v>138</v>
      </c>
      <c r="AU599" s="19" t="s">
        <v>83</v>
      </c>
    </row>
    <row r="600" spans="1:47" s="2" customFormat="1" ht="12">
      <c r="A600" s="40"/>
      <c r="B600" s="41"/>
      <c r="C600" s="42"/>
      <c r="D600" s="224" t="s">
        <v>139</v>
      </c>
      <c r="E600" s="42"/>
      <c r="F600" s="225" t="s">
        <v>769</v>
      </c>
      <c r="G600" s="42"/>
      <c r="H600" s="42"/>
      <c r="I600" s="221"/>
      <c r="J600" s="42"/>
      <c r="K600" s="42"/>
      <c r="L600" s="46"/>
      <c r="M600" s="222"/>
      <c r="N600" s="223"/>
      <c r="O600" s="86"/>
      <c r="P600" s="86"/>
      <c r="Q600" s="86"/>
      <c r="R600" s="86"/>
      <c r="S600" s="86"/>
      <c r="T600" s="87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T600" s="19" t="s">
        <v>139</v>
      </c>
      <c r="AU600" s="19" t="s">
        <v>83</v>
      </c>
    </row>
    <row r="601" spans="1:51" s="14" customFormat="1" ht="12">
      <c r="A601" s="14"/>
      <c r="B601" s="237"/>
      <c r="C601" s="238"/>
      <c r="D601" s="219" t="s">
        <v>154</v>
      </c>
      <c r="E601" s="239" t="s">
        <v>19</v>
      </c>
      <c r="F601" s="240" t="s">
        <v>770</v>
      </c>
      <c r="G601" s="238"/>
      <c r="H601" s="241">
        <v>1125</v>
      </c>
      <c r="I601" s="242"/>
      <c r="J601" s="238"/>
      <c r="K601" s="238"/>
      <c r="L601" s="243"/>
      <c r="M601" s="244"/>
      <c r="N601" s="245"/>
      <c r="O601" s="245"/>
      <c r="P601" s="245"/>
      <c r="Q601" s="245"/>
      <c r="R601" s="245"/>
      <c r="S601" s="245"/>
      <c r="T601" s="246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47" t="s">
        <v>154</v>
      </c>
      <c r="AU601" s="247" t="s">
        <v>83</v>
      </c>
      <c r="AV601" s="14" t="s">
        <v>83</v>
      </c>
      <c r="AW601" s="14" t="s">
        <v>35</v>
      </c>
      <c r="AX601" s="14" t="s">
        <v>73</v>
      </c>
      <c r="AY601" s="247" t="s">
        <v>129</v>
      </c>
    </row>
    <row r="602" spans="1:51" s="14" customFormat="1" ht="12">
      <c r="A602" s="14"/>
      <c r="B602" s="237"/>
      <c r="C602" s="238"/>
      <c r="D602" s="219" t="s">
        <v>154</v>
      </c>
      <c r="E602" s="239" t="s">
        <v>19</v>
      </c>
      <c r="F602" s="240" t="s">
        <v>771</v>
      </c>
      <c r="G602" s="238"/>
      <c r="H602" s="241">
        <v>28</v>
      </c>
      <c r="I602" s="242"/>
      <c r="J602" s="238"/>
      <c r="K602" s="238"/>
      <c r="L602" s="243"/>
      <c r="M602" s="244"/>
      <c r="N602" s="245"/>
      <c r="O602" s="245"/>
      <c r="P602" s="245"/>
      <c r="Q602" s="245"/>
      <c r="R602" s="245"/>
      <c r="S602" s="245"/>
      <c r="T602" s="246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47" t="s">
        <v>154</v>
      </c>
      <c r="AU602" s="247" t="s">
        <v>83</v>
      </c>
      <c r="AV602" s="14" t="s">
        <v>83</v>
      </c>
      <c r="AW602" s="14" t="s">
        <v>35</v>
      </c>
      <c r="AX602" s="14" t="s">
        <v>73</v>
      </c>
      <c r="AY602" s="247" t="s">
        <v>129</v>
      </c>
    </row>
    <row r="603" spans="1:51" s="15" customFormat="1" ht="12">
      <c r="A603" s="15"/>
      <c r="B603" s="248"/>
      <c r="C603" s="249"/>
      <c r="D603" s="219" t="s">
        <v>154</v>
      </c>
      <c r="E603" s="250" t="s">
        <v>19</v>
      </c>
      <c r="F603" s="251" t="s">
        <v>162</v>
      </c>
      <c r="G603" s="249"/>
      <c r="H603" s="252">
        <v>1153</v>
      </c>
      <c r="I603" s="253"/>
      <c r="J603" s="249"/>
      <c r="K603" s="249"/>
      <c r="L603" s="254"/>
      <c r="M603" s="255"/>
      <c r="N603" s="256"/>
      <c r="O603" s="256"/>
      <c r="P603" s="256"/>
      <c r="Q603" s="256"/>
      <c r="R603" s="256"/>
      <c r="S603" s="256"/>
      <c r="T603" s="257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T603" s="258" t="s">
        <v>154</v>
      </c>
      <c r="AU603" s="258" t="s">
        <v>83</v>
      </c>
      <c r="AV603" s="15" t="s">
        <v>136</v>
      </c>
      <c r="AW603" s="15" t="s">
        <v>35</v>
      </c>
      <c r="AX603" s="15" t="s">
        <v>81</v>
      </c>
      <c r="AY603" s="258" t="s">
        <v>129</v>
      </c>
    </row>
    <row r="604" spans="1:65" s="2" customFormat="1" ht="16.5" customHeight="1">
      <c r="A604" s="40"/>
      <c r="B604" s="41"/>
      <c r="C604" s="259" t="s">
        <v>772</v>
      </c>
      <c r="D604" s="259" t="s">
        <v>419</v>
      </c>
      <c r="E604" s="260" t="s">
        <v>773</v>
      </c>
      <c r="F604" s="261" t="s">
        <v>774</v>
      </c>
      <c r="G604" s="262" t="s">
        <v>280</v>
      </c>
      <c r="H604" s="263">
        <v>1176.06</v>
      </c>
      <c r="I604" s="264"/>
      <c r="J604" s="265">
        <f>ROUND(I604*H604,2)</f>
        <v>0</v>
      </c>
      <c r="K604" s="261" t="s">
        <v>135</v>
      </c>
      <c r="L604" s="266"/>
      <c r="M604" s="267" t="s">
        <v>19</v>
      </c>
      <c r="N604" s="268" t="s">
        <v>44</v>
      </c>
      <c r="O604" s="86"/>
      <c r="P604" s="215">
        <f>O604*H604</f>
        <v>0</v>
      </c>
      <c r="Q604" s="215">
        <v>0.08</v>
      </c>
      <c r="R604" s="215">
        <f>Q604*H604</f>
        <v>94.0848</v>
      </c>
      <c r="S604" s="215">
        <v>0</v>
      </c>
      <c r="T604" s="216">
        <f>S604*H604</f>
        <v>0</v>
      </c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R604" s="217" t="s">
        <v>197</v>
      </c>
      <c r="AT604" s="217" t="s">
        <v>419</v>
      </c>
      <c r="AU604" s="217" t="s">
        <v>83</v>
      </c>
      <c r="AY604" s="19" t="s">
        <v>129</v>
      </c>
      <c r="BE604" s="218">
        <f>IF(N604="základní",J604,0)</f>
        <v>0</v>
      </c>
      <c r="BF604" s="218">
        <f>IF(N604="snížená",J604,0)</f>
        <v>0</v>
      </c>
      <c r="BG604" s="218">
        <f>IF(N604="zákl. přenesená",J604,0)</f>
        <v>0</v>
      </c>
      <c r="BH604" s="218">
        <f>IF(N604="sníž. přenesená",J604,0)</f>
        <v>0</v>
      </c>
      <c r="BI604" s="218">
        <f>IF(N604="nulová",J604,0)</f>
        <v>0</v>
      </c>
      <c r="BJ604" s="19" t="s">
        <v>81</v>
      </c>
      <c r="BK604" s="218">
        <f>ROUND(I604*H604,2)</f>
        <v>0</v>
      </c>
      <c r="BL604" s="19" t="s">
        <v>136</v>
      </c>
      <c r="BM604" s="217" t="s">
        <v>775</v>
      </c>
    </row>
    <row r="605" spans="1:47" s="2" customFormat="1" ht="12">
      <c r="A605" s="40"/>
      <c r="B605" s="41"/>
      <c r="C605" s="42"/>
      <c r="D605" s="219" t="s">
        <v>138</v>
      </c>
      <c r="E605" s="42"/>
      <c r="F605" s="220" t="s">
        <v>774</v>
      </c>
      <c r="G605" s="42"/>
      <c r="H605" s="42"/>
      <c r="I605" s="221"/>
      <c r="J605" s="42"/>
      <c r="K605" s="42"/>
      <c r="L605" s="46"/>
      <c r="M605" s="222"/>
      <c r="N605" s="223"/>
      <c r="O605" s="86"/>
      <c r="P605" s="86"/>
      <c r="Q605" s="86"/>
      <c r="R605" s="86"/>
      <c r="S605" s="86"/>
      <c r="T605" s="87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T605" s="19" t="s">
        <v>138</v>
      </c>
      <c r="AU605" s="19" t="s">
        <v>83</v>
      </c>
    </row>
    <row r="606" spans="1:51" s="14" customFormat="1" ht="12">
      <c r="A606" s="14"/>
      <c r="B606" s="237"/>
      <c r="C606" s="238"/>
      <c r="D606" s="219" t="s">
        <v>154</v>
      </c>
      <c r="E606" s="239" t="s">
        <v>19</v>
      </c>
      <c r="F606" s="240" t="s">
        <v>776</v>
      </c>
      <c r="G606" s="238"/>
      <c r="H606" s="241">
        <v>1176.06</v>
      </c>
      <c r="I606" s="242"/>
      <c r="J606" s="238"/>
      <c r="K606" s="238"/>
      <c r="L606" s="243"/>
      <c r="M606" s="244"/>
      <c r="N606" s="245"/>
      <c r="O606" s="245"/>
      <c r="P606" s="245"/>
      <c r="Q606" s="245"/>
      <c r="R606" s="245"/>
      <c r="S606" s="245"/>
      <c r="T606" s="246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47" t="s">
        <v>154</v>
      </c>
      <c r="AU606" s="247" t="s">
        <v>83</v>
      </c>
      <c r="AV606" s="14" t="s">
        <v>83</v>
      </c>
      <c r="AW606" s="14" t="s">
        <v>35</v>
      </c>
      <c r="AX606" s="14" t="s">
        <v>81</v>
      </c>
      <c r="AY606" s="247" t="s">
        <v>129</v>
      </c>
    </row>
    <row r="607" spans="1:65" s="2" customFormat="1" ht="33" customHeight="1">
      <c r="A607" s="40"/>
      <c r="B607" s="41"/>
      <c r="C607" s="206" t="s">
        <v>777</v>
      </c>
      <c r="D607" s="206" t="s">
        <v>131</v>
      </c>
      <c r="E607" s="207" t="s">
        <v>778</v>
      </c>
      <c r="F607" s="208" t="s">
        <v>779</v>
      </c>
      <c r="G607" s="209" t="s">
        <v>280</v>
      </c>
      <c r="H607" s="210">
        <v>440.01</v>
      </c>
      <c r="I607" s="211"/>
      <c r="J607" s="212">
        <f>ROUND(I607*H607,2)</f>
        <v>0</v>
      </c>
      <c r="K607" s="208" t="s">
        <v>135</v>
      </c>
      <c r="L607" s="46"/>
      <c r="M607" s="213" t="s">
        <v>19</v>
      </c>
      <c r="N607" s="214" t="s">
        <v>44</v>
      </c>
      <c r="O607" s="86"/>
      <c r="P607" s="215">
        <f>O607*H607</f>
        <v>0</v>
      </c>
      <c r="Q607" s="215">
        <v>0.12095</v>
      </c>
      <c r="R607" s="215">
        <f>Q607*H607</f>
        <v>53.2192095</v>
      </c>
      <c r="S607" s="215">
        <v>0</v>
      </c>
      <c r="T607" s="216">
        <f>S607*H607</f>
        <v>0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17" t="s">
        <v>136</v>
      </c>
      <c r="AT607" s="217" t="s">
        <v>131</v>
      </c>
      <c r="AU607" s="217" t="s">
        <v>83</v>
      </c>
      <c r="AY607" s="19" t="s">
        <v>129</v>
      </c>
      <c r="BE607" s="218">
        <f>IF(N607="základní",J607,0)</f>
        <v>0</v>
      </c>
      <c r="BF607" s="218">
        <f>IF(N607="snížená",J607,0)</f>
        <v>0</v>
      </c>
      <c r="BG607" s="218">
        <f>IF(N607="zákl. přenesená",J607,0)</f>
        <v>0</v>
      </c>
      <c r="BH607" s="218">
        <f>IF(N607="sníž. přenesená",J607,0)</f>
        <v>0</v>
      </c>
      <c r="BI607" s="218">
        <f>IF(N607="nulová",J607,0)</f>
        <v>0</v>
      </c>
      <c r="BJ607" s="19" t="s">
        <v>81</v>
      </c>
      <c r="BK607" s="218">
        <f>ROUND(I607*H607,2)</f>
        <v>0</v>
      </c>
      <c r="BL607" s="19" t="s">
        <v>136</v>
      </c>
      <c r="BM607" s="217" t="s">
        <v>780</v>
      </c>
    </row>
    <row r="608" spans="1:47" s="2" customFormat="1" ht="12">
      <c r="A608" s="40"/>
      <c r="B608" s="41"/>
      <c r="C608" s="42"/>
      <c r="D608" s="219" t="s">
        <v>138</v>
      </c>
      <c r="E608" s="42"/>
      <c r="F608" s="220" t="s">
        <v>779</v>
      </c>
      <c r="G608" s="42"/>
      <c r="H608" s="42"/>
      <c r="I608" s="221"/>
      <c r="J608" s="42"/>
      <c r="K608" s="42"/>
      <c r="L608" s="46"/>
      <c r="M608" s="222"/>
      <c r="N608" s="223"/>
      <c r="O608" s="86"/>
      <c r="P608" s="86"/>
      <c r="Q608" s="86"/>
      <c r="R608" s="86"/>
      <c r="S608" s="86"/>
      <c r="T608" s="87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T608" s="19" t="s">
        <v>138</v>
      </c>
      <c r="AU608" s="19" t="s">
        <v>83</v>
      </c>
    </row>
    <row r="609" spans="1:47" s="2" customFormat="1" ht="12">
      <c r="A609" s="40"/>
      <c r="B609" s="41"/>
      <c r="C609" s="42"/>
      <c r="D609" s="224" t="s">
        <v>139</v>
      </c>
      <c r="E609" s="42"/>
      <c r="F609" s="225" t="s">
        <v>781</v>
      </c>
      <c r="G609" s="42"/>
      <c r="H609" s="42"/>
      <c r="I609" s="221"/>
      <c r="J609" s="42"/>
      <c r="K609" s="42"/>
      <c r="L609" s="46"/>
      <c r="M609" s="222"/>
      <c r="N609" s="223"/>
      <c r="O609" s="86"/>
      <c r="P609" s="86"/>
      <c r="Q609" s="86"/>
      <c r="R609" s="86"/>
      <c r="S609" s="86"/>
      <c r="T609" s="87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T609" s="19" t="s">
        <v>139</v>
      </c>
      <c r="AU609" s="19" t="s">
        <v>83</v>
      </c>
    </row>
    <row r="610" spans="1:65" s="2" customFormat="1" ht="16.5" customHeight="1">
      <c r="A610" s="40"/>
      <c r="B610" s="41"/>
      <c r="C610" s="259" t="s">
        <v>782</v>
      </c>
      <c r="D610" s="259" t="s">
        <v>419</v>
      </c>
      <c r="E610" s="260" t="s">
        <v>783</v>
      </c>
      <c r="F610" s="261" t="s">
        <v>784</v>
      </c>
      <c r="G610" s="262" t="s">
        <v>280</v>
      </c>
      <c r="H610" s="263">
        <v>448.81</v>
      </c>
      <c r="I610" s="264"/>
      <c r="J610" s="265">
        <f>ROUND(I610*H610,2)</f>
        <v>0</v>
      </c>
      <c r="K610" s="261" t="s">
        <v>135</v>
      </c>
      <c r="L610" s="266"/>
      <c r="M610" s="267" t="s">
        <v>19</v>
      </c>
      <c r="N610" s="268" t="s">
        <v>44</v>
      </c>
      <c r="O610" s="86"/>
      <c r="P610" s="215">
        <f>O610*H610</f>
        <v>0</v>
      </c>
      <c r="Q610" s="215">
        <v>0.046</v>
      </c>
      <c r="R610" s="215">
        <f>Q610*H610</f>
        <v>20.64526</v>
      </c>
      <c r="S610" s="215">
        <v>0</v>
      </c>
      <c r="T610" s="216">
        <f>S610*H610</f>
        <v>0</v>
      </c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R610" s="217" t="s">
        <v>197</v>
      </c>
      <c r="AT610" s="217" t="s">
        <v>419</v>
      </c>
      <c r="AU610" s="217" t="s">
        <v>83</v>
      </c>
      <c r="AY610" s="19" t="s">
        <v>129</v>
      </c>
      <c r="BE610" s="218">
        <f>IF(N610="základní",J610,0)</f>
        <v>0</v>
      </c>
      <c r="BF610" s="218">
        <f>IF(N610="snížená",J610,0)</f>
        <v>0</v>
      </c>
      <c r="BG610" s="218">
        <f>IF(N610="zákl. přenesená",J610,0)</f>
        <v>0</v>
      </c>
      <c r="BH610" s="218">
        <f>IF(N610="sníž. přenesená",J610,0)</f>
        <v>0</v>
      </c>
      <c r="BI610" s="218">
        <f>IF(N610="nulová",J610,0)</f>
        <v>0</v>
      </c>
      <c r="BJ610" s="19" t="s">
        <v>81</v>
      </c>
      <c r="BK610" s="218">
        <f>ROUND(I610*H610,2)</f>
        <v>0</v>
      </c>
      <c r="BL610" s="19" t="s">
        <v>136</v>
      </c>
      <c r="BM610" s="217" t="s">
        <v>785</v>
      </c>
    </row>
    <row r="611" spans="1:47" s="2" customFormat="1" ht="12">
      <c r="A611" s="40"/>
      <c r="B611" s="41"/>
      <c r="C611" s="42"/>
      <c r="D611" s="219" t="s">
        <v>138</v>
      </c>
      <c r="E611" s="42"/>
      <c r="F611" s="220" t="s">
        <v>784</v>
      </c>
      <c r="G611" s="42"/>
      <c r="H611" s="42"/>
      <c r="I611" s="221"/>
      <c r="J611" s="42"/>
      <c r="K611" s="42"/>
      <c r="L611" s="46"/>
      <c r="M611" s="222"/>
      <c r="N611" s="223"/>
      <c r="O611" s="86"/>
      <c r="P611" s="86"/>
      <c r="Q611" s="86"/>
      <c r="R611" s="86"/>
      <c r="S611" s="86"/>
      <c r="T611" s="87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T611" s="19" t="s">
        <v>138</v>
      </c>
      <c r="AU611" s="19" t="s">
        <v>83</v>
      </c>
    </row>
    <row r="612" spans="1:51" s="14" customFormat="1" ht="12">
      <c r="A612" s="14"/>
      <c r="B612" s="237"/>
      <c r="C612" s="238"/>
      <c r="D612" s="219" t="s">
        <v>154</v>
      </c>
      <c r="E612" s="239" t="s">
        <v>19</v>
      </c>
      <c r="F612" s="240" t="s">
        <v>786</v>
      </c>
      <c r="G612" s="238"/>
      <c r="H612" s="241">
        <v>448.81</v>
      </c>
      <c r="I612" s="242"/>
      <c r="J612" s="238"/>
      <c r="K612" s="238"/>
      <c r="L612" s="243"/>
      <c r="M612" s="244"/>
      <c r="N612" s="245"/>
      <c r="O612" s="245"/>
      <c r="P612" s="245"/>
      <c r="Q612" s="245"/>
      <c r="R612" s="245"/>
      <c r="S612" s="245"/>
      <c r="T612" s="246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47" t="s">
        <v>154</v>
      </c>
      <c r="AU612" s="247" t="s">
        <v>83</v>
      </c>
      <c r="AV612" s="14" t="s">
        <v>83</v>
      </c>
      <c r="AW612" s="14" t="s">
        <v>35</v>
      </c>
      <c r="AX612" s="14" t="s">
        <v>81</v>
      </c>
      <c r="AY612" s="247" t="s">
        <v>129</v>
      </c>
    </row>
    <row r="613" spans="1:65" s="2" customFormat="1" ht="24.15" customHeight="1">
      <c r="A613" s="40"/>
      <c r="B613" s="41"/>
      <c r="C613" s="206" t="s">
        <v>787</v>
      </c>
      <c r="D613" s="206" t="s">
        <v>131</v>
      </c>
      <c r="E613" s="207" t="s">
        <v>788</v>
      </c>
      <c r="F613" s="208" t="s">
        <v>789</v>
      </c>
      <c r="G613" s="209" t="s">
        <v>280</v>
      </c>
      <c r="H613" s="210">
        <v>967.47</v>
      </c>
      <c r="I613" s="211"/>
      <c r="J613" s="212">
        <f>ROUND(I613*H613,2)</f>
        <v>0</v>
      </c>
      <c r="K613" s="208" t="s">
        <v>135</v>
      </c>
      <c r="L613" s="46"/>
      <c r="M613" s="213" t="s">
        <v>19</v>
      </c>
      <c r="N613" s="214" t="s">
        <v>44</v>
      </c>
      <c r="O613" s="86"/>
      <c r="P613" s="215">
        <f>O613*H613</f>
        <v>0</v>
      </c>
      <c r="Q613" s="215">
        <v>0.1295</v>
      </c>
      <c r="R613" s="215">
        <f>Q613*H613</f>
        <v>125.28736500000001</v>
      </c>
      <c r="S613" s="215">
        <v>0</v>
      </c>
      <c r="T613" s="216">
        <f>S613*H613</f>
        <v>0</v>
      </c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R613" s="217" t="s">
        <v>136</v>
      </c>
      <c r="AT613" s="217" t="s">
        <v>131</v>
      </c>
      <c r="AU613" s="217" t="s">
        <v>83</v>
      </c>
      <c r="AY613" s="19" t="s">
        <v>129</v>
      </c>
      <c r="BE613" s="218">
        <f>IF(N613="základní",J613,0)</f>
        <v>0</v>
      </c>
      <c r="BF613" s="218">
        <f>IF(N613="snížená",J613,0)</f>
        <v>0</v>
      </c>
      <c r="BG613" s="218">
        <f>IF(N613="zákl. přenesená",J613,0)</f>
        <v>0</v>
      </c>
      <c r="BH613" s="218">
        <f>IF(N613="sníž. přenesená",J613,0)</f>
        <v>0</v>
      </c>
      <c r="BI613" s="218">
        <f>IF(N613="nulová",J613,0)</f>
        <v>0</v>
      </c>
      <c r="BJ613" s="19" t="s">
        <v>81</v>
      </c>
      <c r="BK613" s="218">
        <f>ROUND(I613*H613,2)</f>
        <v>0</v>
      </c>
      <c r="BL613" s="19" t="s">
        <v>136</v>
      </c>
      <c r="BM613" s="217" t="s">
        <v>790</v>
      </c>
    </row>
    <row r="614" spans="1:47" s="2" customFormat="1" ht="12">
      <c r="A614" s="40"/>
      <c r="B614" s="41"/>
      <c r="C614" s="42"/>
      <c r="D614" s="219" t="s">
        <v>138</v>
      </c>
      <c r="E614" s="42"/>
      <c r="F614" s="220" t="s">
        <v>789</v>
      </c>
      <c r="G614" s="42"/>
      <c r="H614" s="42"/>
      <c r="I614" s="221"/>
      <c r="J614" s="42"/>
      <c r="K614" s="42"/>
      <c r="L614" s="46"/>
      <c r="M614" s="222"/>
      <c r="N614" s="223"/>
      <c r="O614" s="86"/>
      <c r="P614" s="86"/>
      <c r="Q614" s="86"/>
      <c r="R614" s="86"/>
      <c r="S614" s="86"/>
      <c r="T614" s="87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T614" s="19" t="s">
        <v>138</v>
      </c>
      <c r="AU614" s="19" t="s">
        <v>83</v>
      </c>
    </row>
    <row r="615" spans="1:47" s="2" customFormat="1" ht="12">
      <c r="A615" s="40"/>
      <c r="B615" s="41"/>
      <c r="C615" s="42"/>
      <c r="D615" s="224" t="s">
        <v>139</v>
      </c>
      <c r="E615" s="42"/>
      <c r="F615" s="225" t="s">
        <v>791</v>
      </c>
      <c r="G615" s="42"/>
      <c r="H615" s="42"/>
      <c r="I615" s="221"/>
      <c r="J615" s="42"/>
      <c r="K615" s="42"/>
      <c r="L615" s="46"/>
      <c r="M615" s="222"/>
      <c r="N615" s="223"/>
      <c r="O615" s="86"/>
      <c r="P615" s="86"/>
      <c r="Q615" s="86"/>
      <c r="R615" s="86"/>
      <c r="S615" s="86"/>
      <c r="T615" s="87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T615" s="19" t="s">
        <v>139</v>
      </c>
      <c r="AU615" s="19" t="s">
        <v>83</v>
      </c>
    </row>
    <row r="616" spans="1:65" s="2" customFormat="1" ht="16.5" customHeight="1">
      <c r="A616" s="40"/>
      <c r="B616" s="41"/>
      <c r="C616" s="259" t="s">
        <v>792</v>
      </c>
      <c r="D616" s="259" t="s">
        <v>419</v>
      </c>
      <c r="E616" s="260" t="s">
        <v>793</v>
      </c>
      <c r="F616" s="261" t="s">
        <v>794</v>
      </c>
      <c r="G616" s="262" t="s">
        <v>280</v>
      </c>
      <c r="H616" s="263">
        <v>986.819</v>
      </c>
      <c r="I616" s="264"/>
      <c r="J616" s="265">
        <f>ROUND(I616*H616,2)</f>
        <v>0</v>
      </c>
      <c r="K616" s="261" t="s">
        <v>135</v>
      </c>
      <c r="L616" s="266"/>
      <c r="M616" s="267" t="s">
        <v>19</v>
      </c>
      <c r="N616" s="268" t="s">
        <v>44</v>
      </c>
      <c r="O616" s="86"/>
      <c r="P616" s="215">
        <f>O616*H616</f>
        <v>0</v>
      </c>
      <c r="Q616" s="215">
        <v>0.036</v>
      </c>
      <c r="R616" s="215">
        <f>Q616*H616</f>
        <v>35.525484</v>
      </c>
      <c r="S616" s="215">
        <v>0</v>
      </c>
      <c r="T616" s="216">
        <f>S616*H616</f>
        <v>0</v>
      </c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R616" s="217" t="s">
        <v>197</v>
      </c>
      <c r="AT616" s="217" t="s">
        <v>419</v>
      </c>
      <c r="AU616" s="217" t="s">
        <v>83</v>
      </c>
      <c r="AY616" s="19" t="s">
        <v>129</v>
      </c>
      <c r="BE616" s="218">
        <f>IF(N616="základní",J616,0)</f>
        <v>0</v>
      </c>
      <c r="BF616" s="218">
        <f>IF(N616="snížená",J616,0)</f>
        <v>0</v>
      </c>
      <c r="BG616" s="218">
        <f>IF(N616="zákl. přenesená",J616,0)</f>
        <v>0</v>
      </c>
      <c r="BH616" s="218">
        <f>IF(N616="sníž. přenesená",J616,0)</f>
        <v>0</v>
      </c>
      <c r="BI616" s="218">
        <f>IF(N616="nulová",J616,0)</f>
        <v>0</v>
      </c>
      <c r="BJ616" s="19" t="s">
        <v>81</v>
      </c>
      <c r="BK616" s="218">
        <f>ROUND(I616*H616,2)</f>
        <v>0</v>
      </c>
      <c r="BL616" s="19" t="s">
        <v>136</v>
      </c>
      <c r="BM616" s="217" t="s">
        <v>795</v>
      </c>
    </row>
    <row r="617" spans="1:47" s="2" customFormat="1" ht="12">
      <c r="A617" s="40"/>
      <c r="B617" s="41"/>
      <c r="C617" s="42"/>
      <c r="D617" s="219" t="s">
        <v>138</v>
      </c>
      <c r="E617" s="42"/>
      <c r="F617" s="220" t="s">
        <v>794</v>
      </c>
      <c r="G617" s="42"/>
      <c r="H617" s="42"/>
      <c r="I617" s="221"/>
      <c r="J617" s="42"/>
      <c r="K617" s="42"/>
      <c r="L617" s="46"/>
      <c r="M617" s="222"/>
      <c r="N617" s="223"/>
      <c r="O617" s="86"/>
      <c r="P617" s="86"/>
      <c r="Q617" s="86"/>
      <c r="R617" s="86"/>
      <c r="S617" s="86"/>
      <c r="T617" s="87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T617" s="19" t="s">
        <v>138</v>
      </c>
      <c r="AU617" s="19" t="s">
        <v>83</v>
      </c>
    </row>
    <row r="618" spans="1:51" s="14" customFormat="1" ht="12">
      <c r="A618" s="14"/>
      <c r="B618" s="237"/>
      <c r="C618" s="238"/>
      <c r="D618" s="219" t="s">
        <v>154</v>
      </c>
      <c r="E618" s="239" t="s">
        <v>19</v>
      </c>
      <c r="F618" s="240" t="s">
        <v>796</v>
      </c>
      <c r="G618" s="238"/>
      <c r="H618" s="241">
        <v>986.819</v>
      </c>
      <c r="I618" s="242"/>
      <c r="J618" s="238"/>
      <c r="K618" s="238"/>
      <c r="L618" s="243"/>
      <c r="M618" s="244"/>
      <c r="N618" s="245"/>
      <c r="O618" s="245"/>
      <c r="P618" s="245"/>
      <c r="Q618" s="245"/>
      <c r="R618" s="245"/>
      <c r="S618" s="245"/>
      <c r="T618" s="246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47" t="s">
        <v>154</v>
      </c>
      <c r="AU618" s="247" t="s">
        <v>83</v>
      </c>
      <c r="AV618" s="14" t="s">
        <v>83</v>
      </c>
      <c r="AW618" s="14" t="s">
        <v>35</v>
      </c>
      <c r="AX618" s="14" t="s">
        <v>81</v>
      </c>
      <c r="AY618" s="247" t="s">
        <v>129</v>
      </c>
    </row>
    <row r="619" spans="1:65" s="2" customFormat="1" ht="24.15" customHeight="1">
      <c r="A619" s="40"/>
      <c r="B619" s="41"/>
      <c r="C619" s="206" t="s">
        <v>797</v>
      </c>
      <c r="D619" s="206" t="s">
        <v>131</v>
      </c>
      <c r="E619" s="207" t="s">
        <v>798</v>
      </c>
      <c r="F619" s="208" t="s">
        <v>799</v>
      </c>
      <c r="G619" s="209" t="s">
        <v>280</v>
      </c>
      <c r="H619" s="210">
        <v>33</v>
      </c>
      <c r="I619" s="211"/>
      <c r="J619" s="212">
        <f>ROUND(I619*H619,2)</f>
        <v>0</v>
      </c>
      <c r="K619" s="208" t="s">
        <v>135</v>
      </c>
      <c r="L619" s="46"/>
      <c r="M619" s="213" t="s">
        <v>19</v>
      </c>
      <c r="N619" s="214" t="s">
        <v>44</v>
      </c>
      <c r="O619" s="86"/>
      <c r="P619" s="215">
        <f>O619*H619</f>
        <v>0</v>
      </c>
      <c r="Q619" s="215">
        <v>0.00017</v>
      </c>
      <c r="R619" s="215">
        <f>Q619*H619</f>
        <v>0.00561</v>
      </c>
      <c r="S619" s="215">
        <v>0</v>
      </c>
      <c r="T619" s="216">
        <f>S619*H619</f>
        <v>0</v>
      </c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R619" s="217" t="s">
        <v>136</v>
      </c>
      <c r="AT619" s="217" t="s">
        <v>131</v>
      </c>
      <c r="AU619" s="217" t="s">
        <v>83</v>
      </c>
      <c r="AY619" s="19" t="s">
        <v>129</v>
      </c>
      <c r="BE619" s="218">
        <f>IF(N619="základní",J619,0)</f>
        <v>0</v>
      </c>
      <c r="BF619" s="218">
        <f>IF(N619="snížená",J619,0)</f>
        <v>0</v>
      </c>
      <c r="BG619" s="218">
        <f>IF(N619="zákl. přenesená",J619,0)</f>
        <v>0</v>
      </c>
      <c r="BH619" s="218">
        <f>IF(N619="sníž. přenesená",J619,0)</f>
        <v>0</v>
      </c>
      <c r="BI619" s="218">
        <f>IF(N619="nulová",J619,0)</f>
        <v>0</v>
      </c>
      <c r="BJ619" s="19" t="s">
        <v>81</v>
      </c>
      <c r="BK619" s="218">
        <f>ROUND(I619*H619,2)</f>
        <v>0</v>
      </c>
      <c r="BL619" s="19" t="s">
        <v>136</v>
      </c>
      <c r="BM619" s="217" t="s">
        <v>800</v>
      </c>
    </row>
    <row r="620" spans="1:47" s="2" customFormat="1" ht="12">
      <c r="A620" s="40"/>
      <c r="B620" s="41"/>
      <c r="C620" s="42"/>
      <c r="D620" s="219" t="s">
        <v>138</v>
      </c>
      <c r="E620" s="42"/>
      <c r="F620" s="220" t="s">
        <v>799</v>
      </c>
      <c r="G620" s="42"/>
      <c r="H620" s="42"/>
      <c r="I620" s="221"/>
      <c r="J620" s="42"/>
      <c r="K620" s="42"/>
      <c r="L620" s="46"/>
      <c r="M620" s="222"/>
      <c r="N620" s="223"/>
      <c r="O620" s="86"/>
      <c r="P620" s="86"/>
      <c r="Q620" s="86"/>
      <c r="R620" s="86"/>
      <c r="S620" s="86"/>
      <c r="T620" s="87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T620" s="19" t="s">
        <v>138</v>
      </c>
      <c r="AU620" s="19" t="s">
        <v>83</v>
      </c>
    </row>
    <row r="621" spans="1:47" s="2" customFormat="1" ht="12">
      <c r="A621" s="40"/>
      <c r="B621" s="41"/>
      <c r="C621" s="42"/>
      <c r="D621" s="224" t="s">
        <v>139</v>
      </c>
      <c r="E621" s="42"/>
      <c r="F621" s="225" t="s">
        <v>801</v>
      </c>
      <c r="G621" s="42"/>
      <c r="H621" s="42"/>
      <c r="I621" s="221"/>
      <c r="J621" s="42"/>
      <c r="K621" s="42"/>
      <c r="L621" s="46"/>
      <c r="M621" s="222"/>
      <c r="N621" s="223"/>
      <c r="O621" s="86"/>
      <c r="P621" s="86"/>
      <c r="Q621" s="86"/>
      <c r="R621" s="86"/>
      <c r="S621" s="86"/>
      <c r="T621" s="87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T621" s="19" t="s">
        <v>139</v>
      </c>
      <c r="AU621" s="19" t="s">
        <v>83</v>
      </c>
    </row>
    <row r="622" spans="1:65" s="2" customFormat="1" ht="16.5" customHeight="1">
      <c r="A622" s="40"/>
      <c r="B622" s="41"/>
      <c r="C622" s="206" t="s">
        <v>802</v>
      </c>
      <c r="D622" s="206" t="s">
        <v>131</v>
      </c>
      <c r="E622" s="207" t="s">
        <v>803</v>
      </c>
      <c r="F622" s="208" t="s">
        <v>804</v>
      </c>
      <c r="G622" s="209" t="s">
        <v>134</v>
      </c>
      <c r="H622" s="210">
        <v>1194.375</v>
      </c>
      <c r="I622" s="211"/>
      <c r="J622" s="212">
        <f>ROUND(I622*H622,2)</f>
        <v>0</v>
      </c>
      <c r="K622" s="208" t="s">
        <v>135</v>
      </c>
      <c r="L622" s="46"/>
      <c r="M622" s="213" t="s">
        <v>19</v>
      </c>
      <c r="N622" s="214" t="s">
        <v>44</v>
      </c>
      <c r="O622" s="86"/>
      <c r="P622" s="215">
        <f>O622*H622</f>
        <v>0</v>
      </c>
      <c r="Q622" s="215">
        <v>0.00036</v>
      </c>
      <c r="R622" s="215">
        <f>Q622*H622</f>
        <v>0.42997500000000005</v>
      </c>
      <c r="S622" s="215">
        <v>0</v>
      </c>
      <c r="T622" s="216">
        <f>S622*H622</f>
        <v>0</v>
      </c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R622" s="217" t="s">
        <v>136</v>
      </c>
      <c r="AT622" s="217" t="s">
        <v>131</v>
      </c>
      <c r="AU622" s="217" t="s">
        <v>83</v>
      </c>
      <c r="AY622" s="19" t="s">
        <v>129</v>
      </c>
      <c r="BE622" s="218">
        <f>IF(N622="základní",J622,0)</f>
        <v>0</v>
      </c>
      <c r="BF622" s="218">
        <f>IF(N622="snížená",J622,0)</f>
        <v>0</v>
      </c>
      <c r="BG622" s="218">
        <f>IF(N622="zákl. přenesená",J622,0)</f>
        <v>0</v>
      </c>
      <c r="BH622" s="218">
        <f>IF(N622="sníž. přenesená",J622,0)</f>
        <v>0</v>
      </c>
      <c r="BI622" s="218">
        <f>IF(N622="nulová",J622,0)</f>
        <v>0</v>
      </c>
      <c r="BJ622" s="19" t="s">
        <v>81</v>
      </c>
      <c r="BK622" s="218">
        <f>ROUND(I622*H622,2)</f>
        <v>0</v>
      </c>
      <c r="BL622" s="19" t="s">
        <v>136</v>
      </c>
      <c r="BM622" s="217" t="s">
        <v>805</v>
      </c>
    </row>
    <row r="623" spans="1:47" s="2" customFormat="1" ht="12">
      <c r="A623" s="40"/>
      <c r="B623" s="41"/>
      <c r="C623" s="42"/>
      <c r="D623" s="219" t="s">
        <v>138</v>
      </c>
      <c r="E623" s="42"/>
      <c r="F623" s="220" t="s">
        <v>804</v>
      </c>
      <c r="G623" s="42"/>
      <c r="H623" s="42"/>
      <c r="I623" s="221"/>
      <c r="J623" s="42"/>
      <c r="K623" s="42"/>
      <c r="L623" s="46"/>
      <c r="M623" s="222"/>
      <c r="N623" s="223"/>
      <c r="O623" s="86"/>
      <c r="P623" s="86"/>
      <c r="Q623" s="86"/>
      <c r="R623" s="86"/>
      <c r="S623" s="86"/>
      <c r="T623" s="87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T623" s="19" t="s">
        <v>138</v>
      </c>
      <c r="AU623" s="19" t="s">
        <v>83</v>
      </c>
    </row>
    <row r="624" spans="1:47" s="2" customFormat="1" ht="12">
      <c r="A624" s="40"/>
      <c r="B624" s="41"/>
      <c r="C624" s="42"/>
      <c r="D624" s="224" t="s">
        <v>139</v>
      </c>
      <c r="E624" s="42"/>
      <c r="F624" s="225" t="s">
        <v>806</v>
      </c>
      <c r="G624" s="42"/>
      <c r="H624" s="42"/>
      <c r="I624" s="221"/>
      <c r="J624" s="42"/>
      <c r="K624" s="42"/>
      <c r="L624" s="46"/>
      <c r="M624" s="222"/>
      <c r="N624" s="223"/>
      <c r="O624" s="86"/>
      <c r="P624" s="86"/>
      <c r="Q624" s="86"/>
      <c r="R624" s="86"/>
      <c r="S624" s="86"/>
      <c r="T624" s="87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T624" s="19" t="s">
        <v>139</v>
      </c>
      <c r="AU624" s="19" t="s">
        <v>83</v>
      </c>
    </row>
    <row r="625" spans="1:51" s="14" customFormat="1" ht="12">
      <c r="A625" s="14"/>
      <c r="B625" s="237"/>
      <c r="C625" s="238"/>
      <c r="D625" s="219" t="s">
        <v>154</v>
      </c>
      <c r="E625" s="239" t="s">
        <v>19</v>
      </c>
      <c r="F625" s="240" t="s">
        <v>807</v>
      </c>
      <c r="G625" s="238"/>
      <c r="H625" s="241">
        <v>1194.375</v>
      </c>
      <c r="I625" s="242"/>
      <c r="J625" s="238"/>
      <c r="K625" s="238"/>
      <c r="L625" s="243"/>
      <c r="M625" s="244"/>
      <c r="N625" s="245"/>
      <c r="O625" s="245"/>
      <c r="P625" s="245"/>
      <c r="Q625" s="245"/>
      <c r="R625" s="245"/>
      <c r="S625" s="245"/>
      <c r="T625" s="246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47" t="s">
        <v>154</v>
      </c>
      <c r="AU625" s="247" t="s">
        <v>83</v>
      </c>
      <c r="AV625" s="14" t="s">
        <v>83</v>
      </c>
      <c r="AW625" s="14" t="s">
        <v>35</v>
      </c>
      <c r="AX625" s="14" t="s">
        <v>81</v>
      </c>
      <c r="AY625" s="247" t="s">
        <v>129</v>
      </c>
    </row>
    <row r="626" spans="1:65" s="2" customFormat="1" ht="16.5" customHeight="1">
      <c r="A626" s="40"/>
      <c r="B626" s="41"/>
      <c r="C626" s="206" t="s">
        <v>808</v>
      </c>
      <c r="D626" s="206" t="s">
        <v>131</v>
      </c>
      <c r="E626" s="207" t="s">
        <v>809</v>
      </c>
      <c r="F626" s="208" t="s">
        <v>810</v>
      </c>
      <c r="G626" s="209" t="s">
        <v>134</v>
      </c>
      <c r="H626" s="210">
        <v>2346.08</v>
      </c>
      <c r="I626" s="211"/>
      <c r="J626" s="212">
        <f>ROUND(I626*H626,2)</f>
        <v>0</v>
      </c>
      <c r="K626" s="208" t="s">
        <v>135</v>
      </c>
      <c r="L626" s="46"/>
      <c r="M626" s="213" t="s">
        <v>19</v>
      </c>
      <c r="N626" s="214" t="s">
        <v>44</v>
      </c>
      <c r="O626" s="86"/>
      <c r="P626" s="215">
        <f>O626*H626</f>
        <v>0</v>
      </c>
      <c r="Q626" s="215">
        <v>0.00069</v>
      </c>
      <c r="R626" s="215">
        <f>Q626*H626</f>
        <v>1.6187951999999999</v>
      </c>
      <c r="S626" s="215">
        <v>0</v>
      </c>
      <c r="T626" s="216">
        <f>S626*H626</f>
        <v>0</v>
      </c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R626" s="217" t="s">
        <v>136</v>
      </c>
      <c r="AT626" s="217" t="s">
        <v>131</v>
      </c>
      <c r="AU626" s="217" t="s">
        <v>83</v>
      </c>
      <c r="AY626" s="19" t="s">
        <v>129</v>
      </c>
      <c r="BE626" s="218">
        <f>IF(N626="základní",J626,0)</f>
        <v>0</v>
      </c>
      <c r="BF626" s="218">
        <f>IF(N626="snížená",J626,0)</f>
        <v>0</v>
      </c>
      <c r="BG626" s="218">
        <f>IF(N626="zákl. přenesená",J626,0)</f>
        <v>0</v>
      </c>
      <c r="BH626" s="218">
        <f>IF(N626="sníž. přenesená",J626,0)</f>
        <v>0</v>
      </c>
      <c r="BI626" s="218">
        <f>IF(N626="nulová",J626,0)</f>
        <v>0</v>
      </c>
      <c r="BJ626" s="19" t="s">
        <v>81</v>
      </c>
      <c r="BK626" s="218">
        <f>ROUND(I626*H626,2)</f>
        <v>0</v>
      </c>
      <c r="BL626" s="19" t="s">
        <v>136</v>
      </c>
      <c r="BM626" s="217" t="s">
        <v>811</v>
      </c>
    </row>
    <row r="627" spans="1:47" s="2" customFormat="1" ht="12">
      <c r="A627" s="40"/>
      <c r="B627" s="41"/>
      <c r="C627" s="42"/>
      <c r="D627" s="219" t="s">
        <v>138</v>
      </c>
      <c r="E627" s="42"/>
      <c r="F627" s="220" t="s">
        <v>810</v>
      </c>
      <c r="G627" s="42"/>
      <c r="H627" s="42"/>
      <c r="I627" s="221"/>
      <c r="J627" s="42"/>
      <c r="K627" s="42"/>
      <c r="L627" s="46"/>
      <c r="M627" s="222"/>
      <c r="N627" s="223"/>
      <c r="O627" s="86"/>
      <c r="P627" s="86"/>
      <c r="Q627" s="86"/>
      <c r="R627" s="86"/>
      <c r="S627" s="86"/>
      <c r="T627" s="87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T627" s="19" t="s">
        <v>138</v>
      </c>
      <c r="AU627" s="19" t="s">
        <v>83</v>
      </c>
    </row>
    <row r="628" spans="1:47" s="2" customFormat="1" ht="12">
      <c r="A628" s="40"/>
      <c r="B628" s="41"/>
      <c r="C628" s="42"/>
      <c r="D628" s="224" t="s">
        <v>139</v>
      </c>
      <c r="E628" s="42"/>
      <c r="F628" s="225" t="s">
        <v>812</v>
      </c>
      <c r="G628" s="42"/>
      <c r="H628" s="42"/>
      <c r="I628" s="221"/>
      <c r="J628" s="42"/>
      <c r="K628" s="42"/>
      <c r="L628" s="46"/>
      <c r="M628" s="222"/>
      <c r="N628" s="223"/>
      <c r="O628" s="86"/>
      <c r="P628" s="86"/>
      <c r="Q628" s="86"/>
      <c r="R628" s="86"/>
      <c r="S628" s="86"/>
      <c r="T628" s="87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T628" s="19" t="s">
        <v>139</v>
      </c>
      <c r="AU628" s="19" t="s">
        <v>83</v>
      </c>
    </row>
    <row r="629" spans="1:51" s="14" customFormat="1" ht="12">
      <c r="A629" s="14"/>
      <c r="B629" s="237"/>
      <c r="C629" s="238"/>
      <c r="D629" s="219" t="s">
        <v>154</v>
      </c>
      <c r="E629" s="239" t="s">
        <v>19</v>
      </c>
      <c r="F629" s="240" t="s">
        <v>618</v>
      </c>
      <c r="G629" s="238"/>
      <c r="H629" s="241">
        <v>2346.08</v>
      </c>
      <c r="I629" s="242"/>
      <c r="J629" s="238"/>
      <c r="K629" s="238"/>
      <c r="L629" s="243"/>
      <c r="M629" s="244"/>
      <c r="N629" s="245"/>
      <c r="O629" s="245"/>
      <c r="P629" s="245"/>
      <c r="Q629" s="245"/>
      <c r="R629" s="245"/>
      <c r="S629" s="245"/>
      <c r="T629" s="246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47" t="s">
        <v>154</v>
      </c>
      <c r="AU629" s="247" t="s">
        <v>83</v>
      </c>
      <c r="AV629" s="14" t="s">
        <v>83</v>
      </c>
      <c r="AW629" s="14" t="s">
        <v>35</v>
      </c>
      <c r="AX629" s="14" t="s">
        <v>81</v>
      </c>
      <c r="AY629" s="247" t="s">
        <v>129</v>
      </c>
    </row>
    <row r="630" spans="1:65" s="2" customFormat="1" ht="16.5" customHeight="1">
      <c r="A630" s="40"/>
      <c r="B630" s="41"/>
      <c r="C630" s="206" t="s">
        <v>813</v>
      </c>
      <c r="D630" s="206" t="s">
        <v>131</v>
      </c>
      <c r="E630" s="207" t="s">
        <v>814</v>
      </c>
      <c r="F630" s="208" t="s">
        <v>815</v>
      </c>
      <c r="G630" s="209" t="s">
        <v>280</v>
      </c>
      <c r="H630" s="210">
        <v>33</v>
      </c>
      <c r="I630" s="211"/>
      <c r="J630" s="212">
        <f>ROUND(I630*H630,2)</f>
        <v>0</v>
      </c>
      <c r="K630" s="208" t="s">
        <v>135</v>
      </c>
      <c r="L630" s="46"/>
      <c r="M630" s="213" t="s">
        <v>19</v>
      </c>
      <c r="N630" s="214" t="s">
        <v>44</v>
      </c>
      <c r="O630" s="86"/>
      <c r="P630" s="215">
        <f>O630*H630</f>
        <v>0</v>
      </c>
      <c r="Q630" s="215">
        <v>0</v>
      </c>
      <c r="R630" s="215">
        <f>Q630*H630</f>
        <v>0</v>
      </c>
      <c r="S630" s="215">
        <v>0</v>
      </c>
      <c r="T630" s="216">
        <f>S630*H630</f>
        <v>0</v>
      </c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R630" s="217" t="s">
        <v>136</v>
      </c>
      <c r="AT630" s="217" t="s">
        <v>131</v>
      </c>
      <c r="AU630" s="217" t="s">
        <v>83</v>
      </c>
      <c r="AY630" s="19" t="s">
        <v>129</v>
      </c>
      <c r="BE630" s="218">
        <f>IF(N630="základní",J630,0)</f>
        <v>0</v>
      </c>
      <c r="BF630" s="218">
        <f>IF(N630="snížená",J630,0)</f>
        <v>0</v>
      </c>
      <c r="BG630" s="218">
        <f>IF(N630="zákl. přenesená",J630,0)</f>
        <v>0</v>
      </c>
      <c r="BH630" s="218">
        <f>IF(N630="sníž. přenesená",J630,0)</f>
        <v>0</v>
      </c>
      <c r="BI630" s="218">
        <f>IF(N630="nulová",J630,0)</f>
        <v>0</v>
      </c>
      <c r="BJ630" s="19" t="s">
        <v>81</v>
      </c>
      <c r="BK630" s="218">
        <f>ROUND(I630*H630,2)</f>
        <v>0</v>
      </c>
      <c r="BL630" s="19" t="s">
        <v>136</v>
      </c>
      <c r="BM630" s="217" t="s">
        <v>816</v>
      </c>
    </row>
    <row r="631" spans="1:47" s="2" customFormat="1" ht="12">
      <c r="A631" s="40"/>
      <c r="B631" s="41"/>
      <c r="C631" s="42"/>
      <c r="D631" s="219" t="s">
        <v>138</v>
      </c>
      <c r="E631" s="42"/>
      <c r="F631" s="220" t="s">
        <v>815</v>
      </c>
      <c r="G631" s="42"/>
      <c r="H631" s="42"/>
      <c r="I631" s="221"/>
      <c r="J631" s="42"/>
      <c r="K631" s="42"/>
      <c r="L631" s="46"/>
      <c r="M631" s="222"/>
      <c r="N631" s="223"/>
      <c r="O631" s="86"/>
      <c r="P631" s="86"/>
      <c r="Q631" s="86"/>
      <c r="R631" s="86"/>
      <c r="S631" s="86"/>
      <c r="T631" s="87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T631" s="19" t="s">
        <v>138</v>
      </c>
      <c r="AU631" s="19" t="s">
        <v>83</v>
      </c>
    </row>
    <row r="632" spans="1:47" s="2" customFormat="1" ht="12">
      <c r="A632" s="40"/>
      <c r="B632" s="41"/>
      <c r="C632" s="42"/>
      <c r="D632" s="224" t="s">
        <v>139</v>
      </c>
      <c r="E632" s="42"/>
      <c r="F632" s="225" t="s">
        <v>817</v>
      </c>
      <c r="G632" s="42"/>
      <c r="H632" s="42"/>
      <c r="I632" s="221"/>
      <c r="J632" s="42"/>
      <c r="K632" s="42"/>
      <c r="L632" s="46"/>
      <c r="M632" s="222"/>
      <c r="N632" s="223"/>
      <c r="O632" s="86"/>
      <c r="P632" s="86"/>
      <c r="Q632" s="86"/>
      <c r="R632" s="86"/>
      <c r="S632" s="86"/>
      <c r="T632" s="87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T632" s="19" t="s">
        <v>139</v>
      </c>
      <c r="AU632" s="19" t="s">
        <v>83</v>
      </c>
    </row>
    <row r="633" spans="1:65" s="2" customFormat="1" ht="16.5" customHeight="1">
      <c r="A633" s="40"/>
      <c r="B633" s="41"/>
      <c r="C633" s="206" t="s">
        <v>818</v>
      </c>
      <c r="D633" s="206" t="s">
        <v>131</v>
      </c>
      <c r="E633" s="207" t="s">
        <v>819</v>
      </c>
      <c r="F633" s="208" t="s">
        <v>820</v>
      </c>
      <c r="G633" s="209" t="s">
        <v>301</v>
      </c>
      <c r="H633" s="210">
        <v>8.465</v>
      </c>
      <c r="I633" s="211"/>
      <c r="J633" s="212">
        <f>ROUND(I633*H633,2)</f>
        <v>0</v>
      </c>
      <c r="K633" s="208" t="s">
        <v>135</v>
      </c>
      <c r="L633" s="46"/>
      <c r="M633" s="213" t="s">
        <v>19</v>
      </c>
      <c r="N633" s="214" t="s">
        <v>44</v>
      </c>
      <c r="O633" s="86"/>
      <c r="P633" s="215">
        <f>O633*H633</f>
        <v>0</v>
      </c>
      <c r="Q633" s="215">
        <v>0</v>
      </c>
      <c r="R633" s="215">
        <f>Q633*H633</f>
        <v>0</v>
      </c>
      <c r="S633" s="215">
        <v>2.4</v>
      </c>
      <c r="T633" s="216">
        <f>S633*H633</f>
        <v>20.316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17" t="s">
        <v>136</v>
      </c>
      <c r="AT633" s="217" t="s">
        <v>131</v>
      </c>
      <c r="AU633" s="217" t="s">
        <v>83</v>
      </c>
      <c r="AY633" s="19" t="s">
        <v>129</v>
      </c>
      <c r="BE633" s="218">
        <f>IF(N633="základní",J633,0)</f>
        <v>0</v>
      </c>
      <c r="BF633" s="218">
        <f>IF(N633="snížená",J633,0)</f>
        <v>0</v>
      </c>
      <c r="BG633" s="218">
        <f>IF(N633="zákl. přenesená",J633,0)</f>
        <v>0</v>
      </c>
      <c r="BH633" s="218">
        <f>IF(N633="sníž. přenesená",J633,0)</f>
        <v>0</v>
      </c>
      <c r="BI633" s="218">
        <f>IF(N633="nulová",J633,0)</f>
        <v>0</v>
      </c>
      <c r="BJ633" s="19" t="s">
        <v>81</v>
      </c>
      <c r="BK633" s="218">
        <f>ROUND(I633*H633,2)</f>
        <v>0</v>
      </c>
      <c r="BL633" s="19" t="s">
        <v>136</v>
      </c>
      <c r="BM633" s="217" t="s">
        <v>821</v>
      </c>
    </row>
    <row r="634" spans="1:47" s="2" customFormat="1" ht="12">
      <c r="A634" s="40"/>
      <c r="B634" s="41"/>
      <c r="C634" s="42"/>
      <c r="D634" s="219" t="s">
        <v>138</v>
      </c>
      <c r="E634" s="42"/>
      <c r="F634" s="220" t="s">
        <v>820</v>
      </c>
      <c r="G634" s="42"/>
      <c r="H634" s="42"/>
      <c r="I634" s="221"/>
      <c r="J634" s="42"/>
      <c r="K634" s="42"/>
      <c r="L634" s="46"/>
      <c r="M634" s="222"/>
      <c r="N634" s="223"/>
      <c r="O634" s="86"/>
      <c r="P634" s="86"/>
      <c r="Q634" s="86"/>
      <c r="R634" s="86"/>
      <c r="S634" s="86"/>
      <c r="T634" s="87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T634" s="19" t="s">
        <v>138</v>
      </c>
      <c r="AU634" s="19" t="s">
        <v>83</v>
      </c>
    </row>
    <row r="635" spans="1:47" s="2" customFormat="1" ht="12">
      <c r="A635" s="40"/>
      <c r="B635" s="41"/>
      <c r="C635" s="42"/>
      <c r="D635" s="224" t="s">
        <v>139</v>
      </c>
      <c r="E635" s="42"/>
      <c r="F635" s="225" t="s">
        <v>822</v>
      </c>
      <c r="G635" s="42"/>
      <c r="H635" s="42"/>
      <c r="I635" s="221"/>
      <c r="J635" s="42"/>
      <c r="K635" s="42"/>
      <c r="L635" s="46"/>
      <c r="M635" s="222"/>
      <c r="N635" s="223"/>
      <c r="O635" s="86"/>
      <c r="P635" s="86"/>
      <c r="Q635" s="86"/>
      <c r="R635" s="86"/>
      <c r="S635" s="86"/>
      <c r="T635" s="87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T635" s="19" t="s">
        <v>139</v>
      </c>
      <c r="AU635" s="19" t="s">
        <v>83</v>
      </c>
    </row>
    <row r="636" spans="1:51" s="14" customFormat="1" ht="12">
      <c r="A636" s="14"/>
      <c r="B636" s="237"/>
      <c r="C636" s="238"/>
      <c r="D636" s="219" t="s">
        <v>154</v>
      </c>
      <c r="E636" s="239" t="s">
        <v>19</v>
      </c>
      <c r="F636" s="240" t="s">
        <v>823</v>
      </c>
      <c r="G636" s="238"/>
      <c r="H636" s="241">
        <v>8.465</v>
      </c>
      <c r="I636" s="242"/>
      <c r="J636" s="238"/>
      <c r="K636" s="238"/>
      <c r="L636" s="243"/>
      <c r="M636" s="244"/>
      <c r="N636" s="245"/>
      <c r="O636" s="245"/>
      <c r="P636" s="245"/>
      <c r="Q636" s="245"/>
      <c r="R636" s="245"/>
      <c r="S636" s="245"/>
      <c r="T636" s="246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47" t="s">
        <v>154</v>
      </c>
      <c r="AU636" s="247" t="s">
        <v>83</v>
      </c>
      <c r="AV636" s="14" t="s">
        <v>83</v>
      </c>
      <c r="AW636" s="14" t="s">
        <v>35</v>
      </c>
      <c r="AX636" s="14" t="s">
        <v>81</v>
      </c>
      <c r="AY636" s="247" t="s">
        <v>129</v>
      </c>
    </row>
    <row r="637" spans="1:65" s="2" customFormat="1" ht="16.5" customHeight="1">
      <c r="A637" s="40"/>
      <c r="B637" s="41"/>
      <c r="C637" s="206" t="s">
        <v>824</v>
      </c>
      <c r="D637" s="206" t="s">
        <v>131</v>
      </c>
      <c r="E637" s="207" t="s">
        <v>825</v>
      </c>
      <c r="F637" s="208" t="s">
        <v>826</v>
      </c>
      <c r="G637" s="209" t="s">
        <v>301</v>
      </c>
      <c r="H637" s="210">
        <v>14.971</v>
      </c>
      <c r="I637" s="211"/>
      <c r="J637" s="212">
        <f>ROUND(I637*H637,2)</f>
        <v>0</v>
      </c>
      <c r="K637" s="208" t="s">
        <v>135</v>
      </c>
      <c r="L637" s="46"/>
      <c r="M637" s="213" t="s">
        <v>19</v>
      </c>
      <c r="N637" s="214" t="s">
        <v>44</v>
      </c>
      <c r="O637" s="86"/>
      <c r="P637" s="215">
        <f>O637*H637</f>
        <v>0</v>
      </c>
      <c r="Q637" s="215">
        <v>0</v>
      </c>
      <c r="R637" s="215">
        <f>Q637*H637</f>
        <v>0</v>
      </c>
      <c r="S637" s="215">
        <v>2.4</v>
      </c>
      <c r="T637" s="216">
        <f>S637*H637</f>
        <v>35.9304</v>
      </c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R637" s="217" t="s">
        <v>136</v>
      </c>
      <c r="AT637" s="217" t="s">
        <v>131</v>
      </c>
      <c r="AU637" s="217" t="s">
        <v>83</v>
      </c>
      <c r="AY637" s="19" t="s">
        <v>129</v>
      </c>
      <c r="BE637" s="218">
        <f>IF(N637="základní",J637,0)</f>
        <v>0</v>
      </c>
      <c r="BF637" s="218">
        <f>IF(N637="snížená",J637,0)</f>
        <v>0</v>
      </c>
      <c r="BG637" s="218">
        <f>IF(N637="zákl. přenesená",J637,0)</f>
        <v>0</v>
      </c>
      <c r="BH637" s="218">
        <f>IF(N637="sníž. přenesená",J637,0)</f>
        <v>0</v>
      </c>
      <c r="BI637" s="218">
        <f>IF(N637="nulová",J637,0)</f>
        <v>0</v>
      </c>
      <c r="BJ637" s="19" t="s">
        <v>81</v>
      </c>
      <c r="BK637" s="218">
        <f>ROUND(I637*H637,2)</f>
        <v>0</v>
      </c>
      <c r="BL637" s="19" t="s">
        <v>136</v>
      </c>
      <c r="BM637" s="217" t="s">
        <v>827</v>
      </c>
    </row>
    <row r="638" spans="1:47" s="2" customFormat="1" ht="12">
      <c r="A638" s="40"/>
      <c r="B638" s="41"/>
      <c r="C638" s="42"/>
      <c r="D638" s="219" t="s">
        <v>138</v>
      </c>
      <c r="E638" s="42"/>
      <c r="F638" s="220" t="s">
        <v>826</v>
      </c>
      <c r="G638" s="42"/>
      <c r="H638" s="42"/>
      <c r="I638" s="221"/>
      <c r="J638" s="42"/>
      <c r="K638" s="42"/>
      <c r="L638" s="46"/>
      <c r="M638" s="222"/>
      <c r="N638" s="223"/>
      <c r="O638" s="86"/>
      <c r="P638" s="86"/>
      <c r="Q638" s="86"/>
      <c r="R638" s="86"/>
      <c r="S638" s="86"/>
      <c r="T638" s="87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T638" s="19" t="s">
        <v>138</v>
      </c>
      <c r="AU638" s="19" t="s">
        <v>83</v>
      </c>
    </row>
    <row r="639" spans="1:47" s="2" customFormat="1" ht="12">
      <c r="A639" s="40"/>
      <c r="B639" s="41"/>
      <c r="C639" s="42"/>
      <c r="D639" s="224" t="s">
        <v>139</v>
      </c>
      <c r="E639" s="42"/>
      <c r="F639" s="225" t="s">
        <v>828</v>
      </c>
      <c r="G639" s="42"/>
      <c r="H639" s="42"/>
      <c r="I639" s="221"/>
      <c r="J639" s="42"/>
      <c r="K639" s="42"/>
      <c r="L639" s="46"/>
      <c r="M639" s="222"/>
      <c r="N639" s="223"/>
      <c r="O639" s="86"/>
      <c r="P639" s="86"/>
      <c r="Q639" s="86"/>
      <c r="R639" s="86"/>
      <c r="S639" s="86"/>
      <c r="T639" s="87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T639" s="19" t="s">
        <v>139</v>
      </c>
      <c r="AU639" s="19" t="s">
        <v>83</v>
      </c>
    </row>
    <row r="640" spans="1:51" s="14" customFormat="1" ht="12">
      <c r="A640" s="14"/>
      <c r="B640" s="237"/>
      <c r="C640" s="238"/>
      <c r="D640" s="219" t="s">
        <v>154</v>
      </c>
      <c r="E640" s="239" t="s">
        <v>19</v>
      </c>
      <c r="F640" s="240" t="s">
        <v>829</v>
      </c>
      <c r="G640" s="238"/>
      <c r="H640" s="241">
        <v>12.121</v>
      </c>
      <c r="I640" s="242"/>
      <c r="J640" s="238"/>
      <c r="K640" s="238"/>
      <c r="L640" s="243"/>
      <c r="M640" s="244"/>
      <c r="N640" s="245"/>
      <c r="O640" s="245"/>
      <c r="P640" s="245"/>
      <c r="Q640" s="245"/>
      <c r="R640" s="245"/>
      <c r="S640" s="245"/>
      <c r="T640" s="246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47" t="s">
        <v>154</v>
      </c>
      <c r="AU640" s="247" t="s">
        <v>83</v>
      </c>
      <c r="AV640" s="14" t="s">
        <v>83</v>
      </c>
      <c r="AW640" s="14" t="s">
        <v>35</v>
      </c>
      <c r="AX640" s="14" t="s">
        <v>73</v>
      </c>
      <c r="AY640" s="247" t="s">
        <v>129</v>
      </c>
    </row>
    <row r="641" spans="1:51" s="13" customFormat="1" ht="12">
      <c r="A641" s="13"/>
      <c r="B641" s="227"/>
      <c r="C641" s="228"/>
      <c r="D641" s="219" t="s">
        <v>154</v>
      </c>
      <c r="E641" s="229" t="s">
        <v>19</v>
      </c>
      <c r="F641" s="230" t="s">
        <v>830</v>
      </c>
      <c r="G641" s="228"/>
      <c r="H641" s="229" t="s">
        <v>19</v>
      </c>
      <c r="I641" s="231"/>
      <c r="J641" s="228"/>
      <c r="K641" s="228"/>
      <c r="L641" s="232"/>
      <c r="M641" s="233"/>
      <c r="N641" s="234"/>
      <c r="O641" s="234"/>
      <c r="P641" s="234"/>
      <c r="Q641" s="234"/>
      <c r="R641" s="234"/>
      <c r="S641" s="234"/>
      <c r="T641" s="235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36" t="s">
        <v>154</v>
      </c>
      <c r="AU641" s="236" t="s">
        <v>83</v>
      </c>
      <c r="AV641" s="13" t="s">
        <v>81</v>
      </c>
      <c r="AW641" s="13" t="s">
        <v>35</v>
      </c>
      <c r="AX641" s="13" t="s">
        <v>73</v>
      </c>
      <c r="AY641" s="236" t="s">
        <v>129</v>
      </c>
    </row>
    <row r="642" spans="1:51" s="14" customFormat="1" ht="12">
      <c r="A642" s="14"/>
      <c r="B642" s="237"/>
      <c r="C642" s="238"/>
      <c r="D642" s="219" t="s">
        <v>154</v>
      </c>
      <c r="E642" s="239" t="s">
        <v>19</v>
      </c>
      <c r="F642" s="240" t="s">
        <v>831</v>
      </c>
      <c r="G642" s="238"/>
      <c r="H642" s="241">
        <v>1.23</v>
      </c>
      <c r="I642" s="242"/>
      <c r="J642" s="238"/>
      <c r="K642" s="238"/>
      <c r="L642" s="243"/>
      <c r="M642" s="244"/>
      <c r="N642" s="245"/>
      <c r="O642" s="245"/>
      <c r="P642" s="245"/>
      <c r="Q642" s="245"/>
      <c r="R642" s="245"/>
      <c r="S642" s="245"/>
      <c r="T642" s="246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47" t="s">
        <v>154</v>
      </c>
      <c r="AU642" s="247" t="s">
        <v>83</v>
      </c>
      <c r="AV642" s="14" t="s">
        <v>83</v>
      </c>
      <c r="AW642" s="14" t="s">
        <v>35</v>
      </c>
      <c r="AX642" s="14" t="s">
        <v>73</v>
      </c>
      <c r="AY642" s="247" t="s">
        <v>129</v>
      </c>
    </row>
    <row r="643" spans="1:51" s="14" customFormat="1" ht="12">
      <c r="A643" s="14"/>
      <c r="B643" s="237"/>
      <c r="C643" s="238"/>
      <c r="D643" s="219" t="s">
        <v>154</v>
      </c>
      <c r="E643" s="239" t="s">
        <v>19</v>
      </c>
      <c r="F643" s="240" t="s">
        <v>832</v>
      </c>
      <c r="G643" s="238"/>
      <c r="H643" s="241">
        <v>1.4</v>
      </c>
      <c r="I643" s="242"/>
      <c r="J643" s="238"/>
      <c r="K643" s="238"/>
      <c r="L643" s="243"/>
      <c r="M643" s="244"/>
      <c r="N643" s="245"/>
      <c r="O643" s="245"/>
      <c r="P643" s="245"/>
      <c r="Q643" s="245"/>
      <c r="R643" s="245"/>
      <c r="S643" s="245"/>
      <c r="T643" s="246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47" t="s">
        <v>154</v>
      </c>
      <c r="AU643" s="247" t="s">
        <v>83</v>
      </c>
      <c r="AV643" s="14" t="s">
        <v>83</v>
      </c>
      <c r="AW643" s="14" t="s">
        <v>35</v>
      </c>
      <c r="AX643" s="14" t="s">
        <v>73</v>
      </c>
      <c r="AY643" s="247" t="s">
        <v>129</v>
      </c>
    </row>
    <row r="644" spans="1:51" s="14" customFormat="1" ht="12">
      <c r="A644" s="14"/>
      <c r="B644" s="237"/>
      <c r="C644" s="238"/>
      <c r="D644" s="219" t="s">
        <v>154</v>
      </c>
      <c r="E644" s="239" t="s">
        <v>19</v>
      </c>
      <c r="F644" s="240" t="s">
        <v>833</v>
      </c>
      <c r="G644" s="238"/>
      <c r="H644" s="241">
        <v>0.22</v>
      </c>
      <c r="I644" s="242"/>
      <c r="J644" s="238"/>
      <c r="K644" s="238"/>
      <c r="L644" s="243"/>
      <c r="M644" s="244"/>
      <c r="N644" s="245"/>
      <c r="O644" s="245"/>
      <c r="P644" s="245"/>
      <c r="Q644" s="245"/>
      <c r="R644" s="245"/>
      <c r="S644" s="245"/>
      <c r="T644" s="246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47" t="s">
        <v>154</v>
      </c>
      <c r="AU644" s="247" t="s">
        <v>83</v>
      </c>
      <c r="AV644" s="14" t="s">
        <v>83</v>
      </c>
      <c r="AW644" s="14" t="s">
        <v>35</v>
      </c>
      <c r="AX644" s="14" t="s">
        <v>73</v>
      </c>
      <c r="AY644" s="247" t="s">
        <v>129</v>
      </c>
    </row>
    <row r="645" spans="1:51" s="15" customFormat="1" ht="12">
      <c r="A645" s="15"/>
      <c r="B645" s="248"/>
      <c r="C645" s="249"/>
      <c r="D645" s="219" t="s">
        <v>154</v>
      </c>
      <c r="E645" s="250" t="s">
        <v>19</v>
      </c>
      <c r="F645" s="251" t="s">
        <v>162</v>
      </c>
      <c r="G645" s="249"/>
      <c r="H645" s="252">
        <v>14.971000000000002</v>
      </c>
      <c r="I645" s="253"/>
      <c r="J645" s="249"/>
      <c r="K645" s="249"/>
      <c r="L645" s="254"/>
      <c r="M645" s="255"/>
      <c r="N645" s="256"/>
      <c r="O645" s="256"/>
      <c r="P645" s="256"/>
      <c r="Q645" s="256"/>
      <c r="R645" s="256"/>
      <c r="S645" s="256"/>
      <c r="T645" s="257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T645" s="258" t="s">
        <v>154</v>
      </c>
      <c r="AU645" s="258" t="s">
        <v>83</v>
      </c>
      <c r="AV645" s="15" t="s">
        <v>136</v>
      </c>
      <c r="AW645" s="15" t="s">
        <v>35</v>
      </c>
      <c r="AX645" s="15" t="s">
        <v>81</v>
      </c>
      <c r="AY645" s="258" t="s">
        <v>129</v>
      </c>
    </row>
    <row r="646" spans="1:65" s="2" customFormat="1" ht="24.15" customHeight="1">
      <c r="A646" s="40"/>
      <c r="B646" s="41"/>
      <c r="C646" s="206" t="s">
        <v>834</v>
      </c>
      <c r="D646" s="206" t="s">
        <v>131</v>
      </c>
      <c r="E646" s="207" t="s">
        <v>835</v>
      </c>
      <c r="F646" s="208" t="s">
        <v>836</v>
      </c>
      <c r="G646" s="209" t="s">
        <v>143</v>
      </c>
      <c r="H646" s="210">
        <v>20</v>
      </c>
      <c r="I646" s="211"/>
      <c r="J646" s="212">
        <f>ROUND(I646*H646,2)</f>
        <v>0</v>
      </c>
      <c r="K646" s="208" t="s">
        <v>135</v>
      </c>
      <c r="L646" s="46"/>
      <c r="M646" s="213" t="s">
        <v>19</v>
      </c>
      <c r="N646" s="214" t="s">
        <v>44</v>
      </c>
      <c r="O646" s="86"/>
      <c r="P646" s="215">
        <f>O646*H646</f>
        <v>0</v>
      </c>
      <c r="Q646" s="215">
        <v>0</v>
      </c>
      <c r="R646" s="215">
        <f>Q646*H646</f>
        <v>0</v>
      </c>
      <c r="S646" s="215">
        <v>0.004</v>
      </c>
      <c r="T646" s="216">
        <f>S646*H646</f>
        <v>0.08</v>
      </c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R646" s="217" t="s">
        <v>136</v>
      </c>
      <c r="AT646" s="217" t="s">
        <v>131</v>
      </c>
      <c r="AU646" s="217" t="s">
        <v>83</v>
      </c>
      <c r="AY646" s="19" t="s">
        <v>129</v>
      </c>
      <c r="BE646" s="218">
        <f>IF(N646="základní",J646,0)</f>
        <v>0</v>
      </c>
      <c r="BF646" s="218">
        <f>IF(N646="snížená",J646,0)</f>
        <v>0</v>
      </c>
      <c r="BG646" s="218">
        <f>IF(N646="zákl. přenesená",J646,0)</f>
        <v>0</v>
      </c>
      <c r="BH646" s="218">
        <f>IF(N646="sníž. přenesená",J646,0)</f>
        <v>0</v>
      </c>
      <c r="BI646" s="218">
        <f>IF(N646="nulová",J646,0)</f>
        <v>0</v>
      </c>
      <c r="BJ646" s="19" t="s">
        <v>81</v>
      </c>
      <c r="BK646" s="218">
        <f>ROUND(I646*H646,2)</f>
        <v>0</v>
      </c>
      <c r="BL646" s="19" t="s">
        <v>136</v>
      </c>
      <c r="BM646" s="217" t="s">
        <v>837</v>
      </c>
    </row>
    <row r="647" spans="1:47" s="2" customFormat="1" ht="12">
      <c r="A647" s="40"/>
      <c r="B647" s="41"/>
      <c r="C647" s="42"/>
      <c r="D647" s="219" t="s">
        <v>138</v>
      </c>
      <c r="E647" s="42"/>
      <c r="F647" s="220" t="s">
        <v>836</v>
      </c>
      <c r="G647" s="42"/>
      <c r="H647" s="42"/>
      <c r="I647" s="221"/>
      <c r="J647" s="42"/>
      <c r="K647" s="42"/>
      <c r="L647" s="46"/>
      <c r="M647" s="222"/>
      <c r="N647" s="223"/>
      <c r="O647" s="86"/>
      <c r="P647" s="86"/>
      <c r="Q647" s="86"/>
      <c r="R647" s="86"/>
      <c r="S647" s="86"/>
      <c r="T647" s="87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T647" s="19" t="s">
        <v>138</v>
      </c>
      <c r="AU647" s="19" t="s">
        <v>83</v>
      </c>
    </row>
    <row r="648" spans="1:47" s="2" customFormat="1" ht="12">
      <c r="A648" s="40"/>
      <c r="B648" s="41"/>
      <c r="C648" s="42"/>
      <c r="D648" s="224" t="s">
        <v>139</v>
      </c>
      <c r="E648" s="42"/>
      <c r="F648" s="225" t="s">
        <v>838</v>
      </c>
      <c r="G648" s="42"/>
      <c r="H648" s="42"/>
      <c r="I648" s="221"/>
      <c r="J648" s="42"/>
      <c r="K648" s="42"/>
      <c r="L648" s="46"/>
      <c r="M648" s="222"/>
      <c r="N648" s="223"/>
      <c r="O648" s="86"/>
      <c r="P648" s="86"/>
      <c r="Q648" s="86"/>
      <c r="R648" s="86"/>
      <c r="S648" s="86"/>
      <c r="T648" s="87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T648" s="19" t="s">
        <v>139</v>
      </c>
      <c r="AU648" s="19" t="s">
        <v>83</v>
      </c>
    </row>
    <row r="649" spans="1:51" s="14" customFormat="1" ht="12">
      <c r="A649" s="14"/>
      <c r="B649" s="237"/>
      <c r="C649" s="238"/>
      <c r="D649" s="219" t="s">
        <v>154</v>
      </c>
      <c r="E649" s="239" t="s">
        <v>19</v>
      </c>
      <c r="F649" s="240" t="s">
        <v>839</v>
      </c>
      <c r="G649" s="238"/>
      <c r="H649" s="241">
        <v>2</v>
      </c>
      <c r="I649" s="242"/>
      <c r="J649" s="238"/>
      <c r="K649" s="238"/>
      <c r="L649" s="243"/>
      <c r="M649" s="244"/>
      <c r="N649" s="245"/>
      <c r="O649" s="245"/>
      <c r="P649" s="245"/>
      <c r="Q649" s="245"/>
      <c r="R649" s="245"/>
      <c r="S649" s="245"/>
      <c r="T649" s="246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47" t="s">
        <v>154</v>
      </c>
      <c r="AU649" s="247" t="s">
        <v>83</v>
      </c>
      <c r="AV649" s="14" t="s">
        <v>83</v>
      </c>
      <c r="AW649" s="14" t="s">
        <v>35</v>
      </c>
      <c r="AX649" s="14" t="s">
        <v>73</v>
      </c>
      <c r="AY649" s="247" t="s">
        <v>129</v>
      </c>
    </row>
    <row r="650" spans="1:51" s="14" customFormat="1" ht="12">
      <c r="A650" s="14"/>
      <c r="B650" s="237"/>
      <c r="C650" s="238"/>
      <c r="D650" s="219" t="s">
        <v>154</v>
      </c>
      <c r="E650" s="239" t="s">
        <v>19</v>
      </c>
      <c r="F650" s="240" t="s">
        <v>691</v>
      </c>
      <c r="G650" s="238"/>
      <c r="H650" s="241">
        <v>1</v>
      </c>
      <c r="I650" s="242"/>
      <c r="J650" s="238"/>
      <c r="K650" s="238"/>
      <c r="L650" s="243"/>
      <c r="M650" s="244"/>
      <c r="N650" s="245"/>
      <c r="O650" s="245"/>
      <c r="P650" s="245"/>
      <c r="Q650" s="245"/>
      <c r="R650" s="245"/>
      <c r="S650" s="245"/>
      <c r="T650" s="246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47" t="s">
        <v>154</v>
      </c>
      <c r="AU650" s="247" t="s">
        <v>83</v>
      </c>
      <c r="AV650" s="14" t="s">
        <v>83</v>
      </c>
      <c r="AW650" s="14" t="s">
        <v>35</v>
      </c>
      <c r="AX650" s="14" t="s">
        <v>73</v>
      </c>
      <c r="AY650" s="247" t="s">
        <v>129</v>
      </c>
    </row>
    <row r="651" spans="1:51" s="14" customFormat="1" ht="12">
      <c r="A651" s="14"/>
      <c r="B651" s="237"/>
      <c r="C651" s="238"/>
      <c r="D651" s="219" t="s">
        <v>154</v>
      </c>
      <c r="E651" s="239" t="s">
        <v>19</v>
      </c>
      <c r="F651" s="240" t="s">
        <v>840</v>
      </c>
      <c r="G651" s="238"/>
      <c r="H651" s="241">
        <v>2</v>
      </c>
      <c r="I651" s="242"/>
      <c r="J651" s="238"/>
      <c r="K651" s="238"/>
      <c r="L651" s="243"/>
      <c r="M651" s="244"/>
      <c r="N651" s="245"/>
      <c r="O651" s="245"/>
      <c r="P651" s="245"/>
      <c r="Q651" s="245"/>
      <c r="R651" s="245"/>
      <c r="S651" s="245"/>
      <c r="T651" s="246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47" t="s">
        <v>154</v>
      </c>
      <c r="AU651" s="247" t="s">
        <v>83</v>
      </c>
      <c r="AV651" s="14" t="s">
        <v>83</v>
      </c>
      <c r="AW651" s="14" t="s">
        <v>35</v>
      </c>
      <c r="AX651" s="14" t="s">
        <v>73</v>
      </c>
      <c r="AY651" s="247" t="s">
        <v>129</v>
      </c>
    </row>
    <row r="652" spans="1:51" s="14" customFormat="1" ht="12">
      <c r="A652" s="14"/>
      <c r="B652" s="237"/>
      <c r="C652" s="238"/>
      <c r="D652" s="219" t="s">
        <v>154</v>
      </c>
      <c r="E652" s="239" t="s">
        <v>19</v>
      </c>
      <c r="F652" s="240" t="s">
        <v>841</v>
      </c>
      <c r="G652" s="238"/>
      <c r="H652" s="241">
        <v>1</v>
      </c>
      <c r="I652" s="242"/>
      <c r="J652" s="238"/>
      <c r="K652" s="238"/>
      <c r="L652" s="243"/>
      <c r="M652" s="244"/>
      <c r="N652" s="245"/>
      <c r="O652" s="245"/>
      <c r="P652" s="245"/>
      <c r="Q652" s="245"/>
      <c r="R652" s="245"/>
      <c r="S652" s="245"/>
      <c r="T652" s="246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47" t="s">
        <v>154</v>
      </c>
      <c r="AU652" s="247" t="s">
        <v>83</v>
      </c>
      <c r="AV652" s="14" t="s">
        <v>83</v>
      </c>
      <c r="AW652" s="14" t="s">
        <v>35</v>
      </c>
      <c r="AX652" s="14" t="s">
        <v>73</v>
      </c>
      <c r="AY652" s="247" t="s">
        <v>129</v>
      </c>
    </row>
    <row r="653" spans="1:51" s="14" customFormat="1" ht="12">
      <c r="A653" s="14"/>
      <c r="B653" s="237"/>
      <c r="C653" s="238"/>
      <c r="D653" s="219" t="s">
        <v>154</v>
      </c>
      <c r="E653" s="239" t="s">
        <v>19</v>
      </c>
      <c r="F653" s="240" t="s">
        <v>842</v>
      </c>
      <c r="G653" s="238"/>
      <c r="H653" s="241">
        <v>1</v>
      </c>
      <c r="I653" s="242"/>
      <c r="J653" s="238"/>
      <c r="K653" s="238"/>
      <c r="L653" s="243"/>
      <c r="M653" s="244"/>
      <c r="N653" s="245"/>
      <c r="O653" s="245"/>
      <c r="P653" s="245"/>
      <c r="Q653" s="245"/>
      <c r="R653" s="245"/>
      <c r="S653" s="245"/>
      <c r="T653" s="246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47" t="s">
        <v>154</v>
      </c>
      <c r="AU653" s="247" t="s">
        <v>83</v>
      </c>
      <c r="AV653" s="14" t="s">
        <v>83</v>
      </c>
      <c r="AW653" s="14" t="s">
        <v>35</v>
      </c>
      <c r="AX653" s="14" t="s">
        <v>73</v>
      </c>
      <c r="AY653" s="247" t="s">
        <v>129</v>
      </c>
    </row>
    <row r="654" spans="1:51" s="14" customFormat="1" ht="12">
      <c r="A654" s="14"/>
      <c r="B654" s="237"/>
      <c r="C654" s="238"/>
      <c r="D654" s="219" t="s">
        <v>154</v>
      </c>
      <c r="E654" s="239" t="s">
        <v>19</v>
      </c>
      <c r="F654" s="240" t="s">
        <v>843</v>
      </c>
      <c r="G654" s="238"/>
      <c r="H654" s="241">
        <v>1</v>
      </c>
      <c r="I654" s="242"/>
      <c r="J654" s="238"/>
      <c r="K654" s="238"/>
      <c r="L654" s="243"/>
      <c r="M654" s="244"/>
      <c r="N654" s="245"/>
      <c r="O654" s="245"/>
      <c r="P654" s="245"/>
      <c r="Q654" s="245"/>
      <c r="R654" s="245"/>
      <c r="S654" s="245"/>
      <c r="T654" s="246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47" t="s">
        <v>154</v>
      </c>
      <c r="AU654" s="247" t="s">
        <v>83</v>
      </c>
      <c r="AV654" s="14" t="s">
        <v>83</v>
      </c>
      <c r="AW654" s="14" t="s">
        <v>35</v>
      </c>
      <c r="AX654" s="14" t="s">
        <v>73</v>
      </c>
      <c r="AY654" s="247" t="s">
        <v>129</v>
      </c>
    </row>
    <row r="655" spans="1:51" s="14" customFormat="1" ht="12">
      <c r="A655" s="14"/>
      <c r="B655" s="237"/>
      <c r="C655" s="238"/>
      <c r="D655" s="219" t="s">
        <v>154</v>
      </c>
      <c r="E655" s="239" t="s">
        <v>19</v>
      </c>
      <c r="F655" s="240" t="s">
        <v>844</v>
      </c>
      <c r="G655" s="238"/>
      <c r="H655" s="241">
        <v>3</v>
      </c>
      <c r="I655" s="242"/>
      <c r="J655" s="238"/>
      <c r="K655" s="238"/>
      <c r="L655" s="243"/>
      <c r="M655" s="244"/>
      <c r="N655" s="245"/>
      <c r="O655" s="245"/>
      <c r="P655" s="245"/>
      <c r="Q655" s="245"/>
      <c r="R655" s="245"/>
      <c r="S655" s="245"/>
      <c r="T655" s="246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47" t="s">
        <v>154</v>
      </c>
      <c r="AU655" s="247" t="s">
        <v>83</v>
      </c>
      <c r="AV655" s="14" t="s">
        <v>83</v>
      </c>
      <c r="AW655" s="14" t="s">
        <v>35</v>
      </c>
      <c r="AX655" s="14" t="s">
        <v>73</v>
      </c>
      <c r="AY655" s="247" t="s">
        <v>129</v>
      </c>
    </row>
    <row r="656" spans="1:51" s="14" customFormat="1" ht="12">
      <c r="A656" s="14"/>
      <c r="B656" s="237"/>
      <c r="C656" s="238"/>
      <c r="D656" s="219" t="s">
        <v>154</v>
      </c>
      <c r="E656" s="239" t="s">
        <v>19</v>
      </c>
      <c r="F656" s="240" t="s">
        <v>845</v>
      </c>
      <c r="G656" s="238"/>
      <c r="H656" s="241">
        <v>4</v>
      </c>
      <c r="I656" s="242"/>
      <c r="J656" s="238"/>
      <c r="K656" s="238"/>
      <c r="L656" s="243"/>
      <c r="M656" s="244"/>
      <c r="N656" s="245"/>
      <c r="O656" s="245"/>
      <c r="P656" s="245"/>
      <c r="Q656" s="245"/>
      <c r="R656" s="245"/>
      <c r="S656" s="245"/>
      <c r="T656" s="246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47" t="s">
        <v>154</v>
      </c>
      <c r="AU656" s="247" t="s">
        <v>83</v>
      </c>
      <c r="AV656" s="14" t="s">
        <v>83</v>
      </c>
      <c r="AW656" s="14" t="s">
        <v>35</v>
      </c>
      <c r="AX656" s="14" t="s">
        <v>73</v>
      </c>
      <c r="AY656" s="247" t="s">
        <v>129</v>
      </c>
    </row>
    <row r="657" spans="1:51" s="14" customFormat="1" ht="12">
      <c r="A657" s="14"/>
      <c r="B657" s="237"/>
      <c r="C657" s="238"/>
      <c r="D657" s="219" t="s">
        <v>154</v>
      </c>
      <c r="E657" s="239" t="s">
        <v>19</v>
      </c>
      <c r="F657" s="240" t="s">
        <v>846</v>
      </c>
      <c r="G657" s="238"/>
      <c r="H657" s="241">
        <v>2</v>
      </c>
      <c r="I657" s="242"/>
      <c r="J657" s="238"/>
      <c r="K657" s="238"/>
      <c r="L657" s="243"/>
      <c r="M657" s="244"/>
      <c r="N657" s="245"/>
      <c r="O657" s="245"/>
      <c r="P657" s="245"/>
      <c r="Q657" s="245"/>
      <c r="R657" s="245"/>
      <c r="S657" s="245"/>
      <c r="T657" s="246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47" t="s">
        <v>154</v>
      </c>
      <c r="AU657" s="247" t="s">
        <v>83</v>
      </c>
      <c r="AV657" s="14" t="s">
        <v>83</v>
      </c>
      <c r="AW657" s="14" t="s">
        <v>35</v>
      </c>
      <c r="AX657" s="14" t="s">
        <v>73</v>
      </c>
      <c r="AY657" s="247" t="s">
        <v>129</v>
      </c>
    </row>
    <row r="658" spans="1:51" s="14" customFormat="1" ht="12">
      <c r="A658" s="14"/>
      <c r="B658" s="237"/>
      <c r="C658" s="238"/>
      <c r="D658" s="219" t="s">
        <v>154</v>
      </c>
      <c r="E658" s="239" t="s">
        <v>19</v>
      </c>
      <c r="F658" s="240" t="s">
        <v>847</v>
      </c>
      <c r="G658" s="238"/>
      <c r="H658" s="241">
        <v>3</v>
      </c>
      <c r="I658" s="242"/>
      <c r="J658" s="238"/>
      <c r="K658" s="238"/>
      <c r="L658" s="243"/>
      <c r="M658" s="244"/>
      <c r="N658" s="245"/>
      <c r="O658" s="245"/>
      <c r="P658" s="245"/>
      <c r="Q658" s="245"/>
      <c r="R658" s="245"/>
      <c r="S658" s="245"/>
      <c r="T658" s="246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47" t="s">
        <v>154</v>
      </c>
      <c r="AU658" s="247" t="s">
        <v>83</v>
      </c>
      <c r="AV658" s="14" t="s">
        <v>83</v>
      </c>
      <c r="AW658" s="14" t="s">
        <v>35</v>
      </c>
      <c r="AX658" s="14" t="s">
        <v>73</v>
      </c>
      <c r="AY658" s="247" t="s">
        <v>129</v>
      </c>
    </row>
    <row r="659" spans="1:51" s="15" customFormat="1" ht="12">
      <c r="A659" s="15"/>
      <c r="B659" s="248"/>
      <c r="C659" s="249"/>
      <c r="D659" s="219" t="s">
        <v>154</v>
      </c>
      <c r="E659" s="250" t="s">
        <v>19</v>
      </c>
      <c r="F659" s="251" t="s">
        <v>162</v>
      </c>
      <c r="G659" s="249"/>
      <c r="H659" s="252">
        <v>20</v>
      </c>
      <c r="I659" s="253"/>
      <c r="J659" s="249"/>
      <c r="K659" s="249"/>
      <c r="L659" s="254"/>
      <c r="M659" s="255"/>
      <c r="N659" s="256"/>
      <c r="O659" s="256"/>
      <c r="P659" s="256"/>
      <c r="Q659" s="256"/>
      <c r="R659" s="256"/>
      <c r="S659" s="256"/>
      <c r="T659" s="257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T659" s="258" t="s">
        <v>154</v>
      </c>
      <c r="AU659" s="258" t="s">
        <v>83</v>
      </c>
      <c r="AV659" s="15" t="s">
        <v>136</v>
      </c>
      <c r="AW659" s="15" t="s">
        <v>35</v>
      </c>
      <c r="AX659" s="15" t="s">
        <v>81</v>
      </c>
      <c r="AY659" s="258" t="s">
        <v>129</v>
      </c>
    </row>
    <row r="660" spans="1:65" s="2" customFormat="1" ht="16.5" customHeight="1">
      <c r="A660" s="40"/>
      <c r="B660" s="41"/>
      <c r="C660" s="206" t="s">
        <v>848</v>
      </c>
      <c r="D660" s="206" t="s">
        <v>131</v>
      </c>
      <c r="E660" s="207" t="s">
        <v>849</v>
      </c>
      <c r="F660" s="208" t="s">
        <v>850</v>
      </c>
      <c r="G660" s="209" t="s">
        <v>851</v>
      </c>
      <c r="H660" s="210">
        <v>9</v>
      </c>
      <c r="I660" s="211"/>
      <c r="J660" s="212">
        <f>ROUND(I660*H660,2)</f>
        <v>0</v>
      </c>
      <c r="K660" s="208" t="s">
        <v>19</v>
      </c>
      <c r="L660" s="46"/>
      <c r="M660" s="213" t="s">
        <v>19</v>
      </c>
      <c r="N660" s="214" t="s">
        <v>44</v>
      </c>
      <c r="O660" s="86"/>
      <c r="P660" s="215">
        <f>O660*H660</f>
        <v>0</v>
      </c>
      <c r="Q660" s="215">
        <v>0</v>
      </c>
      <c r="R660" s="215">
        <f>Q660*H660</f>
        <v>0</v>
      </c>
      <c r="S660" s="215">
        <v>0</v>
      </c>
      <c r="T660" s="216">
        <f>S660*H660</f>
        <v>0</v>
      </c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R660" s="217" t="s">
        <v>136</v>
      </c>
      <c r="AT660" s="217" t="s">
        <v>131</v>
      </c>
      <c r="AU660" s="217" t="s">
        <v>83</v>
      </c>
      <c r="AY660" s="19" t="s">
        <v>129</v>
      </c>
      <c r="BE660" s="218">
        <f>IF(N660="základní",J660,0)</f>
        <v>0</v>
      </c>
      <c r="BF660" s="218">
        <f>IF(N660="snížená",J660,0)</f>
        <v>0</v>
      </c>
      <c r="BG660" s="218">
        <f>IF(N660="zákl. přenesená",J660,0)</f>
        <v>0</v>
      </c>
      <c r="BH660" s="218">
        <f>IF(N660="sníž. přenesená",J660,0)</f>
        <v>0</v>
      </c>
      <c r="BI660" s="218">
        <f>IF(N660="nulová",J660,0)</f>
        <v>0</v>
      </c>
      <c r="BJ660" s="19" t="s">
        <v>81</v>
      </c>
      <c r="BK660" s="218">
        <f>ROUND(I660*H660,2)</f>
        <v>0</v>
      </c>
      <c r="BL660" s="19" t="s">
        <v>136</v>
      </c>
      <c r="BM660" s="217" t="s">
        <v>852</v>
      </c>
    </row>
    <row r="661" spans="1:47" s="2" customFormat="1" ht="12">
      <c r="A661" s="40"/>
      <c r="B661" s="41"/>
      <c r="C661" s="42"/>
      <c r="D661" s="219" t="s">
        <v>138</v>
      </c>
      <c r="E661" s="42"/>
      <c r="F661" s="220" t="s">
        <v>850</v>
      </c>
      <c r="G661" s="42"/>
      <c r="H661" s="42"/>
      <c r="I661" s="221"/>
      <c r="J661" s="42"/>
      <c r="K661" s="42"/>
      <c r="L661" s="46"/>
      <c r="M661" s="222"/>
      <c r="N661" s="223"/>
      <c r="O661" s="86"/>
      <c r="P661" s="86"/>
      <c r="Q661" s="86"/>
      <c r="R661" s="86"/>
      <c r="S661" s="86"/>
      <c r="T661" s="87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T661" s="19" t="s">
        <v>138</v>
      </c>
      <c r="AU661" s="19" t="s">
        <v>83</v>
      </c>
    </row>
    <row r="662" spans="1:47" s="2" customFormat="1" ht="12">
      <c r="A662" s="40"/>
      <c r="B662" s="41"/>
      <c r="C662" s="42"/>
      <c r="D662" s="219" t="s">
        <v>146</v>
      </c>
      <c r="E662" s="42"/>
      <c r="F662" s="226" t="s">
        <v>853</v>
      </c>
      <c r="G662" s="42"/>
      <c r="H662" s="42"/>
      <c r="I662" s="221"/>
      <c r="J662" s="42"/>
      <c r="K662" s="42"/>
      <c r="L662" s="46"/>
      <c r="M662" s="222"/>
      <c r="N662" s="223"/>
      <c r="O662" s="86"/>
      <c r="P662" s="86"/>
      <c r="Q662" s="86"/>
      <c r="R662" s="86"/>
      <c r="S662" s="86"/>
      <c r="T662" s="87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T662" s="19" t="s">
        <v>146</v>
      </c>
      <c r="AU662" s="19" t="s">
        <v>83</v>
      </c>
    </row>
    <row r="663" spans="1:65" s="2" customFormat="1" ht="37.8" customHeight="1">
      <c r="A663" s="40"/>
      <c r="B663" s="41"/>
      <c r="C663" s="206" t="s">
        <v>854</v>
      </c>
      <c r="D663" s="206" t="s">
        <v>131</v>
      </c>
      <c r="E663" s="207" t="s">
        <v>855</v>
      </c>
      <c r="F663" s="208" t="s">
        <v>856</v>
      </c>
      <c r="G663" s="209" t="s">
        <v>134</v>
      </c>
      <c r="H663" s="210">
        <v>70.35</v>
      </c>
      <c r="I663" s="211"/>
      <c r="J663" s="212">
        <f>ROUND(I663*H663,2)</f>
        <v>0</v>
      </c>
      <c r="K663" s="208" t="s">
        <v>135</v>
      </c>
      <c r="L663" s="46"/>
      <c r="M663" s="213" t="s">
        <v>19</v>
      </c>
      <c r="N663" s="214" t="s">
        <v>44</v>
      </c>
      <c r="O663" s="86"/>
      <c r="P663" s="215">
        <f>O663*H663</f>
        <v>0</v>
      </c>
      <c r="Q663" s="215">
        <v>0</v>
      </c>
      <c r="R663" s="215">
        <f>Q663*H663</f>
        <v>0</v>
      </c>
      <c r="S663" s="215">
        <v>0</v>
      </c>
      <c r="T663" s="216">
        <f>S663*H663</f>
        <v>0</v>
      </c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R663" s="217" t="s">
        <v>136</v>
      </c>
      <c r="AT663" s="217" t="s">
        <v>131</v>
      </c>
      <c r="AU663" s="217" t="s">
        <v>83</v>
      </c>
      <c r="AY663" s="19" t="s">
        <v>129</v>
      </c>
      <c r="BE663" s="218">
        <f>IF(N663="základní",J663,0)</f>
        <v>0</v>
      </c>
      <c r="BF663" s="218">
        <f>IF(N663="snížená",J663,0)</f>
        <v>0</v>
      </c>
      <c r="BG663" s="218">
        <f>IF(N663="zákl. přenesená",J663,0)</f>
        <v>0</v>
      </c>
      <c r="BH663" s="218">
        <f>IF(N663="sníž. přenesená",J663,0)</f>
        <v>0</v>
      </c>
      <c r="BI663" s="218">
        <f>IF(N663="nulová",J663,0)</f>
        <v>0</v>
      </c>
      <c r="BJ663" s="19" t="s">
        <v>81</v>
      </c>
      <c r="BK663" s="218">
        <f>ROUND(I663*H663,2)</f>
        <v>0</v>
      </c>
      <c r="BL663" s="19" t="s">
        <v>136</v>
      </c>
      <c r="BM663" s="217" t="s">
        <v>857</v>
      </c>
    </row>
    <row r="664" spans="1:47" s="2" customFormat="1" ht="12">
      <c r="A664" s="40"/>
      <c r="B664" s="41"/>
      <c r="C664" s="42"/>
      <c r="D664" s="219" t="s">
        <v>138</v>
      </c>
      <c r="E664" s="42"/>
      <c r="F664" s="220" t="s">
        <v>856</v>
      </c>
      <c r="G664" s="42"/>
      <c r="H664" s="42"/>
      <c r="I664" s="221"/>
      <c r="J664" s="42"/>
      <c r="K664" s="42"/>
      <c r="L664" s="46"/>
      <c r="M664" s="222"/>
      <c r="N664" s="223"/>
      <c r="O664" s="86"/>
      <c r="P664" s="86"/>
      <c r="Q664" s="86"/>
      <c r="R664" s="86"/>
      <c r="S664" s="86"/>
      <c r="T664" s="87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T664" s="19" t="s">
        <v>138</v>
      </c>
      <c r="AU664" s="19" t="s">
        <v>83</v>
      </c>
    </row>
    <row r="665" spans="1:47" s="2" customFormat="1" ht="12">
      <c r="A665" s="40"/>
      <c r="B665" s="41"/>
      <c r="C665" s="42"/>
      <c r="D665" s="224" t="s">
        <v>139</v>
      </c>
      <c r="E665" s="42"/>
      <c r="F665" s="225" t="s">
        <v>858</v>
      </c>
      <c r="G665" s="42"/>
      <c r="H665" s="42"/>
      <c r="I665" s="221"/>
      <c r="J665" s="42"/>
      <c r="K665" s="42"/>
      <c r="L665" s="46"/>
      <c r="M665" s="222"/>
      <c r="N665" s="223"/>
      <c r="O665" s="86"/>
      <c r="P665" s="86"/>
      <c r="Q665" s="86"/>
      <c r="R665" s="86"/>
      <c r="S665" s="86"/>
      <c r="T665" s="87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T665" s="19" t="s">
        <v>139</v>
      </c>
      <c r="AU665" s="19" t="s">
        <v>83</v>
      </c>
    </row>
    <row r="666" spans="1:51" s="14" customFormat="1" ht="12">
      <c r="A666" s="14"/>
      <c r="B666" s="237"/>
      <c r="C666" s="238"/>
      <c r="D666" s="219" t="s">
        <v>154</v>
      </c>
      <c r="E666" s="239" t="s">
        <v>19</v>
      </c>
      <c r="F666" s="240" t="s">
        <v>526</v>
      </c>
      <c r="G666" s="238"/>
      <c r="H666" s="241">
        <v>70.35</v>
      </c>
      <c r="I666" s="242"/>
      <c r="J666" s="238"/>
      <c r="K666" s="238"/>
      <c r="L666" s="243"/>
      <c r="M666" s="244"/>
      <c r="N666" s="245"/>
      <c r="O666" s="245"/>
      <c r="P666" s="245"/>
      <c r="Q666" s="245"/>
      <c r="R666" s="245"/>
      <c r="S666" s="245"/>
      <c r="T666" s="246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47" t="s">
        <v>154</v>
      </c>
      <c r="AU666" s="247" t="s">
        <v>83</v>
      </c>
      <c r="AV666" s="14" t="s">
        <v>83</v>
      </c>
      <c r="AW666" s="14" t="s">
        <v>35</v>
      </c>
      <c r="AX666" s="14" t="s">
        <v>81</v>
      </c>
      <c r="AY666" s="247" t="s">
        <v>129</v>
      </c>
    </row>
    <row r="667" spans="1:63" s="12" customFormat="1" ht="22.8" customHeight="1">
      <c r="A667" s="12"/>
      <c r="B667" s="190"/>
      <c r="C667" s="191"/>
      <c r="D667" s="192" t="s">
        <v>72</v>
      </c>
      <c r="E667" s="204" t="s">
        <v>859</v>
      </c>
      <c r="F667" s="204" t="s">
        <v>860</v>
      </c>
      <c r="G667" s="191"/>
      <c r="H667" s="191"/>
      <c r="I667" s="194"/>
      <c r="J667" s="205">
        <f>BK667</f>
        <v>0</v>
      </c>
      <c r="K667" s="191"/>
      <c r="L667" s="196"/>
      <c r="M667" s="197"/>
      <c r="N667" s="198"/>
      <c r="O667" s="198"/>
      <c r="P667" s="199">
        <f>SUM(P668:P740)</f>
        <v>0</v>
      </c>
      <c r="Q667" s="198"/>
      <c r="R667" s="199">
        <f>SUM(R668:R740)</f>
        <v>0</v>
      </c>
      <c r="S667" s="198"/>
      <c r="T667" s="200">
        <f>SUM(T668:T740)</f>
        <v>0</v>
      </c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R667" s="201" t="s">
        <v>81</v>
      </c>
      <c r="AT667" s="202" t="s">
        <v>72</v>
      </c>
      <c r="AU667" s="202" t="s">
        <v>81</v>
      </c>
      <c r="AY667" s="201" t="s">
        <v>129</v>
      </c>
      <c r="BK667" s="203">
        <f>SUM(BK668:BK740)</f>
        <v>0</v>
      </c>
    </row>
    <row r="668" spans="1:65" s="2" customFormat="1" ht="24.15" customHeight="1">
      <c r="A668" s="40"/>
      <c r="B668" s="41"/>
      <c r="C668" s="206" t="s">
        <v>861</v>
      </c>
      <c r="D668" s="206" t="s">
        <v>131</v>
      </c>
      <c r="E668" s="207" t="s">
        <v>862</v>
      </c>
      <c r="F668" s="208" t="s">
        <v>863</v>
      </c>
      <c r="G668" s="209" t="s">
        <v>400</v>
      </c>
      <c r="H668" s="210">
        <v>1459.088</v>
      </c>
      <c r="I668" s="211"/>
      <c r="J668" s="212">
        <f>ROUND(I668*H668,2)</f>
        <v>0</v>
      </c>
      <c r="K668" s="208" t="s">
        <v>135</v>
      </c>
      <c r="L668" s="46"/>
      <c r="M668" s="213" t="s">
        <v>19</v>
      </c>
      <c r="N668" s="214" t="s">
        <v>44</v>
      </c>
      <c r="O668" s="86"/>
      <c r="P668" s="215">
        <f>O668*H668</f>
        <v>0</v>
      </c>
      <c r="Q668" s="215">
        <v>0</v>
      </c>
      <c r="R668" s="215">
        <f>Q668*H668</f>
        <v>0</v>
      </c>
      <c r="S668" s="215">
        <v>0</v>
      </c>
      <c r="T668" s="216">
        <f>S668*H668</f>
        <v>0</v>
      </c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R668" s="217" t="s">
        <v>136</v>
      </c>
      <c r="AT668" s="217" t="s">
        <v>131</v>
      </c>
      <c r="AU668" s="217" t="s">
        <v>83</v>
      </c>
      <c r="AY668" s="19" t="s">
        <v>129</v>
      </c>
      <c r="BE668" s="218">
        <f>IF(N668="základní",J668,0)</f>
        <v>0</v>
      </c>
      <c r="BF668" s="218">
        <f>IF(N668="snížená",J668,0)</f>
        <v>0</v>
      </c>
      <c r="BG668" s="218">
        <f>IF(N668="zákl. přenesená",J668,0)</f>
        <v>0</v>
      </c>
      <c r="BH668" s="218">
        <f>IF(N668="sníž. přenesená",J668,0)</f>
        <v>0</v>
      </c>
      <c r="BI668" s="218">
        <f>IF(N668="nulová",J668,0)</f>
        <v>0</v>
      </c>
      <c r="BJ668" s="19" t="s">
        <v>81</v>
      </c>
      <c r="BK668" s="218">
        <f>ROUND(I668*H668,2)</f>
        <v>0</v>
      </c>
      <c r="BL668" s="19" t="s">
        <v>136</v>
      </c>
      <c r="BM668" s="217" t="s">
        <v>864</v>
      </c>
    </row>
    <row r="669" spans="1:47" s="2" customFormat="1" ht="12">
      <c r="A669" s="40"/>
      <c r="B669" s="41"/>
      <c r="C669" s="42"/>
      <c r="D669" s="219" t="s">
        <v>138</v>
      </c>
      <c r="E669" s="42"/>
      <c r="F669" s="220" t="s">
        <v>863</v>
      </c>
      <c r="G669" s="42"/>
      <c r="H669" s="42"/>
      <c r="I669" s="221"/>
      <c r="J669" s="42"/>
      <c r="K669" s="42"/>
      <c r="L669" s="46"/>
      <c r="M669" s="222"/>
      <c r="N669" s="223"/>
      <c r="O669" s="86"/>
      <c r="P669" s="86"/>
      <c r="Q669" s="86"/>
      <c r="R669" s="86"/>
      <c r="S669" s="86"/>
      <c r="T669" s="87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T669" s="19" t="s">
        <v>138</v>
      </c>
      <c r="AU669" s="19" t="s">
        <v>83</v>
      </c>
    </row>
    <row r="670" spans="1:47" s="2" customFormat="1" ht="12">
      <c r="A670" s="40"/>
      <c r="B670" s="41"/>
      <c r="C670" s="42"/>
      <c r="D670" s="224" t="s">
        <v>139</v>
      </c>
      <c r="E670" s="42"/>
      <c r="F670" s="225" t="s">
        <v>865</v>
      </c>
      <c r="G670" s="42"/>
      <c r="H670" s="42"/>
      <c r="I670" s="221"/>
      <c r="J670" s="42"/>
      <c r="K670" s="42"/>
      <c r="L670" s="46"/>
      <c r="M670" s="222"/>
      <c r="N670" s="223"/>
      <c r="O670" s="86"/>
      <c r="P670" s="86"/>
      <c r="Q670" s="86"/>
      <c r="R670" s="86"/>
      <c r="S670" s="86"/>
      <c r="T670" s="87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T670" s="19" t="s">
        <v>139</v>
      </c>
      <c r="AU670" s="19" t="s">
        <v>83</v>
      </c>
    </row>
    <row r="671" spans="1:51" s="14" customFormat="1" ht="12">
      <c r="A671" s="14"/>
      <c r="B671" s="237"/>
      <c r="C671" s="238"/>
      <c r="D671" s="219" t="s">
        <v>154</v>
      </c>
      <c r="E671" s="239" t="s">
        <v>19</v>
      </c>
      <c r="F671" s="240" t="s">
        <v>866</v>
      </c>
      <c r="G671" s="238"/>
      <c r="H671" s="241">
        <v>34.043</v>
      </c>
      <c r="I671" s="242"/>
      <c r="J671" s="238"/>
      <c r="K671" s="238"/>
      <c r="L671" s="243"/>
      <c r="M671" s="244"/>
      <c r="N671" s="245"/>
      <c r="O671" s="245"/>
      <c r="P671" s="245"/>
      <c r="Q671" s="245"/>
      <c r="R671" s="245"/>
      <c r="S671" s="245"/>
      <c r="T671" s="246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47" t="s">
        <v>154</v>
      </c>
      <c r="AU671" s="247" t="s">
        <v>83</v>
      </c>
      <c r="AV671" s="14" t="s">
        <v>83</v>
      </c>
      <c r="AW671" s="14" t="s">
        <v>35</v>
      </c>
      <c r="AX671" s="14" t="s">
        <v>73</v>
      </c>
      <c r="AY671" s="247" t="s">
        <v>129</v>
      </c>
    </row>
    <row r="672" spans="1:51" s="14" customFormat="1" ht="12">
      <c r="A672" s="14"/>
      <c r="B672" s="237"/>
      <c r="C672" s="238"/>
      <c r="D672" s="219" t="s">
        <v>154</v>
      </c>
      <c r="E672" s="239" t="s">
        <v>19</v>
      </c>
      <c r="F672" s="240" t="s">
        <v>867</v>
      </c>
      <c r="G672" s="238"/>
      <c r="H672" s="241">
        <v>36.644</v>
      </c>
      <c r="I672" s="242"/>
      <c r="J672" s="238"/>
      <c r="K672" s="238"/>
      <c r="L672" s="243"/>
      <c r="M672" s="244"/>
      <c r="N672" s="245"/>
      <c r="O672" s="245"/>
      <c r="P672" s="245"/>
      <c r="Q672" s="245"/>
      <c r="R672" s="245"/>
      <c r="S672" s="245"/>
      <c r="T672" s="246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47" t="s">
        <v>154</v>
      </c>
      <c r="AU672" s="247" t="s">
        <v>83</v>
      </c>
      <c r="AV672" s="14" t="s">
        <v>83</v>
      </c>
      <c r="AW672" s="14" t="s">
        <v>35</v>
      </c>
      <c r="AX672" s="14" t="s">
        <v>73</v>
      </c>
      <c r="AY672" s="247" t="s">
        <v>129</v>
      </c>
    </row>
    <row r="673" spans="1:51" s="14" customFormat="1" ht="12">
      <c r="A673" s="14"/>
      <c r="B673" s="237"/>
      <c r="C673" s="238"/>
      <c r="D673" s="219" t="s">
        <v>154</v>
      </c>
      <c r="E673" s="239" t="s">
        <v>19</v>
      </c>
      <c r="F673" s="240" t="s">
        <v>868</v>
      </c>
      <c r="G673" s="238"/>
      <c r="H673" s="241">
        <v>22.638</v>
      </c>
      <c r="I673" s="242"/>
      <c r="J673" s="238"/>
      <c r="K673" s="238"/>
      <c r="L673" s="243"/>
      <c r="M673" s="244"/>
      <c r="N673" s="245"/>
      <c r="O673" s="245"/>
      <c r="P673" s="245"/>
      <c r="Q673" s="245"/>
      <c r="R673" s="245"/>
      <c r="S673" s="245"/>
      <c r="T673" s="246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47" t="s">
        <v>154</v>
      </c>
      <c r="AU673" s="247" t="s">
        <v>83</v>
      </c>
      <c r="AV673" s="14" t="s">
        <v>83</v>
      </c>
      <c r="AW673" s="14" t="s">
        <v>35</v>
      </c>
      <c r="AX673" s="14" t="s">
        <v>73</v>
      </c>
      <c r="AY673" s="247" t="s">
        <v>129</v>
      </c>
    </row>
    <row r="674" spans="1:51" s="14" customFormat="1" ht="12">
      <c r="A674" s="14"/>
      <c r="B674" s="237"/>
      <c r="C674" s="238"/>
      <c r="D674" s="219" t="s">
        <v>154</v>
      </c>
      <c r="E674" s="239" t="s">
        <v>19</v>
      </c>
      <c r="F674" s="240" t="s">
        <v>869</v>
      </c>
      <c r="G674" s="238"/>
      <c r="H674" s="241">
        <v>22.51</v>
      </c>
      <c r="I674" s="242"/>
      <c r="J674" s="238"/>
      <c r="K674" s="238"/>
      <c r="L674" s="243"/>
      <c r="M674" s="244"/>
      <c r="N674" s="245"/>
      <c r="O674" s="245"/>
      <c r="P674" s="245"/>
      <c r="Q674" s="245"/>
      <c r="R674" s="245"/>
      <c r="S674" s="245"/>
      <c r="T674" s="246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47" t="s">
        <v>154</v>
      </c>
      <c r="AU674" s="247" t="s">
        <v>83</v>
      </c>
      <c r="AV674" s="14" t="s">
        <v>83</v>
      </c>
      <c r="AW674" s="14" t="s">
        <v>35</v>
      </c>
      <c r="AX674" s="14" t="s">
        <v>73</v>
      </c>
      <c r="AY674" s="247" t="s">
        <v>129</v>
      </c>
    </row>
    <row r="675" spans="1:51" s="14" customFormat="1" ht="12">
      <c r="A675" s="14"/>
      <c r="B675" s="237"/>
      <c r="C675" s="238"/>
      <c r="D675" s="219" t="s">
        <v>154</v>
      </c>
      <c r="E675" s="239" t="s">
        <v>19</v>
      </c>
      <c r="F675" s="240" t="s">
        <v>870</v>
      </c>
      <c r="G675" s="238"/>
      <c r="H675" s="241">
        <v>79.585</v>
      </c>
      <c r="I675" s="242"/>
      <c r="J675" s="238"/>
      <c r="K675" s="238"/>
      <c r="L675" s="243"/>
      <c r="M675" s="244"/>
      <c r="N675" s="245"/>
      <c r="O675" s="245"/>
      <c r="P675" s="245"/>
      <c r="Q675" s="245"/>
      <c r="R675" s="245"/>
      <c r="S675" s="245"/>
      <c r="T675" s="246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47" t="s">
        <v>154</v>
      </c>
      <c r="AU675" s="247" t="s">
        <v>83</v>
      </c>
      <c r="AV675" s="14" t="s">
        <v>83</v>
      </c>
      <c r="AW675" s="14" t="s">
        <v>35</v>
      </c>
      <c r="AX675" s="14" t="s">
        <v>73</v>
      </c>
      <c r="AY675" s="247" t="s">
        <v>129</v>
      </c>
    </row>
    <row r="676" spans="1:51" s="14" customFormat="1" ht="12">
      <c r="A676" s="14"/>
      <c r="B676" s="237"/>
      <c r="C676" s="238"/>
      <c r="D676" s="219" t="s">
        <v>154</v>
      </c>
      <c r="E676" s="239" t="s">
        <v>19</v>
      </c>
      <c r="F676" s="240" t="s">
        <v>871</v>
      </c>
      <c r="G676" s="238"/>
      <c r="H676" s="241">
        <v>470.394</v>
      </c>
      <c r="I676" s="242"/>
      <c r="J676" s="238"/>
      <c r="K676" s="238"/>
      <c r="L676" s="243"/>
      <c r="M676" s="244"/>
      <c r="N676" s="245"/>
      <c r="O676" s="245"/>
      <c r="P676" s="245"/>
      <c r="Q676" s="245"/>
      <c r="R676" s="245"/>
      <c r="S676" s="245"/>
      <c r="T676" s="246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47" t="s">
        <v>154</v>
      </c>
      <c r="AU676" s="247" t="s">
        <v>83</v>
      </c>
      <c r="AV676" s="14" t="s">
        <v>83</v>
      </c>
      <c r="AW676" s="14" t="s">
        <v>35</v>
      </c>
      <c r="AX676" s="14" t="s">
        <v>73</v>
      </c>
      <c r="AY676" s="247" t="s">
        <v>129</v>
      </c>
    </row>
    <row r="677" spans="1:51" s="14" customFormat="1" ht="12">
      <c r="A677" s="14"/>
      <c r="B677" s="237"/>
      <c r="C677" s="238"/>
      <c r="D677" s="219" t="s">
        <v>154</v>
      </c>
      <c r="E677" s="239" t="s">
        <v>19</v>
      </c>
      <c r="F677" s="240" t="s">
        <v>872</v>
      </c>
      <c r="G677" s="238"/>
      <c r="H677" s="241">
        <v>8.966</v>
      </c>
      <c r="I677" s="242"/>
      <c r="J677" s="238"/>
      <c r="K677" s="238"/>
      <c r="L677" s="243"/>
      <c r="M677" s="244"/>
      <c r="N677" s="245"/>
      <c r="O677" s="245"/>
      <c r="P677" s="245"/>
      <c r="Q677" s="245"/>
      <c r="R677" s="245"/>
      <c r="S677" s="245"/>
      <c r="T677" s="246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47" t="s">
        <v>154</v>
      </c>
      <c r="AU677" s="247" t="s">
        <v>83</v>
      </c>
      <c r="AV677" s="14" t="s">
        <v>83</v>
      </c>
      <c r="AW677" s="14" t="s">
        <v>35</v>
      </c>
      <c r="AX677" s="14" t="s">
        <v>73</v>
      </c>
      <c r="AY677" s="247" t="s">
        <v>129</v>
      </c>
    </row>
    <row r="678" spans="1:51" s="14" customFormat="1" ht="12">
      <c r="A678" s="14"/>
      <c r="B678" s="237"/>
      <c r="C678" s="238"/>
      <c r="D678" s="219" t="s">
        <v>154</v>
      </c>
      <c r="E678" s="239" t="s">
        <v>19</v>
      </c>
      <c r="F678" s="240" t="s">
        <v>873</v>
      </c>
      <c r="G678" s="238"/>
      <c r="H678" s="241">
        <v>72.216</v>
      </c>
      <c r="I678" s="242"/>
      <c r="J678" s="238"/>
      <c r="K678" s="238"/>
      <c r="L678" s="243"/>
      <c r="M678" s="244"/>
      <c r="N678" s="245"/>
      <c r="O678" s="245"/>
      <c r="P678" s="245"/>
      <c r="Q678" s="245"/>
      <c r="R678" s="245"/>
      <c r="S678" s="245"/>
      <c r="T678" s="246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47" t="s">
        <v>154</v>
      </c>
      <c r="AU678" s="247" t="s">
        <v>83</v>
      </c>
      <c r="AV678" s="14" t="s">
        <v>83</v>
      </c>
      <c r="AW678" s="14" t="s">
        <v>35</v>
      </c>
      <c r="AX678" s="14" t="s">
        <v>73</v>
      </c>
      <c r="AY678" s="247" t="s">
        <v>129</v>
      </c>
    </row>
    <row r="679" spans="1:51" s="14" customFormat="1" ht="12">
      <c r="A679" s="14"/>
      <c r="B679" s="237"/>
      <c r="C679" s="238"/>
      <c r="D679" s="219" t="s">
        <v>154</v>
      </c>
      <c r="E679" s="239" t="s">
        <v>19</v>
      </c>
      <c r="F679" s="240" t="s">
        <v>874</v>
      </c>
      <c r="G679" s="238"/>
      <c r="H679" s="241">
        <v>350.07</v>
      </c>
      <c r="I679" s="242"/>
      <c r="J679" s="238"/>
      <c r="K679" s="238"/>
      <c r="L679" s="243"/>
      <c r="M679" s="244"/>
      <c r="N679" s="245"/>
      <c r="O679" s="245"/>
      <c r="P679" s="245"/>
      <c r="Q679" s="245"/>
      <c r="R679" s="245"/>
      <c r="S679" s="245"/>
      <c r="T679" s="246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47" t="s">
        <v>154</v>
      </c>
      <c r="AU679" s="247" t="s">
        <v>83</v>
      </c>
      <c r="AV679" s="14" t="s">
        <v>83</v>
      </c>
      <c r="AW679" s="14" t="s">
        <v>35</v>
      </c>
      <c r="AX679" s="14" t="s">
        <v>73</v>
      </c>
      <c r="AY679" s="247" t="s">
        <v>129</v>
      </c>
    </row>
    <row r="680" spans="1:51" s="14" customFormat="1" ht="12">
      <c r="A680" s="14"/>
      <c r="B680" s="237"/>
      <c r="C680" s="238"/>
      <c r="D680" s="219" t="s">
        <v>154</v>
      </c>
      <c r="E680" s="239" t="s">
        <v>19</v>
      </c>
      <c r="F680" s="240" t="s">
        <v>875</v>
      </c>
      <c r="G680" s="238"/>
      <c r="H680" s="241">
        <v>38.916</v>
      </c>
      <c r="I680" s="242"/>
      <c r="J680" s="238"/>
      <c r="K680" s="238"/>
      <c r="L680" s="243"/>
      <c r="M680" s="244"/>
      <c r="N680" s="245"/>
      <c r="O680" s="245"/>
      <c r="P680" s="245"/>
      <c r="Q680" s="245"/>
      <c r="R680" s="245"/>
      <c r="S680" s="245"/>
      <c r="T680" s="246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47" t="s">
        <v>154</v>
      </c>
      <c r="AU680" s="247" t="s">
        <v>83</v>
      </c>
      <c r="AV680" s="14" t="s">
        <v>83</v>
      </c>
      <c r="AW680" s="14" t="s">
        <v>35</v>
      </c>
      <c r="AX680" s="14" t="s">
        <v>73</v>
      </c>
      <c r="AY680" s="247" t="s">
        <v>129</v>
      </c>
    </row>
    <row r="681" spans="1:51" s="14" customFormat="1" ht="12">
      <c r="A681" s="14"/>
      <c r="B681" s="237"/>
      <c r="C681" s="238"/>
      <c r="D681" s="219" t="s">
        <v>154</v>
      </c>
      <c r="E681" s="239" t="s">
        <v>19</v>
      </c>
      <c r="F681" s="240" t="s">
        <v>876</v>
      </c>
      <c r="G681" s="238"/>
      <c r="H681" s="241">
        <v>256.94</v>
      </c>
      <c r="I681" s="242"/>
      <c r="J681" s="238"/>
      <c r="K681" s="238"/>
      <c r="L681" s="243"/>
      <c r="M681" s="244"/>
      <c r="N681" s="245"/>
      <c r="O681" s="245"/>
      <c r="P681" s="245"/>
      <c r="Q681" s="245"/>
      <c r="R681" s="245"/>
      <c r="S681" s="245"/>
      <c r="T681" s="246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47" t="s">
        <v>154</v>
      </c>
      <c r="AU681" s="247" t="s">
        <v>83</v>
      </c>
      <c r="AV681" s="14" t="s">
        <v>83</v>
      </c>
      <c r="AW681" s="14" t="s">
        <v>35</v>
      </c>
      <c r="AX681" s="14" t="s">
        <v>73</v>
      </c>
      <c r="AY681" s="247" t="s">
        <v>129</v>
      </c>
    </row>
    <row r="682" spans="1:51" s="14" customFormat="1" ht="12">
      <c r="A682" s="14"/>
      <c r="B682" s="237"/>
      <c r="C682" s="238"/>
      <c r="D682" s="219" t="s">
        <v>154</v>
      </c>
      <c r="E682" s="239" t="s">
        <v>19</v>
      </c>
      <c r="F682" s="240" t="s">
        <v>877</v>
      </c>
      <c r="G682" s="238"/>
      <c r="H682" s="241">
        <v>8.04</v>
      </c>
      <c r="I682" s="242"/>
      <c r="J682" s="238"/>
      <c r="K682" s="238"/>
      <c r="L682" s="243"/>
      <c r="M682" s="244"/>
      <c r="N682" s="245"/>
      <c r="O682" s="245"/>
      <c r="P682" s="245"/>
      <c r="Q682" s="245"/>
      <c r="R682" s="245"/>
      <c r="S682" s="245"/>
      <c r="T682" s="246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47" t="s">
        <v>154</v>
      </c>
      <c r="AU682" s="247" t="s">
        <v>83</v>
      </c>
      <c r="AV682" s="14" t="s">
        <v>83</v>
      </c>
      <c r="AW682" s="14" t="s">
        <v>35</v>
      </c>
      <c r="AX682" s="14" t="s">
        <v>73</v>
      </c>
      <c r="AY682" s="247" t="s">
        <v>129</v>
      </c>
    </row>
    <row r="683" spans="1:51" s="14" customFormat="1" ht="12">
      <c r="A683" s="14"/>
      <c r="B683" s="237"/>
      <c r="C683" s="238"/>
      <c r="D683" s="219" t="s">
        <v>154</v>
      </c>
      <c r="E683" s="239" t="s">
        <v>19</v>
      </c>
      <c r="F683" s="240" t="s">
        <v>878</v>
      </c>
      <c r="G683" s="238"/>
      <c r="H683" s="241">
        <v>20.316</v>
      </c>
      <c r="I683" s="242"/>
      <c r="J683" s="238"/>
      <c r="K683" s="238"/>
      <c r="L683" s="243"/>
      <c r="M683" s="244"/>
      <c r="N683" s="245"/>
      <c r="O683" s="245"/>
      <c r="P683" s="245"/>
      <c r="Q683" s="245"/>
      <c r="R683" s="245"/>
      <c r="S683" s="245"/>
      <c r="T683" s="246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47" t="s">
        <v>154</v>
      </c>
      <c r="AU683" s="247" t="s">
        <v>83</v>
      </c>
      <c r="AV683" s="14" t="s">
        <v>83</v>
      </c>
      <c r="AW683" s="14" t="s">
        <v>35</v>
      </c>
      <c r="AX683" s="14" t="s">
        <v>73</v>
      </c>
      <c r="AY683" s="247" t="s">
        <v>129</v>
      </c>
    </row>
    <row r="684" spans="1:51" s="14" customFormat="1" ht="12">
      <c r="A684" s="14"/>
      <c r="B684" s="237"/>
      <c r="C684" s="238"/>
      <c r="D684" s="219" t="s">
        <v>154</v>
      </c>
      <c r="E684" s="239" t="s">
        <v>19</v>
      </c>
      <c r="F684" s="240" t="s">
        <v>879</v>
      </c>
      <c r="G684" s="238"/>
      <c r="H684" s="241">
        <v>35.93</v>
      </c>
      <c r="I684" s="242"/>
      <c r="J684" s="238"/>
      <c r="K684" s="238"/>
      <c r="L684" s="243"/>
      <c r="M684" s="244"/>
      <c r="N684" s="245"/>
      <c r="O684" s="245"/>
      <c r="P684" s="245"/>
      <c r="Q684" s="245"/>
      <c r="R684" s="245"/>
      <c r="S684" s="245"/>
      <c r="T684" s="246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47" t="s">
        <v>154</v>
      </c>
      <c r="AU684" s="247" t="s">
        <v>83</v>
      </c>
      <c r="AV684" s="14" t="s">
        <v>83</v>
      </c>
      <c r="AW684" s="14" t="s">
        <v>35</v>
      </c>
      <c r="AX684" s="14" t="s">
        <v>73</v>
      </c>
      <c r="AY684" s="247" t="s">
        <v>129</v>
      </c>
    </row>
    <row r="685" spans="1:51" s="14" customFormat="1" ht="12">
      <c r="A685" s="14"/>
      <c r="B685" s="237"/>
      <c r="C685" s="238"/>
      <c r="D685" s="219" t="s">
        <v>154</v>
      </c>
      <c r="E685" s="239" t="s">
        <v>19</v>
      </c>
      <c r="F685" s="240" t="s">
        <v>880</v>
      </c>
      <c r="G685" s="238"/>
      <c r="H685" s="241">
        <v>0.08</v>
      </c>
      <c r="I685" s="242"/>
      <c r="J685" s="238"/>
      <c r="K685" s="238"/>
      <c r="L685" s="243"/>
      <c r="M685" s="244"/>
      <c r="N685" s="245"/>
      <c r="O685" s="245"/>
      <c r="P685" s="245"/>
      <c r="Q685" s="245"/>
      <c r="R685" s="245"/>
      <c r="S685" s="245"/>
      <c r="T685" s="246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47" t="s">
        <v>154</v>
      </c>
      <c r="AU685" s="247" t="s">
        <v>83</v>
      </c>
      <c r="AV685" s="14" t="s">
        <v>83</v>
      </c>
      <c r="AW685" s="14" t="s">
        <v>35</v>
      </c>
      <c r="AX685" s="14" t="s">
        <v>73</v>
      </c>
      <c r="AY685" s="247" t="s">
        <v>129</v>
      </c>
    </row>
    <row r="686" spans="1:51" s="14" customFormat="1" ht="12">
      <c r="A686" s="14"/>
      <c r="B686" s="237"/>
      <c r="C686" s="238"/>
      <c r="D686" s="219" t="s">
        <v>154</v>
      </c>
      <c r="E686" s="239" t="s">
        <v>19</v>
      </c>
      <c r="F686" s="240" t="s">
        <v>881</v>
      </c>
      <c r="G686" s="238"/>
      <c r="H686" s="241">
        <v>1.8</v>
      </c>
      <c r="I686" s="242"/>
      <c r="J686" s="238"/>
      <c r="K686" s="238"/>
      <c r="L686" s="243"/>
      <c r="M686" s="244"/>
      <c r="N686" s="245"/>
      <c r="O686" s="245"/>
      <c r="P686" s="245"/>
      <c r="Q686" s="245"/>
      <c r="R686" s="245"/>
      <c r="S686" s="245"/>
      <c r="T686" s="246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47" t="s">
        <v>154</v>
      </c>
      <c r="AU686" s="247" t="s">
        <v>83</v>
      </c>
      <c r="AV686" s="14" t="s">
        <v>83</v>
      </c>
      <c r="AW686" s="14" t="s">
        <v>35</v>
      </c>
      <c r="AX686" s="14" t="s">
        <v>73</v>
      </c>
      <c r="AY686" s="247" t="s">
        <v>129</v>
      </c>
    </row>
    <row r="687" spans="1:51" s="15" customFormat="1" ht="12">
      <c r="A687" s="15"/>
      <c r="B687" s="248"/>
      <c r="C687" s="249"/>
      <c r="D687" s="219" t="s">
        <v>154</v>
      </c>
      <c r="E687" s="250" t="s">
        <v>19</v>
      </c>
      <c r="F687" s="251" t="s">
        <v>162</v>
      </c>
      <c r="G687" s="249"/>
      <c r="H687" s="252">
        <v>1459.088</v>
      </c>
      <c r="I687" s="253"/>
      <c r="J687" s="249"/>
      <c r="K687" s="249"/>
      <c r="L687" s="254"/>
      <c r="M687" s="255"/>
      <c r="N687" s="256"/>
      <c r="O687" s="256"/>
      <c r="P687" s="256"/>
      <c r="Q687" s="256"/>
      <c r="R687" s="256"/>
      <c r="S687" s="256"/>
      <c r="T687" s="257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T687" s="258" t="s">
        <v>154</v>
      </c>
      <c r="AU687" s="258" t="s">
        <v>83</v>
      </c>
      <c r="AV687" s="15" t="s">
        <v>136</v>
      </c>
      <c r="AW687" s="15" t="s">
        <v>35</v>
      </c>
      <c r="AX687" s="15" t="s">
        <v>81</v>
      </c>
      <c r="AY687" s="258" t="s">
        <v>129</v>
      </c>
    </row>
    <row r="688" spans="1:65" s="2" customFormat="1" ht="16.5" customHeight="1">
      <c r="A688" s="40"/>
      <c r="B688" s="41"/>
      <c r="C688" s="206" t="s">
        <v>882</v>
      </c>
      <c r="D688" s="206" t="s">
        <v>131</v>
      </c>
      <c r="E688" s="207" t="s">
        <v>883</v>
      </c>
      <c r="F688" s="208" t="s">
        <v>884</v>
      </c>
      <c r="G688" s="209" t="s">
        <v>400</v>
      </c>
      <c r="H688" s="210">
        <v>2102.94</v>
      </c>
      <c r="I688" s="211"/>
      <c r="J688" s="212">
        <f>ROUND(I688*H688,2)</f>
        <v>0</v>
      </c>
      <c r="K688" s="208" t="s">
        <v>19</v>
      </c>
      <c r="L688" s="46"/>
      <c r="M688" s="213" t="s">
        <v>19</v>
      </c>
      <c r="N688" s="214" t="s">
        <v>44</v>
      </c>
      <c r="O688" s="86"/>
      <c r="P688" s="215">
        <f>O688*H688</f>
        <v>0</v>
      </c>
      <c r="Q688" s="215">
        <v>0</v>
      </c>
      <c r="R688" s="215">
        <f>Q688*H688</f>
        <v>0</v>
      </c>
      <c r="S688" s="215">
        <v>0</v>
      </c>
      <c r="T688" s="216">
        <f>S688*H688</f>
        <v>0</v>
      </c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R688" s="217" t="s">
        <v>136</v>
      </c>
      <c r="AT688" s="217" t="s">
        <v>131</v>
      </c>
      <c r="AU688" s="217" t="s">
        <v>83</v>
      </c>
      <c r="AY688" s="19" t="s">
        <v>129</v>
      </c>
      <c r="BE688" s="218">
        <f>IF(N688="základní",J688,0)</f>
        <v>0</v>
      </c>
      <c r="BF688" s="218">
        <f>IF(N688="snížená",J688,0)</f>
        <v>0</v>
      </c>
      <c r="BG688" s="218">
        <f>IF(N688="zákl. přenesená",J688,0)</f>
        <v>0</v>
      </c>
      <c r="BH688" s="218">
        <f>IF(N688="sníž. přenesená",J688,0)</f>
        <v>0</v>
      </c>
      <c r="BI688" s="218">
        <f>IF(N688="nulová",J688,0)</f>
        <v>0</v>
      </c>
      <c r="BJ688" s="19" t="s">
        <v>81</v>
      </c>
      <c r="BK688" s="218">
        <f>ROUND(I688*H688,2)</f>
        <v>0</v>
      </c>
      <c r="BL688" s="19" t="s">
        <v>136</v>
      </c>
      <c r="BM688" s="217" t="s">
        <v>885</v>
      </c>
    </row>
    <row r="689" spans="1:47" s="2" customFormat="1" ht="12">
      <c r="A689" s="40"/>
      <c r="B689" s="41"/>
      <c r="C689" s="42"/>
      <c r="D689" s="219" t="s">
        <v>138</v>
      </c>
      <c r="E689" s="42"/>
      <c r="F689" s="220" t="s">
        <v>884</v>
      </c>
      <c r="G689" s="42"/>
      <c r="H689" s="42"/>
      <c r="I689" s="221"/>
      <c r="J689" s="42"/>
      <c r="K689" s="42"/>
      <c r="L689" s="46"/>
      <c r="M689" s="222"/>
      <c r="N689" s="223"/>
      <c r="O689" s="86"/>
      <c r="P689" s="86"/>
      <c r="Q689" s="86"/>
      <c r="R689" s="86"/>
      <c r="S689" s="86"/>
      <c r="T689" s="87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T689" s="19" t="s">
        <v>138</v>
      </c>
      <c r="AU689" s="19" t="s">
        <v>83</v>
      </c>
    </row>
    <row r="690" spans="1:51" s="14" customFormat="1" ht="12">
      <c r="A690" s="14"/>
      <c r="B690" s="237"/>
      <c r="C690" s="238"/>
      <c r="D690" s="219" t="s">
        <v>154</v>
      </c>
      <c r="E690" s="239" t="s">
        <v>19</v>
      </c>
      <c r="F690" s="240" t="s">
        <v>886</v>
      </c>
      <c r="G690" s="238"/>
      <c r="H690" s="241">
        <v>1282.94</v>
      </c>
      <c r="I690" s="242"/>
      <c r="J690" s="238"/>
      <c r="K690" s="238"/>
      <c r="L690" s="243"/>
      <c r="M690" s="244"/>
      <c r="N690" s="245"/>
      <c r="O690" s="245"/>
      <c r="P690" s="245"/>
      <c r="Q690" s="245"/>
      <c r="R690" s="245"/>
      <c r="S690" s="245"/>
      <c r="T690" s="246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47" t="s">
        <v>154</v>
      </c>
      <c r="AU690" s="247" t="s">
        <v>83</v>
      </c>
      <c r="AV690" s="14" t="s">
        <v>83</v>
      </c>
      <c r="AW690" s="14" t="s">
        <v>35</v>
      </c>
      <c r="AX690" s="14" t="s">
        <v>73</v>
      </c>
      <c r="AY690" s="247" t="s">
        <v>129</v>
      </c>
    </row>
    <row r="691" spans="1:51" s="14" customFormat="1" ht="12">
      <c r="A691" s="14"/>
      <c r="B691" s="237"/>
      <c r="C691" s="238"/>
      <c r="D691" s="219" t="s">
        <v>154</v>
      </c>
      <c r="E691" s="239" t="s">
        <v>19</v>
      </c>
      <c r="F691" s="240" t="s">
        <v>887</v>
      </c>
      <c r="G691" s="238"/>
      <c r="H691" s="241">
        <v>820</v>
      </c>
      <c r="I691" s="242"/>
      <c r="J691" s="238"/>
      <c r="K691" s="238"/>
      <c r="L691" s="243"/>
      <c r="M691" s="244"/>
      <c r="N691" s="245"/>
      <c r="O691" s="245"/>
      <c r="P691" s="245"/>
      <c r="Q691" s="245"/>
      <c r="R691" s="245"/>
      <c r="S691" s="245"/>
      <c r="T691" s="246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47" t="s">
        <v>154</v>
      </c>
      <c r="AU691" s="247" t="s">
        <v>83</v>
      </c>
      <c r="AV691" s="14" t="s">
        <v>83</v>
      </c>
      <c r="AW691" s="14" t="s">
        <v>35</v>
      </c>
      <c r="AX691" s="14" t="s">
        <v>73</v>
      </c>
      <c r="AY691" s="247" t="s">
        <v>129</v>
      </c>
    </row>
    <row r="692" spans="1:51" s="15" customFormat="1" ht="12">
      <c r="A692" s="15"/>
      <c r="B692" s="248"/>
      <c r="C692" s="249"/>
      <c r="D692" s="219" t="s">
        <v>154</v>
      </c>
      <c r="E692" s="250" t="s">
        <v>19</v>
      </c>
      <c r="F692" s="251" t="s">
        <v>162</v>
      </c>
      <c r="G692" s="249"/>
      <c r="H692" s="252">
        <v>2102.94</v>
      </c>
      <c r="I692" s="253"/>
      <c r="J692" s="249"/>
      <c r="K692" s="249"/>
      <c r="L692" s="254"/>
      <c r="M692" s="255"/>
      <c r="N692" s="256"/>
      <c r="O692" s="256"/>
      <c r="P692" s="256"/>
      <c r="Q692" s="256"/>
      <c r="R692" s="256"/>
      <c r="S692" s="256"/>
      <c r="T692" s="257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T692" s="258" t="s">
        <v>154</v>
      </c>
      <c r="AU692" s="258" t="s">
        <v>83</v>
      </c>
      <c r="AV692" s="15" t="s">
        <v>136</v>
      </c>
      <c r="AW692" s="15" t="s">
        <v>35</v>
      </c>
      <c r="AX692" s="15" t="s">
        <v>81</v>
      </c>
      <c r="AY692" s="258" t="s">
        <v>129</v>
      </c>
    </row>
    <row r="693" spans="1:65" s="2" customFormat="1" ht="24.15" customHeight="1">
      <c r="A693" s="40"/>
      <c r="B693" s="41"/>
      <c r="C693" s="206" t="s">
        <v>888</v>
      </c>
      <c r="D693" s="206" t="s">
        <v>131</v>
      </c>
      <c r="E693" s="207" t="s">
        <v>889</v>
      </c>
      <c r="F693" s="208" t="s">
        <v>890</v>
      </c>
      <c r="G693" s="209" t="s">
        <v>400</v>
      </c>
      <c r="H693" s="210">
        <v>20427.232</v>
      </c>
      <c r="I693" s="211"/>
      <c r="J693" s="212">
        <f>ROUND(I693*H693,2)</f>
        <v>0</v>
      </c>
      <c r="K693" s="208" t="s">
        <v>135</v>
      </c>
      <c r="L693" s="46"/>
      <c r="M693" s="213" t="s">
        <v>19</v>
      </c>
      <c r="N693" s="214" t="s">
        <v>44</v>
      </c>
      <c r="O693" s="86"/>
      <c r="P693" s="215">
        <f>O693*H693</f>
        <v>0</v>
      </c>
      <c r="Q693" s="215">
        <v>0</v>
      </c>
      <c r="R693" s="215">
        <f>Q693*H693</f>
        <v>0</v>
      </c>
      <c r="S693" s="215">
        <v>0</v>
      </c>
      <c r="T693" s="216">
        <f>S693*H693</f>
        <v>0</v>
      </c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R693" s="217" t="s">
        <v>136</v>
      </c>
      <c r="AT693" s="217" t="s">
        <v>131</v>
      </c>
      <c r="AU693" s="217" t="s">
        <v>83</v>
      </c>
      <c r="AY693" s="19" t="s">
        <v>129</v>
      </c>
      <c r="BE693" s="218">
        <f>IF(N693="základní",J693,0)</f>
        <v>0</v>
      </c>
      <c r="BF693" s="218">
        <f>IF(N693="snížená",J693,0)</f>
        <v>0</v>
      </c>
      <c r="BG693" s="218">
        <f>IF(N693="zákl. přenesená",J693,0)</f>
        <v>0</v>
      </c>
      <c r="BH693" s="218">
        <f>IF(N693="sníž. přenesená",J693,0)</f>
        <v>0</v>
      </c>
      <c r="BI693" s="218">
        <f>IF(N693="nulová",J693,0)</f>
        <v>0</v>
      </c>
      <c r="BJ693" s="19" t="s">
        <v>81</v>
      </c>
      <c r="BK693" s="218">
        <f>ROUND(I693*H693,2)</f>
        <v>0</v>
      </c>
      <c r="BL693" s="19" t="s">
        <v>136</v>
      </c>
      <c r="BM693" s="217" t="s">
        <v>891</v>
      </c>
    </row>
    <row r="694" spans="1:47" s="2" customFormat="1" ht="12">
      <c r="A694" s="40"/>
      <c r="B694" s="41"/>
      <c r="C694" s="42"/>
      <c r="D694" s="219" t="s">
        <v>138</v>
      </c>
      <c r="E694" s="42"/>
      <c r="F694" s="220" t="s">
        <v>890</v>
      </c>
      <c r="G694" s="42"/>
      <c r="H694" s="42"/>
      <c r="I694" s="221"/>
      <c r="J694" s="42"/>
      <c r="K694" s="42"/>
      <c r="L694" s="46"/>
      <c r="M694" s="222"/>
      <c r="N694" s="223"/>
      <c r="O694" s="86"/>
      <c r="P694" s="86"/>
      <c r="Q694" s="86"/>
      <c r="R694" s="86"/>
      <c r="S694" s="86"/>
      <c r="T694" s="87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T694" s="19" t="s">
        <v>138</v>
      </c>
      <c r="AU694" s="19" t="s">
        <v>83</v>
      </c>
    </row>
    <row r="695" spans="1:47" s="2" customFormat="1" ht="12">
      <c r="A695" s="40"/>
      <c r="B695" s="41"/>
      <c r="C695" s="42"/>
      <c r="D695" s="224" t="s">
        <v>139</v>
      </c>
      <c r="E695" s="42"/>
      <c r="F695" s="225" t="s">
        <v>892</v>
      </c>
      <c r="G695" s="42"/>
      <c r="H695" s="42"/>
      <c r="I695" s="221"/>
      <c r="J695" s="42"/>
      <c r="K695" s="42"/>
      <c r="L695" s="46"/>
      <c r="M695" s="222"/>
      <c r="N695" s="223"/>
      <c r="O695" s="86"/>
      <c r="P695" s="86"/>
      <c r="Q695" s="86"/>
      <c r="R695" s="86"/>
      <c r="S695" s="86"/>
      <c r="T695" s="87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T695" s="19" t="s">
        <v>139</v>
      </c>
      <c r="AU695" s="19" t="s">
        <v>83</v>
      </c>
    </row>
    <row r="696" spans="1:51" s="14" customFormat="1" ht="12">
      <c r="A696" s="14"/>
      <c r="B696" s="237"/>
      <c r="C696" s="238"/>
      <c r="D696" s="219" t="s">
        <v>154</v>
      </c>
      <c r="E696" s="239" t="s">
        <v>19</v>
      </c>
      <c r="F696" s="240" t="s">
        <v>893</v>
      </c>
      <c r="G696" s="238"/>
      <c r="H696" s="241">
        <v>20427.232</v>
      </c>
      <c r="I696" s="242"/>
      <c r="J696" s="238"/>
      <c r="K696" s="238"/>
      <c r="L696" s="243"/>
      <c r="M696" s="244"/>
      <c r="N696" s="245"/>
      <c r="O696" s="245"/>
      <c r="P696" s="245"/>
      <c r="Q696" s="245"/>
      <c r="R696" s="245"/>
      <c r="S696" s="245"/>
      <c r="T696" s="246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47" t="s">
        <v>154</v>
      </c>
      <c r="AU696" s="247" t="s">
        <v>83</v>
      </c>
      <c r="AV696" s="14" t="s">
        <v>83</v>
      </c>
      <c r="AW696" s="14" t="s">
        <v>35</v>
      </c>
      <c r="AX696" s="14" t="s">
        <v>81</v>
      </c>
      <c r="AY696" s="247" t="s">
        <v>129</v>
      </c>
    </row>
    <row r="697" spans="1:65" s="2" customFormat="1" ht="16.5" customHeight="1">
      <c r="A697" s="40"/>
      <c r="B697" s="41"/>
      <c r="C697" s="206" t="s">
        <v>894</v>
      </c>
      <c r="D697" s="206" t="s">
        <v>131</v>
      </c>
      <c r="E697" s="207" t="s">
        <v>895</v>
      </c>
      <c r="F697" s="208" t="s">
        <v>896</v>
      </c>
      <c r="G697" s="209" t="s">
        <v>400</v>
      </c>
      <c r="H697" s="210">
        <v>58.046</v>
      </c>
      <c r="I697" s="211"/>
      <c r="J697" s="212">
        <f>ROUND(I697*H697,2)</f>
        <v>0</v>
      </c>
      <c r="K697" s="208" t="s">
        <v>135</v>
      </c>
      <c r="L697" s="46"/>
      <c r="M697" s="213" t="s">
        <v>19</v>
      </c>
      <c r="N697" s="214" t="s">
        <v>44</v>
      </c>
      <c r="O697" s="86"/>
      <c r="P697" s="215">
        <f>O697*H697</f>
        <v>0</v>
      </c>
      <c r="Q697" s="215">
        <v>0</v>
      </c>
      <c r="R697" s="215">
        <f>Q697*H697</f>
        <v>0</v>
      </c>
      <c r="S697" s="215">
        <v>0</v>
      </c>
      <c r="T697" s="216">
        <f>S697*H697</f>
        <v>0</v>
      </c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R697" s="217" t="s">
        <v>136</v>
      </c>
      <c r="AT697" s="217" t="s">
        <v>131</v>
      </c>
      <c r="AU697" s="217" t="s">
        <v>83</v>
      </c>
      <c r="AY697" s="19" t="s">
        <v>129</v>
      </c>
      <c r="BE697" s="218">
        <f>IF(N697="základní",J697,0)</f>
        <v>0</v>
      </c>
      <c r="BF697" s="218">
        <f>IF(N697="snížená",J697,0)</f>
        <v>0</v>
      </c>
      <c r="BG697" s="218">
        <f>IF(N697="zákl. přenesená",J697,0)</f>
        <v>0</v>
      </c>
      <c r="BH697" s="218">
        <f>IF(N697="sníž. přenesená",J697,0)</f>
        <v>0</v>
      </c>
      <c r="BI697" s="218">
        <f>IF(N697="nulová",J697,0)</f>
        <v>0</v>
      </c>
      <c r="BJ697" s="19" t="s">
        <v>81</v>
      </c>
      <c r="BK697" s="218">
        <f>ROUND(I697*H697,2)</f>
        <v>0</v>
      </c>
      <c r="BL697" s="19" t="s">
        <v>136</v>
      </c>
      <c r="BM697" s="217" t="s">
        <v>897</v>
      </c>
    </row>
    <row r="698" spans="1:47" s="2" customFormat="1" ht="12">
      <c r="A698" s="40"/>
      <c r="B698" s="41"/>
      <c r="C698" s="42"/>
      <c r="D698" s="219" t="s">
        <v>138</v>
      </c>
      <c r="E698" s="42"/>
      <c r="F698" s="220" t="s">
        <v>896</v>
      </c>
      <c r="G698" s="42"/>
      <c r="H698" s="42"/>
      <c r="I698" s="221"/>
      <c r="J698" s="42"/>
      <c r="K698" s="42"/>
      <c r="L698" s="46"/>
      <c r="M698" s="222"/>
      <c r="N698" s="223"/>
      <c r="O698" s="86"/>
      <c r="P698" s="86"/>
      <c r="Q698" s="86"/>
      <c r="R698" s="86"/>
      <c r="S698" s="86"/>
      <c r="T698" s="87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T698" s="19" t="s">
        <v>138</v>
      </c>
      <c r="AU698" s="19" t="s">
        <v>83</v>
      </c>
    </row>
    <row r="699" spans="1:47" s="2" customFormat="1" ht="12">
      <c r="A699" s="40"/>
      <c r="B699" s="41"/>
      <c r="C699" s="42"/>
      <c r="D699" s="224" t="s">
        <v>139</v>
      </c>
      <c r="E699" s="42"/>
      <c r="F699" s="225" t="s">
        <v>898</v>
      </c>
      <c r="G699" s="42"/>
      <c r="H699" s="42"/>
      <c r="I699" s="221"/>
      <c r="J699" s="42"/>
      <c r="K699" s="42"/>
      <c r="L699" s="46"/>
      <c r="M699" s="222"/>
      <c r="N699" s="223"/>
      <c r="O699" s="86"/>
      <c r="P699" s="86"/>
      <c r="Q699" s="86"/>
      <c r="R699" s="86"/>
      <c r="S699" s="86"/>
      <c r="T699" s="87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T699" s="19" t="s">
        <v>139</v>
      </c>
      <c r="AU699" s="19" t="s">
        <v>83</v>
      </c>
    </row>
    <row r="700" spans="1:51" s="14" customFormat="1" ht="12">
      <c r="A700" s="14"/>
      <c r="B700" s="237"/>
      <c r="C700" s="238"/>
      <c r="D700" s="219" t="s">
        <v>154</v>
      </c>
      <c r="E700" s="239" t="s">
        <v>19</v>
      </c>
      <c r="F700" s="240" t="s">
        <v>899</v>
      </c>
      <c r="G700" s="238"/>
      <c r="H700" s="241">
        <v>20.316</v>
      </c>
      <c r="I700" s="242"/>
      <c r="J700" s="238"/>
      <c r="K700" s="238"/>
      <c r="L700" s="243"/>
      <c r="M700" s="244"/>
      <c r="N700" s="245"/>
      <c r="O700" s="245"/>
      <c r="P700" s="245"/>
      <c r="Q700" s="245"/>
      <c r="R700" s="245"/>
      <c r="S700" s="245"/>
      <c r="T700" s="246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47" t="s">
        <v>154</v>
      </c>
      <c r="AU700" s="247" t="s">
        <v>83</v>
      </c>
      <c r="AV700" s="14" t="s">
        <v>83</v>
      </c>
      <c r="AW700" s="14" t="s">
        <v>35</v>
      </c>
      <c r="AX700" s="14" t="s">
        <v>73</v>
      </c>
      <c r="AY700" s="247" t="s">
        <v>129</v>
      </c>
    </row>
    <row r="701" spans="1:51" s="14" customFormat="1" ht="12">
      <c r="A701" s="14"/>
      <c r="B701" s="237"/>
      <c r="C701" s="238"/>
      <c r="D701" s="219" t="s">
        <v>154</v>
      </c>
      <c r="E701" s="239" t="s">
        <v>19</v>
      </c>
      <c r="F701" s="240" t="s">
        <v>900</v>
      </c>
      <c r="G701" s="238"/>
      <c r="H701" s="241">
        <v>35.93</v>
      </c>
      <c r="I701" s="242"/>
      <c r="J701" s="238"/>
      <c r="K701" s="238"/>
      <c r="L701" s="243"/>
      <c r="M701" s="244"/>
      <c r="N701" s="245"/>
      <c r="O701" s="245"/>
      <c r="P701" s="245"/>
      <c r="Q701" s="245"/>
      <c r="R701" s="245"/>
      <c r="S701" s="245"/>
      <c r="T701" s="246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47" t="s">
        <v>154</v>
      </c>
      <c r="AU701" s="247" t="s">
        <v>83</v>
      </c>
      <c r="AV701" s="14" t="s">
        <v>83</v>
      </c>
      <c r="AW701" s="14" t="s">
        <v>35</v>
      </c>
      <c r="AX701" s="14" t="s">
        <v>73</v>
      </c>
      <c r="AY701" s="247" t="s">
        <v>129</v>
      </c>
    </row>
    <row r="702" spans="1:51" s="14" customFormat="1" ht="12">
      <c r="A702" s="14"/>
      <c r="B702" s="237"/>
      <c r="C702" s="238"/>
      <c r="D702" s="219" t="s">
        <v>154</v>
      </c>
      <c r="E702" s="239" t="s">
        <v>19</v>
      </c>
      <c r="F702" s="240" t="s">
        <v>901</v>
      </c>
      <c r="G702" s="238"/>
      <c r="H702" s="241">
        <v>1.8</v>
      </c>
      <c r="I702" s="242"/>
      <c r="J702" s="238"/>
      <c r="K702" s="238"/>
      <c r="L702" s="243"/>
      <c r="M702" s="244"/>
      <c r="N702" s="245"/>
      <c r="O702" s="245"/>
      <c r="P702" s="245"/>
      <c r="Q702" s="245"/>
      <c r="R702" s="245"/>
      <c r="S702" s="245"/>
      <c r="T702" s="246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47" t="s">
        <v>154</v>
      </c>
      <c r="AU702" s="247" t="s">
        <v>83</v>
      </c>
      <c r="AV702" s="14" t="s">
        <v>83</v>
      </c>
      <c r="AW702" s="14" t="s">
        <v>35</v>
      </c>
      <c r="AX702" s="14" t="s">
        <v>73</v>
      </c>
      <c r="AY702" s="247" t="s">
        <v>129</v>
      </c>
    </row>
    <row r="703" spans="1:51" s="15" customFormat="1" ht="12">
      <c r="A703" s="15"/>
      <c r="B703" s="248"/>
      <c r="C703" s="249"/>
      <c r="D703" s="219" t="s">
        <v>154</v>
      </c>
      <c r="E703" s="250" t="s">
        <v>19</v>
      </c>
      <c r="F703" s="251" t="s">
        <v>162</v>
      </c>
      <c r="G703" s="249"/>
      <c r="H703" s="252">
        <v>58.04599999999999</v>
      </c>
      <c r="I703" s="253"/>
      <c r="J703" s="249"/>
      <c r="K703" s="249"/>
      <c r="L703" s="254"/>
      <c r="M703" s="255"/>
      <c r="N703" s="256"/>
      <c r="O703" s="256"/>
      <c r="P703" s="256"/>
      <c r="Q703" s="256"/>
      <c r="R703" s="256"/>
      <c r="S703" s="256"/>
      <c r="T703" s="257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T703" s="258" t="s">
        <v>154</v>
      </c>
      <c r="AU703" s="258" t="s">
        <v>83</v>
      </c>
      <c r="AV703" s="15" t="s">
        <v>136</v>
      </c>
      <c r="AW703" s="15" t="s">
        <v>35</v>
      </c>
      <c r="AX703" s="15" t="s">
        <v>81</v>
      </c>
      <c r="AY703" s="258" t="s">
        <v>129</v>
      </c>
    </row>
    <row r="704" spans="1:65" s="2" customFormat="1" ht="16.5" customHeight="1">
      <c r="A704" s="40"/>
      <c r="B704" s="41"/>
      <c r="C704" s="206" t="s">
        <v>902</v>
      </c>
      <c r="D704" s="206" t="s">
        <v>131</v>
      </c>
      <c r="E704" s="207" t="s">
        <v>895</v>
      </c>
      <c r="F704" s="208" t="s">
        <v>896</v>
      </c>
      <c r="G704" s="209" t="s">
        <v>400</v>
      </c>
      <c r="H704" s="210">
        <v>2102.94</v>
      </c>
      <c r="I704" s="211"/>
      <c r="J704" s="212">
        <f>ROUND(I704*H704,2)</f>
        <v>0</v>
      </c>
      <c r="K704" s="208" t="s">
        <v>135</v>
      </c>
      <c r="L704" s="46"/>
      <c r="M704" s="213" t="s">
        <v>19</v>
      </c>
      <c r="N704" s="214" t="s">
        <v>44</v>
      </c>
      <c r="O704" s="86"/>
      <c r="P704" s="215">
        <f>O704*H704</f>
        <v>0</v>
      </c>
      <c r="Q704" s="215">
        <v>0</v>
      </c>
      <c r="R704" s="215">
        <f>Q704*H704</f>
        <v>0</v>
      </c>
      <c r="S704" s="215">
        <v>0</v>
      </c>
      <c r="T704" s="216">
        <f>S704*H704</f>
        <v>0</v>
      </c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R704" s="217" t="s">
        <v>136</v>
      </c>
      <c r="AT704" s="217" t="s">
        <v>131</v>
      </c>
      <c r="AU704" s="217" t="s">
        <v>83</v>
      </c>
      <c r="AY704" s="19" t="s">
        <v>129</v>
      </c>
      <c r="BE704" s="218">
        <f>IF(N704="základní",J704,0)</f>
        <v>0</v>
      </c>
      <c r="BF704" s="218">
        <f>IF(N704="snížená",J704,0)</f>
        <v>0</v>
      </c>
      <c r="BG704" s="218">
        <f>IF(N704="zákl. přenesená",J704,0)</f>
        <v>0</v>
      </c>
      <c r="BH704" s="218">
        <f>IF(N704="sníž. přenesená",J704,0)</f>
        <v>0</v>
      </c>
      <c r="BI704" s="218">
        <f>IF(N704="nulová",J704,0)</f>
        <v>0</v>
      </c>
      <c r="BJ704" s="19" t="s">
        <v>81</v>
      </c>
      <c r="BK704" s="218">
        <f>ROUND(I704*H704,2)</f>
        <v>0</v>
      </c>
      <c r="BL704" s="19" t="s">
        <v>136</v>
      </c>
      <c r="BM704" s="217" t="s">
        <v>903</v>
      </c>
    </row>
    <row r="705" spans="1:47" s="2" customFormat="1" ht="12">
      <c r="A705" s="40"/>
      <c r="B705" s="41"/>
      <c r="C705" s="42"/>
      <c r="D705" s="219" t="s">
        <v>138</v>
      </c>
      <c r="E705" s="42"/>
      <c r="F705" s="220" t="s">
        <v>896</v>
      </c>
      <c r="G705" s="42"/>
      <c r="H705" s="42"/>
      <c r="I705" s="221"/>
      <c r="J705" s="42"/>
      <c r="K705" s="42"/>
      <c r="L705" s="46"/>
      <c r="M705" s="222"/>
      <c r="N705" s="223"/>
      <c r="O705" s="86"/>
      <c r="P705" s="86"/>
      <c r="Q705" s="86"/>
      <c r="R705" s="86"/>
      <c r="S705" s="86"/>
      <c r="T705" s="87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T705" s="19" t="s">
        <v>138</v>
      </c>
      <c r="AU705" s="19" t="s">
        <v>83</v>
      </c>
    </row>
    <row r="706" spans="1:47" s="2" customFormat="1" ht="12">
      <c r="A706" s="40"/>
      <c r="B706" s="41"/>
      <c r="C706" s="42"/>
      <c r="D706" s="224" t="s">
        <v>139</v>
      </c>
      <c r="E706" s="42"/>
      <c r="F706" s="225" t="s">
        <v>898</v>
      </c>
      <c r="G706" s="42"/>
      <c r="H706" s="42"/>
      <c r="I706" s="221"/>
      <c r="J706" s="42"/>
      <c r="K706" s="42"/>
      <c r="L706" s="46"/>
      <c r="M706" s="222"/>
      <c r="N706" s="223"/>
      <c r="O706" s="86"/>
      <c r="P706" s="86"/>
      <c r="Q706" s="86"/>
      <c r="R706" s="86"/>
      <c r="S706" s="86"/>
      <c r="T706" s="87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T706" s="19" t="s">
        <v>139</v>
      </c>
      <c r="AU706" s="19" t="s">
        <v>83</v>
      </c>
    </row>
    <row r="707" spans="1:51" s="14" customFormat="1" ht="12">
      <c r="A707" s="14"/>
      <c r="B707" s="237"/>
      <c r="C707" s="238"/>
      <c r="D707" s="219" t="s">
        <v>154</v>
      </c>
      <c r="E707" s="239" t="s">
        <v>19</v>
      </c>
      <c r="F707" s="240" t="s">
        <v>886</v>
      </c>
      <c r="G707" s="238"/>
      <c r="H707" s="241">
        <v>1282.94</v>
      </c>
      <c r="I707" s="242"/>
      <c r="J707" s="238"/>
      <c r="K707" s="238"/>
      <c r="L707" s="243"/>
      <c r="M707" s="244"/>
      <c r="N707" s="245"/>
      <c r="O707" s="245"/>
      <c r="P707" s="245"/>
      <c r="Q707" s="245"/>
      <c r="R707" s="245"/>
      <c r="S707" s="245"/>
      <c r="T707" s="246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47" t="s">
        <v>154</v>
      </c>
      <c r="AU707" s="247" t="s">
        <v>83</v>
      </c>
      <c r="AV707" s="14" t="s">
        <v>83</v>
      </c>
      <c r="AW707" s="14" t="s">
        <v>35</v>
      </c>
      <c r="AX707" s="14" t="s">
        <v>73</v>
      </c>
      <c r="AY707" s="247" t="s">
        <v>129</v>
      </c>
    </row>
    <row r="708" spans="1:51" s="14" customFormat="1" ht="12">
      <c r="A708" s="14"/>
      <c r="B708" s="237"/>
      <c r="C708" s="238"/>
      <c r="D708" s="219" t="s">
        <v>154</v>
      </c>
      <c r="E708" s="239" t="s">
        <v>19</v>
      </c>
      <c r="F708" s="240" t="s">
        <v>887</v>
      </c>
      <c r="G708" s="238"/>
      <c r="H708" s="241">
        <v>820</v>
      </c>
      <c r="I708" s="242"/>
      <c r="J708" s="238"/>
      <c r="K708" s="238"/>
      <c r="L708" s="243"/>
      <c r="M708" s="244"/>
      <c r="N708" s="245"/>
      <c r="O708" s="245"/>
      <c r="P708" s="245"/>
      <c r="Q708" s="245"/>
      <c r="R708" s="245"/>
      <c r="S708" s="245"/>
      <c r="T708" s="246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47" t="s">
        <v>154</v>
      </c>
      <c r="AU708" s="247" t="s">
        <v>83</v>
      </c>
      <c r="AV708" s="14" t="s">
        <v>83</v>
      </c>
      <c r="AW708" s="14" t="s">
        <v>35</v>
      </c>
      <c r="AX708" s="14" t="s">
        <v>73</v>
      </c>
      <c r="AY708" s="247" t="s">
        <v>129</v>
      </c>
    </row>
    <row r="709" spans="1:51" s="15" customFormat="1" ht="12">
      <c r="A709" s="15"/>
      <c r="B709" s="248"/>
      <c r="C709" s="249"/>
      <c r="D709" s="219" t="s">
        <v>154</v>
      </c>
      <c r="E709" s="250" t="s">
        <v>19</v>
      </c>
      <c r="F709" s="251" t="s">
        <v>162</v>
      </c>
      <c r="G709" s="249"/>
      <c r="H709" s="252">
        <v>2102.94</v>
      </c>
      <c r="I709" s="253"/>
      <c r="J709" s="249"/>
      <c r="K709" s="249"/>
      <c r="L709" s="254"/>
      <c r="M709" s="255"/>
      <c r="N709" s="256"/>
      <c r="O709" s="256"/>
      <c r="P709" s="256"/>
      <c r="Q709" s="256"/>
      <c r="R709" s="256"/>
      <c r="S709" s="256"/>
      <c r="T709" s="257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T709" s="258" t="s">
        <v>154</v>
      </c>
      <c r="AU709" s="258" t="s">
        <v>83</v>
      </c>
      <c r="AV709" s="15" t="s">
        <v>136</v>
      </c>
      <c r="AW709" s="15" t="s">
        <v>35</v>
      </c>
      <c r="AX709" s="15" t="s">
        <v>81</v>
      </c>
      <c r="AY709" s="258" t="s">
        <v>129</v>
      </c>
    </row>
    <row r="710" spans="1:65" s="2" customFormat="1" ht="24.15" customHeight="1">
      <c r="A710" s="40"/>
      <c r="B710" s="41"/>
      <c r="C710" s="206" t="s">
        <v>904</v>
      </c>
      <c r="D710" s="206" t="s">
        <v>131</v>
      </c>
      <c r="E710" s="207" t="s">
        <v>905</v>
      </c>
      <c r="F710" s="208" t="s">
        <v>906</v>
      </c>
      <c r="G710" s="209" t="s">
        <v>400</v>
      </c>
      <c r="H710" s="210">
        <v>358.305</v>
      </c>
      <c r="I710" s="211"/>
      <c r="J710" s="212">
        <f>ROUND(I710*H710,2)</f>
        <v>0</v>
      </c>
      <c r="K710" s="208" t="s">
        <v>135</v>
      </c>
      <c r="L710" s="46"/>
      <c r="M710" s="213" t="s">
        <v>19</v>
      </c>
      <c r="N710" s="214" t="s">
        <v>44</v>
      </c>
      <c r="O710" s="86"/>
      <c r="P710" s="215">
        <f>O710*H710</f>
        <v>0</v>
      </c>
      <c r="Q710" s="215">
        <v>0</v>
      </c>
      <c r="R710" s="215">
        <f>Q710*H710</f>
        <v>0</v>
      </c>
      <c r="S710" s="215">
        <v>0</v>
      </c>
      <c r="T710" s="216">
        <f>S710*H710</f>
        <v>0</v>
      </c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R710" s="217" t="s">
        <v>136</v>
      </c>
      <c r="AT710" s="217" t="s">
        <v>131</v>
      </c>
      <c r="AU710" s="217" t="s">
        <v>83</v>
      </c>
      <c r="AY710" s="19" t="s">
        <v>129</v>
      </c>
      <c r="BE710" s="218">
        <f>IF(N710="základní",J710,0)</f>
        <v>0</v>
      </c>
      <c r="BF710" s="218">
        <f>IF(N710="snížená",J710,0)</f>
        <v>0</v>
      </c>
      <c r="BG710" s="218">
        <f>IF(N710="zákl. přenesená",J710,0)</f>
        <v>0</v>
      </c>
      <c r="BH710" s="218">
        <f>IF(N710="sníž. přenesená",J710,0)</f>
        <v>0</v>
      </c>
      <c r="BI710" s="218">
        <f>IF(N710="nulová",J710,0)</f>
        <v>0</v>
      </c>
      <c r="BJ710" s="19" t="s">
        <v>81</v>
      </c>
      <c r="BK710" s="218">
        <f>ROUND(I710*H710,2)</f>
        <v>0</v>
      </c>
      <c r="BL710" s="19" t="s">
        <v>136</v>
      </c>
      <c r="BM710" s="217" t="s">
        <v>907</v>
      </c>
    </row>
    <row r="711" spans="1:47" s="2" customFormat="1" ht="12">
      <c r="A711" s="40"/>
      <c r="B711" s="41"/>
      <c r="C711" s="42"/>
      <c r="D711" s="219" t="s">
        <v>138</v>
      </c>
      <c r="E711" s="42"/>
      <c r="F711" s="220" t="s">
        <v>906</v>
      </c>
      <c r="G711" s="42"/>
      <c r="H711" s="42"/>
      <c r="I711" s="221"/>
      <c r="J711" s="42"/>
      <c r="K711" s="42"/>
      <c r="L711" s="46"/>
      <c r="M711" s="222"/>
      <c r="N711" s="223"/>
      <c r="O711" s="86"/>
      <c r="P711" s="86"/>
      <c r="Q711" s="86"/>
      <c r="R711" s="86"/>
      <c r="S711" s="86"/>
      <c r="T711" s="87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T711" s="19" t="s">
        <v>138</v>
      </c>
      <c r="AU711" s="19" t="s">
        <v>83</v>
      </c>
    </row>
    <row r="712" spans="1:47" s="2" customFormat="1" ht="12">
      <c r="A712" s="40"/>
      <c r="B712" s="41"/>
      <c r="C712" s="42"/>
      <c r="D712" s="224" t="s">
        <v>139</v>
      </c>
      <c r="E712" s="42"/>
      <c r="F712" s="225" t="s">
        <v>908</v>
      </c>
      <c r="G712" s="42"/>
      <c r="H712" s="42"/>
      <c r="I712" s="221"/>
      <c r="J712" s="42"/>
      <c r="K712" s="42"/>
      <c r="L712" s="46"/>
      <c r="M712" s="222"/>
      <c r="N712" s="223"/>
      <c r="O712" s="86"/>
      <c r="P712" s="86"/>
      <c r="Q712" s="86"/>
      <c r="R712" s="86"/>
      <c r="S712" s="86"/>
      <c r="T712" s="87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T712" s="19" t="s">
        <v>139</v>
      </c>
      <c r="AU712" s="19" t="s">
        <v>83</v>
      </c>
    </row>
    <row r="713" spans="1:51" s="14" customFormat="1" ht="12">
      <c r="A713" s="14"/>
      <c r="B713" s="237"/>
      <c r="C713" s="238"/>
      <c r="D713" s="219" t="s">
        <v>154</v>
      </c>
      <c r="E713" s="239" t="s">
        <v>19</v>
      </c>
      <c r="F713" s="240" t="s">
        <v>866</v>
      </c>
      <c r="G713" s="238"/>
      <c r="H713" s="241">
        <v>34.043</v>
      </c>
      <c r="I713" s="242"/>
      <c r="J713" s="238"/>
      <c r="K713" s="238"/>
      <c r="L713" s="243"/>
      <c r="M713" s="244"/>
      <c r="N713" s="245"/>
      <c r="O713" s="245"/>
      <c r="P713" s="245"/>
      <c r="Q713" s="245"/>
      <c r="R713" s="245"/>
      <c r="S713" s="245"/>
      <c r="T713" s="246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47" t="s">
        <v>154</v>
      </c>
      <c r="AU713" s="247" t="s">
        <v>83</v>
      </c>
      <c r="AV713" s="14" t="s">
        <v>83</v>
      </c>
      <c r="AW713" s="14" t="s">
        <v>35</v>
      </c>
      <c r="AX713" s="14" t="s">
        <v>73</v>
      </c>
      <c r="AY713" s="247" t="s">
        <v>129</v>
      </c>
    </row>
    <row r="714" spans="1:51" s="14" customFormat="1" ht="12">
      <c r="A714" s="14"/>
      <c r="B714" s="237"/>
      <c r="C714" s="238"/>
      <c r="D714" s="219" t="s">
        <v>154</v>
      </c>
      <c r="E714" s="239" t="s">
        <v>19</v>
      </c>
      <c r="F714" s="240" t="s">
        <v>867</v>
      </c>
      <c r="G714" s="238"/>
      <c r="H714" s="241">
        <v>36.644</v>
      </c>
      <c r="I714" s="242"/>
      <c r="J714" s="238"/>
      <c r="K714" s="238"/>
      <c r="L714" s="243"/>
      <c r="M714" s="244"/>
      <c r="N714" s="245"/>
      <c r="O714" s="245"/>
      <c r="P714" s="245"/>
      <c r="Q714" s="245"/>
      <c r="R714" s="245"/>
      <c r="S714" s="245"/>
      <c r="T714" s="246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47" t="s">
        <v>154</v>
      </c>
      <c r="AU714" s="247" t="s">
        <v>83</v>
      </c>
      <c r="AV714" s="14" t="s">
        <v>83</v>
      </c>
      <c r="AW714" s="14" t="s">
        <v>35</v>
      </c>
      <c r="AX714" s="14" t="s">
        <v>73</v>
      </c>
      <c r="AY714" s="247" t="s">
        <v>129</v>
      </c>
    </row>
    <row r="715" spans="1:51" s="14" customFormat="1" ht="12">
      <c r="A715" s="14"/>
      <c r="B715" s="237"/>
      <c r="C715" s="238"/>
      <c r="D715" s="219" t="s">
        <v>154</v>
      </c>
      <c r="E715" s="239" t="s">
        <v>19</v>
      </c>
      <c r="F715" s="240" t="s">
        <v>868</v>
      </c>
      <c r="G715" s="238"/>
      <c r="H715" s="241">
        <v>22.638</v>
      </c>
      <c r="I715" s="242"/>
      <c r="J715" s="238"/>
      <c r="K715" s="238"/>
      <c r="L715" s="243"/>
      <c r="M715" s="244"/>
      <c r="N715" s="245"/>
      <c r="O715" s="245"/>
      <c r="P715" s="245"/>
      <c r="Q715" s="245"/>
      <c r="R715" s="245"/>
      <c r="S715" s="245"/>
      <c r="T715" s="246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47" t="s">
        <v>154</v>
      </c>
      <c r="AU715" s="247" t="s">
        <v>83</v>
      </c>
      <c r="AV715" s="14" t="s">
        <v>83</v>
      </c>
      <c r="AW715" s="14" t="s">
        <v>35</v>
      </c>
      <c r="AX715" s="14" t="s">
        <v>73</v>
      </c>
      <c r="AY715" s="247" t="s">
        <v>129</v>
      </c>
    </row>
    <row r="716" spans="1:51" s="14" customFormat="1" ht="12">
      <c r="A716" s="14"/>
      <c r="B716" s="237"/>
      <c r="C716" s="238"/>
      <c r="D716" s="219" t="s">
        <v>154</v>
      </c>
      <c r="E716" s="239" t="s">
        <v>19</v>
      </c>
      <c r="F716" s="240" t="s">
        <v>876</v>
      </c>
      <c r="G716" s="238"/>
      <c r="H716" s="241">
        <v>256.94</v>
      </c>
      <c r="I716" s="242"/>
      <c r="J716" s="238"/>
      <c r="K716" s="238"/>
      <c r="L716" s="243"/>
      <c r="M716" s="244"/>
      <c r="N716" s="245"/>
      <c r="O716" s="245"/>
      <c r="P716" s="245"/>
      <c r="Q716" s="245"/>
      <c r="R716" s="245"/>
      <c r="S716" s="245"/>
      <c r="T716" s="246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47" t="s">
        <v>154</v>
      </c>
      <c r="AU716" s="247" t="s">
        <v>83</v>
      </c>
      <c r="AV716" s="14" t="s">
        <v>83</v>
      </c>
      <c r="AW716" s="14" t="s">
        <v>35</v>
      </c>
      <c r="AX716" s="14" t="s">
        <v>73</v>
      </c>
      <c r="AY716" s="247" t="s">
        <v>129</v>
      </c>
    </row>
    <row r="717" spans="1:51" s="14" customFormat="1" ht="12">
      <c r="A717" s="14"/>
      <c r="B717" s="237"/>
      <c r="C717" s="238"/>
      <c r="D717" s="219" t="s">
        <v>154</v>
      </c>
      <c r="E717" s="239" t="s">
        <v>19</v>
      </c>
      <c r="F717" s="240" t="s">
        <v>877</v>
      </c>
      <c r="G717" s="238"/>
      <c r="H717" s="241">
        <v>8.04</v>
      </c>
      <c r="I717" s="242"/>
      <c r="J717" s="238"/>
      <c r="K717" s="238"/>
      <c r="L717" s="243"/>
      <c r="M717" s="244"/>
      <c r="N717" s="245"/>
      <c r="O717" s="245"/>
      <c r="P717" s="245"/>
      <c r="Q717" s="245"/>
      <c r="R717" s="245"/>
      <c r="S717" s="245"/>
      <c r="T717" s="246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47" t="s">
        <v>154</v>
      </c>
      <c r="AU717" s="247" t="s">
        <v>83</v>
      </c>
      <c r="AV717" s="14" t="s">
        <v>83</v>
      </c>
      <c r="AW717" s="14" t="s">
        <v>35</v>
      </c>
      <c r="AX717" s="14" t="s">
        <v>73</v>
      </c>
      <c r="AY717" s="247" t="s">
        <v>129</v>
      </c>
    </row>
    <row r="718" spans="1:51" s="15" customFormat="1" ht="12">
      <c r="A718" s="15"/>
      <c r="B718" s="248"/>
      <c r="C718" s="249"/>
      <c r="D718" s="219" t="s">
        <v>154</v>
      </c>
      <c r="E718" s="250" t="s">
        <v>19</v>
      </c>
      <c r="F718" s="251" t="s">
        <v>162</v>
      </c>
      <c r="G718" s="249"/>
      <c r="H718" s="252">
        <v>358.305</v>
      </c>
      <c r="I718" s="253"/>
      <c r="J718" s="249"/>
      <c r="K718" s="249"/>
      <c r="L718" s="254"/>
      <c r="M718" s="255"/>
      <c r="N718" s="256"/>
      <c r="O718" s="256"/>
      <c r="P718" s="256"/>
      <c r="Q718" s="256"/>
      <c r="R718" s="256"/>
      <c r="S718" s="256"/>
      <c r="T718" s="257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T718" s="258" t="s">
        <v>154</v>
      </c>
      <c r="AU718" s="258" t="s">
        <v>83</v>
      </c>
      <c r="AV718" s="15" t="s">
        <v>136</v>
      </c>
      <c r="AW718" s="15" t="s">
        <v>35</v>
      </c>
      <c r="AX718" s="15" t="s">
        <v>81</v>
      </c>
      <c r="AY718" s="258" t="s">
        <v>129</v>
      </c>
    </row>
    <row r="719" spans="1:65" s="2" customFormat="1" ht="24.15" customHeight="1">
      <c r="A719" s="40"/>
      <c r="B719" s="41"/>
      <c r="C719" s="206" t="s">
        <v>909</v>
      </c>
      <c r="D719" s="206" t="s">
        <v>131</v>
      </c>
      <c r="E719" s="207" t="s">
        <v>910</v>
      </c>
      <c r="F719" s="208" t="s">
        <v>911</v>
      </c>
      <c r="G719" s="209" t="s">
        <v>400</v>
      </c>
      <c r="H719" s="210">
        <v>56.246</v>
      </c>
      <c r="I719" s="211"/>
      <c r="J719" s="212">
        <f>ROUND(I719*H719,2)</f>
        <v>0</v>
      </c>
      <c r="K719" s="208" t="s">
        <v>135</v>
      </c>
      <c r="L719" s="46"/>
      <c r="M719" s="213" t="s">
        <v>19</v>
      </c>
      <c r="N719" s="214" t="s">
        <v>44</v>
      </c>
      <c r="O719" s="86"/>
      <c r="P719" s="215">
        <f>O719*H719</f>
        <v>0</v>
      </c>
      <c r="Q719" s="215">
        <v>0</v>
      </c>
      <c r="R719" s="215">
        <f>Q719*H719</f>
        <v>0</v>
      </c>
      <c r="S719" s="215">
        <v>0</v>
      </c>
      <c r="T719" s="216">
        <f>S719*H719</f>
        <v>0</v>
      </c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R719" s="217" t="s">
        <v>136</v>
      </c>
      <c r="AT719" s="217" t="s">
        <v>131</v>
      </c>
      <c r="AU719" s="217" t="s">
        <v>83</v>
      </c>
      <c r="AY719" s="19" t="s">
        <v>129</v>
      </c>
      <c r="BE719" s="218">
        <f>IF(N719="základní",J719,0)</f>
        <v>0</v>
      </c>
      <c r="BF719" s="218">
        <f>IF(N719="snížená",J719,0)</f>
        <v>0</v>
      </c>
      <c r="BG719" s="218">
        <f>IF(N719="zákl. přenesená",J719,0)</f>
        <v>0</v>
      </c>
      <c r="BH719" s="218">
        <f>IF(N719="sníž. přenesená",J719,0)</f>
        <v>0</v>
      </c>
      <c r="BI719" s="218">
        <f>IF(N719="nulová",J719,0)</f>
        <v>0</v>
      </c>
      <c r="BJ719" s="19" t="s">
        <v>81</v>
      </c>
      <c r="BK719" s="218">
        <f>ROUND(I719*H719,2)</f>
        <v>0</v>
      </c>
      <c r="BL719" s="19" t="s">
        <v>136</v>
      </c>
      <c r="BM719" s="217" t="s">
        <v>912</v>
      </c>
    </row>
    <row r="720" spans="1:47" s="2" customFormat="1" ht="12">
      <c r="A720" s="40"/>
      <c r="B720" s="41"/>
      <c r="C720" s="42"/>
      <c r="D720" s="219" t="s">
        <v>138</v>
      </c>
      <c r="E720" s="42"/>
      <c r="F720" s="220" t="s">
        <v>911</v>
      </c>
      <c r="G720" s="42"/>
      <c r="H720" s="42"/>
      <c r="I720" s="221"/>
      <c r="J720" s="42"/>
      <c r="K720" s="42"/>
      <c r="L720" s="46"/>
      <c r="M720" s="222"/>
      <c r="N720" s="223"/>
      <c r="O720" s="86"/>
      <c r="P720" s="86"/>
      <c r="Q720" s="86"/>
      <c r="R720" s="86"/>
      <c r="S720" s="86"/>
      <c r="T720" s="87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T720" s="19" t="s">
        <v>138</v>
      </c>
      <c r="AU720" s="19" t="s">
        <v>83</v>
      </c>
    </row>
    <row r="721" spans="1:47" s="2" customFormat="1" ht="12">
      <c r="A721" s="40"/>
      <c r="B721" s="41"/>
      <c r="C721" s="42"/>
      <c r="D721" s="224" t="s">
        <v>139</v>
      </c>
      <c r="E721" s="42"/>
      <c r="F721" s="225" t="s">
        <v>913</v>
      </c>
      <c r="G721" s="42"/>
      <c r="H721" s="42"/>
      <c r="I721" s="221"/>
      <c r="J721" s="42"/>
      <c r="K721" s="42"/>
      <c r="L721" s="46"/>
      <c r="M721" s="222"/>
      <c r="N721" s="223"/>
      <c r="O721" s="86"/>
      <c r="P721" s="86"/>
      <c r="Q721" s="86"/>
      <c r="R721" s="86"/>
      <c r="S721" s="86"/>
      <c r="T721" s="87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T721" s="19" t="s">
        <v>139</v>
      </c>
      <c r="AU721" s="19" t="s">
        <v>83</v>
      </c>
    </row>
    <row r="722" spans="1:51" s="14" customFormat="1" ht="12">
      <c r="A722" s="14"/>
      <c r="B722" s="237"/>
      <c r="C722" s="238"/>
      <c r="D722" s="219" t="s">
        <v>154</v>
      </c>
      <c r="E722" s="239" t="s">
        <v>19</v>
      </c>
      <c r="F722" s="240" t="s">
        <v>878</v>
      </c>
      <c r="G722" s="238"/>
      <c r="H722" s="241">
        <v>20.316</v>
      </c>
      <c r="I722" s="242"/>
      <c r="J722" s="238"/>
      <c r="K722" s="238"/>
      <c r="L722" s="243"/>
      <c r="M722" s="244"/>
      <c r="N722" s="245"/>
      <c r="O722" s="245"/>
      <c r="P722" s="245"/>
      <c r="Q722" s="245"/>
      <c r="R722" s="245"/>
      <c r="S722" s="245"/>
      <c r="T722" s="246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47" t="s">
        <v>154</v>
      </c>
      <c r="AU722" s="247" t="s">
        <v>83</v>
      </c>
      <c r="AV722" s="14" t="s">
        <v>83</v>
      </c>
      <c r="AW722" s="14" t="s">
        <v>35</v>
      </c>
      <c r="AX722" s="14" t="s">
        <v>73</v>
      </c>
      <c r="AY722" s="247" t="s">
        <v>129</v>
      </c>
    </row>
    <row r="723" spans="1:51" s="14" customFormat="1" ht="12">
      <c r="A723" s="14"/>
      <c r="B723" s="237"/>
      <c r="C723" s="238"/>
      <c r="D723" s="219" t="s">
        <v>154</v>
      </c>
      <c r="E723" s="239" t="s">
        <v>19</v>
      </c>
      <c r="F723" s="240" t="s">
        <v>879</v>
      </c>
      <c r="G723" s="238"/>
      <c r="H723" s="241">
        <v>35.93</v>
      </c>
      <c r="I723" s="242"/>
      <c r="J723" s="238"/>
      <c r="K723" s="238"/>
      <c r="L723" s="243"/>
      <c r="M723" s="244"/>
      <c r="N723" s="245"/>
      <c r="O723" s="245"/>
      <c r="P723" s="245"/>
      <c r="Q723" s="245"/>
      <c r="R723" s="245"/>
      <c r="S723" s="245"/>
      <c r="T723" s="246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47" t="s">
        <v>154</v>
      </c>
      <c r="AU723" s="247" t="s">
        <v>83</v>
      </c>
      <c r="AV723" s="14" t="s">
        <v>83</v>
      </c>
      <c r="AW723" s="14" t="s">
        <v>35</v>
      </c>
      <c r="AX723" s="14" t="s">
        <v>73</v>
      </c>
      <c r="AY723" s="247" t="s">
        <v>129</v>
      </c>
    </row>
    <row r="724" spans="1:51" s="15" customFormat="1" ht="12">
      <c r="A724" s="15"/>
      <c r="B724" s="248"/>
      <c r="C724" s="249"/>
      <c r="D724" s="219" t="s">
        <v>154</v>
      </c>
      <c r="E724" s="250" t="s">
        <v>19</v>
      </c>
      <c r="F724" s="251" t="s">
        <v>162</v>
      </c>
      <c r="G724" s="249"/>
      <c r="H724" s="252">
        <v>56.245999999999995</v>
      </c>
      <c r="I724" s="253"/>
      <c r="J724" s="249"/>
      <c r="K724" s="249"/>
      <c r="L724" s="254"/>
      <c r="M724" s="255"/>
      <c r="N724" s="256"/>
      <c r="O724" s="256"/>
      <c r="P724" s="256"/>
      <c r="Q724" s="256"/>
      <c r="R724" s="256"/>
      <c r="S724" s="256"/>
      <c r="T724" s="257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T724" s="258" t="s">
        <v>154</v>
      </c>
      <c r="AU724" s="258" t="s">
        <v>83</v>
      </c>
      <c r="AV724" s="15" t="s">
        <v>136</v>
      </c>
      <c r="AW724" s="15" t="s">
        <v>35</v>
      </c>
      <c r="AX724" s="15" t="s">
        <v>81</v>
      </c>
      <c r="AY724" s="258" t="s">
        <v>129</v>
      </c>
    </row>
    <row r="725" spans="1:65" s="2" customFormat="1" ht="24.15" customHeight="1">
      <c r="A725" s="40"/>
      <c r="B725" s="41"/>
      <c r="C725" s="206" t="s">
        <v>914</v>
      </c>
      <c r="D725" s="206" t="s">
        <v>131</v>
      </c>
      <c r="E725" s="207" t="s">
        <v>915</v>
      </c>
      <c r="F725" s="208" t="s">
        <v>399</v>
      </c>
      <c r="G725" s="209" t="s">
        <v>400</v>
      </c>
      <c r="H725" s="210">
        <v>183.277</v>
      </c>
      <c r="I725" s="211"/>
      <c r="J725" s="212">
        <f>ROUND(I725*H725,2)</f>
        <v>0</v>
      </c>
      <c r="K725" s="208" t="s">
        <v>135</v>
      </c>
      <c r="L725" s="46"/>
      <c r="M725" s="213" t="s">
        <v>19</v>
      </c>
      <c r="N725" s="214" t="s">
        <v>44</v>
      </c>
      <c r="O725" s="86"/>
      <c r="P725" s="215">
        <f>O725*H725</f>
        <v>0</v>
      </c>
      <c r="Q725" s="215">
        <v>0</v>
      </c>
      <c r="R725" s="215">
        <f>Q725*H725</f>
        <v>0</v>
      </c>
      <c r="S725" s="215">
        <v>0</v>
      </c>
      <c r="T725" s="216">
        <f>S725*H725</f>
        <v>0</v>
      </c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R725" s="217" t="s">
        <v>136</v>
      </c>
      <c r="AT725" s="217" t="s">
        <v>131</v>
      </c>
      <c r="AU725" s="217" t="s">
        <v>83</v>
      </c>
      <c r="AY725" s="19" t="s">
        <v>129</v>
      </c>
      <c r="BE725" s="218">
        <f>IF(N725="základní",J725,0)</f>
        <v>0</v>
      </c>
      <c r="BF725" s="218">
        <f>IF(N725="snížená",J725,0)</f>
        <v>0</v>
      </c>
      <c r="BG725" s="218">
        <f>IF(N725="zákl. přenesená",J725,0)</f>
        <v>0</v>
      </c>
      <c r="BH725" s="218">
        <f>IF(N725="sníž. přenesená",J725,0)</f>
        <v>0</v>
      </c>
      <c r="BI725" s="218">
        <f>IF(N725="nulová",J725,0)</f>
        <v>0</v>
      </c>
      <c r="BJ725" s="19" t="s">
        <v>81</v>
      </c>
      <c r="BK725" s="218">
        <f>ROUND(I725*H725,2)</f>
        <v>0</v>
      </c>
      <c r="BL725" s="19" t="s">
        <v>136</v>
      </c>
      <c r="BM725" s="217" t="s">
        <v>916</v>
      </c>
    </row>
    <row r="726" spans="1:47" s="2" customFormat="1" ht="12">
      <c r="A726" s="40"/>
      <c r="B726" s="41"/>
      <c r="C726" s="42"/>
      <c r="D726" s="219" t="s">
        <v>138</v>
      </c>
      <c r="E726" s="42"/>
      <c r="F726" s="220" t="s">
        <v>399</v>
      </c>
      <c r="G726" s="42"/>
      <c r="H726" s="42"/>
      <c r="I726" s="221"/>
      <c r="J726" s="42"/>
      <c r="K726" s="42"/>
      <c r="L726" s="46"/>
      <c r="M726" s="222"/>
      <c r="N726" s="223"/>
      <c r="O726" s="86"/>
      <c r="P726" s="86"/>
      <c r="Q726" s="86"/>
      <c r="R726" s="86"/>
      <c r="S726" s="86"/>
      <c r="T726" s="87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T726" s="19" t="s">
        <v>138</v>
      </c>
      <c r="AU726" s="19" t="s">
        <v>83</v>
      </c>
    </row>
    <row r="727" spans="1:47" s="2" customFormat="1" ht="12">
      <c r="A727" s="40"/>
      <c r="B727" s="41"/>
      <c r="C727" s="42"/>
      <c r="D727" s="224" t="s">
        <v>139</v>
      </c>
      <c r="E727" s="42"/>
      <c r="F727" s="225" t="s">
        <v>917</v>
      </c>
      <c r="G727" s="42"/>
      <c r="H727" s="42"/>
      <c r="I727" s="221"/>
      <c r="J727" s="42"/>
      <c r="K727" s="42"/>
      <c r="L727" s="46"/>
      <c r="M727" s="222"/>
      <c r="N727" s="223"/>
      <c r="O727" s="86"/>
      <c r="P727" s="86"/>
      <c r="Q727" s="86"/>
      <c r="R727" s="86"/>
      <c r="S727" s="86"/>
      <c r="T727" s="87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T727" s="19" t="s">
        <v>139</v>
      </c>
      <c r="AU727" s="19" t="s">
        <v>83</v>
      </c>
    </row>
    <row r="728" spans="1:51" s="14" customFormat="1" ht="12">
      <c r="A728" s="14"/>
      <c r="B728" s="237"/>
      <c r="C728" s="238"/>
      <c r="D728" s="219" t="s">
        <v>154</v>
      </c>
      <c r="E728" s="239" t="s">
        <v>19</v>
      </c>
      <c r="F728" s="240" t="s">
        <v>869</v>
      </c>
      <c r="G728" s="238"/>
      <c r="H728" s="241">
        <v>22.51</v>
      </c>
      <c r="I728" s="242"/>
      <c r="J728" s="238"/>
      <c r="K728" s="238"/>
      <c r="L728" s="243"/>
      <c r="M728" s="244"/>
      <c r="N728" s="245"/>
      <c r="O728" s="245"/>
      <c r="P728" s="245"/>
      <c r="Q728" s="245"/>
      <c r="R728" s="245"/>
      <c r="S728" s="245"/>
      <c r="T728" s="246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47" t="s">
        <v>154</v>
      </c>
      <c r="AU728" s="247" t="s">
        <v>83</v>
      </c>
      <c r="AV728" s="14" t="s">
        <v>83</v>
      </c>
      <c r="AW728" s="14" t="s">
        <v>35</v>
      </c>
      <c r="AX728" s="14" t="s">
        <v>73</v>
      </c>
      <c r="AY728" s="247" t="s">
        <v>129</v>
      </c>
    </row>
    <row r="729" spans="1:51" s="14" customFormat="1" ht="12">
      <c r="A729" s="14"/>
      <c r="B729" s="237"/>
      <c r="C729" s="238"/>
      <c r="D729" s="219" t="s">
        <v>154</v>
      </c>
      <c r="E729" s="239" t="s">
        <v>19</v>
      </c>
      <c r="F729" s="240" t="s">
        <v>870</v>
      </c>
      <c r="G729" s="238"/>
      <c r="H729" s="241">
        <v>79.585</v>
      </c>
      <c r="I729" s="242"/>
      <c r="J729" s="238"/>
      <c r="K729" s="238"/>
      <c r="L729" s="243"/>
      <c r="M729" s="244"/>
      <c r="N729" s="245"/>
      <c r="O729" s="245"/>
      <c r="P729" s="245"/>
      <c r="Q729" s="245"/>
      <c r="R729" s="245"/>
      <c r="S729" s="245"/>
      <c r="T729" s="246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47" t="s">
        <v>154</v>
      </c>
      <c r="AU729" s="247" t="s">
        <v>83</v>
      </c>
      <c r="AV729" s="14" t="s">
        <v>83</v>
      </c>
      <c r="AW729" s="14" t="s">
        <v>35</v>
      </c>
      <c r="AX729" s="14" t="s">
        <v>73</v>
      </c>
      <c r="AY729" s="247" t="s">
        <v>129</v>
      </c>
    </row>
    <row r="730" spans="1:51" s="14" customFormat="1" ht="12">
      <c r="A730" s="14"/>
      <c r="B730" s="237"/>
      <c r="C730" s="238"/>
      <c r="D730" s="219" t="s">
        <v>154</v>
      </c>
      <c r="E730" s="239" t="s">
        <v>19</v>
      </c>
      <c r="F730" s="240" t="s">
        <v>872</v>
      </c>
      <c r="G730" s="238"/>
      <c r="H730" s="241">
        <v>8.966</v>
      </c>
      <c r="I730" s="242"/>
      <c r="J730" s="238"/>
      <c r="K730" s="238"/>
      <c r="L730" s="243"/>
      <c r="M730" s="244"/>
      <c r="N730" s="245"/>
      <c r="O730" s="245"/>
      <c r="P730" s="245"/>
      <c r="Q730" s="245"/>
      <c r="R730" s="245"/>
      <c r="S730" s="245"/>
      <c r="T730" s="246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47" t="s">
        <v>154</v>
      </c>
      <c r="AU730" s="247" t="s">
        <v>83</v>
      </c>
      <c r="AV730" s="14" t="s">
        <v>83</v>
      </c>
      <c r="AW730" s="14" t="s">
        <v>35</v>
      </c>
      <c r="AX730" s="14" t="s">
        <v>73</v>
      </c>
      <c r="AY730" s="247" t="s">
        <v>129</v>
      </c>
    </row>
    <row r="731" spans="1:51" s="14" customFormat="1" ht="12">
      <c r="A731" s="14"/>
      <c r="B731" s="237"/>
      <c r="C731" s="238"/>
      <c r="D731" s="219" t="s">
        <v>154</v>
      </c>
      <c r="E731" s="239" t="s">
        <v>19</v>
      </c>
      <c r="F731" s="240" t="s">
        <v>873</v>
      </c>
      <c r="G731" s="238"/>
      <c r="H731" s="241">
        <v>72.216</v>
      </c>
      <c r="I731" s="242"/>
      <c r="J731" s="238"/>
      <c r="K731" s="238"/>
      <c r="L731" s="243"/>
      <c r="M731" s="244"/>
      <c r="N731" s="245"/>
      <c r="O731" s="245"/>
      <c r="P731" s="245"/>
      <c r="Q731" s="245"/>
      <c r="R731" s="245"/>
      <c r="S731" s="245"/>
      <c r="T731" s="246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47" t="s">
        <v>154</v>
      </c>
      <c r="AU731" s="247" t="s">
        <v>83</v>
      </c>
      <c r="AV731" s="14" t="s">
        <v>83</v>
      </c>
      <c r="AW731" s="14" t="s">
        <v>35</v>
      </c>
      <c r="AX731" s="14" t="s">
        <v>73</v>
      </c>
      <c r="AY731" s="247" t="s">
        <v>129</v>
      </c>
    </row>
    <row r="732" spans="1:51" s="15" customFormat="1" ht="12">
      <c r="A732" s="15"/>
      <c r="B732" s="248"/>
      <c r="C732" s="249"/>
      <c r="D732" s="219" t="s">
        <v>154</v>
      </c>
      <c r="E732" s="250" t="s">
        <v>19</v>
      </c>
      <c r="F732" s="251" t="s">
        <v>162</v>
      </c>
      <c r="G732" s="249"/>
      <c r="H732" s="252">
        <v>183.277</v>
      </c>
      <c r="I732" s="253"/>
      <c r="J732" s="249"/>
      <c r="K732" s="249"/>
      <c r="L732" s="254"/>
      <c r="M732" s="255"/>
      <c r="N732" s="256"/>
      <c r="O732" s="256"/>
      <c r="P732" s="256"/>
      <c r="Q732" s="256"/>
      <c r="R732" s="256"/>
      <c r="S732" s="256"/>
      <c r="T732" s="257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T732" s="258" t="s">
        <v>154</v>
      </c>
      <c r="AU732" s="258" t="s">
        <v>83</v>
      </c>
      <c r="AV732" s="15" t="s">
        <v>136</v>
      </c>
      <c r="AW732" s="15" t="s">
        <v>35</v>
      </c>
      <c r="AX732" s="15" t="s">
        <v>81</v>
      </c>
      <c r="AY732" s="258" t="s">
        <v>129</v>
      </c>
    </row>
    <row r="733" spans="1:65" s="2" customFormat="1" ht="24.15" customHeight="1">
      <c r="A733" s="40"/>
      <c r="B733" s="41"/>
      <c r="C733" s="206" t="s">
        <v>918</v>
      </c>
      <c r="D733" s="206" t="s">
        <v>131</v>
      </c>
      <c r="E733" s="207" t="s">
        <v>919</v>
      </c>
      <c r="F733" s="208" t="s">
        <v>920</v>
      </c>
      <c r="G733" s="209" t="s">
        <v>400</v>
      </c>
      <c r="H733" s="210">
        <v>859.38</v>
      </c>
      <c r="I733" s="211"/>
      <c r="J733" s="212">
        <f>ROUND(I733*H733,2)</f>
        <v>0</v>
      </c>
      <c r="K733" s="208" t="s">
        <v>135</v>
      </c>
      <c r="L733" s="46"/>
      <c r="M733" s="213" t="s">
        <v>19</v>
      </c>
      <c r="N733" s="214" t="s">
        <v>44</v>
      </c>
      <c r="O733" s="86"/>
      <c r="P733" s="215">
        <f>O733*H733</f>
        <v>0</v>
      </c>
      <c r="Q733" s="215">
        <v>0</v>
      </c>
      <c r="R733" s="215">
        <f>Q733*H733</f>
        <v>0</v>
      </c>
      <c r="S733" s="215">
        <v>0</v>
      </c>
      <c r="T733" s="216">
        <f>S733*H733</f>
        <v>0</v>
      </c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R733" s="217" t="s">
        <v>136</v>
      </c>
      <c r="AT733" s="217" t="s">
        <v>131</v>
      </c>
      <c r="AU733" s="217" t="s">
        <v>83</v>
      </c>
      <c r="AY733" s="19" t="s">
        <v>129</v>
      </c>
      <c r="BE733" s="218">
        <f>IF(N733="základní",J733,0)</f>
        <v>0</v>
      </c>
      <c r="BF733" s="218">
        <f>IF(N733="snížená",J733,0)</f>
        <v>0</v>
      </c>
      <c r="BG733" s="218">
        <f>IF(N733="zákl. přenesená",J733,0)</f>
        <v>0</v>
      </c>
      <c r="BH733" s="218">
        <f>IF(N733="sníž. přenesená",J733,0)</f>
        <v>0</v>
      </c>
      <c r="BI733" s="218">
        <f>IF(N733="nulová",J733,0)</f>
        <v>0</v>
      </c>
      <c r="BJ733" s="19" t="s">
        <v>81</v>
      </c>
      <c r="BK733" s="218">
        <f>ROUND(I733*H733,2)</f>
        <v>0</v>
      </c>
      <c r="BL733" s="19" t="s">
        <v>136</v>
      </c>
      <c r="BM733" s="217" t="s">
        <v>921</v>
      </c>
    </row>
    <row r="734" spans="1:47" s="2" customFormat="1" ht="12">
      <c r="A734" s="40"/>
      <c r="B734" s="41"/>
      <c r="C734" s="42"/>
      <c r="D734" s="219" t="s">
        <v>138</v>
      </c>
      <c r="E734" s="42"/>
      <c r="F734" s="220" t="s">
        <v>920</v>
      </c>
      <c r="G734" s="42"/>
      <c r="H734" s="42"/>
      <c r="I734" s="221"/>
      <c r="J734" s="42"/>
      <c r="K734" s="42"/>
      <c r="L734" s="46"/>
      <c r="M734" s="222"/>
      <c r="N734" s="223"/>
      <c r="O734" s="86"/>
      <c r="P734" s="86"/>
      <c r="Q734" s="86"/>
      <c r="R734" s="86"/>
      <c r="S734" s="86"/>
      <c r="T734" s="87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T734" s="19" t="s">
        <v>138</v>
      </c>
      <c r="AU734" s="19" t="s">
        <v>83</v>
      </c>
    </row>
    <row r="735" spans="1:47" s="2" customFormat="1" ht="12">
      <c r="A735" s="40"/>
      <c r="B735" s="41"/>
      <c r="C735" s="42"/>
      <c r="D735" s="224" t="s">
        <v>139</v>
      </c>
      <c r="E735" s="42"/>
      <c r="F735" s="225" t="s">
        <v>922</v>
      </c>
      <c r="G735" s="42"/>
      <c r="H735" s="42"/>
      <c r="I735" s="221"/>
      <c r="J735" s="42"/>
      <c r="K735" s="42"/>
      <c r="L735" s="46"/>
      <c r="M735" s="222"/>
      <c r="N735" s="223"/>
      <c r="O735" s="86"/>
      <c r="P735" s="86"/>
      <c r="Q735" s="86"/>
      <c r="R735" s="86"/>
      <c r="S735" s="86"/>
      <c r="T735" s="87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T735" s="19" t="s">
        <v>139</v>
      </c>
      <c r="AU735" s="19" t="s">
        <v>83</v>
      </c>
    </row>
    <row r="736" spans="1:51" s="14" customFormat="1" ht="12">
      <c r="A736" s="14"/>
      <c r="B736" s="237"/>
      <c r="C736" s="238"/>
      <c r="D736" s="219" t="s">
        <v>154</v>
      </c>
      <c r="E736" s="239" t="s">
        <v>19</v>
      </c>
      <c r="F736" s="240" t="s">
        <v>871</v>
      </c>
      <c r="G736" s="238"/>
      <c r="H736" s="241">
        <v>470.394</v>
      </c>
      <c r="I736" s="242"/>
      <c r="J736" s="238"/>
      <c r="K736" s="238"/>
      <c r="L736" s="243"/>
      <c r="M736" s="244"/>
      <c r="N736" s="245"/>
      <c r="O736" s="245"/>
      <c r="P736" s="245"/>
      <c r="Q736" s="245"/>
      <c r="R736" s="245"/>
      <c r="S736" s="245"/>
      <c r="T736" s="246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47" t="s">
        <v>154</v>
      </c>
      <c r="AU736" s="247" t="s">
        <v>83</v>
      </c>
      <c r="AV736" s="14" t="s">
        <v>83</v>
      </c>
      <c r="AW736" s="14" t="s">
        <v>35</v>
      </c>
      <c r="AX736" s="14" t="s">
        <v>73</v>
      </c>
      <c r="AY736" s="247" t="s">
        <v>129</v>
      </c>
    </row>
    <row r="737" spans="1:51" s="14" customFormat="1" ht="12">
      <c r="A737" s="14"/>
      <c r="B737" s="237"/>
      <c r="C737" s="238"/>
      <c r="D737" s="219" t="s">
        <v>154</v>
      </c>
      <c r="E737" s="239" t="s">
        <v>19</v>
      </c>
      <c r="F737" s="240" t="s">
        <v>874</v>
      </c>
      <c r="G737" s="238"/>
      <c r="H737" s="241">
        <v>350.07</v>
      </c>
      <c r="I737" s="242"/>
      <c r="J737" s="238"/>
      <c r="K737" s="238"/>
      <c r="L737" s="243"/>
      <c r="M737" s="244"/>
      <c r="N737" s="245"/>
      <c r="O737" s="245"/>
      <c r="P737" s="245"/>
      <c r="Q737" s="245"/>
      <c r="R737" s="245"/>
      <c r="S737" s="245"/>
      <c r="T737" s="246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47" t="s">
        <v>154</v>
      </c>
      <c r="AU737" s="247" t="s">
        <v>83</v>
      </c>
      <c r="AV737" s="14" t="s">
        <v>83</v>
      </c>
      <c r="AW737" s="14" t="s">
        <v>35</v>
      </c>
      <c r="AX737" s="14" t="s">
        <v>73</v>
      </c>
      <c r="AY737" s="247" t="s">
        <v>129</v>
      </c>
    </row>
    <row r="738" spans="1:51" s="14" customFormat="1" ht="12">
      <c r="A738" s="14"/>
      <c r="B738" s="237"/>
      <c r="C738" s="238"/>
      <c r="D738" s="219" t="s">
        <v>154</v>
      </c>
      <c r="E738" s="239" t="s">
        <v>19</v>
      </c>
      <c r="F738" s="240" t="s">
        <v>875</v>
      </c>
      <c r="G738" s="238"/>
      <c r="H738" s="241">
        <v>38.916</v>
      </c>
      <c r="I738" s="242"/>
      <c r="J738" s="238"/>
      <c r="K738" s="238"/>
      <c r="L738" s="243"/>
      <c r="M738" s="244"/>
      <c r="N738" s="245"/>
      <c r="O738" s="245"/>
      <c r="P738" s="245"/>
      <c r="Q738" s="245"/>
      <c r="R738" s="245"/>
      <c r="S738" s="245"/>
      <c r="T738" s="246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47" t="s">
        <v>154</v>
      </c>
      <c r="AU738" s="247" t="s">
        <v>83</v>
      </c>
      <c r="AV738" s="14" t="s">
        <v>83</v>
      </c>
      <c r="AW738" s="14" t="s">
        <v>35</v>
      </c>
      <c r="AX738" s="14" t="s">
        <v>73</v>
      </c>
      <c r="AY738" s="247" t="s">
        <v>129</v>
      </c>
    </row>
    <row r="739" spans="1:51" s="13" customFormat="1" ht="12">
      <c r="A739" s="13"/>
      <c r="B739" s="227"/>
      <c r="C739" s="228"/>
      <c r="D739" s="219" t="s">
        <v>154</v>
      </c>
      <c r="E739" s="229" t="s">
        <v>19</v>
      </c>
      <c r="F739" s="230" t="s">
        <v>923</v>
      </c>
      <c r="G739" s="228"/>
      <c r="H739" s="229" t="s">
        <v>19</v>
      </c>
      <c r="I739" s="231"/>
      <c r="J739" s="228"/>
      <c r="K739" s="228"/>
      <c r="L739" s="232"/>
      <c r="M739" s="233"/>
      <c r="N739" s="234"/>
      <c r="O739" s="234"/>
      <c r="P739" s="234"/>
      <c r="Q739" s="234"/>
      <c r="R739" s="234"/>
      <c r="S739" s="234"/>
      <c r="T739" s="235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36" t="s">
        <v>154</v>
      </c>
      <c r="AU739" s="236" t="s">
        <v>83</v>
      </c>
      <c r="AV739" s="13" t="s">
        <v>81</v>
      </c>
      <c r="AW739" s="13" t="s">
        <v>35</v>
      </c>
      <c r="AX739" s="13" t="s">
        <v>73</v>
      </c>
      <c r="AY739" s="236" t="s">
        <v>129</v>
      </c>
    </row>
    <row r="740" spans="1:51" s="15" customFormat="1" ht="12">
      <c r="A740" s="15"/>
      <c r="B740" s="248"/>
      <c r="C740" s="249"/>
      <c r="D740" s="219" t="s">
        <v>154</v>
      </c>
      <c r="E740" s="250" t="s">
        <v>19</v>
      </c>
      <c r="F740" s="251" t="s">
        <v>162</v>
      </c>
      <c r="G740" s="249"/>
      <c r="H740" s="252">
        <v>859.3799999999999</v>
      </c>
      <c r="I740" s="253"/>
      <c r="J740" s="249"/>
      <c r="K740" s="249"/>
      <c r="L740" s="254"/>
      <c r="M740" s="255"/>
      <c r="N740" s="256"/>
      <c r="O740" s="256"/>
      <c r="P740" s="256"/>
      <c r="Q740" s="256"/>
      <c r="R740" s="256"/>
      <c r="S740" s="256"/>
      <c r="T740" s="257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T740" s="258" t="s">
        <v>154</v>
      </c>
      <c r="AU740" s="258" t="s">
        <v>83</v>
      </c>
      <c r="AV740" s="15" t="s">
        <v>136</v>
      </c>
      <c r="AW740" s="15" t="s">
        <v>35</v>
      </c>
      <c r="AX740" s="15" t="s">
        <v>81</v>
      </c>
      <c r="AY740" s="258" t="s">
        <v>129</v>
      </c>
    </row>
    <row r="741" spans="1:63" s="12" customFormat="1" ht="25.9" customHeight="1">
      <c r="A741" s="12"/>
      <c r="B741" s="190"/>
      <c r="C741" s="191"/>
      <c r="D741" s="192" t="s">
        <v>72</v>
      </c>
      <c r="E741" s="193" t="s">
        <v>419</v>
      </c>
      <c r="F741" s="193" t="s">
        <v>924</v>
      </c>
      <c r="G741" s="191"/>
      <c r="H741" s="191"/>
      <c r="I741" s="194"/>
      <c r="J741" s="195">
        <f>BK741</f>
        <v>0</v>
      </c>
      <c r="K741" s="191"/>
      <c r="L741" s="196"/>
      <c r="M741" s="197"/>
      <c r="N741" s="198"/>
      <c r="O741" s="198"/>
      <c r="P741" s="199">
        <f>P742+P766</f>
        <v>0</v>
      </c>
      <c r="Q741" s="198"/>
      <c r="R741" s="199">
        <f>R742+R766</f>
        <v>1.7749215</v>
      </c>
      <c r="S741" s="198"/>
      <c r="T741" s="200">
        <f>T742+T766</f>
        <v>0</v>
      </c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R741" s="201" t="s">
        <v>148</v>
      </c>
      <c r="AT741" s="202" t="s">
        <v>72</v>
      </c>
      <c r="AU741" s="202" t="s">
        <v>73</v>
      </c>
      <c r="AY741" s="201" t="s">
        <v>129</v>
      </c>
      <c r="BK741" s="203">
        <f>BK742+BK766</f>
        <v>0</v>
      </c>
    </row>
    <row r="742" spans="1:63" s="12" customFormat="1" ht="22.8" customHeight="1">
      <c r="A742" s="12"/>
      <c r="B742" s="190"/>
      <c r="C742" s="191"/>
      <c r="D742" s="192" t="s">
        <v>72</v>
      </c>
      <c r="E742" s="204" t="s">
        <v>925</v>
      </c>
      <c r="F742" s="204" t="s">
        <v>926</v>
      </c>
      <c r="G742" s="191"/>
      <c r="H742" s="191"/>
      <c r="I742" s="194"/>
      <c r="J742" s="205">
        <f>BK742</f>
        <v>0</v>
      </c>
      <c r="K742" s="191"/>
      <c r="L742" s="196"/>
      <c r="M742" s="197"/>
      <c r="N742" s="198"/>
      <c r="O742" s="198"/>
      <c r="P742" s="199">
        <f>SUM(P743:P765)</f>
        <v>0</v>
      </c>
      <c r="Q742" s="198"/>
      <c r="R742" s="199">
        <f>SUM(R743:R765)</f>
        <v>0.5991615</v>
      </c>
      <c r="S742" s="198"/>
      <c r="T742" s="200">
        <f>SUM(T743:T765)</f>
        <v>0</v>
      </c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R742" s="201" t="s">
        <v>148</v>
      </c>
      <c r="AT742" s="202" t="s">
        <v>72</v>
      </c>
      <c r="AU742" s="202" t="s">
        <v>81</v>
      </c>
      <c r="AY742" s="201" t="s">
        <v>129</v>
      </c>
      <c r="BK742" s="203">
        <f>SUM(BK743:BK765)</f>
        <v>0</v>
      </c>
    </row>
    <row r="743" spans="1:65" s="2" customFormat="1" ht="16.5" customHeight="1">
      <c r="A743" s="40"/>
      <c r="B743" s="41"/>
      <c r="C743" s="206" t="s">
        <v>927</v>
      </c>
      <c r="D743" s="206" t="s">
        <v>131</v>
      </c>
      <c r="E743" s="207" t="s">
        <v>928</v>
      </c>
      <c r="F743" s="208" t="s">
        <v>929</v>
      </c>
      <c r="G743" s="209" t="s">
        <v>280</v>
      </c>
      <c r="H743" s="210">
        <v>782</v>
      </c>
      <c r="I743" s="211"/>
      <c r="J743" s="212">
        <f>ROUND(I743*H743,2)</f>
        <v>0</v>
      </c>
      <c r="K743" s="208" t="s">
        <v>135</v>
      </c>
      <c r="L743" s="46"/>
      <c r="M743" s="213" t="s">
        <v>19</v>
      </c>
      <c r="N743" s="214" t="s">
        <v>44</v>
      </c>
      <c r="O743" s="86"/>
      <c r="P743" s="215">
        <f>O743*H743</f>
        <v>0</v>
      </c>
      <c r="Q743" s="215">
        <v>0</v>
      </c>
      <c r="R743" s="215">
        <f>Q743*H743</f>
        <v>0</v>
      </c>
      <c r="S743" s="215">
        <v>0</v>
      </c>
      <c r="T743" s="216">
        <f>S743*H743</f>
        <v>0</v>
      </c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R743" s="217" t="s">
        <v>624</v>
      </c>
      <c r="AT743" s="217" t="s">
        <v>131</v>
      </c>
      <c r="AU743" s="217" t="s">
        <v>83</v>
      </c>
      <c r="AY743" s="19" t="s">
        <v>129</v>
      </c>
      <c r="BE743" s="218">
        <f>IF(N743="základní",J743,0)</f>
        <v>0</v>
      </c>
      <c r="BF743" s="218">
        <f>IF(N743="snížená",J743,0)</f>
        <v>0</v>
      </c>
      <c r="BG743" s="218">
        <f>IF(N743="zákl. přenesená",J743,0)</f>
        <v>0</v>
      </c>
      <c r="BH743" s="218">
        <f>IF(N743="sníž. přenesená",J743,0)</f>
        <v>0</v>
      </c>
      <c r="BI743" s="218">
        <f>IF(N743="nulová",J743,0)</f>
        <v>0</v>
      </c>
      <c r="BJ743" s="19" t="s">
        <v>81</v>
      </c>
      <c r="BK743" s="218">
        <f>ROUND(I743*H743,2)</f>
        <v>0</v>
      </c>
      <c r="BL743" s="19" t="s">
        <v>624</v>
      </c>
      <c r="BM743" s="217" t="s">
        <v>930</v>
      </c>
    </row>
    <row r="744" spans="1:47" s="2" customFormat="1" ht="12">
      <c r="A744" s="40"/>
      <c r="B744" s="41"/>
      <c r="C744" s="42"/>
      <c r="D744" s="219" t="s">
        <v>138</v>
      </c>
      <c r="E744" s="42"/>
      <c r="F744" s="220" t="s">
        <v>929</v>
      </c>
      <c r="G744" s="42"/>
      <c r="H744" s="42"/>
      <c r="I744" s="221"/>
      <c r="J744" s="42"/>
      <c r="K744" s="42"/>
      <c r="L744" s="46"/>
      <c r="M744" s="222"/>
      <c r="N744" s="223"/>
      <c r="O744" s="86"/>
      <c r="P744" s="86"/>
      <c r="Q744" s="86"/>
      <c r="R744" s="86"/>
      <c r="S744" s="86"/>
      <c r="T744" s="87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T744" s="19" t="s">
        <v>138</v>
      </c>
      <c r="AU744" s="19" t="s">
        <v>83</v>
      </c>
    </row>
    <row r="745" spans="1:47" s="2" customFormat="1" ht="12">
      <c r="A745" s="40"/>
      <c r="B745" s="41"/>
      <c r="C745" s="42"/>
      <c r="D745" s="224" t="s">
        <v>139</v>
      </c>
      <c r="E745" s="42"/>
      <c r="F745" s="225" t="s">
        <v>931</v>
      </c>
      <c r="G745" s="42"/>
      <c r="H745" s="42"/>
      <c r="I745" s="221"/>
      <c r="J745" s="42"/>
      <c r="K745" s="42"/>
      <c r="L745" s="46"/>
      <c r="M745" s="222"/>
      <c r="N745" s="223"/>
      <c r="O745" s="86"/>
      <c r="P745" s="86"/>
      <c r="Q745" s="86"/>
      <c r="R745" s="86"/>
      <c r="S745" s="86"/>
      <c r="T745" s="87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T745" s="19" t="s">
        <v>139</v>
      </c>
      <c r="AU745" s="19" t="s">
        <v>83</v>
      </c>
    </row>
    <row r="746" spans="1:51" s="14" customFormat="1" ht="12">
      <c r="A746" s="14"/>
      <c r="B746" s="237"/>
      <c r="C746" s="238"/>
      <c r="D746" s="219" t="s">
        <v>154</v>
      </c>
      <c r="E746" s="239" t="s">
        <v>19</v>
      </c>
      <c r="F746" s="240" t="s">
        <v>932</v>
      </c>
      <c r="G746" s="238"/>
      <c r="H746" s="241">
        <v>75</v>
      </c>
      <c r="I746" s="242"/>
      <c r="J746" s="238"/>
      <c r="K746" s="238"/>
      <c r="L746" s="243"/>
      <c r="M746" s="244"/>
      <c r="N746" s="245"/>
      <c r="O746" s="245"/>
      <c r="P746" s="245"/>
      <c r="Q746" s="245"/>
      <c r="R746" s="245"/>
      <c r="S746" s="245"/>
      <c r="T746" s="246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47" t="s">
        <v>154</v>
      </c>
      <c r="AU746" s="247" t="s">
        <v>83</v>
      </c>
      <c r="AV746" s="14" t="s">
        <v>83</v>
      </c>
      <c r="AW746" s="14" t="s">
        <v>35</v>
      </c>
      <c r="AX746" s="14" t="s">
        <v>73</v>
      </c>
      <c r="AY746" s="247" t="s">
        <v>129</v>
      </c>
    </row>
    <row r="747" spans="1:51" s="14" customFormat="1" ht="12">
      <c r="A747" s="14"/>
      <c r="B747" s="237"/>
      <c r="C747" s="238"/>
      <c r="D747" s="219" t="s">
        <v>154</v>
      </c>
      <c r="E747" s="239" t="s">
        <v>19</v>
      </c>
      <c r="F747" s="240" t="s">
        <v>933</v>
      </c>
      <c r="G747" s="238"/>
      <c r="H747" s="241">
        <v>492</v>
      </c>
      <c r="I747" s="242"/>
      <c r="J747" s="238"/>
      <c r="K747" s="238"/>
      <c r="L747" s="243"/>
      <c r="M747" s="244"/>
      <c r="N747" s="245"/>
      <c r="O747" s="245"/>
      <c r="P747" s="245"/>
      <c r="Q747" s="245"/>
      <c r="R747" s="245"/>
      <c r="S747" s="245"/>
      <c r="T747" s="246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47" t="s">
        <v>154</v>
      </c>
      <c r="AU747" s="247" t="s">
        <v>83</v>
      </c>
      <c r="AV747" s="14" t="s">
        <v>83</v>
      </c>
      <c r="AW747" s="14" t="s">
        <v>35</v>
      </c>
      <c r="AX747" s="14" t="s">
        <v>73</v>
      </c>
      <c r="AY747" s="247" t="s">
        <v>129</v>
      </c>
    </row>
    <row r="748" spans="1:51" s="14" customFormat="1" ht="12">
      <c r="A748" s="14"/>
      <c r="B748" s="237"/>
      <c r="C748" s="238"/>
      <c r="D748" s="219" t="s">
        <v>154</v>
      </c>
      <c r="E748" s="239" t="s">
        <v>19</v>
      </c>
      <c r="F748" s="240" t="s">
        <v>934</v>
      </c>
      <c r="G748" s="238"/>
      <c r="H748" s="241">
        <v>215</v>
      </c>
      <c r="I748" s="242"/>
      <c r="J748" s="238"/>
      <c r="K748" s="238"/>
      <c r="L748" s="243"/>
      <c r="M748" s="244"/>
      <c r="N748" s="245"/>
      <c r="O748" s="245"/>
      <c r="P748" s="245"/>
      <c r="Q748" s="245"/>
      <c r="R748" s="245"/>
      <c r="S748" s="245"/>
      <c r="T748" s="246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47" t="s">
        <v>154</v>
      </c>
      <c r="AU748" s="247" t="s">
        <v>83</v>
      </c>
      <c r="AV748" s="14" t="s">
        <v>83</v>
      </c>
      <c r="AW748" s="14" t="s">
        <v>35</v>
      </c>
      <c r="AX748" s="14" t="s">
        <v>73</v>
      </c>
      <c r="AY748" s="247" t="s">
        <v>129</v>
      </c>
    </row>
    <row r="749" spans="1:51" s="15" customFormat="1" ht="12">
      <c r="A749" s="15"/>
      <c r="B749" s="248"/>
      <c r="C749" s="249"/>
      <c r="D749" s="219" t="s">
        <v>154</v>
      </c>
      <c r="E749" s="250" t="s">
        <v>19</v>
      </c>
      <c r="F749" s="251" t="s">
        <v>162</v>
      </c>
      <c r="G749" s="249"/>
      <c r="H749" s="252">
        <v>782</v>
      </c>
      <c r="I749" s="253"/>
      <c r="J749" s="249"/>
      <c r="K749" s="249"/>
      <c r="L749" s="254"/>
      <c r="M749" s="255"/>
      <c r="N749" s="256"/>
      <c r="O749" s="256"/>
      <c r="P749" s="256"/>
      <c r="Q749" s="256"/>
      <c r="R749" s="256"/>
      <c r="S749" s="256"/>
      <c r="T749" s="257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T749" s="258" t="s">
        <v>154</v>
      </c>
      <c r="AU749" s="258" t="s">
        <v>83</v>
      </c>
      <c r="AV749" s="15" t="s">
        <v>136</v>
      </c>
      <c r="AW749" s="15" t="s">
        <v>35</v>
      </c>
      <c r="AX749" s="15" t="s">
        <v>81</v>
      </c>
      <c r="AY749" s="258" t="s">
        <v>129</v>
      </c>
    </row>
    <row r="750" spans="1:65" s="2" customFormat="1" ht="16.5" customHeight="1">
      <c r="A750" s="40"/>
      <c r="B750" s="41"/>
      <c r="C750" s="259" t="s">
        <v>935</v>
      </c>
      <c r="D750" s="259" t="s">
        <v>419</v>
      </c>
      <c r="E750" s="260" t="s">
        <v>936</v>
      </c>
      <c r="F750" s="261" t="s">
        <v>937</v>
      </c>
      <c r="G750" s="262" t="s">
        <v>280</v>
      </c>
      <c r="H750" s="263">
        <v>868.35</v>
      </c>
      <c r="I750" s="264"/>
      <c r="J750" s="265">
        <f>ROUND(I750*H750,2)</f>
        <v>0</v>
      </c>
      <c r="K750" s="261" t="s">
        <v>135</v>
      </c>
      <c r="L750" s="266"/>
      <c r="M750" s="267" t="s">
        <v>19</v>
      </c>
      <c r="N750" s="268" t="s">
        <v>44</v>
      </c>
      <c r="O750" s="86"/>
      <c r="P750" s="215">
        <f>O750*H750</f>
        <v>0</v>
      </c>
      <c r="Q750" s="215">
        <v>0.00069</v>
      </c>
      <c r="R750" s="215">
        <f>Q750*H750</f>
        <v>0.5991615</v>
      </c>
      <c r="S750" s="215">
        <v>0</v>
      </c>
      <c r="T750" s="216">
        <f>S750*H750</f>
        <v>0</v>
      </c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R750" s="217" t="s">
        <v>938</v>
      </c>
      <c r="AT750" s="217" t="s">
        <v>419</v>
      </c>
      <c r="AU750" s="217" t="s">
        <v>83</v>
      </c>
      <c r="AY750" s="19" t="s">
        <v>129</v>
      </c>
      <c r="BE750" s="218">
        <f>IF(N750="základní",J750,0)</f>
        <v>0</v>
      </c>
      <c r="BF750" s="218">
        <f>IF(N750="snížená",J750,0)</f>
        <v>0</v>
      </c>
      <c r="BG750" s="218">
        <f>IF(N750="zákl. přenesená",J750,0)</f>
        <v>0</v>
      </c>
      <c r="BH750" s="218">
        <f>IF(N750="sníž. přenesená",J750,0)</f>
        <v>0</v>
      </c>
      <c r="BI750" s="218">
        <f>IF(N750="nulová",J750,0)</f>
        <v>0</v>
      </c>
      <c r="BJ750" s="19" t="s">
        <v>81</v>
      </c>
      <c r="BK750" s="218">
        <f>ROUND(I750*H750,2)</f>
        <v>0</v>
      </c>
      <c r="BL750" s="19" t="s">
        <v>938</v>
      </c>
      <c r="BM750" s="217" t="s">
        <v>939</v>
      </c>
    </row>
    <row r="751" spans="1:47" s="2" customFormat="1" ht="12">
      <c r="A751" s="40"/>
      <c r="B751" s="41"/>
      <c r="C751" s="42"/>
      <c r="D751" s="219" t="s">
        <v>138</v>
      </c>
      <c r="E751" s="42"/>
      <c r="F751" s="220" t="s">
        <v>937</v>
      </c>
      <c r="G751" s="42"/>
      <c r="H751" s="42"/>
      <c r="I751" s="221"/>
      <c r="J751" s="42"/>
      <c r="K751" s="42"/>
      <c r="L751" s="46"/>
      <c r="M751" s="222"/>
      <c r="N751" s="223"/>
      <c r="O751" s="86"/>
      <c r="P751" s="86"/>
      <c r="Q751" s="86"/>
      <c r="R751" s="86"/>
      <c r="S751" s="86"/>
      <c r="T751" s="87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T751" s="19" t="s">
        <v>138</v>
      </c>
      <c r="AU751" s="19" t="s">
        <v>83</v>
      </c>
    </row>
    <row r="752" spans="1:51" s="14" customFormat="1" ht="12">
      <c r="A752" s="14"/>
      <c r="B752" s="237"/>
      <c r="C752" s="238"/>
      <c r="D752" s="219" t="s">
        <v>154</v>
      </c>
      <c r="E752" s="239" t="s">
        <v>19</v>
      </c>
      <c r="F752" s="240" t="s">
        <v>940</v>
      </c>
      <c r="G752" s="238"/>
      <c r="H752" s="241">
        <v>75</v>
      </c>
      <c r="I752" s="242"/>
      <c r="J752" s="238"/>
      <c r="K752" s="238"/>
      <c r="L752" s="243"/>
      <c r="M752" s="244"/>
      <c r="N752" s="245"/>
      <c r="O752" s="245"/>
      <c r="P752" s="245"/>
      <c r="Q752" s="245"/>
      <c r="R752" s="245"/>
      <c r="S752" s="245"/>
      <c r="T752" s="246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47" t="s">
        <v>154</v>
      </c>
      <c r="AU752" s="247" t="s">
        <v>83</v>
      </c>
      <c r="AV752" s="14" t="s">
        <v>83</v>
      </c>
      <c r="AW752" s="14" t="s">
        <v>35</v>
      </c>
      <c r="AX752" s="14" t="s">
        <v>73</v>
      </c>
      <c r="AY752" s="247" t="s">
        <v>129</v>
      </c>
    </row>
    <row r="753" spans="1:51" s="14" customFormat="1" ht="12">
      <c r="A753" s="14"/>
      <c r="B753" s="237"/>
      <c r="C753" s="238"/>
      <c r="D753" s="219" t="s">
        <v>154</v>
      </c>
      <c r="E753" s="239" t="s">
        <v>19</v>
      </c>
      <c r="F753" s="240" t="s">
        <v>941</v>
      </c>
      <c r="G753" s="238"/>
      <c r="H753" s="241">
        <v>75</v>
      </c>
      <c r="I753" s="242"/>
      <c r="J753" s="238"/>
      <c r="K753" s="238"/>
      <c r="L753" s="243"/>
      <c r="M753" s="244"/>
      <c r="N753" s="245"/>
      <c r="O753" s="245"/>
      <c r="P753" s="245"/>
      <c r="Q753" s="245"/>
      <c r="R753" s="245"/>
      <c r="S753" s="245"/>
      <c r="T753" s="246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47" t="s">
        <v>154</v>
      </c>
      <c r="AU753" s="247" t="s">
        <v>83</v>
      </c>
      <c r="AV753" s="14" t="s">
        <v>83</v>
      </c>
      <c r="AW753" s="14" t="s">
        <v>35</v>
      </c>
      <c r="AX753" s="14" t="s">
        <v>73</v>
      </c>
      <c r="AY753" s="247" t="s">
        <v>129</v>
      </c>
    </row>
    <row r="754" spans="1:51" s="14" customFormat="1" ht="12">
      <c r="A754" s="14"/>
      <c r="B754" s="237"/>
      <c r="C754" s="238"/>
      <c r="D754" s="219" t="s">
        <v>154</v>
      </c>
      <c r="E754" s="239" t="s">
        <v>19</v>
      </c>
      <c r="F754" s="240" t="s">
        <v>942</v>
      </c>
      <c r="G754" s="238"/>
      <c r="H754" s="241">
        <v>462</v>
      </c>
      <c r="I754" s="242"/>
      <c r="J754" s="238"/>
      <c r="K754" s="238"/>
      <c r="L754" s="243"/>
      <c r="M754" s="244"/>
      <c r="N754" s="245"/>
      <c r="O754" s="245"/>
      <c r="P754" s="245"/>
      <c r="Q754" s="245"/>
      <c r="R754" s="245"/>
      <c r="S754" s="245"/>
      <c r="T754" s="246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47" t="s">
        <v>154</v>
      </c>
      <c r="AU754" s="247" t="s">
        <v>83</v>
      </c>
      <c r="AV754" s="14" t="s">
        <v>83</v>
      </c>
      <c r="AW754" s="14" t="s">
        <v>35</v>
      </c>
      <c r="AX754" s="14" t="s">
        <v>73</v>
      </c>
      <c r="AY754" s="247" t="s">
        <v>129</v>
      </c>
    </row>
    <row r="755" spans="1:51" s="14" customFormat="1" ht="12">
      <c r="A755" s="14"/>
      <c r="B755" s="237"/>
      <c r="C755" s="238"/>
      <c r="D755" s="219" t="s">
        <v>154</v>
      </c>
      <c r="E755" s="239" t="s">
        <v>19</v>
      </c>
      <c r="F755" s="240" t="s">
        <v>943</v>
      </c>
      <c r="G755" s="238"/>
      <c r="H755" s="241">
        <v>215</v>
      </c>
      <c r="I755" s="242"/>
      <c r="J755" s="238"/>
      <c r="K755" s="238"/>
      <c r="L755" s="243"/>
      <c r="M755" s="244"/>
      <c r="N755" s="245"/>
      <c r="O755" s="245"/>
      <c r="P755" s="245"/>
      <c r="Q755" s="245"/>
      <c r="R755" s="245"/>
      <c r="S755" s="245"/>
      <c r="T755" s="246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47" t="s">
        <v>154</v>
      </c>
      <c r="AU755" s="247" t="s">
        <v>83</v>
      </c>
      <c r="AV755" s="14" t="s">
        <v>83</v>
      </c>
      <c r="AW755" s="14" t="s">
        <v>35</v>
      </c>
      <c r="AX755" s="14" t="s">
        <v>73</v>
      </c>
      <c r="AY755" s="247" t="s">
        <v>129</v>
      </c>
    </row>
    <row r="756" spans="1:51" s="15" customFormat="1" ht="12">
      <c r="A756" s="15"/>
      <c r="B756" s="248"/>
      <c r="C756" s="249"/>
      <c r="D756" s="219" t="s">
        <v>154</v>
      </c>
      <c r="E756" s="250" t="s">
        <v>19</v>
      </c>
      <c r="F756" s="251" t="s">
        <v>162</v>
      </c>
      <c r="G756" s="249"/>
      <c r="H756" s="252">
        <v>827</v>
      </c>
      <c r="I756" s="253"/>
      <c r="J756" s="249"/>
      <c r="K756" s="249"/>
      <c r="L756" s="254"/>
      <c r="M756" s="255"/>
      <c r="N756" s="256"/>
      <c r="O756" s="256"/>
      <c r="P756" s="256"/>
      <c r="Q756" s="256"/>
      <c r="R756" s="256"/>
      <c r="S756" s="256"/>
      <c r="T756" s="257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T756" s="258" t="s">
        <v>154</v>
      </c>
      <c r="AU756" s="258" t="s">
        <v>83</v>
      </c>
      <c r="AV756" s="15" t="s">
        <v>136</v>
      </c>
      <c r="AW756" s="15" t="s">
        <v>35</v>
      </c>
      <c r="AX756" s="15" t="s">
        <v>73</v>
      </c>
      <c r="AY756" s="258" t="s">
        <v>129</v>
      </c>
    </row>
    <row r="757" spans="1:51" s="14" customFormat="1" ht="12">
      <c r="A757" s="14"/>
      <c r="B757" s="237"/>
      <c r="C757" s="238"/>
      <c r="D757" s="219" t="s">
        <v>154</v>
      </c>
      <c r="E757" s="239" t="s">
        <v>19</v>
      </c>
      <c r="F757" s="240" t="s">
        <v>944</v>
      </c>
      <c r="G757" s="238"/>
      <c r="H757" s="241">
        <v>868.35</v>
      </c>
      <c r="I757" s="242"/>
      <c r="J757" s="238"/>
      <c r="K757" s="238"/>
      <c r="L757" s="243"/>
      <c r="M757" s="244"/>
      <c r="N757" s="245"/>
      <c r="O757" s="245"/>
      <c r="P757" s="245"/>
      <c r="Q757" s="245"/>
      <c r="R757" s="245"/>
      <c r="S757" s="245"/>
      <c r="T757" s="246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47" t="s">
        <v>154</v>
      </c>
      <c r="AU757" s="247" t="s">
        <v>83</v>
      </c>
      <c r="AV757" s="14" t="s">
        <v>83</v>
      </c>
      <c r="AW757" s="14" t="s">
        <v>35</v>
      </c>
      <c r="AX757" s="14" t="s">
        <v>81</v>
      </c>
      <c r="AY757" s="247" t="s">
        <v>129</v>
      </c>
    </row>
    <row r="758" spans="1:65" s="2" customFormat="1" ht="24.15" customHeight="1">
      <c r="A758" s="40"/>
      <c r="B758" s="41"/>
      <c r="C758" s="206" t="s">
        <v>945</v>
      </c>
      <c r="D758" s="206" t="s">
        <v>131</v>
      </c>
      <c r="E758" s="207" t="s">
        <v>946</v>
      </c>
      <c r="F758" s="208" t="s">
        <v>947</v>
      </c>
      <c r="G758" s="209" t="s">
        <v>948</v>
      </c>
      <c r="H758" s="210">
        <v>1</v>
      </c>
      <c r="I758" s="211"/>
      <c r="J758" s="212">
        <f>ROUND(I758*H758,2)</f>
        <v>0</v>
      </c>
      <c r="K758" s="208" t="s">
        <v>19</v>
      </c>
      <c r="L758" s="46"/>
      <c r="M758" s="213" t="s">
        <v>19</v>
      </c>
      <c r="N758" s="214" t="s">
        <v>44</v>
      </c>
      <c r="O758" s="86"/>
      <c r="P758" s="215">
        <f>O758*H758</f>
        <v>0</v>
      </c>
      <c r="Q758" s="215">
        <v>0</v>
      </c>
      <c r="R758" s="215">
        <f>Q758*H758</f>
        <v>0</v>
      </c>
      <c r="S758" s="215">
        <v>0</v>
      </c>
      <c r="T758" s="216">
        <f>S758*H758</f>
        <v>0</v>
      </c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R758" s="217" t="s">
        <v>624</v>
      </c>
      <c r="AT758" s="217" t="s">
        <v>131</v>
      </c>
      <c r="AU758" s="217" t="s">
        <v>83</v>
      </c>
      <c r="AY758" s="19" t="s">
        <v>129</v>
      </c>
      <c r="BE758" s="218">
        <f>IF(N758="základní",J758,0)</f>
        <v>0</v>
      </c>
      <c r="BF758" s="218">
        <f>IF(N758="snížená",J758,0)</f>
        <v>0</v>
      </c>
      <c r="BG758" s="218">
        <f>IF(N758="zákl. přenesená",J758,0)</f>
        <v>0</v>
      </c>
      <c r="BH758" s="218">
        <f>IF(N758="sníž. přenesená",J758,0)</f>
        <v>0</v>
      </c>
      <c r="BI758" s="218">
        <f>IF(N758="nulová",J758,0)</f>
        <v>0</v>
      </c>
      <c r="BJ758" s="19" t="s">
        <v>81</v>
      </c>
      <c r="BK758" s="218">
        <f>ROUND(I758*H758,2)</f>
        <v>0</v>
      </c>
      <c r="BL758" s="19" t="s">
        <v>624</v>
      </c>
      <c r="BM758" s="217" t="s">
        <v>949</v>
      </c>
    </row>
    <row r="759" spans="1:47" s="2" customFormat="1" ht="12">
      <c r="A759" s="40"/>
      <c r="B759" s="41"/>
      <c r="C759" s="42"/>
      <c r="D759" s="219" t="s">
        <v>138</v>
      </c>
      <c r="E759" s="42"/>
      <c r="F759" s="220" t="s">
        <v>947</v>
      </c>
      <c r="G759" s="42"/>
      <c r="H759" s="42"/>
      <c r="I759" s="221"/>
      <c r="J759" s="42"/>
      <c r="K759" s="42"/>
      <c r="L759" s="46"/>
      <c r="M759" s="222"/>
      <c r="N759" s="223"/>
      <c r="O759" s="86"/>
      <c r="P759" s="86"/>
      <c r="Q759" s="86"/>
      <c r="R759" s="86"/>
      <c r="S759" s="86"/>
      <c r="T759" s="87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T759" s="19" t="s">
        <v>138</v>
      </c>
      <c r="AU759" s="19" t="s">
        <v>83</v>
      </c>
    </row>
    <row r="760" spans="1:51" s="14" customFormat="1" ht="12">
      <c r="A760" s="14"/>
      <c r="B760" s="237"/>
      <c r="C760" s="238"/>
      <c r="D760" s="219" t="s">
        <v>154</v>
      </c>
      <c r="E760" s="239" t="s">
        <v>19</v>
      </c>
      <c r="F760" s="240" t="s">
        <v>81</v>
      </c>
      <c r="G760" s="238"/>
      <c r="H760" s="241">
        <v>1</v>
      </c>
      <c r="I760" s="242"/>
      <c r="J760" s="238"/>
      <c r="K760" s="238"/>
      <c r="L760" s="243"/>
      <c r="M760" s="244"/>
      <c r="N760" s="245"/>
      <c r="O760" s="245"/>
      <c r="P760" s="245"/>
      <c r="Q760" s="245"/>
      <c r="R760" s="245"/>
      <c r="S760" s="245"/>
      <c r="T760" s="246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47" t="s">
        <v>154</v>
      </c>
      <c r="AU760" s="247" t="s">
        <v>83</v>
      </c>
      <c r="AV760" s="14" t="s">
        <v>83</v>
      </c>
      <c r="AW760" s="14" t="s">
        <v>35</v>
      </c>
      <c r="AX760" s="14" t="s">
        <v>81</v>
      </c>
      <c r="AY760" s="247" t="s">
        <v>129</v>
      </c>
    </row>
    <row r="761" spans="1:65" s="2" customFormat="1" ht="24.15" customHeight="1">
      <c r="A761" s="40"/>
      <c r="B761" s="41"/>
      <c r="C761" s="206" t="s">
        <v>950</v>
      </c>
      <c r="D761" s="206" t="s">
        <v>131</v>
      </c>
      <c r="E761" s="207" t="s">
        <v>951</v>
      </c>
      <c r="F761" s="208" t="s">
        <v>952</v>
      </c>
      <c r="G761" s="209" t="s">
        <v>948</v>
      </c>
      <c r="H761" s="210">
        <v>1</v>
      </c>
      <c r="I761" s="211"/>
      <c r="J761" s="212">
        <f>ROUND(I761*H761,2)</f>
        <v>0</v>
      </c>
      <c r="K761" s="208" t="s">
        <v>19</v>
      </c>
      <c r="L761" s="46"/>
      <c r="M761" s="213" t="s">
        <v>19</v>
      </c>
      <c r="N761" s="214" t="s">
        <v>44</v>
      </c>
      <c r="O761" s="86"/>
      <c r="P761" s="215">
        <f>O761*H761</f>
        <v>0</v>
      </c>
      <c r="Q761" s="215">
        <v>0</v>
      </c>
      <c r="R761" s="215">
        <f>Q761*H761</f>
        <v>0</v>
      </c>
      <c r="S761" s="215">
        <v>0</v>
      </c>
      <c r="T761" s="216">
        <f>S761*H761</f>
        <v>0</v>
      </c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R761" s="217" t="s">
        <v>624</v>
      </c>
      <c r="AT761" s="217" t="s">
        <v>131</v>
      </c>
      <c r="AU761" s="217" t="s">
        <v>83</v>
      </c>
      <c r="AY761" s="19" t="s">
        <v>129</v>
      </c>
      <c r="BE761" s="218">
        <f>IF(N761="základní",J761,0)</f>
        <v>0</v>
      </c>
      <c r="BF761" s="218">
        <f>IF(N761="snížená",J761,0)</f>
        <v>0</v>
      </c>
      <c r="BG761" s="218">
        <f>IF(N761="zákl. přenesená",J761,0)</f>
        <v>0</v>
      </c>
      <c r="BH761" s="218">
        <f>IF(N761="sníž. přenesená",J761,0)</f>
        <v>0</v>
      </c>
      <c r="BI761" s="218">
        <f>IF(N761="nulová",J761,0)</f>
        <v>0</v>
      </c>
      <c r="BJ761" s="19" t="s">
        <v>81</v>
      </c>
      <c r="BK761" s="218">
        <f>ROUND(I761*H761,2)</f>
        <v>0</v>
      </c>
      <c r="BL761" s="19" t="s">
        <v>624</v>
      </c>
      <c r="BM761" s="217" t="s">
        <v>953</v>
      </c>
    </row>
    <row r="762" spans="1:47" s="2" customFormat="1" ht="12">
      <c r="A762" s="40"/>
      <c r="B762" s="41"/>
      <c r="C762" s="42"/>
      <c r="D762" s="219" t="s">
        <v>138</v>
      </c>
      <c r="E762" s="42"/>
      <c r="F762" s="220" t="s">
        <v>952</v>
      </c>
      <c r="G762" s="42"/>
      <c r="H762" s="42"/>
      <c r="I762" s="221"/>
      <c r="J762" s="42"/>
      <c r="K762" s="42"/>
      <c r="L762" s="46"/>
      <c r="M762" s="222"/>
      <c r="N762" s="223"/>
      <c r="O762" s="86"/>
      <c r="P762" s="86"/>
      <c r="Q762" s="86"/>
      <c r="R762" s="86"/>
      <c r="S762" s="86"/>
      <c r="T762" s="87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T762" s="19" t="s">
        <v>138</v>
      </c>
      <c r="AU762" s="19" t="s">
        <v>83</v>
      </c>
    </row>
    <row r="763" spans="1:51" s="14" customFormat="1" ht="12">
      <c r="A763" s="14"/>
      <c r="B763" s="237"/>
      <c r="C763" s="238"/>
      <c r="D763" s="219" t="s">
        <v>154</v>
      </c>
      <c r="E763" s="239" t="s">
        <v>19</v>
      </c>
      <c r="F763" s="240" t="s">
        <v>81</v>
      </c>
      <c r="G763" s="238"/>
      <c r="H763" s="241">
        <v>1</v>
      </c>
      <c r="I763" s="242"/>
      <c r="J763" s="238"/>
      <c r="K763" s="238"/>
      <c r="L763" s="243"/>
      <c r="M763" s="244"/>
      <c r="N763" s="245"/>
      <c r="O763" s="245"/>
      <c r="P763" s="245"/>
      <c r="Q763" s="245"/>
      <c r="R763" s="245"/>
      <c r="S763" s="245"/>
      <c r="T763" s="246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47" t="s">
        <v>154</v>
      </c>
      <c r="AU763" s="247" t="s">
        <v>83</v>
      </c>
      <c r="AV763" s="14" t="s">
        <v>83</v>
      </c>
      <c r="AW763" s="14" t="s">
        <v>35</v>
      </c>
      <c r="AX763" s="14" t="s">
        <v>81</v>
      </c>
      <c r="AY763" s="247" t="s">
        <v>129</v>
      </c>
    </row>
    <row r="764" spans="1:65" s="2" customFormat="1" ht="24.15" customHeight="1">
      <c r="A764" s="40"/>
      <c r="B764" s="41"/>
      <c r="C764" s="206" t="s">
        <v>954</v>
      </c>
      <c r="D764" s="206" t="s">
        <v>131</v>
      </c>
      <c r="E764" s="207" t="s">
        <v>955</v>
      </c>
      <c r="F764" s="208" t="s">
        <v>956</v>
      </c>
      <c r="G764" s="209" t="s">
        <v>948</v>
      </c>
      <c r="H764" s="210">
        <v>1</v>
      </c>
      <c r="I764" s="211"/>
      <c r="J764" s="212">
        <f>ROUND(I764*H764,2)</f>
        <v>0</v>
      </c>
      <c r="K764" s="208" t="s">
        <v>19</v>
      </c>
      <c r="L764" s="46"/>
      <c r="M764" s="213" t="s">
        <v>19</v>
      </c>
      <c r="N764" s="214" t="s">
        <v>44</v>
      </c>
      <c r="O764" s="86"/>
      <c r="P764" s="215">
        <f>O764*H764</f>
        <v>0</v>
      </c>
      <c r="Q764" s="215">
        <v>0</v>
      </c>
      <c r="R764" s="215">
        <f>Q764*H764</f>
        <v>0</v>
      </c>
      <c r="S764" s="215">
        <v>0</v>
      </c>
      <c r="T764" s="216">
        <f>S764*H764</f>
        <v>0</v>
      </c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R764" s="217" t="s">
        <v>624</v>
      </c>
      <c r="AT764" s="217" t="s">
        <v>131</v>
      </c>
      <c r="AU764" s="217" t="s">
        <v>83</v>
      </c>
      <c r="AY764" s="19" t="s">
        <v>129</v>
      </c>
      <c r="BE764" s="218">
        <f>IF(N764="základní",J764,0)</f>
        <v>0</v>
      </c>
      <c r="BF764" s="218">
        <f>IF(N764="snížená",J764,0)</f>
        <v>0</v>
      </c>
      <c r="BG764" s="218">
        <f>IF(N764="zákl. přenesená",J764,0)</f>
        <v>0</v>
      </c>
      <c r="BH764" s="218">
        <f>IF(N764="sníž. přenesená",J764,0)</f>
        <v>0</v>
      </c>
      <c r="BI764" s="218">
        <f>IF(N764="nulová",J764,0)</f>
        <v>0</v>
      </c>
      <c r="BJ764" s="19" t="s">
        <v>81</v>
      </c>
      <c r="BK764" s="218">
        <f>ROUND(I764*H764,2)</f>
        <v>0</v>
      </c>
      <c r="BL764" s="19" t="s">
        <v>624</v>
      </c>
      <c r="BM764" s="217" t="s">
        <v>957</v>
      </c>
    </row>
    <row r="765" spans="1:47" s="2" customFormat="1" ht="12">
      <c r="A765" s="40"/>
      <c r="B765" s="41"/>
      <c r="C765" s="42"/>
      <c r="D765" s="219" t="s">
        <v>138</v>
      </c>
      <c r="E765" s="42"/>
      <c r="F765" s="220" t="s">
        <v>956</v>
      </c>
      <c r="G765" s="42"/>
      <c r="H765" s="42"/>
      <c r="I765" s="221"/>
      <c r="J765" s="42"/>
      <c r="K765" s="42"/>
      <c r="L765" s="46"/>
      <c r="M765" s="222"/>
      <c r="N765" s="223"/>
      <c r="O765" s="86"/>
      <c r="P765" s="86"/>
      <c r="Q765" s="86"/>
      <c r="R765" s="86"/>
      <c r="S765" s="86"/>
      <c r="T765" s="87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T765" s="19" t="s">
        <v>138</v>
      </c>
      <c r="AU765" s="19" t="s">
        <v>83</v>
      </c>
    </row>
    <row r="766" spans="1:63" s="12" customFormat="1" ht="22.8" customHeight="1">
      <c r="A766" s="12"/>
      <c r="B766" s="190"/>
      <c r="C766" s="191"/>
      <c r="D766" s="192" t="s">
        <v>72</v>
      </c>
      <c r="E766" s="204" t="s">
        <v>958</v>
      </c>
      <c r="F766" s="204" t="s">
        <v>959</v>
      </c>
      <c r="G766" s="191"/>
      <c r="H766" s="191"/>
      <c r="I766" s="194"/>
      <c r="J766" s="205">
        <f>BK766</f>
        <v>0</v>
      </c>
      <c r="K766" s="191"/>
      <c r="L766" s="196"/>
      <c r="M766" s="197"/>
      <c r="N766" s="198"/>
      <c r="O766" s="198"/>
      <c r="P766" s="199">
        <f>SUM(P767:P772)</f>
        <v>0</v>
      </c>
      <c r="Q766" s="198"/>
      <c r="R766" s="199">
        <f>SUM(R767:R772)</f>
        <v>1.1757600000000001</v>
      </c>
      <c r="S766" s="198"/>
      <c r="T766" s="200">
        <f>SUM(T767:T772)</f>
        <v>0</v>
      </c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R766" s="201" t="s">
        <v>148</v>
      </c>
      <c r="AT766" s="202" t="s">
        <v>72</v>
      </c>
      <c r="AU766" s="202" t="s">
        <v>81</v>
      </c>
      <c r="AY766" s="201" t="s">
        <v>129</v>
      </c>
      <c r="BK766" s="203">
        <f>SUM(BK767:BK772)</f>
        <v>0</v>
      </c>
    </row>
    <row r="767" spans="1:65" s="2" customFormat="1" ht="16.5" customHeight="1">
      <c r="A767" s="40"/>
      <c r="B767" s="41"/>
      <c r="C767" s="206" t="s">
        <v>960</v>
      </c>
      <c r="D767" s="206" t="s">
        <v>131</v>
      </c>
      <c r="E767" s="207" t="s">
        <v>961</v>
      </c>
      <c r="F767" s="208" t="s">
        <v>962</v>
      </c>
      <c r="G767" s="209" t="s">
        <v>280</v>
      </c>
      <c r="H767" s="210">
        <v>72</v>
      </c>
      <c r="I767" s="211"/>
      <c r="J767" s="212">
        <f>ROUND(I767*H767,2)</f>
        <v>0</v>
      </c>
      <c r="K767" s="208" t="s">
        <v>135</v>
      </c>
      <c r="L767" s="46"/>
      <c r="M767" s="213" t="s">
        <v>19</v>
      </c>
      <c r="N767" s="214" t="s">
        <v>44</v>
      </c>
      <c r="O767" s="86"/>
      <c r="P767" s="215">
        <f>O767*H767</f>
        <v>0</v>
      </c>
      <c r="Q767" s="215">
        <v>0</v>
      </c>
      <c r="R767" s="215">
        <f>Q767*H767</f>
        <v>0</v>
      </c>
      <c r="S767" s="215">
        <v>0</v>
      </c>
      <c r="T767" s="216">
        <f>S767*H767</f>
        <v>0</v>
      </c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R767" s="217" t="s">
        <v>624</v>
      </c>
      <c r="AT767" s="217" t="s">
        <v>131</v>
      </c>
      <c r="AU767" s="217" t="s">
        <v>83</v>
      </c>
      <c r="AY767" s="19" t="s">
        <v>129</v>
      </c>
      <c r="BE767" s="218">
        <f>IF(N767="základní",J767,0)</f>
        <v>0</v>
      </c>
      <c r="BF767" s="218">
        <f>IF(N767="snížená",J767,0)</f>
        <v>0</v>
      </c>
      <c r="BG767" s="218">
        <f>IF(N767="zákl. přenesená",J767,0)</f>
        <v>0</v>
      </c>
      <c r="BH767" s="218">
        <f>IF(N767="sníž. přenesená",J767,0)</f>
        <v>0</v>
      </c>
      <c r="BI767" s="218">
        <f>IF(N767="nulová",J767,0)</f>
        <v>0</v>
      </c>
      <c r="BJ767" s="19" t="s">
        <v>81</v>
      </c>
      <c r="BK767" s="218">
        <f>ROUND(I767*H767,2)</f>
        <v>0</v>
      </c>
      <c r="BL767" s="19" t="s">
        <v>624</v>
      </c>
      <c r="BM767" s="217" t="s">
        <v>963</v>
      </c>
    </row>
    <row r="768" spans="1:47" s="2" customFormat="1" ht="12">
      <c r="A768" s="40"/>
      <c r="B768" s="41"/>
      <c r="C768" s="42"/>
      <c r="D768" s="219" t="s">
        <v>138</v>
      </c>
      <c r="E768" s="42"/>
      <c r="F768" s="220" t="s">
        <v>962</v>
      </c>
      <c r="G768" s="42"/>
      <c r="H768" s="42"/>
      <c r="I768" s="221"/>
      <c r="J768" s="42"/>
      <c r="K768" s="42"/>
      <c r="L768" s="46"/>
      <c r="M768" s="222"/>
      <c r="N768" s="223"/>
      <c r="O768" s="86"/>
      <c r="P768" s="86"/>
      <c r="Q768" s="86"/>
      <c r="R768" s="86"/>
      <c r="S768" s="86"/>
      <c r="T768" s="87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T768" s="19" t="s">
        <v>138</v>
      </c>
      <c r="AU768" s="19" t="s">
        <v>83</v>
      </c>
    </row>
    <row r="769" spans="1:47" s="2" customFormat="1" ht="12">
      <c r="A769" s="40"/>
      <c r="B769" s="41"/>
      <c r="C769" s="42"/>
      <c r="D769" s="224" t="s">
        <v>139</v>
      </c>
      <c r="E769" s="42"/>
      <c r="F769" s="225" t="s">
        <v>964</v>
      </c>
      <c r="G769" s="42"/>
      <c r="H769" s="42"/>
      <c r="I769" s="221"/>
      <c r="J769" s="42"/>
      <c r="K769" s="42"/>
      <c r="L769" s="46"/>
      <c r="M769" s="222"/>
      <c r="N769" s="223"/>
      <c r="O769" s="86"/>
      <c r="P769" s="86"/>
      <c r="Q769" s="86"/>
      <c r="R769" s="86"/>
      <c r="S769" s="86"/>
      <c r="T769" s="87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T769" s="19" t="s">
        <v>139</v>
      </c>
      <c r="AU769" s="19" t="s">
        <v>83</v>
      </c>
    </row>
    <row r="770" spans="1:51" s="14" customFormat="1" ht="12">
      <c r="A770" s="14"/>
      <c r="B770" s="237"/>
      <c r="C770" s="238"/>
      <c r="D770" s="219" t="s">
        <v>154</v>
      </c>
      <c r="E770" s="239" t="s">
        <v>19</v>
      </c>
      <c r="F770" s="240" t="s">
        <v>965</v>
      </c>
      <c r="G770" s="238"/>
      <c r="H770" s="241">
        <v>72</v>
      </c>
      <c r="I770" s="242"/>
      <c r="J770" s="238"/>
      <c r="K770" s="238"/>
      <c r="L770" s="243"/>
      <c r="M770" s="244"/>
      <c r="N770" s="245"/>
      <c r="O770" s="245"/>
      <c r="P770" s="245"/>
      <c r="Q770" s="245"/>
      <c r="R770" s="245"/>
      <c r="S770" s="245"/>
      <c r="T770" s="246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47" t="s">
        <v>154</v>
      </c>
      <c r="AU770" s="247" t="s">
        <v>83</v>
      </c>
      <c r="AV770" s="14" t="s">
        <v>83</v>
      </c>
      <c r="AW770" s="14" t="s">
        <v>35</v>
      </c>
      <c r="AX770" s="14" t="s">
        <v>81</v>
      </c>
      <c r="AY770" s="247" t="s">
        <v>129</v>
      </c>
    </row>
    <row r="771" spans="1:65" s="2" customFormat="1" ht="16.5" customHeight="1">
      <c r="A771" s="40"/>
      <c r="B771" s="41"/>
      <c r="C771" s="259" t="s">
        <v>966</v>
      </c>
      <c r="D771" s="259" t="s">
        <v>419</v>
      </c>
      <c r="E771" s="260" t="s">
        <v>967</v>
      </c>
      <c r="F771" s="261" t="s">
        <v>968</v>
      </c>
      <c r="G771" s="262" t="s">
        <v>280</v>
      </c>
      <c r="H771" s="263">
        <v>72</v>
      </c>
      <c r="I771" s="264"/>
      <c r="J771" s="265">
        <f>ROUND(I771*H771,2)</f>
        <v>0</v>
      </c>
      <c r="K771" s="261" t="s">
        <v>135</v>
      </c>
      <c r="L771" s="266"/>
      <c r="M771" s="267" t="s">
        <v>19</v>
      </c>
      <c r="N771" s="268" t="s">
        <v>44</v>
      </c>
      <c r="O771" s="86"/>
      <c r="P771" s="215">
        <f>O771*H771</f>
        <v>0</v>
      </c>
      <c r="Q771" s="215">
        <v>0.01633</v>
      </c>
      <c r="R771" s="215">
        <f>Q771*H771</f>
        <v>1.1757600000000001</v>
      </c>
      <c r="S771" s="215">
        <v>0</v>
      </c>
      <c r="T771" s="216">
        <f>S771*H771</f>
        <v>0</v>
      </c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R771" s="217" t="s">
        <v>938</v>
      </c>
      <c r="AT771" s="217" t="s">
        <v>419</v>
      </c>
      <c r="AU771" s="217" t="s">
        <v>83</v>
      </c>
      <c r="AY771" s="19" t="s">
        <v>129</v>
      </c>
      <c r="BE771" s="218">
        <f>IF(N771="základní",J771,0)</f>
        <v>0</v>
      </c>
      <c r="BF771" s="218">
        <f>IF(N771="snížená",J771,0)</f>
        <v>0</v>
      </c>
      <c r="BG771" s="218">
        <f>IF(N771="zákl. přenesená",J771,0)</f>
        <v>0</v>
      </c>
      <c r="BH771" s="218">
        <f>IF(N771="sníž. přenesená",J771,0)</f>
        <v>0</v>
      </c>
      <c r="BI771" s="218">
        <f>IF(N771="nulová",J771,0)</f>
        <v>0</v>
      </c>
      <c r="BJ771" s="19" t="s">
        <v>81</v>
      </c>
      <c r="BK771" s="218">
        <f>ROUND(I771*H771,2)</f>
        <v>0</v>
      </c>
      <c r="BL771" s="19" t="s">
        <v>938</v>
      </c>
      <c r="BM771" s="217" t="s">
        <v>969</v>
      </c>
    </row>
    <row r="772" spans="1:47" s="2" customFormat="1" ht="12">
      <c r="A772" s="40"/>
      <c r="B772" s="41"/>
      <c r="C772" s="42"/>
      <c r="D772" s="219" t="s">
        <v>138</v>
      </c>
      <c r="E772" s="42"/>
      <c r="F772" s="220" t="s">
        <v>968</v>
      </c>
      <c r="G772" s="42"/>
      <c r="H772" s="42"/>
      <c r="I772" s="221"/>
      <c r="J772" s="42"/>
      <c r="K772" s="42"/>
      <c r="L772" s="46"/>
      <c r="M772" s="269"/>
      <c r="N772" s="270"/>
      <c r="O772" s="271"/>
      <c r="P772" s="271"/>
      <c r="Q772" s="271"/>
      <c r="R772" s="271"/>
      <c r="S772" s="271"/>
      <c r="T772" s="272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T772" s="19" t="s">
        <v>138</v>
      </c>
      <c r="AU772" s="19" t="s">
        <v>83</v>
      </c>
    </row>
    <row r="773" spans="1:31" s="2" customFormat="1" ht="6.95" customHeight="1">
      <c r="A773" s="40"/>
      <c r="B773" s="61"/>
      <c r="C773" s="62"/>
      <c r="D773" s="62"/>
      <c r="E773" s="62"/>
      <c r="F773" s="62"/>
      <c r="G773" s="62"/>
      <c r="H773" s="62"/>
      <c r="I773" s="62"/>
      <c r="J773" s="62"/>
      <c r="K773" s="62"/>
      <c r="L773" s="46"/>
      <c r="M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</row>
  </sheetData>
  <sheetProtection password="CC35" sheet="1" objects="1" scenarios="1" formatColumns="0" formatRows="0" autoFilter="0"/>
  <autoFilter ref="C89:K772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5" r:id="rId1" display="https://podminky.urs.cz/item/CS_URS_2024_01/111251102"/>
    <hyperlink ref="F98" r:id="rId2" display="https://podminky.urs.cz/item/CS_URS_2024_01/112251103"/>
    <hyperlink ref="F102" r:id="rId3" display="https://podminky.urs.cz/item/CS_URS_2024_01/113106142"/>
    <hyperlink ref="F123" r:id="rId4" display="https://podminky.urs.cz/item/CS_URS_2024_01/113106187"/>
    <hyperlink ref="F131" r:id="rId5" display="https://podminky.urs.cz/item/CS_URS_2024_01/113107163"/>
    <hyperlink ref="F138" r:id="rId6" display="https://podminky.urs.cz/item/CS_URS_2024_01/113107222"/>
    <hyperlink ref="F155" r:id="rId7" display="https://podminky.urs.cz/item/CS_URS_2024_01/113107231"/>
    <hyperlink ref="F176" r:id="rId8" display="https://podminky.urs.cz/item/CS_URS_2024_01/113107232"/>
    <hyperlink ref="F184" r:id="rId9" display="https://podminky.urs.cz/item/CS_URS_2024_01/113107241"/>
    <hyperlink ref="F205" r:id="rId10" display="https://podminky.urs.cz/item/CS_URS_2024_01/113107321"/>
    <hyperlink ref="F213" r:id="rId11" display="https://podminky.urs.cz/item/CS_URS_2024_01/113107324"/>
    <hyperlink ref="F220" r:id="rId12" display="https://podminky.urs.cz/item/CS_URS_2024_01/113154333"/>
    <hyperlink ref="F231" r:id="rId13" display="https://podminky.urs.cz/item/CS_URS_2024_01/113154334"/>
    <hyperlink ref="F239" r:id="rId14" display="https://podminky.urs.cz/item/CS_URS_2024_01/113201112"/>
    <hyperlink ref="F242" r:id="rId15" display="https://podminky.urs.cz/item/CS_URS_2024_01/113204111"/>
    <hyperlink ref="F245" r:id="rId16" display="https://podminky.urs.cz/item/CS_URS_2024_01/121151123"/>
    <hyperlink ref="F255" r:id="rId17" display="https://podminky.urs.cz/item/CS_URS_2024_01/122252206"/>
    <hyperlink ref="F291" r:id="rId18" display="https://podminky.urs.cz/item/CS_URS_2024_01/131151102"/>
    <hyperlink ref="F297" r:id="rId19" display="https://podminky.urs.cz/item/CS_URS_2024_01/132151101"/>
    <hyperlink ref="F304" r:id="rId20" display="https://podminky.urs.cz/item/CS_URS_2024_01/162201403"/>
    <hyperlink ref="F308" r:id="rId21" display="https://podminky.urs.cz/item/CS_URS_2024_01/162301501"/>
    <hyperlink ref="F311" r:id="rId22" display="https://podminky.urs.cz/item/CS_URS_2024_01/162301933"/>
    <hyperlink ref="F316" r:id="rId23" display="https://podminky.urs.cz/item/CS_URS_2024_01/162301981"/>
    <hyperlink ref="F320" r:id="rId24" display="https://podminky.urs.cz/item/CS_URS_2024_01/162751117"/>
    <hyperlink ref="F331" r:id="rId25" display="https://podminky.urs.cz/item/CS_URS_2024_01/162751119"/>
    <hyperlink ref="F335" r:id="rId26" display="https://podminky.urs.cz/item/CS_URS_2024_01/171151103"/>
    <hyperlink ref="F339" r:id="rId27" display="https://podminky.urs.cz/item/CS_URS_2024_01/171201231"/>
    <hyperlink ref="F350" r:id="rId28" display="https://podminky.urs.cz/item/CS_URS_2024_01/175111101"/>
    <hyperlink ref="F360" r:id="rId29" display="https://podminky.urs.cz/item/CS_URS_2024_01/181311103"/>
    <hyperlink ref="F366" r:id="rId30" display="https://podminky.urs.cz/item/CS_URS_2024_01/171152101"/>
    <hyperlink ref="F378" r:id="rId31" display="https://podminky.urs.cz/item/CS_URS_2024_01/181152302"/>
    <hyperlink ref="F382" r:id="rId32" display="https://podminky.urs.cz/item/CS_URS_2024_01/212752401"/>
    <hyperlink ref="F390" r:id="rId33" display="https://podminky.urs.cz/item/CS_URS_2024_01/339921133"/>
    <hyperlink ref="F396" r:id="rId34" display="https://podminky.urs.cz/item/CS_URS_2024_01/348401120"/>
    <hyperlink ref="F403" r:id="rId35" display="https://podminky.urs.cz/item/CS_URS_2024_01/564851111"/>
    <hyperlink ref="F408" r:id="rId36" display="https://podminky.urs.cz/item/CS_URS_2024_01/564871111"/>
    <hyperlink ref="F415" r:id="rId37" display="https://podminky.urs.cz/item/CS_URS_2024_01/565145111"/>
    <hyperlink ref="F419" r:id="rId38" display="https://podminky.urs.cz/item/CS_URS_2024_01/573231108"/>
    <hyperlink ref="F423" r:id="rId39" display="https://podminky.urs.cz/item/CS_URS_2024_01/577134131"/>
    <hyperlink ref="F430" r:id="rId40" display="https://podminky.urs.cz/item/CS_URS_2024_01/596211113"/>
    <hyperlink ref="F438" r:id="rId41" display="https://podminky.urs.cz/item/CS_URS_2024_01/596211213"/>
    <hyperlink ref="F446" r:id="rId42" display="https://podminky.urs.cz/item/CS_URS_2024_01/596212212"/>
    <hyperlink ref="F454" r:id="rId43" display="https://podminky.urs.cz/item/CS_URS_2024_01/596411113"/>
    <hyperlink ref="F483" r:id="rId44" display="https://podminky.urs.cz/item/CS_URS_2022_02/564231111"/>
    <hyperlink ref="F487" r:id="rId45" display="https://podminky.urs.cz/item/CS_URS_2024_01/596212213"/>
    <hyperlink ref="F495" r:id="rId46" display="https://podminky.urs.cz/item/CS_URS_2024_01/564962111"/>
    <hyperlink ref="F499" r:id="rId47" display="https://podminky.urs.cz/item/CS_URS_2024_01/564861111"/>
    <hyperlink ref="F504" r:id="rId48" display="https://podminky.urs.cz/item/CS_URS_2024_01/871350320"/>
    <hyperlink ref="F511" r:id="rId49" display="https://podminky.urs.cz/item/CS_URS_2023_01/895941341"/>
    <hyperlink ref="F516" r:id="rId50" display="https://podminky.urs.cz/item/CS_URS_2024_01/899132121"/>
    <hyperlink ref="F519" r:id="rId51" display="https://podminky.urs.cz/item/CS_URS_2024_01/899132212"/>
    <hyperlink ref="F527" r:id="rId52" display="https://podminky.urs.cz/item/CS_URS_2024_01/899623151"/>
    <hyperlink ref="F532" r:id="rId53" display="https://podminky.urs.cz/item/CS_URS_2024_01/914111111"/>
    <hyperlink ref="F578" r:id="rId54" display="https://podminky.urs.cz/item/CS_URS_2024_01/915111111"/>
    <hyperlink ref="F583" r:id="rId55" display="https://podminky.urs.cz/item/CS_URS_2024_01/915131111"/>
    <hyperlink ref="F589" r:id="rId56" display="https://podminky.urs.cz/item/CS_URS_2024_01/915211111"/>
    <hyperlink ref="F594" r:id="rId57" display="https://podminky.urs.cz/item/CS_URS_2024_01/915231111"/>
    <hyperlink ref="F600" r:id="rId58" display="https://podminky.urs.cz/item/CS_URS_2024_01/916131213"/>
    <hyperlink ref="F609" r:id="rId59" display="https://podminky.urs.cz/item/CS_URS_2024_01/916132113"/>
    <hyperlink ref="F615" r:id="rId60" display="https://podminky.urs.cz/item/CS_URS_2024_01/916231213"/>
    <hyperlink ref="F621" r:id="rId61" display="https://podminky.urs.cz/item/CS_URS_2024_01/919122122"/>
    <hyperlink ref="F624" r:id="rId62" display="https://podminky.urs.cz/item/CS_URS_2024_01/919726121"/>
    <hyperlink ref="F628" r:id="rId63" display="https://podminky.urs.cz/item/CS_URS_2024_01/919726123"/>
    <hyperlink ref="F632" r:id="rId64" display="https://podminky.urs.cz/item/CS_URS_2024_01/919735112"/>
    <hyperlink ref="F635" r:id="rId65" display="https://podminky.urs.cz/item/CS_URS_2024_01/961055111"/>
    <hyperlink ref="F639" r:id="rId66" display="https://podminky.urs.cz/item/CS_URS_2024_01/962052211"/>
    <hyperlink ref="F648" r:id="rId67" display="https://podminky.urs.cz/item/CS_URS_2024_01/966006211"/>
    <hyperlink ref="F665" r:id="rId68" display="https://podminky.urs.cz/item/CS_URS_2024_01/979071111"/>
    <hyperlink ref="F670" r:id="rId69" display="https://podminky.urs.cz/item/CS_URS_2024_01/997221551"/>
    <hyperlink ref="F695" r:id="rId70" display="https://podminky.urs.cz/item/CS_URS_2024_01/997221559"/>
    <hyperlink ref="F699" r:id="rId71" display="https://podminky.urs.cz/item/CS_URS_2024_01/997221611"/>
    <hyperlink ref="F706" r:id="rId72" display="https://podminky.urs.cz/item/CS_URS_2024_01/997221611"/>
    <hyperlink ref="F712" r:id="rId73" display="https://podminky.urs.cz/item/CS_URS_2024_01/997221861"/>
    <hyperlink ref="F721" r:id="rId74" display="https://podminky.urs.cz/item/CS_URS_2024_01/997221862"/>
    <hyperlink ref="F727" r:id="rId75" display="https://podminky.urs.cz/item/CS_URS_2024_01/997221873"/>
    <hyperlink ref="F735" r:id="rId76" display="https://podminky.urs.cz/item/CS_URS_2024_01/997221875"/>
    <hyperlink ref="F745" r:id="rId77" display="https://podminky.urs.cz/item/CS_URS_2024_01/220182002"/>
    <hyperlink ref="F769" r:id="rId78" display="https://podminky.urs.cz/item/CS_URS_2024_01/23020207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83</v>
      </c>
    </row>
    <row r="4" spans="2:46" s="1" customFormat="1" ht="24.95" customHeight="1">
      <c r="B4" s="22"/>
      <c r="D4" s="132" t="s">
        <v>96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Rekonstrukce ulic Kremličkova a Radimského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970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21. 2. 2024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33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34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39</v>
      </c>
      <c r="E30" s="40"/>
      <c r="F30" s="40"/>
      <c r="G30" s="40"/>
      <c r="H30" s="40"/>
      <c r="I30" s="40"/>
      <c r="J30" s="146">
        <f>ROUND(J88,2)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41</v>
      </c>
      <c r="G32" s="40"/>
      <c r="H32" s="40"/>
      <c r="I32" s="147" t="s">
        <v>40</v>
      </c>
      <c r="J32" s="147" t="s">
        <v>42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43</v>
      </c>
      <c r="E33" s="134" t="s">
        <v>44</v>
      </c>
      <c r="F33" s="149">
        <f>ROUND((SUM(BE88:BE175)),2)</f>
        <v>0</v>
      </c>
      <c r="G33" s="40"/>
      <c r="H33" s="40"/>
      <c r="I33" s="150">
        <v>0.21</v>
      </c>
      <c r="J33" s="149">
        <f>ROUND(((SUM(BE88:BE175))*I33),2)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45</v>
      </c>
      <c r="F34" s="149">
        <f>ROUND((SUM(BF88:BF175)),2)</f>
        <v>0</v>
      </c>
      <c r="G34" s="40"/>
      <c r="H34" s="40"/>
      <c r="I34" s="150">
        <v>0.12</v>
      </c>
      <c r="J34" s="149">
        <f>ROUND(((SUM(BF88:BF175))*I34),2)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46</v>
      </c>
      <c r="F35" s="149">
        <f>ROUND((SUM(BG88:BG175)),2)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47</v>
      </c>
      <c r="F36" s="149">
        <f>ROUND((SUM(BH88:BH175)),2)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48</v>
      </c>
      <c r="F37" s="149">
        <f>ROUND((SUM(BI88:BI175)),2)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Rekonstrukce ulic Kremličkova a Radimského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101.1 - Kontejnerová stání (3 stanoviště)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21. 2. 2024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Kolín</v>
      </c>
      <c r="G54" s="42"/>
      <c r="H54" s="42"/>
      <c r="I54" s="34" t="s">
        <v>32</v>
      </c>
      <c r="J54" s="38" t="str">
        <f>E21</f>
        <v>Advisia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Advisia s.r.o.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71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102</v>
      </c>
    </row>
    <row r="60" spans="1:31" s="9" customFormat="1" ht="24.95" customHeight="1">
      <c r="A60" s="9"/>
      <c r="B60" s="167"/>
      <c r="C60" s="168"/>
      <c r="D60" s="169" t="s">
        <v>103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105</v>
      </c>
      <c r="E61" s="176"/>
      <c r="F61" s="176"/>
      <c r="G61" s="176"/>
      <c r="H61" s="176"/>
      <c r="I61" s="176"/>
      <c r="J61" s="177">
        <f>J90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971</v>
      </c>
      <c r="E62" s="176"/>
      <c r="F62" s="176"/>
      <c r="G62" s="176"/>
      <c r="H62" s="176"/>
      <c r="I62" s="176"/>
      <c r="J62" s="177">
        <f>J96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109</v>
      </c>
      <c r="E63" s="176"/>
      <c r="F63" s="176"/>
      <c r="G63" s="176"/>
      <c r="H63" s="176"/>
      <c r="I63" s="176"/>
      <c r="J63" s="177">
        <f>J104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7"/>
      <c r="C64" s="168"/>
      <c r="D64" s="169" t="s">
        <v>972</v>
      </c>
      <c r="E64" s="170"/>
      <c r="F64" s="170"/>
      <c r="G64" s="170"/>
      <c r="H64" s="170"/>
      <c r="I64" s="170"/>
      <c r="J64" s="171">
        <f>J139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3"/>
      <c r="C65" s="174"/>
      <c r="D65" s="175" t="s">
        <v>973</v>
      </c>
      <c r="E65" s="176"/>
      <c r="F65" s="176"/>
      <c r="G65" s="176"/>
      <c r="H65" s="176"/>
      <c r="I65" s="176"/>
      <c r="J65" s="177">
        <f>J140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974</v>
      </c>
      <c r="E66" s="176"/>
      <c r="F66" s="176"/>
      <c r="G66" s="176"/>
      <c r="H66" s="176"/>
      <c r="I66" s="176"/>
      <c r="J66" s="177">
        <f>J152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975</v>
      </c>
      <c r="E67" s="170"/>
      <c r="F67" s="170"/>
      <c r="G67" s="170"/>
      <c r="H67" s="170"/>
      <c r="I67" s="170"/>
      <c r="J67" s="171">
        <f>J170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976</v>
      </c>
      <c r="E68" s="176"/>
      <c r="F68" s="176"/>
      <c r="G68" s="176"/>
      <c r="H68" s="176"/>
      <c r="I68" s="176"/>
      <c r="J68" s="177">
        <f>J171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114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62" t="str">
        <f>E7</f>
        <v>Rekonstrukce ulic Kremličkova a Radimského</v>
      </c>
      <c r="F78" s="34"/>
      <c r="G78" s="34"/>
      <c r="H78" s="34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97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E9</f>
        <v>SO 101.1 - Kontejnerová stání (3 stanoviště)</v>
      </c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 xml:space="preserve"> </v>
      </c>
      <c r="G82" s="42"/>
      <c r="H82" s="42"/>
      <c r="I82" s="34" t="s">
        <v>23</v>
      </c>
      <c r="J82" s="74" t="str">
        <f>IF(J12="","",J12)</f>
        <v>21. 2. 2024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25</v>
      </c>
      <c r="D84" s="42"/>
      <c r="E84" s="42"/>
      <c r="F84" s="29" t="str">
        <f>E15</f>
        <v>Město Kolín</v>
      </c>
      <c r="G84" s="42"/>
      <c r="H84" s="42"/>
      <c r="I84" s="34" t="s">
        <v>32</v>
      </c>
      <c r="J84" s="38" t="str">
        <f>E21</f>
        <v>Advisia s.r.o.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30</v>
      </c>
      <c r="D85" s="42"/>
      <c r="E85" s="42"/>
      <c r="F85" s="29" t="str">
        <f>IF(E18="","",E18)</f>
        <v>Vyplň údaj</v>
      </c>
      <c r="G85" s="42"/>
      <c r="H85" s="42"/>
      <c r="I85" s="34" t="s">
        <v>36</v>
      </c>
      <c r="J85" s="38" t="str">
        <f>E24</f>
        <v>Advisia s.r.o.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79"/>
      <c r="B87" s="180"/>
      <c r="C87" s="181" t="s">
        <v>115</v>
      </c>
      <c r="D87" s="182" t="s">
        <v>58</v>
      </c>
      <c r="E87" s="182" t="s">
        <v>54</v>
      </c>
      <c r="F87" s="182" t="s">
        <v>55</v>
      </c>
      <c r="G87" s="182" t="s">
        <v>116</v>
      </c>
      <c r="H87" s="182" t="s">
        <v>117</v>
      </c>
      <c r="I87" s="182" t="s">
        <v>118</v>
      </c>
      <c r="J87" s="182" t="s">
        <v>101</v>
      </c>
      <c r="K87" s="183" t="s">
        <v>119</v>
      </c>
      <c r="L87" s="184"/>
      <c r="M87" s="94" t="s">
        <v>19</v>
      </c>
      <c r="N87" s="95" t="s">
        <v>43</v>
      </c>
      <c r="O87" s="95" t="s">
        <v>120</v>
      </c>
      <c r="P87" s="95" t="s">
        <v>121</v>
      </c>
      <c r="Q87" s="95" t="s">
        <v>122</v>
      </c>
      <c r="R87" s="95" t="s">
        <v>123</v>
      </c>
      <c r="S87" s="95" t="s">
        <v>124</v>
      </c>
      <c r="T87" s="96" t="s">
        <v>125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40"/>
      <c r="B88" s="41"/>
      <c r="C88" s="101" t="s">
        <v>126</v>
      </c>
      <c r="D88" s="42"/>
      <c r="E88" s="42"/>
      <c r="F88" s="42"/>
      <c r="G88" s="42"/>
      <c r="H88" s="42"/>
      <c r="I88" s="42"/>
      <c r="J88" s="185">
        <f>BK88</f>
        <v>0</v>
      </c>
      <c r="K88" s="42"/>
      <c r="L88" s="46"/>
      <c r="M88" s="97"/>
      <c r="N88" s="186"/>
      <c r="O88" s="98"/>
      <c r="P88" s="187">
        <f>P89+P139+P170</f>
        <v>0</v>
      </c>
      <c r="Q88" s="98"/>
      <c r="R88" s="187">
        <f>R89+R139+R170</f>
        <v>18.28114964</v>
      </c>
      <c r="S88" s="98"/>
      <c r="T88" s="188">
        <f>T89+T139+T170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72</v>
      </c>
      <c r="AU88" s="19" t="s">
        <v>102</v>
      </c>
      <c r="BK88" s="189">
        <f>BK89+BK139+BK170</f>
        <v>0</v>
      </c>
    </row>
    <row r="89" spans="1:63" s="12" customFormat="1" ht="25.9" customHeight="1">
      <c r="A89" s="12"/>
      <c r="B89" s="190"/>
      <c r="C89" s="191"/>
      <c r="D89" s="192" t="s">
        <v>72</v>
      </c>
      <c r="E89" s="193" t="s">
        <v>127</v>
      </c>
      <c r="F89" s="193" t="s">
        <v>128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P90+P96+P104</f>
        <v>0</v>
      </c>
      <c r="Q89" s="198"/>
      <c r="R89" s="199">
        <f>R90+R96+R104</f>
        <v>17.95261614</v>
      </c>
      <c r="S89" s="198"/>
      <c r="T89" s="200">
        <f>T90+T96+T104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81</v>
      </c>
      <c r="AT89" s="202" t="s">
        <v>72</v>
      </c>
      <c r="AU89" s="202" t="s">
        <v>73</v>
      </c>
      <c r="AY89" s="201" t="s">
        <v>129</v>
      </c>
      <c r="BK89" s="203">
        <f>BK90+BK96+BK104</f>
        <v>0</v>
      </c>
    </row>
    <row r="90" spans="1:63" s="12" customFormat="1" ht="22.8" customHeight="1">
      <c r="A90" s="12"/>
      <c r="B90" s="190"/>
      <c r="C90" s="191"/>
      <c r="D90" s="192" t="s">
        <v>72</v>
      </c>
      <c r="E90" s="204" t="s">
        <v>83</v>
      </c>
      <c r="F90" s="204" t="s">
        <v>454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SUM(P91:P95)</f>
        <v>0</v>
      </c>
      <c r="Q90" s="198"/>
      <c r="R90" s="199">
        <f>SUM(R91:R95)</f>
        <v>12.579676339999999</v>
      </c>
      <c r="S90" s="198"/>
      <c r="T90" s="200">
        <f>SUM(T91:T95)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81</v>
      </c>
      <c r="AT90" s="202" t="s">
        <v>72</v>
      </c>
      <c r="AU90" s="202" t="s">
        <v>81</v>
      </c>
      <c r="AY90" s="201" t="s">
        <v>129</v>
      </c>
      <c r="BK90" s="203">
        <f>SUM(BK91:BK95)</f>
        <v>0</v>
      </c>
    </row>
    <row r="91" spans="1:65" s="2" customFormat="1" ht="16.5" customHeight="1">
      <c r="A91" s="40"/>
      <c r="B91" s="41"/>
      <c r="C91" s="206" t="s">
        <v>81</v>
      </c>
      <c r="D91" s="206" t="s">
        <v>131</v>
      </c>
      <c r="E91" s="207" t="s">
        <v>977</v>
      </c>
      <c r="F91" s="208" t="s">
        <v>978</v>
      </c>
      <c r="G91" s="209" t="s">
        <v>301</v>
      </c>
      <c r="H91" s="210">
        <v>5.467</v>
      </c>
      <c r="I91" s="211"/>
      <c r="J91" s="212">
        <f>ROUND(I91*H91,2)</f>
        <v>0</v>
      </c>
      <c r="K91" s="208" t="s">
        <v>135</v>
      </c>
      <c r="L91" s="46"/>
      <c r="M91" s="213" t="s">
        <v>19</v>
      </c>
      <c r="N91" s="214" t="s">
        <v>44</v>
      </c>
      <c r="O91" s="86"/>
      <c r="P91" s="215">
        <f>O91*H91</f>
        <v>0</v>
      </c>
      <c r="Q91" s="215">
        <v>2.30102</v>
      </c>
      <c r="R91" s="215">
        <f>Q91*H91</f>
        <v>12.579676339999999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136</v>
      </c>
      <c r="AT91" s="217" t="s">
        <v>131</v>
      </c>
      <c r="AU91" s="217" t="s">
        <v>83</v>
      </c>
      <c r="AY91" s="19" t="s">
        <v>129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81</v>
      </c>
      <c r="BK91" s="218">
        <f>ROUND(I91*H91,2)</f>
        <v>0</v>
      </c>
      <c r="BL91" s="19" t="s">
        <v>136</v>
      </c>
      <c r="BM91" s="217" t="s">
        <v>979</v>
      </c>
    </row>
    <row r="92" spans="1:47" s="2" customFormat="1" ht="12">
      <c r="A92" s="40"/>
      <c r="B92" s="41"/>
      <c r="C92" s="42"/>
      <c r="D92" s="219" t="s">
        <v>138</v>
      </c>
      <c r="E92" s="42"/>
      <c r="F92" s="220" t="s">
        <v>980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138</v>
      </c>
      <c r="AU92" s="19" t="s">
        <v>83</v>
      </c>
    </row>
    <row r="93" spans="1:47" s="2" customFormat="1" ht="12">
      <c r="A93" s="40"/>
      <c r="B93" s="41"/>
      <c r="C93" s="42"/>
      <c r="D93" s="224" t="s">
        <v>139</v>
      </c>
      <c r="E93" s="42"/>
      <c r="F93" s="225" t="s">
        <v>981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139</v>
      </c>
      <c r="AU93" s="19" t="s">
        <v>83</v>
      </c>
    </row>
    <row r="94" spans="1:51" s="14" customFormat="1" ht="12">
      <c r="A94" s="14"/>
      <c r="B94" s="237"/>
      <c r="C94" s="238"/>
      <c r="D94" s="219" t="s">
        <v>154</v>
      </c>
      <c r="E94" s="239" t="s">
        <v>19</v>
      </c>
      <c r="F94" s="240" t="s">
        <v>982</v>
      </c>
      <c r="G94" s="238"/>
      <c r="H94" s="241">
        <v>5.467</v>
      </c>
      <c r="I94" s="242"/>
      <c r="J94" s="238"/>
      <c r="K94" s="238"/>
      <c r="L94" s="243"/>
      <c r="M94" s="244"/>
      <c r="N94" s="245"/>
      <c r="O94" s="245"/>
      <c r="P94" s="245"/>
      <c r="Q94" s="245"/>
      <c r="R94" s="245"/>
      <c r="S94" s="245"/>
      <c r="T94" s="246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7" t="s">
        <v>154</v>
      </c>
      <c r="AU94" s="247" t="s">
        <v>83</v>
      </c>
      <c r="AV94" s="14" t="s">
        <v>83</v>
      </c>
      <c r="AW94" s="14" t="s">
        <v>35</v>
      </c>
      <c r="AX94" s="14" t="s">
        <v>73</v>
      </c>
      <c r="AY94" s="247" t="s">
        <v>129</v>
      </c>
    </row>
    <row r="95" spans="1:51" s="15" customFormat="1" ht="12">
      <c r="A95" s="15"/>
      <c r="B95" s="248"/>
      <c r="C95" s="249"/>
      <c r="D95" s="219" t="s">
        <v>154</v>
      </c>
      <c r="E95" s="250" t="s">
        <v>19</v>
      </c>
      <c r="F95" s="251" t="s">
        <v>162</v>
      </c>
      <c r="G95" s="249"/>
      <c r="H95" s="252">
        <v>5.467</v>
      </c>
      <c r="I95" s="253"/>
      <c r="J95" s="249"/>
      <c r="K95" s="249"/>
      <c r="L95" s="254"/>
      <c r="M95" s="255"/>
      <c r="N95" s="256"/>
      <c r="O95" s="256"/>
      <c r="P95" s="256"/>
      <c r="Q95" s="256"/>
      <c r="R95" s="256"/>
      <c r="S95" s="256"/>
      <c r="T95" s="257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58" t="s">
        <v>154</v>
      </c>
      <c r="AU95" s="258" t="s">
        <v>83</v>
      </c>
      <c r="AV95" s="15" t="s">
        <v>136</v>
      </c>
      <c r="AW95" s="15" t="s">
        <v>35</v>
      </c>
      <c r="AX95" s="15" t="s">
        <v>81</v>
      </c>
      <c r="AY95" s="258" t="s">
        <v>129</v>
      </c>
    </row>
    <row r="96" spans="1:63" s="12" customFormat="1" ht="22.8" customHeight="1">
      <c r="A96" s="12"/>
      <c r="B96" s="190"/>
      <c r="C96" s="191"/>
      <c r="D96" s="192" t="s">
        <v>72</v>
      </c>
      <c r="E96" s="204" t="s">
        <v>180</v>
      </c>
      <c r="F96" s="204" t="s">
        <v>983</v>
      </c>
      <c r="G96" s="191"/>
      <c r="H96" s="191"/>
      <c r="I96" s="194"/>
      <c r="J96" s="205">
        <f>BK96</f>
        <v>0</v>
      </c>
      <c r="K96" s="191"/>
      <c r="L96" s="196"/>
      <c r="M96" s="197"/>
      <c r="N96" s="198"/>
      <c r="O96" s="198"/>
      <c r="P96" s="199">
        <f>SUM(P97:P103)</f>
        <v>0</v>
      </c>
      <c r="Q96" s="198"/>
      <c r="R96" s="199">
        <f>SUM(R97:R103)</f>
        <v>0.6864537999999999</v>
      </c>
      <c r="S96" s="198"/>
      <c r="T96" s="200">
        <f>SUM(T97:T103)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81</v>
      </c>
      <c r="AT96" s="202" t="s">
        <v>72</v>
      </c>
      <c r="AU96" s="202" t="s">
        <v>81</v>
      </c>
      <c r="AY96" s="201" t="s">
        <v>129</v>
      </c>
      <c r="BK96" s="203">
        <f>SUM(BK97:BK103)</f>
        <v>0</v>
      </c>
    </row>
    <row r="97" spans="1:65" s="2" customFormat="1" ht="16.5" customHeight="1">
      <c r="A97" s="40"/>
      <c r="B97" s="41"/>
      <c r="C97" s="206" t="s">
        <v>83</v>
      </c>
      <c r="D97" s="206" t="s">
        <v>131</v>
      </c>
      <c r="E97" s="207" t="s">
        <v>984</v>
      </c>
      <c r="F97" s="208" t="s">
        <v>985</v>
      </c>
      <c r="G97" s="209" t="s">
        <v>986</v>
      </c>
      <c r="H97" s="210">
        <v>4898.67</v>
      </c>
      <c r="I97" s="211"/>
      <c r="J97" s="212">
        <f>ROUND(I97*H97,2)</f>
        <v>0</v>
      </c>
      <c r="K97" s="208" t="s">
        <v>19</v>
      </c>
      <c r="L97" s="46"/>
      <c r="M97" s="213" t="s">
        <v>19</v>
      </c>
      <c r="N97" s="214" t="s">
        <v>44</v>
      </c>
      <c r="O97" s="86"/>
      <c r="P97" s="215">
        <f>O97*H97</f>
        <v>0</v>
      </c>
      <c r="Q97" s="215">
        <v>0.00014</v>
      </c>
      <c r="R97" s="215">
        <f>Q97*H97</f>
        <v>0.6858137999999999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136</v>
      </c>
      <c r="AT97" s="217" t="s">
        <v>131</v>
      </c>
      <c r="AU97" s="217" t="s">
        <v>83</v>
      </c>
      <c r="AY97" s="19" t="s">
        <v>129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81</v>
      </c>
      <c r="BK97" s="218">
        <f>ROUND(I97*H97,2)</f>
        <v>0</v>
      </c>
      <c r="BL97" s="19" t="s">
        <v>136</v>
      </c>
      <c r="BM97" s="217" t="s">
        <v>987</v>
      </c>
    </row>
    <row r="98" spans="1:47" s="2" customFormat="1" ht="12">
      <c r="A98" s="40"/>
      <c r="B98" s="41"/>
      <c r="C98" s="42"/>
      <c r="D98" s="219" t="s">
        <v>138</v>
      </c>
      <c r="E98" s="42"/>
      <c r="F98" s="220" t="s">
        <v>985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138</v>
      </c>
      <c r="AU98" s="19" t="s">
        <v>83</v>
      </c>
    </row>
    <row r="99" spans="1:51" s="14" customFormat="1" ht="12">
      <c r="A99" s="14"/>
      <c r="B99" s="237"/>
      <c r="C99" s="238"/>
      <c r="D99" s="219" t="s">
        <v>154</v>
      </c>
      <c r="E99" s="239" t="s">
        <v>19</v>
      </c>
      <c r="F99" s="240" t="s">
        <v>988</v>
      </c>
      <c r="G99" s="238"/>
      <c r="H99" s="241">
        <v>4665.4</v>
      </c>
      <c r="I99" s="242"/>
      <c r="J99" s="238"/>
      <c r="K99" s="238"/>
      <c r="L99" s="243"/>
      <c r="M99" s="244"/>
      <c r="N99" s="245"/>
      <c r="O99" s="245"/>
      <c r="P99" s="245"/>
      <c r="Q99" s="245"/>
      <c r="R99" s="245"/>
      <c r="S99" s="245"/>
      <c r="T99" s="246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7" t="s">
        <v>154</v>
      </c>
      <c r="AU99" s="247" t="s">
        <v>83</v>
      </c>
      <c r="AV99" s="14" t="s">
        <v>83</v>
      </c>
      <c r="AW99" s="14" t="s">
        <v>35</v>
      </c>
      <c r="AX99" s="14" t="s">
        <v>73</v>
      </c>
      <c r="AY99" s="247" t="s">
        <v>129</v>
      </c>
    </row>
    <row r="100" spans="1:51" s="15" customFormat="1" ht="12">
      <c r="A100" s="15"/>
      <c r="B100" s="248"/>
      <c r="C100" s="249"/>
      <c r="D100" s="219" t="s">
        <v>154</v>
      </c>
      <c r="E100" s="250" t="s">
        <v>19</v>
      </c>
      <c r="F100" s="251" t="s">
        <v>162</v>
      </c>
      <c r="G100" s="249"/>
      <c r="H100" s="252">
        <v>4665.4</v>
      </c>
      <c r="I100" s="253"/>
      <c r="J100" s="249"/>
      <c r="K100" s="249"/>
      <c r="L100" s="254"/>
      <c r="M100" s="255"/>
      <c r="N100" s="256"/>
      <c r="O100" s="256"/>
      <c r="P100" s="256"/>
      <c r="Q100" s="256"/>
      <c r="R100" s="256"/>
      <c r="S100" s="256"/>
      <c r="T100" s="257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8" t="s">
        <v>154</v>
      </c>
      <c r="AU100" s="258" t="s">
        <v>83</v>
      </c>
      <c r="AV100" s="15" t="s">
        <v>136</v>
      </c>
      <c r="AW100" s="15" t="s">
        <v>35</v>
      </c>
      <c r="AX100" s="15" t="s">
        <v>81</v>
      </c>
      <c r="AY100" s="258" t="s">
        <v>129</v>
      </c>
    </row>
    <row r="101" spans="1:51" s="14" customFormat="1" ht="12">
      <c r="A101" s="14"/>
      <c r="B101" s="237"/>
      <c r="C101" s="238"/>
      <c r="D101" s="219" t="s">
        <v>154</v>
      </c>
      <c r="E101" s="238"/>
      <c r="F101" s="240" t="s">
        <v>989</v>
      </c>
      <c r="G101" s="238"/>
      <c r="H101" s="241">
        <v>4898.67</v>
      </c>
      <c r="I101" s="242"/>
      <c r="J101" s="238"/>
      <c r="K101" s="238"/>
      <c r="L101" s="243"/>
      <c r="M101" s="244"/>
      <c r="N101" s="245"/>
      <c r="O101" s="245"/>
      <c r="P101" s="245"/>
      <c r="Q101" s="245"/>
      <c r="R101" s="245"/>
      <c r="S101" s="245"/>
      <c r="T101" s="246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7" t="s">
        <v>154</v>
      </c>
      <c r="AU101" s="247" t="s">
        <v>83</v>
      </c>
      <c r="AV101" s="14" t="s">
        <v>83</v>
      </c>
      <c r="AW101" s="14" t="s">
        <v>4</v>
      </c>
      <c r="AX101" s="14" t="s">
        <v>81</v>
      </c>
      <c r="AY101" s="247" t="s">
        <v>129</v>
      </c>
    </row>
    <row r="102" spans="1:65" s="2" customFormat="1" ht="16.5" customHeight="1">
      <c r="A102" s="40"/>
      <c r="B102" s="41"/>
      <c r="C102" s="259" t="s">
        <v>148</v>
      </c>
      <c r="D102" s="259" t="s">
        <v>419</v>
      </c>
      <c r="E102" s="260" t="s">
        <v>990</v>
      </c>
      <c r="F102" s="261" t="s">
        <v>991</v>
      </c>
      <c r="G102" s="262" t="s">
        <v>143</v>
      </c>
      <c r="H102" s="263">
        <v>2</v>
      </c>
      <c r="I102" s="264"/>
      <c r="J102" s="265">
        <f>ROUND(I102*H102,2)</f>
        <v>0</v>
      </c>
      <c r="K102" s="261" t="s">
        <v>135</v>
      </c>
      <c r="L102" s="266"/>
      <c r="M102" s="267" t="s">
        <v>19</v>
      </c>
      <c r="N102" s="268" t="s">
        <v>44</v>
      </c>
      <c r="O102" s="86"/>
      <c r="P102" s="215">
        <f>O102*H102</f>
        <v>0</v>
      </c>
      <c r="Q102" s="215">
        <v>0.00032</v>
      </c>
      <c r="R102" s="215">
        <f>Q102*H102</f>
        <v>0.00064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197</v>
      </c>
      <c r="AT102" s="217" t="s">
        <v>419</v>
      </c>
      <c r="AU102" s="217" t="s">
        <v>83</v>
      </c>
      <c r="AY102" s="19" t="s">
        <v>129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81</v>
      </c>
      <c r="BK102" s="218">
        <f>ROUND(I102*H102,2)</f>
        <v>0</v>
      </c>
      <c r="BL102" s="19" t="s">
        <v>136</v>
      </c>
      <c r="BM102" s="217" t="s">
        <v>992</v>
      </c>
    </row>
    <row r="103" spans="1:47" s="2" customFormat="1" ht="12">
      <c r="A103" s="40"/>
      <c r="B103" s="41"/>
      <c r="C103" s="42"/>
      <c r="D103" s="219" t="s">
        <v>138</v>
      </c>
      <c r="E103" s="42"/>
      <c r="F103" s="220" t="s">
        <v>991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138</v>
      </c>
      <c r="AU103" s="19" t="s">
        <v>83</v>
      </c>
    </row>
    <row r="104" spans="1:63" s="12" customFormat="1" ht="22.8" customHeight="1">
      <c r="A104" s="12"/>
      <c r="B104" s="190"/>
      <c r="C104" s="191"/>
      <c r="D104" s="192" t="s">
        <v>72</v>
      </c>
      <c r="E104" s="204" t="s">
        <v>218</v>
      </c>
      <c r="F104" s="204" t="s">
        <v>685</v>
      </c>
      <c r="G104" s="191"/>
      <c r="H104" s="191"/>
      <c r="I104" s="194"/>
      <c r="J104" s="205">
        <f>BK104</f>
        <v>0</v>
      </c>
      <c r="K104" s="191"/>
      <c r="L104" s="196"/>
      <c r="M104" s="197"/>
      <c r="N104" s="198"/>
      <c r="O104" s="198"/>
      <c r="P104" s="199">
        <f>SUM(P105:P138)</f>
        <v>0</v>
      </c>
      <c r="Q104" s="198"/>
      <c r="R104" s="199">
        <f>SUM(R105:R138)</f>
        <v>4.686486</v>
      </c>
      <c r="S104" s="198"/>
      <c r="T104" s="200">
        <f>SUM(T105:T138)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1" t="s">
        <v>81</v>
      </c>
      <c r="AT104" s="202" t="s">
        <v>72</v>
      </c>
      <c r="AU104" s="202" t="s">
        <v>81</v>
      </c>
      <c r="AY104" s="201" t="s">
        <v>129</v>
      </c>
      <c r="BK104" s="203">
        <f>SUM(BK105:BK138)</f>
        <v>0</v>
      </c>
    </row>
    <row r="105" spans="1:65" s="2" customFormat="1" ht="16.5" customHeight="1">
      <c r="A105" s="40"/>
      <c r="B105" s="41"/>
      <c r="C105" s="206" t="s">
        <v>136</v>
      </c>
      <c r="D105" s="206" t="s">
        <v>131</v>
      </c>
      <c r="E105" s="207" t="s">
        <v>993</v>
      </c>
      <c r="F105" s="208" t="s">
        <v>994</v>
      </c>
      <c r="G105" s="209" t="s">
        <v>143</v>
      </c>
      <c r="H105" s="210">
        <v>180</v>
      </c>
      <c r="I105" s="211"/>
      <c r="J105" s="212">
        <f>ROUND(I105*H105,2)</f>
        <v>0</v>
      </c>
      <c r="K105" s="208" t="s">
        <v>135</v>
      </c>
      <c r="L105" s="46"/>
      <c r="M105" s="213" t="s">
        <v>19</v>
      </c>
      <c r="N105" s="214" t="s">
        <v>44</v>
      </c>
      <c r="O105" s="86"/>
      <c r="P105" s="215">
        <f>O105*H105</f>
        <v>0</v>
      </c>
      <c r="Q105" s="215">
        <v>7E-05</v>
      </c>
      <c r="R105" s="215">
        <f>Q105*H105</f>
        <v>0.012599999999999998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136</v>
      </c>
      <c r="AT105" s="217" t="s">
        <v>131</v>
      </c>
      <c r="AU105" s="217" t="s">
        <v>83</v>
      </c>
      <c r="AY105" s="19" t="s">
        <v>129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81</v>
      </c>
      <c r="BK105" s="218">
        <f>ROUND(I105*H105,2)</f>
        <v>0</v>
      </c>
      <c r="BL105" s="19" t="s">
        <v>136</v>
      </c>
      <c r="BM105" s="217" t="s">
        <v>995</v>
      </c>
    </row>
    <row r="106" spans="1:47" s="2" customFormat="1" ht="12">
      <c r="A106" s="40"/>
      <c r="B106" s="41"/>
      <c r="C106" s="42"/>
      <c r="D106" s="219" t="s">
        <v>138</v>
      </c>
      <c r="E106" s="42"/>
      <c r="F106" s="220" t="s">
        <v>996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138</v>
      </c>
      <c r="AU106" s="19" t="s">
        <v>83</v>
      </c>
    </row>
    <row r="107" spans="1:47" s="2" customFormat="1" ht="12">
      <c r="A107" s="40"/>
      <c r="B107" s="41"/>
      <c r="C107" s="42"/>
      <c r="D107" s="224" t="s">
        <v>139</v>
      </c>
      <c r="E107" s="42"/>
      <c r="F107" s="225" t="s">
        <v>997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139</v>
      </c>
      <c r="AU107" s="19" t="s">
        <v>83</v>
      </c>
    </row>
    <row r="108" spans="1:51" s="14" customFormat="1" ht="12">
      <c r="A108" s="14"/>
      <c r="B108" s="237"/>
      <c r="C108" s="238"/>
      <c r="D108" s="219" t="s">
        <v>154</v>
      </c>
      <c r="E108" s="239" t="s">
        <v>19</v>
      </c>
      <c r="F108" s="240" t="s">
        <v>998</v>
      </c>
      <c r="G108" s="238"/>
      <c r="H108" s="241">
        <v>180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7" t="s">
        <v>154</v>
      </c>
      <c r="AU108" s="247" t="s">
        <v>83</v>
      </c>
      <c r="AV108" s="14" t="s">
        <v>83</v>
      </c>
      <c r="AW108" s="14" t="s">
        <v>35</v>
      </c>
      <c r="AX108" s="14" t="s">
        <v>73</v>
      </c>
      <c r="AY108" s="247" t="s">
        <v>129</v>
      </c>
    </row>
    <row r="109" spans="1:51" s="15" customFormat="1" ht="12">
      <c r="A109" s="15"/>
      <c r="B109" s="248"/>
      <c r="C109" s="249"/>
      <c r="D109" s="219" t="s">
        <v>154</v>
      </c>
      <c r="E109" s="250" t="s">
        <v>19</v>
      </c>
      <c r="F109" s="251" t="s">
        <v>162</v>
      </c>
      <c r="G109" s="249"/>
      <c r="H109" s="252">
        <v>180</v>
      </c>
      <c r="I109" s="253"/>
      <c r="J109" s="249"/>
      <c r="K109" s="249"/>
      <c r="L109" s="254"/>
      <c r="M109" s="255"/>
      <c r="N109" s="256"/>
      <c r="O109" s="256"/>
      <c r="P109" s="256"/>
      <c r="Q109" s="256"/>
      <c r="R109" s="256"/>
      <c r="S109" s="256"/>
      <c r="T109" s="257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8" t="s">
        <v>154</v>
      </c>
      <c r="AU109" s="258" t="s">
        <v>83</v>
      </c>
      <c r="AV109" s="15" t="s">
        <v>136</v>
      </c>
      <c r="AW109" s="15" t="s">
        <v>35</v>
      </c>
      <c r="AX109" s="15" t="s">
        <v>81</v>
      </c>
      <c r="AY109" s="258" t="s">
        <v>129</v>
      </c>
    </row>
    <row r="110" spans="1:65" s="2" customFormat="1" ht="16.5" customHeight="1">
      <c r="A110" s="40"/>
      <c r="B110" s="41"/>
      <c r="C110" s="259" t="s">
        <v>172</v>
      </c>
      <c r="D110" s="259" t="s">
        <v>419</v>
      </c>
      <c r="E110" s="260" t="s">
        <v>999</v>
      </c>
      <c r="F110" s="261" t="s">
        <v>1000</v>
      </c>
      <c r="G110" s="262" t="s">
        <v>400</v>
      </c>
      <c r="H110" s="263">
        <v>2.03</v>
      </c>
      <c r="I110" s="264"/>
      <c r="J110" s="265">
        <f>ROUND(I110*H110,2)</f>
        <v>0</v>
      </c>
      <c r="K110" s="261" t="s">
        <v>19</v>
      </c>
      <c r="L110" s="266"/>
      <c r="M110" s="267" t="s">
        <v>19</v>
      </c>
      <c r="N110" s="268" t="s">
        <v>44</v>
      </c>
      <c r="O110" s="86"/>
      <c r="P110" s="215">
        <f>O110*H110</f>
        <v>0</v>
      </c>
      <c r="Q110" s="215">
        <v>1</v>
      </c>
      <c r="R110" s="215">
        <f>Q110*H110</f>
        <v>2.03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197</v>
      </c>
      <c r="AT110" s="217" t="s">
        <v>419</v>
      </c>
      <c r="AU110" s="217" t="s">
        <v>83</v>
      </c>
      <c r="AY110" s="19" t="s">
        <v>129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81</v>
      </c>
      <c r="BK110" s="218">
        <f>ROUND(I110*H110,2)</f>
        <v>0</v>
      </c>
      <c r="BL110" s="19" t="s">
        <v>136</v>
      </c>
      <c r="BM110" s="217" t="s">
        <v>1001</v>
      </c>
    </row>
    <row r="111" spans="1:47" s="2" customFormat="1" ht="12">
      <c r="A111" s="40"/>
      <c r="B111" s="41"/>
      <c r="C111" s="42"/>
      <c r="D111" s="219" t="s">
        <v>138</v>
      </c>
      <c r="E111" s="42"/>
      <c r="F111" s="220" t="s">
        <v>1000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138</v>
      </c>
      <c r="AU111" s="19" t="s">
        <v>83</v>
      </c>
    </row>
    <row r="112" spans="1:47" s="2" customFormat="1" ht="12">
      <c r="A112" s="40"/>
      <c r="B112" s="41"/>
      <c r="C112" s="42"/>
      <c r="D112" s="219" t="s">
        <v>146</v>
      </c>
      <c r="E112" s="42"/>
      <c r="F112" s="226" t="s">
        <v>1002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146</v>
      </c>
      <c r="AU112" s="19" t="s">
        <v>83</v>
      </c>
    </row>
    <row r="113" spans="1:51" s="14" customFormat="1" ht="12">
      <c r="A113" s="14"/>
      <c r="B113" s="237"/>
      <c r="C113" s="238"/>
      <c r="D113" s="219" t="s">
        <v>154</v>
      </c>
      <c r="E113" s="239" t="s">
        <v>19</v>
      </c>
      <c r="F113" s="240" t="s">
        <v>1003</v>
      </c>
      <c r="G113" s="238"/>
      <c r="H113" s="241">
        <v>1.765</v>
      </c>
      <c r="I113" s="242"/>
      <c r="J113" s="238"/>
      <c r="K113" s="238"/>
      <c r="L113" s="243"/>
      <c r="M113" s="244"/>
      <c r="N113" s="245"/>
      <c r="O113" s="245"/>
      <c r="P113" s="245"/>
      <c r="Q113" s="245"/>
      <c r="R113" s="245"/>
      <c r="S113" s="245"/>
      <c r="T113" s="246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7" t="s">
        <v>154</v>
      </c>
      <c r="AU113" s="247" t="s">
        <v>83</v>
      </c>
      <c r="AV113" s="14" t="s">
        <v>83</v>
      </c>
      <c r="AW113" s="14" t="s">
        <v>35</v>
      </c>
      <c r="AX113" s="14" t="s">
        <v>73</v>
      </c>
      <c r="AY113" s="247" t="s">
        <v>129</v>
      </c>
    </row>
    <row r="114" spans="1:51" s="15" customFormat="1" ht="12">
      <c r="A114" s="15"/>
      <c r="B114" s="248"/>
      <c r="C114" s="249"/>
      <c r="D114" s="219" t="s">
        <v>154</v>
      </c>
      <c r="E114" s="250" t="s">
        <v>19</v>
      </c>
      <c r="F114" s="251" t="s">
        <v>162</v>
      </c>
      <c r="G114" s="249"/>
      <c r="H114" s="252">
        <v>1.765</v>
      </c>
      <c r="I114" s="253"/>
      <c r="J114" s="249"/>
      <c r="K114" s="249"/>
      <c r="L114" s="254"/>
      <c r="M114" s="255"/>
      <c r="N114" s="256"/>
      <c r="O114" s="256"/>
      <c r="P114" s="256"/>
      <c r="Q114" s="256"/>
      <c r="R114" s="256"/>
      <c r="S114" s="256"/>
      <c r="T114" s="257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8" t="s">
        <v>154</v>
      </c>
      <c r="AU114" s="258" t="s">
        <v>83</v>
      </c>
      <c r="AV114" s="15" t="s">
        <v>136</v>
      </c>
      <c r="AW114" s="15" t="s">
        <v>35</v>
      </c>
      <c r="AX114" s="15" t="s">
        <v>81</v>
      </c>
      <c r="AY114" s="258" t="s">
        <v>129</v>
      </c>
    </row>
    <row r="115" spans="1:51" s="14" customFormat="1" ht="12">
      <c r="A115" s="14"/>
      <c r="B115" s="237"/>
      <c r="C115" s="238"/>
      <c r="D115" s="219" t="s">
        <v>154</v>
      </c>
      <c r="E115" s="238"/>
      <c r="F115" s="240" t="s">
        <v>1004</v>
      </c>
      <c r="G115" s="238"/>
      <c r="H115" s="241">
        <v>2.03</v>
      </c>
      <c r="I115" s="242"/>
      <c r="J115" s="238"/>
      <c r="K115" s="238"/>
      <c r="L115" s="243"/>
      <c r="M115" s="244"/>
      <c r="N115" s="245"/>
      <c r="O115" s="245"/>
      <c r="P115" s="245"/>
      <c r="Q115" s="245"/>
      <c r="R115" s="245"/>
      <c r="S115" s="245"/>
      <c r="T115" s="246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7" t="s">
        <v>154</v>
      </c>
      <c r="AU115" s="247" t="s">
        <v>83</v>
      </c>
      <c r="AV115" s="14" t="s">
        <v>83</v>
      </c>
      <c r="AW115" s="14" t="s">
        <v>4</v>
      </c>
      <c r="AX115" s="14" t="s">
        <v>81</v>
      </c>
      <c r="AY115" s="247" t="s">
        <v>129</v>
      </c>
    </row>
    <row r="116" spans="1:65" s="2" customFormat="1" ht="16.5" customHeight="1">
      <c r="A116" s="40"/>
      <c r="B116" s="41"/>
      <c r="C116" s="259" t="s">
        <v>180</v>
      </c>
      <c r="D116" s="259" t="s">
        <v>419</v>
      </c>
      <c r="E116" s="260" t="s">
        <v>1005</v>
      </c>
      <c r="F116" s="261" t="s">
        <v>1006</v>
      </c>
      <c r="G116" s="262" t="s">
        <v>280</v>
      </c>
      <c r="H116" s="263">
        <v>79.2</v>
      </c>
      <c r="I116" s="264"/>
      <c r="J116" s="265">
        <f>ROUND(I116*H116,2)</f>
        <v>0</v>
      </c>
      <c r="K116" s="261" t="s">
        <v>135</v>
      </c>
      <c r="L116" s="266"/>
      <c r="M116" s="267" t="s">
        <v>19</v>
      </c>
      <c r="N116" s="268" t="s">
        <v>44</v>
      </c>
      <c r="O116" s="86"/>
      <c r="P116" s="215">
        <f>O116*H116</f>
        <v>0</v>
      </c>
      <c r="Q116" s="215">
        <v>0.00198</v>
      </c>
      <c r="R116" s="215">
        <f>Q116*H116</f>
        <v>0.156816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197</v>
      </c>
      <c r="AT116" s="217" t="s">
        <v>419</v>
      </c>
      <c r="AU116" s="217" t="s">
        <v>83</v>
      </c>
      <c r="AY116" s="19" t="s">
        <v>129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81</v>
      </c>
      <c r="BK116" s="218">
        <f>ROUND(I116*H116,2)</f>
        <v>0</v>
      </c>
      <c r="BL116" s="19" t="s">
        <v>136</v>
      </c>
      <c r="BM116" s="217" t="s">
        <v>1007</v>
      </c>
    </row>
    <row r="117" spans="1:47" s="2" customFormat="1" ht="12">
      <c r="A117" s="40"/>
      <c r="B117" s="41"/>
      <c r="C117" s="42"/>
      <c r="D117" s="219" t="s">
        <v>138</v>
      </c>
      <c r="E117" s="42"/>
      <c r="F117" s="220" t="s">
        <v>1006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138</v>
      </c>
      <c r="AU117" s="19" t="s">
        <v>83</v>
      </c>
    </row>
    <row r="118" spans="1:51" s="14" customFormat="1" ht="12">
      <c r="A118" s="14"/>
      <c r="B118" s="237"/>
      <c r="C118" s="238"/>
      <c r="D118" s="219" t="s">
        <v>154</v>
      </c>
      <c r="E118" s="239" t="s">
        <v>19</v>
      </c>
      <c r="F118" s="240" t="s">
        <v>1008</v>
      </c>
      <c r="G118" s="238"/>
      <c r="H118" s="241">
        <v>72</v>
      </c>
      <c r="I118" s="242"/>
      <c r="J118" s="238"/>
      <c r="K118" s="238"/>
      <c r="L118" s="243"/>
      <c r="M118" s="244"/>
      <c r="N118" s="245"/>
      <c r="O118" s="245"/>
      <c r="P118" s="245"/>
      <c r="Q118" s="245"/>
      <c r="R118" s="245"/>
      <c r="S118" s="245"/>
      <c r="T118" s="246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7" t="s">
        <v>154</v>
      </c>
      <c r="AU118" s="247" t="s">
        <v>83</v>
      </c>
      <c r="AV118" s="14" t="s">
        <v>83</v>
      </c>
      <c r="AW118" s="14" t="s">
        <v>35</v>
      </c>
      <c r="AX118" s="14" t="s">
        <v>73</v>
      </c>
      <c r="AY118" s="247" t="s">
        <v>129</v>
      </c>
    </row>
    <row r="119" spans="1:51" s="15" customFormat="1" ht="12">
      <c r="A119" s="15"/>
      <c r="B119" s="248"/>
      <c r="C119" s="249"/>
      <c r="D119" s="219" t="s">
        <v>154</v>
      </c>
      <c r="E119" s="250" t="s">
        <v>19</v>
      </c>
      <c r="F119" s="251" t="s">
        <v>162</v>
      </c>
      <c r="G119" s="249"/>
      <c r="H119" s="252">
        <v>72</v>
      </c>
      <c r="I119" s="253"/>
      <c r="J119" s="249"/>
      <c r="K119" s="249"/>
      <c r="L119" s="254"/>
      <c r="M119" s="255"/>
      <c r="N119" s="256"/>
      <c r="O119" s="256"/>
      <c r="P119" s="256"/>
      <c r="Q119" s="256"/>
      <c r="R119" s="256"/>
      <c r="S119" s="256"/>
      <c r="T119" s="257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8" t="s">
        <v>154</v>
      </c>
      <c r="AU119" s="258" t="s">
        <v>83</v>
      </c>
      <c r="AV119" s="15" t="s">
        <v>136</v>
      </c>
      <c r="AW119" s="15" t="s">
        <v>35</v>
      </c>
      <c r="AX119" s="15" t="s">
        <v>81</v>
      </c>
      <c r="AY119" s="258" t="s">
        <v>129</v>
      </c>
    </row>
    <row r="120" spans="1:51" s="14" customFormat="1" ht="12">
      <c r="A120" s="14"/>
      <c r="B120" s="237"/>
      <c r="C120" s="238"/>
      <c r="D120" s="219" t="s">
        <v>154</v>
      </c>
      <c r="E120" s="238"/>
      <c r="F120" s="240" t="s">
        <v>1009</v>
      </c>
      <c r="G120" s="238"/>
      <c r="H120" s="241">
        <v>79.2</v>
      </c>
      <c r="I120" s="242"/>
      <c r="J120" s="238"/>
      <c r="K120" s="238"/>
      <c r="L120" s="243"/>
      <c r="M120" s="244"/>
      <c r="N120" s="245"/>
      <c r="O120" s="245"/>
      <c r="P120" s="245"/>
      <c r="Q120" s="245"/>
      <c r="R120" s="245"/>
      <c r="S120" s="245"/>
      <c r="T120" s="246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7" t="s">
        <v>154</v>
      </c>
      <c r="AU120" s="247" t="s">
        <v>83</v>
      </c>
      <c r="AV120" s="14" t="s">
        <v>83</v>
      </c>
      <c r="AW120" s="14" t="s">
        <v>4</v>
      </c>
      <c r="AX120" s="14" t="s">
        <v>81</v>
      </c>
      <c r="AY120" s="247" t="s">
        <v>129</v>
      </c>
    </row>
    <row r="121" spans="1:65" s="2" customFormat="1" ht="16.5" customHeight="1">
      <c r="A121" s="40"/>
      <c r="B121" s="41"/>
      <c r="C121" s="259" t="s">
        <v>185</v>
      </c>
      <c r="D121" s="259" t="s">
        <v>419</v>
      </c>
      <c r="E121" s="260" t="s">
        <v>1010</v>
      </c>
      <c r="F121" s="261" t="s">
        <v>1011</v>
      </c>
      <c r="G121" s="262" t="s">
        <v>400</v>
      </c>
      <c r="H121" s="263">
        <v>0.635</v>
      </c>
      <c r="I121" s="264"/>
      <c r="J121" s="265">
        <f>ROUND(I121*H121,2)</f>
        <v>0</v>
      </c>
      <c r="K121" s="261" t="s">
        <v>135</v>
      </c>
      <c r="L121" s="266"/>
      <c r="M121" s="267" t="s">
        <v>19</v>
      </c>
      <c r="N121" s="268" t="s">
        <v>44</v>
      </c>
      <c r="O121" s="86"/>
      <c r="P121" s="215">
        <f>O121*H121</f>
        <v>0</v>
      </c>
      <c r="Q121" s="215">
        <v>1</v>
      </c>
      <c r="R121" s="215">
        <f>Q121*H121</f>
        <v>0.635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197</v>
      </c>
      <c r="AT121" s="217" t="s">
        <v>419</v>
      </c>
      <c r="AU121" s="217" t="s">
        <v>83</v>
      </c>
      <c r="AY121" s="19" t="s">
        <v>129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81</v>
      </c>
      <c r="BK121" s="218">
        <f>ROUND(I121*H121,2)</f>
        <v>0</v>
      </c>
      <c r="BL121" s="19" t="s">
        <v>136</v>
      </c>
      <c r="BM121" s="217" t="s">
        <v>1012</v>
      </c>
    </row>
    <row r="122" spans="1:47" s="2" customFormat="1" ht="12">
      <c r="A122" s="40"/>
      <c r="B122" s="41"/>
      <c r="C122" s="42"/>
      <c r="D122" s="219" t="s">
        <v>138</v>
      </c>
      <c r="E122" s="42"/>
      <c r="F122" s="220" t="s">
        <v>1011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138</v>
      </c>
      <c r="AU122" s="19" t="s">
        <v>83</v>
      </c>
    </row>
    <row r="123" spans="1:47" s="2" customFormat="1" ht="12">
      <c r="A123" s="40"/>
      <c r="B123" s="41"/>
      <c r="C123" s="42"/>
      <c r="D123" s="219" t="s">
        <v>146</v>
      </c>
      <c r="E123" s="42"/>
      <c r="F123" s="226" t="s">
        <v>1013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146</v>
      </c>
      <c r="AU123" s="19" t="s">
        <v>83</v>
      </c>
    </row>
    <row r="124" spans="1:51" s="14" customFormat="1" ht="12">
      <c r="A124" s="14"/>
      <c r="B124" s="237"/>
      <c r="C124" s="238"/>
      <c r="D124" s="219" t="s">
        <v>154</v>
      </c>
      <c r="E124" s="239" t="s">
        <v>19</v>
      </c>
      <c r="F124" s="240" t="s">
        <v>1014</v>
      </c>
      <c r="G124" s="238"/>
      <c r="H124" s="241">
        <v>0.529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7" t="s">
        <v>154</v>
      </c>
      <c r="AU124" s="247" t="s">
        <v>83</v>
      </c>
      <c r="AV124" s="14" t="s">
        <v>83</v>
      </c>
      <c r="AW124" s="14" t="s">
        <v>35</v>
      </c>
      <c r="AX124" s="14" t="s">
        <v>73</v>
      </c>
      <c r="AY124" s="247" t="s">
        <v>129</v>
      </c>
    </row>
    <row r="125" spans="1:51" s="15" customFormat="1" ht="12">
      <c r="A125" s="15"/>
      <c r="B125" s="248"/>
      <c r="C125" s="249"/>
      <c r="D125" s="219" t="s">
        <v>154</v>
      </c>
      <c r="E125" s="250" t="s">
        <v>19</v>
      </c>
      <c r="F125" s="251" t="s">
        <v>162</v>
      </c>
      <c r="G125" s="249"/>
      <c r="H125" s="252">
        <v>0.529</v>
      </c>
      <c r="I125" s="253"/>
      <c r="J125" s="249"/>
      <c r="K125" s="249"/>
      <c r="L125" s="254"/>
      <c r="M125" s="255"/>
      <c r="N125" s="256"/>
      <c r="O125" s="256"/>
      <c r="P125" s="256"/>
      <c r="Q125" s="256"/>
      <c r="R125" s="256"/>
      <c r="S125" s="256"/>
      <c r="T125" s="257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8" t="s">
        <v>154</v>
      </c>
      <c r="AU125" s="258" t="s">
        <v>83</v>
      </c>
      <c r="AV125" s="15" t="s">
        <v>136</v>
      </c>
      <c r="AW125" s="15" t="s">
        <v>35</v>
      </c>
      <c r="AX125" s="15" t="s">
        <v>81</v>
      </c>
      <c r="AY125" s="258" t="s">
        <v>129</v>
      </c>
    </row>
    <row r="126" spans="1:51" s="14" customFormat="1" ht="12">
      <c r="A126" s="14"/>
      <c r="B126" s="237"/>
      <c r="C126" s="238"/>
      <c r="D126" s="219" t="s">
        <v>154</v>
      </c>
      <c r="E126" s="238"/>
      <c r="F126" s="240" t="s">
        <v>1015</v>
      </c>
      <c r="G126" s="238"/>
      <c r="H126" s="241">
        <v>0.635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7" t="s">
        <v>154</v>
      </c>
      <c r="AU126" s="247" t="s">
        <v>83</v>
      </c>
      <c r="AV126" s="14" t="s">
        <v>83</v>
      </c>
      <c r="AW126" s="14" t="s">
        <v>4</v>
      </c>
      <c r="AX126" s="14" t="s">
        <v>81</v>
      </c>
      <c r="AY126" s="247" t="s">
        <v>129</v>
      </c>
    </row>
    <row r="127" spans="1:65" s="2" customFormat="1" ht="16.5" customHeight="1">
      <c r="A127" s="40"/>
      <c r="B127" s="41"/>
      <c r="C127" s="259" t="s">
        <v>197</v>
      </c>
      <c r="D127" s="259" t="s">
        <v>419</v>
      </c>
      <c r="E127" s="260" t="s">
        <v>1016</v>
      </c>
      <c r="F127" s="261" t="s">
        <v>1017</v>
      </c>
      <c r="G127" s="262" t="s">
        <v>400</v>
      </c>
      <c r="H127" s="263">
        <v>1.787</v>
      </c>
      <c r="I127" s="264"/>
      <c r="J127" s="265">
        <f>ROUND(I127*H127,2)</f>
        <v>0</v>
      </c>
      <c r="K127" s="261" t="s">
        <v>135</v>
      </c>
      <c r="L127" s="266"/>
      <c r="M127" s="267" t="s">
        <v>19</v>
      </c>
      <c r="N127" s="268" t="s">
        <v>44</v>
      </c>
      <c r="O127" s="86"/>
      <c r="P127" s="215">
        <f>O127*H127</f>
        <v>0</v>
      </c>
      <c r="Q127" s="215">
        <v>1</v>
      </c>
      <c r="R127" s="215">
        <f>Q127*H127</f>
        <v>1.787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197</v>
      </c>
      <c r="AT127" s="217" t="s">
        <v>419</v>
      </c>
      <c r="AU127" s="217" t="s">
        <v>83</v>
      </c>
      <c r="AY127" s="19" t="s">
        <v>129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81</v>
      </c>
      <c r="BK127" s="218">
        <f>ROUND(I127*H127,2)</f>
        <v>0</v>
      </c>
      <c r="BL127" s="19" t="s">
        <v>136</v>
      </c>
      <c r="BM127" s="217" t="s">
        <v>1018</v>
      </c>
    </row>
    <row r="128" spans="1:47" s="2" customFormat="1" ht="12">
      <c r="A128" s="40"/>
      <c r="B128" s="41"/>
      <c r="C128" s="42"/>
      <c r="D128" s="219" t="s">
        <v>138</v>
      </c>
      <c r="E128" s="42"/>
      <c r="F128" s="220" t="s">
        <v>1017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138</v>
      </c>
      <c r="AU128" s="19" t="s">
        <v>83</v>
      </c>
    </row>
    <row r="129" spans="1:47" s="2" customFormat="1" ht="12">
      <c r="A129" s="40"/>
      <c r="B129" s="41"/>
      <c r="C129" s="42"/>
      <c r="D129" s="219" t="s">
        <v>146</v>
      </c>
      <c r="E129" s="42"/>
      <c r="F129" s="226" t="s">
        <v>1019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146</v>
      </c>
      <c r="AU129" s="19" t="s">
        <v>83</v>
      </c>
    </row>
    <row r="130" spans="1:51" s="14" customFormat="1" ht="12">
      <c r="A130" s="14"/>
      <c r="B130" s="237"/>
      <c r="C130" s="238"/>
      <c r="D130" s="219" t="s">
        <v>154</v>
      </c>
      <c r="E130" s="239" t="s">
        <v>19</v>
      </c>
      <c r="F130" s="240" t="s">
        <v>1020</v>
      </c>
      <c r="G130" s="238"/>
      <c r="H130" s="241">
        <v>1.489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7" t="s">
        <v>154</v>
      </c>
      <c r="AU130" s="247" t="s">
        <v>83</v>
      </c>
      <c r="AV130" s="14" t="s">
        <v>83</v>
      </c>
      <c r="AW130" s="14" t="s">
        <v>35</v>
      </c>
      <c r="AX130" s="14" t="s">
        <v>73</v>
      </c>
      <c r="AY130" s="247" t="s">
        <v>129</v>
      </c>
    </row>
    <row r="131" spans="1:51" s="15" customFormat="1" ht="12">
      <c r="A131" s="15"/>
      <c r="B131" s="248"/>
      <c r="C131" s="249"/>
      <c r="D131" s="219" t="s">
        <v>154</v>
      </c>
      <c r="E131" s="250" t="s">
        <v>19</v>
      </c>
      <c r="F131" s="251" t="s">
        <v>162</v>
      </c>
      <c r="G131" s="249"/>
      <c r="H131" s="252">
        <v>1.489</v>
      </c>
      <c r="I131" s="253"/>
      <c r="J131" s="249"/>
      <c r="K131" s="249"/>
      <c r="L131" s="254"/>
      <c r="M131" s="255"/>
      <c r="N131" s="256"/>
      <c r="O131" s="256"/>
      <c r="P131" s="256"/>
      <c r="Q131" s="256"/>
      <c r="R131" s="256"/>
      <c r="S131" s="256"/>
      <c r="T131" s="257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8" t="s">
        <v>154</v>
      </c>
      <c r="AU131" s="258" t="s">
        <v>83</v>
      </c>
      <c r="AV131" s="15" t="s">
        <v>136</v>
      </c>
      <c r="AW131" s="15" t="s">
        <v>35</v>
      </c>
      <c r="AX131" s="15" t="s">
        <v>81</v>
      </c>
      <c r="AY131" s="258" t="s">
        <v>129</v>
      </c>
    </row>
    <row r="132" spans="1:51" s="14" customFormat="1" ht="12">
      <c r="A132" s="14"/>
      <c r="B132" s="237"/>
      <c r="C132" s="238"/>
      <c r="D132" s="219" t="s">
        <v>154</v>
      </c>
      <c r="E132" s="238"/>
      <c r="F132" s="240" t="s">
        <v>1021</v>
      </c>
      <c r="G132" s="238"/>
      <c r="H132" s="241">
        <v>1.787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7" t="s">
        <v>154</v>
      </c>
      <c r="AU132" s="247" t="s">
        <v>83</v>
      </c>
      <c r="AV132" s="14" t="s">
        <v>83</v>
      </c>
      <c r="AW132" s="14" t="s">
        <v>4</v>
      </c>
      <c r="AX132" s="14" t="s">
        <v>81</v>
      </c>
      <c r="AY132" s="247" t="s">
        <v>129</v>
      </c>
    </row>
    <row r="133" spans="1:65" s="2" customFormat="1" ht="24.15" customHeight="1">
      <c r="A133" s="40"/>
      <c r="B133" s="41"/>
      <c r="C133" s="259" t="s">
        <v>218</v>
      </c>
      <c r="D133" s="259" t="s">
        <v>419</v>
      </c>
      <c r="E133" s="260" t="s">
        <v>1022</v>
      </c>
      <c r="F133" s="261" t="s">
        <v>1023</v>
      </c>
      <c r="G133" s="262" t="s">
        <v>1024</v>
      </c>
      <c r="H133" s="263">
        <v>7</v>
      </c>
      <c r="I133" s="264"/>
      <c r="J133" s="265">
        <f>ROUND(I133*H133,2)</f>
        <v>0</v>
      </c>
      <c r="K133" s="261" t="s">
        <v>135</v>
      </c>
      <c r="L133" s="266"/>
      <c r="M133" s="267" t="s">
        <v>19</v>
      </c>
      <c r="N133" s="268" t="s">
        <v>44</v>
      </c>
      <c r="O133" s="86"/>
      <c r="P133" s="215">
        <f>O133*H133</f>
        <v>0</v>
      </c>
      <c r="Q133" s="215">
        <v>0.00172</v>
      </c>
      <c r="R133" s="215">
        <f>Q133*H133</f>
        <v>0.01204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197</v>
      </c>
      <c r="AT133" s="217" t="s">
        <v>419</v>
      </c>
      <c r="AU133" s="217" t="s">
        <v>83</v>
      </c>
      <c r="AY133" s="19" t="s">
        <v>129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81</v>
      </c>
      <c r="BK133" s="218">
        <f>ROUND(I133*H133,2)</f>
        <v>0</v>
      </c>
      <c r="BL133" s="19" t="s">
        <v>136</v>
      </c>
      <c r="BM133" s="217" t="s">
        <v>1025</v>
      </c>
    </row>
    <row r="134" spans="1:47" s="2" customFormat="1" ht="12">
      <c r="A134" s="40"/>
      <c r="B134" s="41"/>
      <c r="C134" s="42"/>
      <c r="D134" s="219" t="s">
        <v>138</v>
      </c>
      <c r="E134" s="42"/>
      <c r="F134" s="220" t="s">
        <v>1023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138</v>
      </c>
      <c r="AU134" s="19" t="s">
        <v>83</v>
      </c>
    </row>
    <row r="135" spans="1:65" s="2" customFormat="1" ht="24.15" customHeight="1">
      <c r="A135" s="40"/>
      <c r="B135" s="41"/>
      <c r="C135" s="259" t="s">
        <v>225</v>
      </c>
      <c r="D135" s="259" t="s">
        <v>419</v>
      </c>
      <c r="E135" s="260" t="s">
        <v>1026</v>
      </c>
      <c r="F135" s="261" t="s">
        <v>1027</v>
      </c>
      <c r="G135" s="262" t="s">
        <v>1024</v>
      </c>
      <c r="H135" s="263">
        <v>7</v>
      </c>
      <c r="I135" s="264"/>
      <c r="J135" s="265">
        <f>ROUND(I135*H135,2)</f>
        <v>0</v>
      </c>
      <c r="K135" s="261" t="s">
        <v>135</v>
      </c>
      <c r="L135" s="266"/>
      <c r="M135" s="267" t="s">
        <v>19</v>
      </c>
      <c r="N135" s="268" t="s">
        <v>44</v>
      </c>
      <c r="O135" s="86"/>
      <c r="P135" s="215">
        <f>O135*H135</f>
        <v>0</v>
      </c>
      <c r="Q135" s="215">
        <v>0.00644</v>
      </c>
      <c r="R135" s="215">
        <f>Q135*H135</f>
        <v>0.04508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197</v>
      </c>
      <c r="AT135" s="217" t="s">
        <v>419</v>
      </c>
      <c r="AU135" s="217" t="s">
        <v>83</v>
      </c>
      <c r="AY135" s="19" t="s">
        <v>129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81</v>
      </c>
      <c r="BK135" s="218">
        <f>ROUND(I135*H135,2)</f>
        <v>0</v>
      </c>
      <c r="BL135" s="19" t="s">
        <v>136</v>
      </c>
      <c r="BM135" s="217" t="s">
        <v>1028</v>
      </c>
    </row>
    <row r="136" spans="1:47" s="2" customFormat="1" ht="12">
      <c r="A136" s="40"/>
      <c r="B136" s="41"/>
      <c r="C136" s="42"/>
      <c r="D136" s="219" t="s">
        <v>138</v>
      </c>
      <c r="E136" s="42"/>
      <c r="F136" s="220" t="s">
        <v>1027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138</v>
      </c>
      <c r="AU136" s="19" t="s">
        <v>83</v>
      </c>
    </row>
    <row r="137" spans="1:65" s="2" customFormat="1" ht="24.15" customHeight="1">
      <c r="A137" s="40"/>
      <c r="B137" s="41"/>
      <c r="C137" s="259" t="s">
        <v>246</v>
      </c>
      <c r="D137" s="259" t="s">
        <v>419</v>
      </c>
      <c r="E137" s="260" t="s">
        <v>1029</v>
      </c>
      <c r="F137" s="261" t="s">
        <v>1030</v>
      </c>
      <c r="G137" s="262" t="s">
        <v>1024</v>
      </c>
      <c r="H137" s="263">
        <v>15</v>
      </c>
      <c r="I137" s="264"/>
      <c r="J137" s="265">
        <f>ROUND(I137*H137,2)</f>
        <v>0</v>
      </c>
      <c r="K137" s="261" t="s">
        <v>135</v>
      </c>
      <c r="L137" s="266"/>
      <c r="M137" s="267" t="s">
        <v>19</v>
      </c>
      <c r="N137" s="268" t="s">
        <v>44</v>
      </c>
      <c r="O137" s="86"/>
      <c r="P137" s="215">
        <f>O137*H137</f>
        <v>0</v>
      </c>
      <c r="Q137" s="215">
        <v>0.00053</v>
      </c>
      <c r="R137" s="215">
        <f>Q137*H137</f>
        <v>0.00795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197</v>
      </c>
      <c r="AT137" s="217" t="s">
        <v>419</v>
      </c>
      <c r="AU137" s="217" t="s">
        <v>83</v>
      </c>
      <c r="AY137" s="19" t="s">
        <v>129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81</v>
      </c>
      <c r="BK137" s="218">
        <f>ROUND(I137*H137,2)</f>
        <v>0</v>
      </c>
      <c r="BL137" s="19" t="s">
        <v>136</v>
      </c>
      <c r="BM137" s="217" t="s">
        <v>1031</v>
      </c>
    </row>
    <row r="138" spans="1:47" s="2" customFormat="1" ht="12">
      <c r="A138" s="40"/>
      <c r="B138" s="41"/>
      <c r="C138" s="42"/>
      <c r="D138" s="219" t="s">
        <v>138</v>
      </c>
      <c r="E138" s="42"/>
      <c r="F138" s="220" t="s">
        <v>1030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138</v>
      </c>
      <c r="AU138" s="19" t="s">
        <v>83</v>
      </c>
    </row>
    <row r="139" spans="1:63" s="12" customFormat="1" ht="25.9" customHeight="1">
      <c r="A139" s="12"/>
      <c r="B139" s="190"/>
      <c r="C139" s="191"/>
      <c r="D139" s="192" t="s">
        <v>72</v>
      </c>
      <c r="E139" s="193" t="s">
        <v>1032</v>
      </c>
      <c r="F139" s="193" t="s">
        <v>1033</v>
      </c>
      <c r="G139" s="191"/>
      <c r="H139" s="191"/>
      <c r="I139" s="194"/>
      <c r="J139" s="195">
        <f>BK139</f>
        <v>0</v>
      </c>
      <c r="K139" s="191"/>
      <c r="L139" s="196"/>
      <c r="M139" s="197"/>
      <c r="N139" s="198"/>
      <c r="O139" s="198"/>
      <c r="P139" s="199">
        <f>P140+P152</f>
        <v>0</v>
      </c>
      <c r="Q139" s="198"/>
      <c r="R139" s="199">
        <f>R140+R152</f>
        <v>0.32853350000000003</v>
      </c>
      <c r="S139" s="198"/>
      <c r="T139" s="200">
        <f>T140+T152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1" t="s">
        <v>83</v>
      </c>
      <c r="AT139" s="202" t="s">
        <v>72</v>
      </c>
      <c r="AU139" s="202" t="s">
        <v>73</v>
      </c>
      <c r="AY139" s="201" t="s">
        <v>129</v>
      </c>
      <c r="BK139" s="203">
        <f>BK140+BK152</f>
        <v>0</v>
      </c>
    </row>
    <row r="140" spans="1:63" s="12" customFormat="1" ht="22.8" customHeight="1">
      <c r="A140" s="12"/>
      <c r="B140" s="190"/>
      <c r="C140" s="191"/>
      <c r="D140" s="192" t="s">
        <v>72</v>
      </c>
      <c r="E140" s="204" t="s">
        <v>1034</v>
      </c>
      <c r="F140" s="204" t="s">
        <v>1035</v>
      </c>
      <c r="G140" s="191"/>
      <c r="H140" s="191"/>
      <c r="I140" s="194"/>
      <c r="J140" s="205">
        <f>BK140</f>
        <v>0</v>
      </c>
      <c r="K140" s="191"/>
      <c r="L140" s="196"/>
      <c r="M140" s="197"/>
      <c r="N140" s="198"/>
      <c r="O140" s="198"/>
      <c r="P140" s="199">
        <f>SUM(P141:P151)</f>
        <v>0</v>
      </c>
      <c r="Q140" s="198"/>
      <c r="R140" s="199">
        <f>SUM(R141:R151)</f>
        <v>0.24493350000000003</v>
      </c>
      <c r="S140" s="198"/>
      <c r="T140" s="200">
        <f>SUM(T141:T151)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1" t="s">
        <v>83</v>
      </c>
      <c r="AT140" s="202" t="s">
        <v>72</v>
      </c>
      <c r="AU140" s="202" t="s">
        <v>81</v>
      </c>
      <c r="AY140" s="201" t="s">
        <v>129</v>
      </c>
      <c r="BK140" s="203">
        <f>SUM(BK141:BK151)</f>
        <v>0</v>
      </c>
    </row>
    <row r="141" spans="1:65" s="2" customFormat="1" ht="16.5" customHeight="1">
      <c r="A141" s="40"/>
      <c r="B141" s="41"/>
      <c r="C141" s="206" t="s">
        <v>8</v>
      </c>
      <c r="D141" s="206" t="s">
        <v>131</v>
      </c>
      <c r="E141" s="207" t="s">
        <v>1036</v>
      </c>
      <c r="F141" s="208" t="s">
        <v>1037</v>
      </c>
      <c r="G141" s="209" t="s">
        <v>986</v>
      </c>
      <c r="H141" s="210">
        <v>4898.67</v>
      </c>
      <c r="I141" s="211"/>
      <c r="J141" s="212">
        <f>ROUND(I141*H141,2)</f>
        <v>0</v>
      </c>
      <c r="K141" s="208" t="s">
        <v>135</v>
      </c>
      <c r="L141" s="46"/>
      <c r="M141" s="213" t="s">
        <v>19</v>
      </c>
      <c r="N141" s="214" t="s">
        <v>44</v>
      </c>
      <c r="O141" s="86"/>
      <c r="P141" s="215">
        <f>O141*H141</f>
        <v>0</v>
      </c>
      <c r="Q141" s="215">
        <v>5E-05</v>
      </c>
      <c r="R141" s="215">
        <f>Q141*H141</f>
        <v>0.24493350000000003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283</v>
      </c>
      <c r="AT141" s="217" t="s">
        <v>131</v>
      </c>
      <c r="AU141" s="217" t="s">
        <v>83</v>
      </c>
      <c r="AY141" s="19" t="s">
        <v>129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81</v>
      </c>
      <c r="BK141" s="218">
        <f>ROUND(I141*H141,2)</f>
        <v>0</v>
      </c>
      <c r="BL141" s="19" t="s">
        <v>283</v>
      </c>
      <c r="BM141" s="217" t="s">
        <v>1038</v>
      </c>
    </row>
    <row r="142" spans="1:47" s="2" customFormat="1" ht="12">
      <c r="A142" s="40"/>
      <c r="B142" s="41"/>
      <c r="C142" s="42"/>
      <c r="D142" s="219" t="s">
        <v>138</v>
      </c>
      <c r="E142" s="42"/>
      <c r="F142" s="220" t="s">
        <v>1039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138</v>
      </c>
      <c r="AU142" s="19" t="s">
        <v>83</v>
      </c>
    </row>
    <row r="143" spans="1:47" s="2" customFormat="1" ht="12">
      <c r="A143" s="40"/>
      <c r="B143" s="41"/>
      <c r="C143" s="42"/>
      <c r="D143" s="224" t="s">
        <v>139</v>
      </c>
      <c r="E143" s="42"/>
      <c r="F143" s="225" t="s">
        <v>1040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139</v>
      </c>
      <c r="AU143" s="19" t="s">
        <v>83</v>
      </c>
    </row>
    <row r="144" spans="1:51" s="14" customFormat="1" ht="12">
      <c r="A144" s="14"/>
      <c r="B144" s="237"/>
      <c r="C144" s="238"/>
      <c r="D144" s="219" t="s">
        <v>154</v>
      </c>
      <c r="E144" s="239" t="s">
        <v>19</v>
      </c>
      <c r="F144" s="240" t="s">
        <v>988</v>
      </c>
      <c r="G144" s="238"/>
      <c r="H144" s="241">
        <v>4665.4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154</v>
      </c>
      <c r="AU144" s="247" t="s">
        <v>83</v>
      </c>
      <c r="AV144" s="14" t="s">
        <v>83</v>
      </c>
      <c r="AW144" s="14" t="s">
        <v>35</v>
      </c>
      <c r="AX144" s="14" t="s">
        <v>73</v>
      </c>
      <c r="AY144" s="247" t="s">
        <v>129</v>
      </c>
    </row>
    <row r="145" spans="1:51" s="15" customFormat="1" ht="12">
      <c r="A145" s="15"/>
      <c r="B145" s="248"/>
      <c r="C145" s="249"/>
      <c r="D145" s="219" t="s">
        <v>154</v>
      </c>
      <c r="E145" s="250" t="s">
        <v>19</v>
      </c>
      <c r="F145" s="251" t="s">
        <v>162</v>
      </c>
      <c r="G145" s="249"/>
      <c r="H145" s="252">
        <v>4665.4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58" t="s">
        <v>154</v>
      </c>
      <c r="AU145" s="258" t="s">
        <v>83</v>
      </c>
      <c r="AV145" s="15" t="s">
        <v>136</v>
      </c>
      <c r="AW145" s="15" t="s">
        <v>35</v>
      </c>
      <c r="AX145" s="15" t="s">
        <v>81</v>
      </c>
      <c r="AY145" s="258" t="s">
        <v>129</v>
      </c>
    </row>
    <row r="146" spans="1:51" s="14" customFormat="1" ht="12">
      <c r="A146" s="14"/>
      <c r="B146" s="237"/>
      <c r="C146" s="238"/>
      <c r="D146" s="219" t="s">
        <v>154</v>
      </c>
      <c r="E146" s="238"/>
      <c r="F146" s="240" t="s">
        <v>989</v>
      </c>
      <c r="G146" s="238"/>
      <c r="H146" s="241">
        <v>4898.67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7" t="s">
        <v>154</v>
      </c>
      <c r="AU146" s="247" t="s">
        <v>83</v>
      </c>
      <c r="AV146" s="14" t="s">
        <v>83</v>
      </c>
      <c r="AW146" s="14" t="s">
        <v>4</v>
      </c>
      <c r="AX146" s="14" t="s">
        <v>81</v>
      </c>
      <c r="AY146" s="247" t="s">
        <v>129</v>
      </c>
    </row>
    <row r="147" spans="1:65" s="2" customFormat="1" ht="16.5" customHeight="1">
      <c r="A147" s="40"/>
      <c r="B147" s="41"/>
      <c r="C147" s="206" t="s">
        <v>259</v>
      </c>
      <c r="D147" s="206" t="s">
        <v>131</v>
      </c>
      <c r="E147" s="207" t="s">
        <v>1041</v>
      </c>
      <c r="F147" s="208" t="s">
        <v>1042</v>
      </c>
      <c r="G147" s="209" t="s">
        <v>400</v>
      </c>
      <c r="H147" s="210">
        <v>4.899</v>
      </c>
      <c r="I147" s="211"/>
      <c r="J147" s="212">
        <f>ROUND(I147*H147,2)</f>
        <v>0</v>
      </c>
      <c r="K147" s="208" t="s">
        <v>135</v>
      </c>
      <c r="L147" s="46"/>
      <c r="M147" s="213" t="s">
        <v>19</v>
      </c>
      <c r="N147" s="214" t="s">
        <v>44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283</v>
      </c>
      <c r="AT147" s="217" t="s">
        <v>131</v>
      </c>
      <c r="AU147" s="217" t="s">
        <v>83</v>
      </c>
      <c r="AY147" s="19" t="s">
        <v>129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81</v>
      </c>
      <c r="BK147" s="218">
        <f>ROUND(I147*H147,2)</f>
        <v>0</v>
      </c>
      <c r="BL147" s="19" t="s">
        <v>283</v>
      </c>
      <c r="BM147" s="217" t="s">
        <v>1043</v>
      </c>
    </row>
    <row r="148" spans="1:47" s="2" customFormat="1" ht="12">
      <c r="A148" s="40"/>
      <c r="B148" s="41"/>
      <c r="C148" s="42"/>
      <c r="D148" s="219" t="s">
        <v>138</v>
      </c>
      <c r="E148" s="42"/>
      <c r="F148" s="220" t="s">
        <v>1044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138</v>
      </c>
      <c r="AU148" s="19" t="s">
        <v>83</v>
      </c>
    </row>
    <row r="149" spans="1:47" s="2" customFormat="1" ht="12">
      <c r="A149" s="40"/>
      <c r="B149" s="41"/>
      <c r="C149" s="42"/>
      <c r="D149" s="224" t="s">
        <v>139</v>
      </c>
      <c r="E149" s="42"/>
      <c r="F149" s="225" t="s">
        <v>1045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139</v>
      </c>
      <c r="AU149" s="19" t="s">
        <v>83</v>
      </c>
    </row>
    <row r="150" spans="1:51" s="14" customFormat="1" ht="12">
      <c r="A150" s="14"/>
      <c r="B150" s="237"/>
      <c r="C150" s="238"/>
      <c r="D150" s="219" t="s">
        <v>154</v>
      </c>
      <c r="E150" s="239" t="s">
        <v>19</v>
      </c>
      <c r="F150" s="240" t="s">
        <v>1046</v>
      </c>
      <c r="G150" s="238"/>
      <c r="H150" s="241">
        <v>4.899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7" t="s">
        <v>154</v>
      </c>
      <c r="AU150" s="247" t="s">
        <v>83</v>
      </c>
      <c r="AV150" s="14" t="s">
        <v>83</v>
      </c>
      <c r="AW150" s="14" t="s">
        <v>35</v>
      </c>
      <c r="AX150" s="14" t="s">
        <v>73</v>
      </c>
      <c r="AY150" s="247" t="s">
        <v>129</v>
      </c>
    </row>
    <row r="151" spans="1:51" s="15" customFormat="1" ht="12">
      <c r="A151" s="15"/>
      <c r="B151" s="248"/>
      <c r="C151" s="249"/>
      <c r="D151" s="219" t="s">
        <v>154</v>
      </c>
      <c r="E151" s="250" t="s">
        <v>19</v>
      </c>
      <c r="F151" s="251" t="s">
        <v>162</v>
      </c>
      <c r="G151" s="249"/>
      <c r="H151" s="252">
        <v>4.899</v>
      </c>
      <c r="I151" s="253"/>
      <c r="J151" s="249"/>
      <c r="K151" s="249"/>
      <c r="L151" s="254"/>
      <c r="M151" s="255"/>
      <c r="N151" s="256"/>
      <c r="O151" s="256"/>
      <c r="P151" s="256"/>
      <c r="Q151" s="256"/>
      <c r="R151" s="256"/>
      <c r="S151" s="256"/>
      <c r="T151" s="257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8" t="s">
        <v>154</v>
      </c>
      <c r="AU151" s="258" t="s">
        <v>83</v>
      </c>
      <c r="AV151" s="15" t="s">
        <v>136</v>
      </c>
      <c r="AW151" s="15" t="s">
        <v>35</v>
      </c>
      <c r="AX151" s="15" t="s">
        <v>81</v>
      </c>
      <c r="AY151" s="258" t="s">
        <v>129</v>
      </c>
    </row>
    <row r="152" spans="1:63" s="12" customFormat="1" ht="22.8" customHeight="1">
      <c r="A152" s="12"/>
      <c r="B152" s="190"/>
      <c r="C152" s="191"/>
      <c r="D152" s="192" t="s">
        <v>72</v>
      </c>
      <c r="E152" s="204" t="s">
        <v>1047</v>
      </c>
      <c r="F152" s="204" t="s">
        <v>1048</v>
      </c>
      <c r="G152" s="191"/>
      <c r="H152" s="191"/>
      <c r="I152" s="194"/>
      <c r="J152" s="205">
        <f>BK152</f>
        <v>0</v>
      </c>
      <c r="K152" s="191"/>
      <c r="L152" s="196"/>
      <c r="M152" s="197"/>
      <c r="N152" s="198"/>
      <c r="O152" s="198"/>
      <c r="P152" s="199">
        <f>SUM(P153:P169)</f>
        <v>0</v>
      </c>
      <c r="Q152" s="198"/>
      <c r="R152" s="199">
        <f>SUM(R153:R169)</f>
        <v>0.0836</v>
      </c>
      <c r="S152" s="198"/>
      <c r="T152" s="200">
        <f>SUM(T153:T169)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1" t="s">
        <v>83</v>
      </c>
      <c r="AT152" s="202" t="s">
        <v>72</v>
      </c>
      <c r="AU152" s="202" t="s">
        <v>81</v>
      </c>
      <c r="AY152" s="201" t="s">
        <v>129</v>
      </c>
      <c r="BK152" s="203">
        <f>SUM(BK153:BK169)</f>
        <v>0</v>
      </c>
    </row>
    <row r="153" spans="1:65" s="2" customFormat="1" ht="16.5" customHeight="1">
      <c r="A153" s="40"/>
      <c r="B153" s="41"/>
      <c r="C153" s="206" t="s">
        <v>269</v>
      </c>
      <c r="D153" s="206" t="s">
        <v>131</v>
      </c>
      <c r="E153" s="207" t="s">
        <v>1049</v>
      </c>
      <c r="F153" s="208" t="s">
        <v>1050</v>
      </c>
      <c r="G153" s="209" t="s">
        <v>134</v>
      </c>
      <c r="H153" s="210">
        <v>342</v>
      </c>
      <c r="I153" s="211"/>
      <c r="J153" s="212">
        <f>ROUND(I153*H153,2)</f>
        <v>0</v>
      </c>
      <c r="K153" s="208" t="s">
        <v>135</v>
      </c>
      <c r="L153" s="46"/>
      <c r="M153" s="213" t="s">
        <v>19</v>
      </c>
      <c r="N153" s="214" t="s">
        <v>44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283</v>
      </c>
      <c r="AT153" s="217" t="s">
        <v>131</v>
      </c>
      <c r="AU153" s="217" t="s">
        <v>83</v>
      </c>
      <c r="AY153" s="19" t="s">
        <v>129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81</v>
      </c>
      <c r="BK153" s="218">
        <f>ROUND(I153*H153,2)</f>
        <v>0</v>
      </c>
      <c r="BL153" s="19" t="s">
        <v>283</v>
      </c>
      <c r="BM153" s="217" t="s">
        <v>1051</v>
      </c>
    </row>
    <row r="154" spans="1:47" s="2" customFormat="1" ht="12">
      <c r="A154" s="40"/>
      <c r="B154" s="41"/>
      <c r="C154" s="42"/>
      <c r="D154" s="219" t="s">
        <v>138</v>
      </c>
      <c r="E154" s="42"/>
      <c r="F154" s="220" t="s">
        <v>1052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138</v>
      </c>
      <c r="AU154" s="19" t="s">
        <v>83</v>
      </c>
    </row>
    <row r="155" spans="1:47" s="2" customFormat="1" ht="12">
      <c r="A155" s="40"/>
      <c r="B155" s="41"/>
      <c r="C155" s="42"/>
      <c r="D155" s="224" t="s">
        <v>139</v>
      </c>
      <c r="E155" s="42"/>
      <c r="F155" s="225" t="s">
        <v>1053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139</v>
      </c>
      <c r="AU155" s="19" t="s">
        <v>83</v>
      </c>
    </row>
    <row r="156" spans="1:51" s="14" customFormat="1" ht="12">
      <c r="A156" s="14"/>
      <c r="B156" s="237"/>
      <c r="C156" s="238"/>
      <c r="D156" s="219" t="s">
        <v>154</v>
      </c>
      <c r="E156" s="239" t="s">
        <v>19</v>
      </c>
      <c r="F156" s="240" t="s">
        <v>1054</v>
      </c>
      <c r="G156" s="238"/>
      <c r="H156" s="241">
        <v>342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7" t="s">
        <v>154</v>
      </c>
      <c r="AU156" s="247" t="s">
        <v>83</v>
      </c>
      <c r="AV156" s="14" t="s">
        <v>83</v>
      </c>
      <c r="AW156" s="14" t="s">
        <v>35</v>
      </c>
      <c r="AX156" s="14" t="s">
        <v>73</v>
      </c>
      <c r="AY156" s="247" t="s">
        <v>129</v>
      </c>
    </row>
    <row r="157" spans="1:51" s="15" customFormat="1" ht="12">
      <c r="A157" s="15"/>
      <c r="B157" s="248"/>
      <c r="C157" s="249"/>
      <c r="D157" s="219" t="s">
        <v>154</v>
      </c>
      <c r="E157" s="250" t="s">
        <v>19</v>
      </c>
      <c r="F157" s="251" t="s">
        <v>162</v>
      </c>
      <c r="G157" s="249"/>
      <c r="H157" s="252">
        <v>342</v>
      </c>
      <c r="I157" s="253"/>
      <c r="J157" s="249"/>
      <c r="K157" s="249"/>
      <c r="L157" s="254"/>
      <c r="M157" s="255"/>
      <c r="N157" s="256"/>
      <c r="O157" s="256"/>
      <c r="P157" s="256"/>
      <c r="Q157" s="256"/>
      <c r="R157" s="256"/>
      <c r="S157" s="256"/>
      <c r="T157" s="257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8" t="s">
        <v>154</v>
      </c>
      <c r="AU157" s="258" t="s">
        <v>83</v>
      </c>
      <c r="AV157" s="15" t="s">
        <v>136</v>
      </c>
      <c r="AW157" s="15" t="s">
        <v>35</v>
      </c>
      <c r="AX157" s="15" t="s">
        <v>81</v>
      </c>
      <c r="AY157" s="258" t="s">
        <v>129</v>
      </c>
    </row>
    <row r="158" spans="1:65" s="2" customFormat="1" ht="16.5" customHeight="1">
      <c r="A158" s="40"/>
      <c r="B158" s="41"/>
      <c r="C158" s="206" t="s">
        <v>277</v>
      </c>
      <c r="D158" s="206" t="s">
        <v>131</v>
      </c>
      <c r="E158" s="207" t="s">
        <v>1055</v>
      </c>
      <c r="F158" s="208" t="s">
        <v>1056</v>
      </c>
      <c r="G158" s="209" t="s">
        <v>134</v>
      </c>
      <c r="H158" s="210">
        <v>342</v>
      </c>
      <c r="I158" s="211"/>
      <c r="J158" s="212">
        <f>ROUND(I158*H158,2)</f>
        <v>0</v>
      </c>
      <c r="K158" s="208" t="s">
        <v>135</v>
      </c>
      <c r="L158" s="46"/>
      <c r="M158" s="213" t="s">
        <v>19</v>
      </c>
      <c r="N158" s="214" t="s">
        <v>44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283</v>
      </c>
      <c r="AT158" s="217" t="s">
        <v>131</v>
      </c>
      <c r="AU158" s="217" t="s">
        <v>83</v>
      </c>
      <c r="AY158" s="19" t="s">
        <v>129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81</v>
      </c>
      <c r="BK158" s="218">
        <f>ROUND(I158*H158,2)</f>
        <v>0</v>
      </c>
      <c r="BL158" s="19" t="s">
        <v>283</v>
      </c>
      <c r="BM158" s="217" t="s">
        <v>1057</v>
      </c>
    </row>
    <row r="159" spans="1:47" s="2" customFormat="1" ht="12">
      <c r="A159" s="40"/>
      <c r="B159" s="41"/>
      <c r="C159" s="42"/>
      <c r="D159" s="219" t="s">
        <v>138</v>
      </c>
      <c r="E159" s="42"/>
      <c r="F159" s="220" t="s">
        <v>1058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138</v>
      </c>
      <c r="AU159" s="19" t="s">
        <v>83</v>
      </c>
    </row>
    <row r="160" spans="1:47" s="2" customFormat="1" ht="12">
      <c r="A160" s="40"/>
      <c r="B160" s="41"/>
      <c r="C160" s="42"/>
      <c r="D160" s="224" t="s">
        <v>139</v>
      </c>
      <c r="E160" s="42"/>
      <c r="F160" s="225" t="s">
        <v>1059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139</v>
      </c>
      <c r="AU160" s="19" t="s">
        <v>83</v>
      </c>
    </row>
    <row r="161" spans="1:51" s="14" customFormat="1" ht="12">
      <c r="A161" s="14"/>
      <c r="B161" s="237"/>
      <c r="C161" s="238"/>
      <c r="D161" s="219" t="s">
        <v>154</v>
      </c>
      <c r="E161" s="239" t="s">
        <v>19</v>
      </c>
      <c r="F161" s="240" t="s">
        <v>1054</v>
      </c>
      <c r="G161" s="238"/>
      <c r="H161" s="241">
        <v>342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7" t="s">
        <v>154</v>
      </c>
      <c r="AU161" s="247" t="s">
        <v>83</v>
      </c>
      <c r="AV161" s="14" t="s">
        <v>83</v>
      </c>
      <c r="AW161" s="14" t="s">
        <v>35</v>
      </c>
      <c r="AX161" s="14" t="s">
        <v>73</v>
      </c>
      <c r="AY161" s="247" t="s">
        <v>129</v>
      </c>
    </row>
    <row r="162" spans="1:51" s="15" customFormat="1" ht="12">
      <c r="A162" s="15"/>
      <c r="B162" s="248"/>
      <c r="C162" s="249"/>
      <c r="D162" s="219" t="s">
        <v>154</v>
      </c>
      <c r="E162" s="250" t="s">
        <v>19</v>
      </c>
      <c r="F162" s="251" t="s">
        <v>162</v>
      </c>
      <c r="G162" s="249"/>
      <c r="H162" s="252">
        <v>342</v>
      </c>
      <c r="I162" s="253"/>
      <c r="J162" s="249"/>
      <c r="K162" s="249"/>
      <c r="L162" s="254"/>
      <c r="M162" s="255"/>
      <c r="N162" s="256"/>
      <c r="O162" s="256"/>
      <c r="P162" s="256"/>
      <c r="Q162" s="256"/>
      <c r="R162" s="256"/>
      <c r="S162" s="256"/>
      <c r="T162" s="257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58" t="s">
        <v>154</v>
      </c>
      <c r="AU162" s="258" t="s">
        <v>83</v>
      </c>
      <c r="AV162" s="15" t="s">
        <v>136</v>
      </c>
      <c r="AW162" s="15" t="s">
        <v>35</v>
      </c>
      <c r="AX162" s="15" t="s">
        <v>81</v>
      </c>
      <c r="AY162" s="258" t="s">
        <v>129</v>
      </c>
    </row>
    <row r="163" spans="1:65" s="2" customFormat="1" ht="24.15" customHeight="1">
      <c r="A163" s="40"/>
      <c r="B163" s="41"/>
      <c r="C163" s="259" t="s">
        <v>283</v>
      </c>
      <c r="D163" s="259" t="s">
        <v>419</v>
      </c>
      <c r="E163" s="260" t="s">
        <v>1060</v>
      </c>
      <c r="F163" s="261" t="s">
        <v>1061</v>
      </c>
      <c r="G163" s="262" t="s">
        <v>986</v>
      </c>
      <c r="H163" s="263">
        <v>38</v>
      </c>
      <c r="I163" s="264"/>
      <c r="J163" s="265">
        <f>ROUND(I163*H163,2)</f>
        <v>0</v>
      </c>
      <c r="K163" s="261" t="s">
        <v>19</v>
      </c>
      <c r="L163" s="266"/>
      <c r="M163" s="267" t="s">
        <v>19</v>
      </c>
      <c r="N163" s="268" t="s">
        <v>44</v>
      </c>
      <c r="O163" s="86"/>
      <c r="P163" s="215">
        <f>O163*H163</f>
        <v>0</v>
      </c>
      <c r="Q163" s="215">
        <v>0.0012</v>
      </c>
      <c r="R163" s="215">
        <f>Q163*H163</f>
        <v>0.045599999999999995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429</v>
      </c>
      <c r="AT163" s="217" t="s">
        <v>419</v>
      </c>
      <c r="AU163" s="217" t="s">
        <v>83</v>
      </c>
      <c r="AY163" s="19" t="s">
        <v>129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81</v>
      </c>
      <c r="BK163" s="218">
        <f>ROUND(I163*H163,2)</f>
        <v>0</v>
      </c>
      <c r="BL163" s="19" t="s">
        <v>283</v>
      </c>
      <c r="BM163" s="217" t="s">
        <v>1062</v>
      </c>
    </row>
    <row r="164" spans="1:47" s="2" customFormat="1" ht="12">
      <c r="A164" s="40"/>
      <c r="B164" s="41"/>
      <c r="C164" s="42"/>
      <c r="D164" s="219" t="s">
        <v>138</v>
      </c>
      <c r="E164" s="42"/>
      <c r="F164" s="220" t="s">
        <v>1061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138</v>
      </c>
      <c r="AU164" s="19" t="s">
        <v>83</v>
      </c>
    </row>
    <row r="165" spans="1:51" s="14" customFormat="1" ht="12">
      <c r="A165" s="14"/>
      <c r="B165" s="237"/>
      <c r="C165" s="238"/>
      <c r="D165" s="219" t="s">
        <v>154</v>
      </c>
      <c r="E165" s="239" t="s">
        <v>19</v>
      </c>
      <c r="F165" s="240" t="s">
        <v>465</v>
      </c>
      <c r="G165" s="238"/>
      <c r="H165" s="241">
        <v>38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7" t="s">
        <v>154</v>
      </c>
      <c r="AU165" s="247" t="s">
        <v>83</v>
      </c>
      <c r="AV165" s="14" t="s">
        <v>83</v>
      </c>
      <c r="AW165" s="14" t="s">
        <v>35</v>
      </c>
      <c r="AX165" s="14" t="s">
        <v>81</v>
      </c>
      <c r="AY165" s="247" t="s">
        <v>129</v>
      </c>
    </row>
    <row r="166" spans="1:65" s="2" customFormat="1" ht="24.15" customHeight="1">
      <c r="A166" s="40"/>
      <c r="B166" s="41"/>
      <c r="C166" s="259" t="s">
        <v>288</v>
      </c>
      <c r="D166" s="259" t="s">
        <v>419</v>
      </c>
      <c r="E166" s="260" t="s">
        <v>1063</v>
      </c>
      <c r="F166" s="261" t="s">
        <v>1064</v>
      </c>
      <c r="G166" s="262" t="s">
        <v>986</v>
      </c>
      <c r="H166" s="263">
        <v>38</v>
      </c>
      <c r="I166" s="264"/>
      <c r="J166" s="265">
        <f>ROUND(I166*H166,2)</f>
        <v>0</v>
      </c>
      <c r="K166" s="261" t="s">
        <v>19</v>
      </c>
      <c r="L166" s="266"/>
      <c r="M166" s="267" t="s">
        <v>19</v>
      </c>
      <c r="N166" s="268" t="s">
        <v>44</v>
      </c>
      <c r="O166" s="86"/>
      <c r="P166" s="215">
        <f>O166*H166</f>
        <v>0</v>
      </c>
      <c r="Q166" s="215">
        <v>0.001</v>
      </c>
      <c r="R166" s="215">
        <f>Q166*H166</f>
        <v>0.038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429</v>
      </c>
      <c r="AT166" s="217" t="s">
        <v>419</v>
      </c>
      <c r="AU166" s="217" t="s">
        <v>83</v>
      </c>
      <c r="AY166" s="19" t="s">
        <v>129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81</v>
      </c>
      <c r="BK166" s="218">
        <f>ROUND(I166*H166,2)</f>
        <v>0</v>
      </c>
      <c r="BL166" s="19" t="s">
        <v>283</v>
      </c>
      <c r="BM166" s="217" t="s">
        <v>1065</v>
      </c>
    </row>
    <row r="167" spans="1:47" s="2" customFormat="1" ht="12">
      <c r="A167" s="40"/>
      <c r="B167" s="41"/>
      <c r="C167" s="42"/>
      <c r="D167" s="219" t="s">
        <v>138</v>
      </c>
      <c r="E167" s="42"/>
      <c r="F167" s="220" t="s">
        <v>1064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138</v>
      </c>
      <c r="AU167" s="19" t="s">
        <v>83</v>
      </c>
    </row>
    <row r="168" spans="1:51" s="14" customFormat="1" ht="12">
      <c r="A168" s="14"/>
      <c r="B168" s="237"/>
      <c r="C168" s="238"/>
      <c r="D168" s="219" t="s">
        <v>154</v>
      </c>
      <c r="E168" s="239" t="s">
        <v>19</v>
      </c>
      <c r="F168" s="240" t="s">
        <v>465</v>
      </c>
      <c r="G168" s="238"/>
      <c r="H168" s="241">
        <v>38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7" t="s">
        <v>154</v>
      </c>
      <c r="AU168" s="247" t="s">
        <v>83</v>
      </c>
      <c r="AV168" s="14" t="s">
        <v>83</v>
      </c>
      <c r="AW168" s="14" t="s">
        <v>35</v>
      </c>
      <c r="AX168" s="14" t="s">
        <v>73</v>
      </c>
      <c r="AY168" s="247" t="s">
        <v>129</v>
      </c>
    </row>
    <row r="169" spans="1:51" s="15" customFormat="1" ht="12">
      <c r="A169" s="15"/>
      <c r="B169" s="248"/>
      <c r="C169" s="249"/>
      <c r="D169" s="219" t="s">
        <v>154</v>
      </c>
      <c r="E169" s="250" t="s">
        <v>19</v>
      </c>
      <c r="F169" s="251" t="s">
        <v>162</v>
      </c>
      <c r="G169" s="249"/>
      <c r="H169" s="252">
        <v>38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8" t="s">
        <v>154</v>
      </c>
      <c r="AU169" s="258" t="s">
        <v>83</v>
      </c>
      <c r="AV169" s="15" t="s">
        <v>136</v>
      </c>
      <c r="AW169" s="15" t="s">
        <v>35</v>
      </c>
      <c r="AX169" s="15" t="s">
        <v>81</v>
      </c>
      <c r="AY169" s="258" t="s">
        <v>129</v>
      </c>
    </row>
    <row r="170" spans="1:63" s="12" customFormat="1" ht="25.9" customHeight="1">
      <c r="A170" s="12"/>
      <c r="B170" s="190"/>
      <c r="C170" s="191"/>
      <c r="D170" s="192" t="s">
        <v>72</v>
      </c>
      <c r="E170" s="193" t="s">
        <v>1066</v>
      </c>
      <c r="F170" s="193" t="s">
        <v>94</v>
      </c>
      <c r="G170" s="191"/>
      <c r="H170" s="191"/>
      <c r="I170" s="194"/>
      <c r="J170" s="195">
        <f>BK170</f>
        <v>0</v>
      </c>
      <c r="K170" s="191"/>
      <c r="L170" s="196"/>
      <c r="M170" s="197"/>
      <c r="N170" s="198"/>
      <c r="O170" s="198"/>
      <c r="P170" s="199">
        <f>P171</f>
        <v>0</v>
      </c>
      <c r="Q170" s="198"/>
      <c r="R170" s="199">
        <f>R171</f>
        <v>0</v>
      </c>
      <c r="S170" s="198"/>
      <c r="T170" s="200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1" t="s">
        <v>172</v>
      </c>
      <c r="AT170" s="202" t="s">
        <v>72</v>
      </c>
      <c r="AU170" s="202" t="s">
        <v>73</v>
      </c>
      <c r="AY170" s="201" t="s">
        <v>129</v>
      </c>
      <c r="BK170" s="203">
        <f>BK171</f>
        <v>0</v>
      </c>
    </row>
    <row r="171" spans="1:63" s="12" customFormat="1" ht="22.8" customHeight="1">
      <c r="A171" s="12"/>
      <c r="B171" s="190"/>
      <c r="C171" s="191"/>
      <c r="D171" s="192" t="s">
        <v>72</v>
      </c>
      <c r="E171" s="204" t="s">
        <v>1067</v>
      </c>
      <c r="F171" s="204" t="s">
        <v>1068</v>
      </c>
      <c r="G171" s="191"/>
      <c r="H171" s="191"/>
      <c r="I171" s="194"/>
      <c r="J171" s="205">
        <f>BK171</f>
        <v>0</v>
      </c>
      <c r="K171" s="191"/>
      <c r="L171" s="196"/>
      <c r="M171" s="197"/>
      <c r="N171" s="198"/>
      <c r="O171" s="198"/>
      <c r="P171" s="199">
        <f>SUM(P172:P175)</f>
        <v>0</v>
      </c>
      <c r="Q171" s="198"/>
      <c r="R171" s="199">
        <f>SUM(R172:R175)</f>
        <v>0</v>
      </c>
      <c r="S171" s="198"/>
      <c r="T171" s="200">
        <f>SUM(T172:T175)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1" t="s">
        <v>172</v>
      </c>
      <c r="AT171" s="202" t="s">
        <v>72</v>
      </c>
      <c r="AU171" s="202" t="s">
        <v>81</v>
      </c>
      <c r="AY171" s="201" t="s">
        <v>129</v>
      </c>
      <c r="BK171" s="203">
        <f>SUM(BK172:BK175)</f>
        <v>0</v>
      </c>
    </row>
    <row r="172" spans="1:65" s="2" customFormat="1" ht="16.5" customHeight="1">
      <c r="A172" s="40"/>
      <c r="B172" s="41"/>
      <c r="C172" s="206" t="s">
        <v>298</v>
      </c>
      <c r="D172" s="206" t="s">
        <v>131</v>
      </c>
      <c r="E172" s="207" t="s">
        <v>1069</v>
      </c>
      <c r="F172" s="208" t="s">
        <v>1070</v>
      </c>
      <c r="G172" s="209" t="s">
        <v>1071</v>
      </c>
      <c r="H172" s="210">
        <v>1</v>
      </c>
      <c r="I172" s="211"/>
      <c r="J172" s="212">
        <f>ROUND(I172*H172,2)</f>
        <v>0</v>
      </c>
      <c r="K172" s="208" t="s">
        <v>135</v>
      </c>
      <c r="L172" s="46"/>
      <c r="M172" s="213" t="s">
        <v>19</v>
      </c>
      <c r="N172" s="214" t="s">
        <v>44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1072</v>
      </c>
      <c r="AT172" s="217" t="s">
        <v>131</v>
      </c>
      <c r="AU172" s="217" t="s">
        <v>83</v>
      </c>
      <c r="AY172" s="19" t="s">
        <v>129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81</v>
      </c>
      <c r="BK172" s="218">
        <f>ROUND(I172*H172,2)</f>
        <v>0</v>
      </c>
      <c r="BL172" s="19" t="s">
        <v>1072</v>
      </c>
      <c r="BM172" s="217" t="s">
        <v>1073</v>
      </c>
    </row>
    <row r="173" spans="1:47" s="2" customFormat="1" ht="12">
      <c r="A173" s="40"/>
      <c r="B173" s="41"/>
      <c r="C173" s="42"/>
      <c r="D173" s="219" t="s">
        <v>138</v>
      </c>
      <c r="E173" s="42"/>
      <c r="F173" s="220" t="s">
        <v>1070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138</v>
      </c>
      <c r="AU173" s="19" t="s">
        <v>83</v>
      </c>
    </row>
    <row r="174" spans="1:47" s="2" customFormat="1" ht="12">
      <c r="A174" s="40"/>
      <c r="B174" s="41"/>
      <c r="C174" s="42"/>
      <c r="D174" s="224" t="s">
        <v>139</v>
      </c>
      <c r="E174" s="42"/>
      <c r="F174" s="225" t="s">
        <v>1074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139</v>
      </c>
      <c r="AU174" s="19" t="s">
        <v>83</v>
      </c>
    </row>
    <row r="175" spans="1:47" s="2" customFormat="1" ht="12">
      <c r="A175" s="40"/>
      <c r="B175" s="41"/>
      <c r="C175" s="42"/>
      <c r="D175" s="219" t="s">
        <v>146</v>
      </c>
      <c r="E175" s="42"/>
      <c r="F175" s="226" t="s">
        <v>1075</v>
      </c>
      <c r="G175" s="42"/>
      <c r="H175" s="42"/>
      <c r="I175" s="221"/>
      <c r="J175" s="42"/>
      <c r="K175" s="42"/>
      <c r="L175" s="46"/>
      <c r="M175" s="269"/>
      <c r="N175" s="270"/>
      <c r="O175" s="271"/>
      <c r="P175" s="271"/>
      <c r="Q175" s="271"/>
      <c r="R175" s="271"/>
      <c r="S175" s="271"/>
      <c r="T175" s="272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146</v>
      </c>
      <c r="AU175" s="19" t="s">
        <v>83</v>
      </c>
    </row>
    <row r="176" spans="1:31" s="2" customFormat="1" ht="6.95" customHeight="1">
      <c r="A176" s="40"/>
      <c r="B176" s="61"/>
      <c r="C176" s="62"/>
      <c r="D176" s="62"/>
      <c r="E176" s="62"/>
      <c r="F176" s="62"/>
      <c r="G176" s="62"/>
      <c r="H176" s="62"/>
      <c r="I176" s="62"/>
      <c r="J176" s="62"/>
      <c r="K176" s="62"/>
      <c r="L176" s="46"/>
      <c r="M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</row>
  </sheetData>
  <sheetProtection password="CC35" sheet="1" objects="1" scenarios="1" formatColumns="0" formatRows="0" autoFilter="0"/>
  <autoFilter ref="C87:K175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3" r:id="rId1" display="https://podminky.urs.cz/item/CS_URS_2024_01/272313511"/>
    <hyperlink ref="F107" r:id="rId2" display="https://podminky.urs.cz/item/CS_URS_2024_01/953961115"/>
    <hyperlink ref="F143" r:id="rId3" display="https://podminky.urs.cz/item/CS_URS_2024_01/767995117"/>
    <hyperlink ref="F149" r:id="rId4" display="https://podminky.urs.cz/item/CS_URS_2024_01/998767101"/>
    <hyperlink ref="F155" r:id="rId5" display="https://podminky.urs.cz/item/CS_URS_2024_01/789311111"/>
    <hyperlink ref="F160" r:id="rId6" display="https://podminky.urs.cz/item/CS_URS_2024_01/789311121"/>
    <hyperlink ref="F174" r:id="rId7" display="https://podminky.urs.cz/item/CS_URS_2024_01/013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83</v>
      </c>
    </row>
    <row r="4" spans="2:46" s="1" customFormat="1" ht="24.95" customHeight="1">
      <c r="B4" s="22"/>
      <c r="D4" s="132" t="s">
        <v>96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Rekonstrukce ulic Kremličkova a Radimského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1076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21. 2. 2024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33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1077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39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41</v>
      </c>
      <c r="G32" s="40"/>
      <c r="H32" s="40"/>
      <c r="I32" s="147" t="s">
        <v>40</v>
      </c>
      <c r="J32" s="147" t="s">
        <v>42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43</v>
      </c>
      <c r="E33" s="134" t="s">
        <v>44</v>
      </c>
      <c r="F33" s="149">
        <f>ROUND((SUM(BE85:BE176)),2)</f>
        <v>0</v>
      </c>
      <c r="G33" s="40"/>
      <c r="H33" s="40"/>
      <c r="I33" s="150">
        <v>0.21</v>
      </c>
      <c r="J33" s="149">
        <f>ROUND(((SUM(BE85:BE176))*I33),2)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45</v>
      </c>
      <c r="F34" s="149">
        <f>ROUND((SUM(BF85:BF176)),2)</f>
        <v>0</v>
      </c>
      <c r="G34" s="40"/>
      <c r="H34" s="40"/>
      <c r="I34" s="150">
        <v>0.12</v>
      </c>
      <c r="J34" s="149">
        <f>ROUND(((SUM(BF85:BF176))*I34),2)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46</v>
      </c>
      <c r="F35" s="149">
        <f>ROUND((SUM(BG85:BG176)),2)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47</v>
      </c>
      <c r="F36" s="149">
        <f>ROUND((SUM(BH85:BH176)),2)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48</v>
      </c>
      <c r="F37" s="149">
        <f>ROUND((SUM(BI85:BI176)),2)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Rekonstrukce ulic Kremličkova a Radimského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401 - Veřejné osvětlení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21. 2. 2024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Kolín</v>
      </c>
      <c r="G54" s="42"/>
      <c r="H54" s="42"/>
      <c r="I54" s="34" t="s">
        <v>32</v>
      </c>
      <c r="J54" s="38" t="str">
        <f>E21</f>
        <v>Advisia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 xml:space="preserve">Martin Vejrek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71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102</v>
      </c>
    </row>
    <row r="60" spans="1:31" s="9" customFormat="1" ht="24.95" customHeight="1">
      <c r="A60" s="9"/>
      <c r="B60" s="167"/>
      <c r="C60" s="168"/>
      <c r="D60" s="169" t="s">
        <v>1078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7"/>
      <c r="C61" s="168"/>
      <c r="D61" s="169" t="s">
        <v>1079</v>
      </c>
      <c r="E61" s="170"/>
      <c r="F61" s="170"/>
      <c r="G61" s="170"/>
      <c r="H61" s="170"/>
      <c r="I61" s="170"/>
      <c r="J61" s="171">
        <f>J123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7"/>
      <c r="C62" s="168"/>
      <c r="D62" s="169" t="s">
        <v>1080</v>
      </c>
      <c r="E62" s="170"/>
      <c r="F62" s="170"/>
      <c r="G62" s="170"/>
      <c r="H62" s="170"/>
      <c r="I62" s="170"/>
      <c r="J62" s="171">
        <f>J160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7"/>
      <c r="C63" s="168"/>
      <c r="D63" s="169" t="s">
        <v>975</v>
      </c>
      <c r="E63" s="170"/>
      <c r="F63" s="170"/>
      <c r="G63" s="170"/>
      <c r="H63" s="170"/>
      <c r="I63" s="170"/>
      <c r="J63" s="171">
        <f>J169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3"/>
      <c r="C64" s="174"/>
      <c r="D64" s="175" t="s">
        <v>976</v>
      </c>
      <c r="E64" s="176"/>
      <c r="F64" s="176"/>
      <c r="G64" s="176"/>
      <c r="H64" s="176"/>
      <c r="I64" s="176"/>
      <c r="J64" s="177">
        <f>J170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1081</v>
      </c>
      <c r="E65" s="176"/>
      <c r="F65" s="176"/>
      <c r="G65" s="176"/>
      <c r="H65" s="176"/>
      <c r="I65" s="176"/>
      <c r="J65" s="177">
        <f>J174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114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Rekonstrukce ulic Kremličkova a Radimského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97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SO 401 - Veřejné osvětlení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 xml:space="preserve"> </v>
      </c>
      <c r="G79" s="42"/>
      <c r="H79" s="42"/>
      <c r="I79" s="34" t="s">
        <v>23</v>
      </c>
      <c r="J79" s="74" t="str">
        <f>IF(J12="","",J12)</f>
        <v>21. 2. 2024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25</v>
      </c>
      <c r="D81" s="42"/>
      <c r="E81" s="42"/>
      <c r="F81" s="29" t="str">
        <f>E15</f>
        <v>Město Kolín</v>
      </c>
      <c r="G81" s="42"/>
      <c r="H81" s="42"/>
      <c r="I81" s="34" t="s">
        <v>32</v>
      </c>
      <c r="J81" s="38" t="str">
        <f>E21</f>
        <v>Advisia s.r.o.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30</v>
      </c>
      <c r="D82" s="42"/>
      <c r="E82" s="42"/>
      <c r="F82" s="29" t="str">
        <f>IF(E18="","",E18)</f>
        <v>Vyplň údaj</v>
      </c>
      <c r="G82" s="42"/>
      <c r="H82" s="42"/>
      <c r="I82" s="34" t="s">
        <v>36</v>
      </c>
      <c r="J82" s="38" t="str">
        <f>E24</f>
        <v xml:space="preserve">Martin Vejrek 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115</v>
      </c>
      <c r="D84" s="182" t="s">
        <v>58</v>
      </c>
      <c r="E84" s="182" t="s">
        <v>54</v>
      </c>
      <c r="F84" s="182" t="s">
        <v>55</v>
      </c>
      <c r="G84" s="182" t="s">
        <v>116</v>
      </c>
      <c r="H84" s="182" t="s">
        <v>117</v>
      </c>
      <c r="I84" s="182" t="s">
        <v>118</v>
      </c>
      <c r="J84" s="182" t="s">
        <v>101</v>
      </c>
      <c r="K84" s="183" t="s">
        <v>119</v>
      </c>
      <c r="L84" s="184"/>
      <c r="M84" s="94" t="s">
        <v>19</v>
      </c>
      <c r="N84" s="95" t="s">
        <v>43</v>
      </c>
      <c r="O84" s="95" t="s">
        <v>120</v>
      </c>
      <c r="P84" s="95" t="s">
        <v>121</v>
      </c>
      <c r="Q84" s="95" t="s">
        <v>122</v>
      </c>
      <c r="R84" s="95" t="s">
        <v>123</v>
      </c>
      <c r="S84" s="95" t="s">
        <v>124</v>
      </c>
      <c r="T84" s="96" t="s">
        <v>125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126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P86+P123+P160+P169</f>
        <v>0</v>
      </c>
      <c r="Q85" s="98"/>
      <c r="R85" s="187">
        <f>R86+R123+R160+R169</f>
        <v>0</v>
      </c>
      <c r="S85" s="98"/>
      <c r="T85" s="188">
        <f>T86+T123+T160+T169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72</v>
      </c>
      <c r="AU85" s="19" t="s">
        <v>102</v>
      </c>
      <c r="BK85" s="189">
        <f>BK86+BK123+BK160+BK169</f>
        <v>0</v>
      </c>
    </row>
    <row r="86" spans="1:63" s="12" customFormat="1" ht="25.9" customHeight="1">
      <c r="A86" s="12"/>
      <c r="B86" s="190"/>
      <c r="C86" s="191"/>
      <c r="D86" s="192" t="s">
        <v>72</v>
      </c>
      <c r="E86" s="193" t="s">
        <v>1082</v>
      </c>
      <c r="F86" s="193" t="s">
        <v>1083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SUM(P87:P122)</f>
        <v>0</v>
      </c>
      <c r="Q86" s="198"/>
      <c r="R86" s="199">
        <f>SUM(R87:R122)</f>
        <v>0</v>
      </c>
      <c r="S86" s="198"/>
      <c r="T86" s="200">
        <f>SUM(T87:T122)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81</v>
      </c>
      <c r="AT86" s="202" t="s">
        <v>72</v>
      </c>
      <c r="AU86" s="202" t="s">
        <v>73</v>
      </c>
      <c r="AY86" s="201" t="s">
        <v>129</v>
      </c>
      <c r="BK86" s="203">
        <f>SUM(BK87:BK122)</f>
        <v>0</v>
      </c>
    </row>
    <row r="87" spans="1:65" s="2" customFormat="1" ht="16.5" customHeight="1">
      <c r="A87" s="40"/>
      <c r="B87" s="41"/>
      <c r="C87" s="259" t="s">
        <v>81</v>
      </c>
      <c r="D87" s="259" t="s">
        <v>419</v>
      </c>
      <c r="E87" s="260" t="s">
        <v>1084</v>
      </c>
      <c r="F87" s="261" t="s">
        <v>1085</v>
      </c>
      <c r="G87" s="262" t="s">
        <v>851</v>
      </c>
      <c r="H87" s="263">
        <v>18</v>
      </c>
      <c r="I87" s="264"/>
      <c r="J87" s="265">
        <f>ROUND(I87*H87,2)</f>
        <v>0</v>
      </c>
      <c r="K87" s="261" t="s">
        <v>19</v>
      </c>
      <c r="L87" s="266"/>
      <c r="M87" s="267" t="s">
        <v>19</v>
      </c>
      <c r="N87" s="268" t="s">
        <v>44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197</v>
      </c>
      <c r="AT87" s="217" t="s">
        <v>419</v>
      </c>
      <c r="AU87" s="217" t="s">
        <v>81</v>
      </c>
      <c r="AY87" s="19" t="s">
        <v>129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81</v>
      </c>
      <c r="BK87" s="218">
        <f>ROUND(I87*H87,2)</f>
        <v>0</v>
      </c>
      <c r="BL87" s="19" t="s">
        <v>136</v>
      </c>
      <c r="BM87" s="217" t="s">
        <v>1086</v>
      </c>
    </row>
    <row r="88" spans="1:47" s="2" customFormat="1" ht="12">
      <c r="A88" s="40"/>
      <c r="B88" s="41"/>
      <c r="C88" s="42"/>
      <c r="D88" s="219" t="s">
        <v>138</v>
      </c>
      <c r="E88" s="42"/>
      <c r="F88" s="220" t="s">
        <v>1085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138</v>
      </c>
      <c r="AU88" s="19" t="s">
        <v>81</v>
      </c>
    </row>
    <row r="89" spans="1:65" s="2" customFormat="1" ht="16.5" customHeight="1">
      <c r="A89" s="40"/>
      <c r="B89" s="41"/>
      <c r="C89" s="259" t="s">
        <v>83</v>
      </c>
      <c r="D89" s="259" t="s">
        <v>419</v>
      </c>
      <c r="E89" s="260" t="s">
        <v>1087</v>
      </c>
      <c r="F89" s="261" t="s">
        <v>1088</v>
      </c>
      <c r="G89" s="262" t="s">
        <v>851</v>
      </c>
      <c r="H89" s="263">
        <v>2</v>
      </c>
      <c r="I89" s="264"/>
      <c r="J89" s="265">
        <f>ROUND(I89*H89,2)</f>
        <v>0</v>
      </c>
      <c r="K89" s="261" t="s">
        <v>19</v>
      </c>
      <c r="L89" s="266"/>
      <c r="M89" s="267" t="s">
        <v>19</v>
      </c>
      <c r="N89" s="268" t="s">
        <v>44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197</v>
      </c>
      <c r="AT89" s="217" t="s">
        <v>419</v>
      </c>
      <c r="AU89" s="217" t="s">
        <v>81</v>
      </c>
      <c r="AY89" s="19" t="s">
        <v>129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81</v>
      </c>
      <c r="BK89" s="218">
        <f>ROUND(I89*H89,2)</f>
        <v>0</v>
      </c>
      <c r="BL89" s="19" t="s">
        <v>136</v>
      </c>
      <c r="BM89" s="217" t="s">
        <v>1089</v>
      </c>
    </row>
    <row r="90" spans="1:47" s="2" customFormat="1" ht="12">
      <c r="A90" s="40"/>
      <c r="B90" s="41"/>
      <c r="C90" s="42"/>
      <c r="D90" s="219" t="s">
        <v>138</v>
      </c>
      <c r="E90" s="42"/>
      <c r="F90" s="220" t="s">
        <v>1088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138</v>
      </c>
      <c r="AU90" s="19" t="s">
        <v>81</v>
      </c>
    </row>
    <row r="91" spans="1:65" s="2" customFormat="1" ht="16.5" customHeight="1">
      <c r="A91" s="40"/>
      <c r="B91" s="41"/>
      <c r="C91" s="259" t="s">
        <v>148</v>
      </c>
      <c r="D91" s="259" t="s">
        <v>419</v>
      </c>
      <c r="E91" s="260" t="s">
        <v>1090</v>
      </c>
      <c r="F91" s="261" t="s">
        <v>1091</v>
      </c>
      <c r="G91" s="262" t="s">
        <v>851</v>
      </c>
      <c r="H91" s="263">
        <v>13</v>
      </c>
      <c r="I91" s="264"/>
      <c r="J91" s="265">
        <f>ROUND(I91*H91,2)</f>
        <v>0</v>
      </c>
      <c r="K91" s="261" t="s">
        <v>19</v>
      </c>
      <c r="L91" s="266"/>
      <c r="M91" s="267" t="s">
        <v>19</v>
      </c>
      <c r="N91" s="268" t="s">
        <v>44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197</v>
      </c>
      <c r="AT91" s="217" t="s">
        <v>419</v>
      </c>
      <c r="AU91" s="217" t="s">
        <v>81</v>
      </c>
      <c r="AY91" s="19" t="s">
        <v>129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81</v>
      </c>
      <c r="BK91" s="218">
        <f>ROUND(I91*H91,2)</f>
        <v>0</v>
      </c>
      <c r="BL91" s="19" t="s">
        <v>136</v>
      </c>
      <c r="BM91" s="217" t="s">
        <v>1092</v>
      </c>
    </row>
    <row r="92" spans="1:47" s="2" customFormat="1" ht="12">
      <c r="A92" s="40"/>
      <c r="B92" s="41"/>
      <c r="C92" s="42"/>
      <c r="D92" s="219" t="s">
        <v>138</v>
      </c>
      <c r="E92" s="42"/>
      <c r="F92" s="220" t="s">
        <v>1091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138</v>
      </c>
      <c r="AU92" s="19" t="s">
        <v>81</v>
      </c>
    </row>
    <row r="93" spans="1:65" s="2" customFormat="1" ht="16.5" customHeight="1">
      <c r="A93" s="40"/>
      <c r="B93" s="41"/>
      <c r="C93" s="259" t="s">
        <v>136</v>
      </c>
      <c r="D93" s="259" t="s">
        <v>419</v>
      </c>
      <c r="E93" s="260" t="s">
        <v>1093</v>
      </c>
      <c r="F93" s="261" t="s">
        <v>1094</v>
      </c>
      <c r="G93" s="262" t="s">
        <v>851</v>
      </c>
      <c r="H93" s="263">
        <v>18</v>
      </c>
      <c r="I93" s="264"/>
      <c r="J93" s="265">
        <f>ROUND(I93*H93,2)</f>
        <v>0</v>
      </c>
      <c r="K93" s="261" t="s">
        <v>19</v>
      </c>
      <c r="L93" s="266"/>
      <c r="M93" s="267" t="s">
        <v>19</v>
      </c>
      <c r="N93" s="268" t="s">
        <v>44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197</v>
      </c>
      <c r="AT93" s="217" t="s">
        <v>419</v>
      </c>
      <c r="AU93" s="217" t="s">
        <v>81</v>
      </c>
      <c r="AY93" s="19" t="s">
        <v>129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81</v>
      </c>
      <c r="BK93" s="218">
        <f>ROUND(I93*H93,2)</f>
        <v>0</v>
      </c>
      <c r="BL93" s="19" t="s">
        <v>136</v>
      </c>
      <c r="BM93" s="217" t="s">
        <v>1095</v>
      </c>
    </row>
    <row r="94" spans="1:47" s="2" customFormat="1" ht="12">
      <c r="A94" s="40"/>
      <c r="B94" s="41"/>
      <c r="C94" s="42"/>
      <c r="D94" s="219" t="s">
        <v>138</v>
      </c>
      <c r="E94" s="42"/>
      <c r="F94" s="220" t="s">
        <v>1094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138</v>
      </c>
      <c r="AU94" s="19" t="s">
        <v>81</v>
      </c>
    </row>
    <row r="95" spans="1:65" s="2" customFormat="1" ht="16.5" customHeight="1">
      <c r="A95" s="40"/>
      <c r="B95" s="41"/>
      <c r="C95" s="259" t="s">
        <v>172</v>
      </c>
      <c r="D95" s="259" t="s">
        <v>419</v>
      </c>
      <c r="E95" s="260" t="s">
        <v>1096</v>
      </c>
      <c r="F95" s="261" t="s">
        <v>1097</v>
      </c>
      <c r="G95" s="262" t="s">
        <v>851</v>
      </c>
      <c r="H95" s="263">
        <v>2</v>
      </c>
      <c r="I95" s="264"/>
      <c r="J95" s="265">
        <f>ROUND(I95*H95,2)</f>
        <v>0</v>
      </c>
      <c r="K95" s="261" t="s">
        <v>19</v>
      </c>
      <c r="L95" s="266"/>
      <c r="M95" s="267" t="s">
        <v>19</v>
      </c>
      <c r="N95" s="268" t="s">
        <v>44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197</v>
      </c>
      <c r="AT95" s="217" t="s">
        <v>419</v>
      </c>
      <c r="AU95" s="217" t="s">
        <v>81</v>
      </c>
      <c r="AY95" s="19" t="s">
        <v>129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81</v>
      </c>
      <c r="BK95" s="218">
        <f>ROUND(I95*H95,2)</f>
        <v>0</v>
      </c>
      <c r="BL95" s="19" t="s">
        <v>136</v>
      </c>
      <c r="BM95" s="217" t="s">
        <v>1098</v>
      </c>
    </row>
    <row r="96" spans="1:47" s="2" customFormat="1" ht="12">
      <c r="A96" s="40"/>
      <c r="B96" s="41"/>
      <c r="C96" s="42"/>
      <c r="D96" s="219" t="s">
        <v>138</v>
      </c>
      <c r="E96" s="42"/>
      <c r="F96" s="220" t="s">
        <v>1097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138</v>
      </c>
      <c r="AU96" s="19" t="s">
        <v>81</v>
      </c>
    </row>
    <row r="97" spans="1:65" s="2" customFormat="1" ht="16.5" customHeight="1">
      <c r="A97" s="40"/>
      <c r="B97" s="41"/>
      <c r="C97" s="259" t="s">
        <v>180</v>
      </c>
      <c r="D97" s="259" t="s">
        <v>419</v>
      </c>
      <c r="E97" s="260" t="s">
        <v>1099</v>
      </c>
      <c r="F97" s="261" t="s">
        <v>1100</v>
      </c>
      <c r="G97" s="262" t="s">
        <v>851</v>
      </c>
      <c r="H97" s="263">
        <v>16</v>
      </c>
      <c r="I97" s="264"/>
      <c r="J97" s="265">
        <f>ROUND(I97*H97,2)</f>
        <v>0</v>
      </c>
      <c r="K97" s="261" t="s">
        <v>19</v>
      </c>
      <c r="L97" s="266"/>
      <c r="M97" s="267" t="s">
        <v>19</v>
      </c>
      <c r="N97" s="268" t="s">
        <v>44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197</v>
      </c>
      <c r="AT97" s="217" t="s">
        <v>419</v>
      </c>
      <c r="AU97" s="217" t="s">
        <v>81</v>
      </c>
      <c r="AY97" s="19" t="s">
        <v>129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81</v>
      </c>
      <c r="BK97" s="218">
        <f>ROUND(I97*H97,2)</f>
        <v>0</v>
      </c>
      <c r="BL97" s="19" t="s">
        <v>136</v>
      </c>
      <c r="BM97" s="217" t="s">
        <v>1101</v>
      </c>
    </row>
    <row r="98" spans="1:47" s="2" customFormat="1" ht="12">
      <c r="A98" s="40"/>
      <c r="B98" s="41"/>
      <c r="C98" s="42"/>
      <c r="D98" s="219" t="s">
        <v>138</v>
      </c>
      <c r="E98" s="42"/>
      <c r="F98" s="220" t="s">
        <v>1100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138</v>
      </c>
      <c r="AU98" s="19" t="s">
        <v>81</v>
      </c>
    </row>
    <row r="99" spans="1:65" s="2" customFormat="1" ht="16.5" customHeight="1">
      <c r="A99" s="40"/>
      <c r="B99" s="41"/>
      <c r="C99" s="259" t="s">
        <v>185</v>
      </c>
      <c r="D99" s="259" t="s">
        <v>419</v>
      </c>
      <c r="E99" s="260" t="s">
        <v>1102</v>
      </c>
      <c r="F99" s="261" t="s">
        <v>1103</v>
      </c>
      <c r="G99" s="262" t="s">
        <v>851</v>
      </c>
      <c r="H99" s="263">
        <v>96</v>
      </c>
      <c r="I99" s="264"/>
      <c r="J99" s="265">
        <f>ROUND(I99*H99,2)</f>
        <v>0</v>
      </c>
      <c r="K99" s="261" t="s">
        <v>19</v>
      </c>
      <c r="L99" s="266"/>
      <c r="M99" s="267" t="s">
        <v>19</v>
      </c>
      <c r="N99" s="268" t="s">
        <v>44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197</v>
      </c>
      <c r="AT99" s="217" t="s">
        <v>419</v>
      </c>
      <c r="AU99" s="217" t="s">
        <v>81</v>
      </c>
      <c r="AY99" s="19" t="s">
        <v>129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81</v>
      </c>
      <c r="BK99" s="218">
        <f>ROUND(I99*H99,2)</f>
        <v>0</v>
      </c>
      <c r="BL99" s="19" t="s">
        <v>136</v>
      </c>
      <c r="BM99" s="217" t="s">
        <v>1104</v>
      </c>
    </row>
    <row r="100" spans="1:47" s="2" customFormat="1" ht="12">
      <c r="A100" s="40"/>
      <c r="B100" s="41"/>
      <c r="C100" s="42"/>
      <c r="D100" s="219" t="s">
        <v>138</v>
      </c>
      <c r="E100" s="42"/>
      <c r="F100" s="220" t="s">
        <v>1103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138</v>
      </c>
      <c r="AU100" s="19" t="s">
        <v>81</v>
      </c>
    </row>
    <row r="101" spans="1:65" s="2" customFormat="1" ht="16.5" customHeight="1">
      <c r="A101" s="40"/>
      <c r="B101" s="41"/>
      <c r="C101" s="259" t="s">
        <v>197</v>
      </c>
      <c r="D101" s="259" t="s">
        <v>419</v>
      </c>
      <c r="E101" s="260" t="s">
        <v>1105</v>
      </c>
      <c r="F101" s="261" t="s">
        <v>1106</v>
      </c>
      <c r="G101" s="262" t="s">
        <v>280</v>
      </c>
      <c r="H101" s="263">
        <v>850</v>
      </c>
      <c r="I101" s="264"/>
      <c r="J101" s="265">
        <f>ROUND(I101*H101,2)</f>
        <v>0</v>
      </c>
      <c r="K101" s="261" t="s">
        <v>19</v>
      </c>
      <c r="L101" s="266"/>
      <c r="M101" s="267" t="s">
        <v>19</v>
      </c>
      <c r="N101" s="268" t="s">
        <v>44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197</v>
      </c>
      <c r="AT101" s="217" t="s">
        <v>419</v>
      </c>
      <c r="AU101" s="217" t="s">
        <v>81</v>
      </c>
      <c r="AY101" s="19" t="s">
        <v>129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81</v>
      </c>
      <c r="BK101" s="218">
        <f>ROUND(I101*H101,2)</f>
        <v>0</v>
      </c>
      <c r="BL101" s="19" t="s">
        <v>136</v>
      </c>
      <c r="BM101" s="217" t="s">
        <v>1107</v>
      </c>
    </row>
    <row r="102" spans="1:47" s="2" customFormat="1" ht="12">
      <c r="A102" s="40"/>
      <c r="B102" s="41"/>
      <c r="C102" s="42"/>
      <c r="D102" s="219" t="s">
        <v>138</v>
      </c>
      <c r="E102" s="42"/>
      <c r="F102" s="220" t="s">
        <v>1106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138</v>
      </c>
      <c r="AU102" s="19" t="s">
        <v>81</v>
      </c>
    </row>
    <row r="103" spans="1:65" s="2" customFormat="1" ht="16.5" customHeight="1">
      <c r="A103" s="40"/>
      <c r="B103" s="41"/>
      <c r="C103" s="259" t="s">
        <v>218</v>
      </c>
      <c r="D103" s="259" t="s">
        <v>419</v>
      </c>
      <c r="E103" s="260" t="s">
        <v>1108</v>
      </c>
      <c r="F103" s="261" t="s">
        <v>1109</v>
      </c>
      <c r="G103" s="262" t="s">
        <v>280</v>
      </c>
      <c r="H103" s="263">
        <v>180</v>
      </c>
      <c r="I103" s="264"/>
      <c r="J103" s="265">
        <f>ROUND(I103*H103,2)</f>
        <v>0</v>
      </c>
      <c r="K103" s="261" t="s">
        <v>19</v>
      </c>
      <c r="L103" s="266"/>
      <c r="M103" s="267" t="s">
        <v>19</v>
      </c>
      <c r="N103" s="268" t="s">
        <v>44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197</v>
      </c>
      <c r="AT103" s="217" t="s">
        <v>419</v>
      </c>
      <c r="AU103" s="217" t="s">
        <v>81</v>
      </c>
      <c r="AY103" s="19" t="s">
        <v>129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81</v>
      </c>
      <c r="BK103" s="218">
        <f>ROUND(I103*H103,2)</f>
        <v>0</v>
      </c>
      <c r="BL103" s="19" t="s">
        <v>136</v>
      </c>
      <c r="BM103" s="217" t="s">
        <v>1110</v>
      </c>
    </row>
    <row r="104" spans="1:47" s="2" customFormat="1" ht="12">
      <c r="A104" s="40"/>
      <c r="B104" s="41"/>
      <c r="C104" s="42"/>
      <c r="D104" s="219" t="s">
        <v>138</v>
      </c>
      <c r="E104" s="42"/>
      <c r="F104" s="220" t="s">
        <v>1109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138</v>
      </c>
      <c r="AU104" s="19" t="s">
        <v>81</v>
      </c>
    </row>
    <row r="105" spans="1:65" s="2" customFormat="1" ht="16.5" customHeight="1">
      <c r="A105" s="40"/>
      <c r="B105" s="41"/>
      <c r="C105" s="259" t="s">
        <v>225</v>
      </c>
      <c r="D105" s="259" t="s">
        <v>419</v>
      </c>
      <c r="E105" s="260" t="s">
        <v>1111</v>
      </c>
      <c r="F105" s="261" t="s">
        <v>1112</v>
      </c>
      <c r="G105" s="262" t="s">
        <v>851</v>
      </c>
      <c r="H105" s="263">
        <v>144</v>
      </c>
      <c r="I105" s="264"/>
      <c r="J105" s="265">
        <f>ROUND(I105*H105,2)</f>
        <v>0</v>
      </c>
      <c r="K105" s="261" t="s">
        <v>19</v>
      </c>
      <c r="L105" s="266"/>
      <c r="M105" s="267" t="s">
        <v>19</v>
      </c>
      <c r="N105" s="268" t="s">
        <v>44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197</v>
      </c>
      <c r="AT105" s="217" t="s">
        <v>419</v>
      </c>
      <c r="AU105" s="217" t="s">
        <v>81</v>
      </c>
      <c r="AY105" s="19" t="s">
        <v>129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81</v>
      </c>
      <c r="BK105" s="218">
        <f>ROUND(I105*H105,2)</f>
        <v>0</v>
      </c>
      <c r="BL105" s="19" t="s">
        <v>136</v>
      </c>
      <c r="BM105" s="217" t="s">
        <v>1113</v>
      </c>
    </row>
    <row r="106" spans="1:47" s="2" customFormat="1" ht="12">
      <c r="A106" s="40"/>
      <c r="B106" s="41"/>
      <c r="C106" s="42"/>
      <c r="D106" s="219" t="s">
        <v>138</v>
      </c>
      <c r="E106" s="42"/>
      <c r="F106" s="220" t="s">
        <v>1112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138</v>
      </c>
      <c r="AU106" s="19" t="s">
        <v>81</v>
      </c>
    </row>
    <row r="107" spans="1:65" s="2" customFormat="1" ht="16.5" customHeight="1">
      <c r="A107" s="40"/>
      <c r="B107" s="41"/>
      <c r="C107" s="259" t="s">
        <v>246</v>
      </c>
      <c r="D107" s="259" t="s">
        <v>419</v>
      </c>
      <c r="E107" s="260" t="s">
        <v>1114</v>
      </c>
      <c r="F107" s="261" t="s">
        <v>1115</v>
      </c>
      <c r="G107" s="262" t="s">
        <v>851</v>
      </c>
      <c r="H107" s="263">
        <v>46</v>
      </c>
      <c r="I107" s="264"/>
      <c r="J107" s="265">
        <f>ROUND(I107*H107,2)</f>
        <v>0</v>
      </c>
      <c r="K107" s="261" t="s">
        <v>19</v>
      </c>
      <c r="L107" s="266"/>
      <c r="M107" s="267" t="s">
        <v>19</v>
      </c>
      <c r="N107" s="268" t="s">
        <v>44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197</v>
      </c>
      <c r="AT107" s="217" t="s">
        <v>419</v>
      </c>
      <c r="AU107" s="217" t="s">
        <v>81</v>
      </c>
      <c r="AY107" s="19" t="s">
        <v>129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81</v>
      </c>
      <c r="BK107" s="218">
        <f>ROUND(I107*H107,2)</f>
        <v>0</v>
      </c>
      <c r="BL107" s="19" t="s">
        <v>136</v>
      </c>
      <c r="BM107" s="217" t="s">
        <v>1116</v>
      </c>
    </row>
    <row r="108" spans="1:47" s="2" customFormat="1" ht="12">
      <c r="A108" s="40"/>
      <c r="B108" s="41"/>
      <c r="C108" s="42"/>
      <c r="D108" s="219" t="s">
        <v>138</v>
      </c>
      <c r="E108" s="42"/>
      <c r="F108" s="220" t="s">
        <v>1115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138</v>
      </c>
      <c r="AU108" s="19" t="s">
        <v>81</v>
      </c>
    </row>
    <row r="109" spans="1:65" s="2" customFormat="1" ht="16.5" customHeight="1">
      <c r="A109" s="40"/>
      <c r="B109" s="41"/>
      <c r="C109" s="259" t="s">
        <v>8</v>
      </c>
      <c r="D109" s="259" t="s">
        <v>419</v>
      </c>
      <c r="E109" s="260" t="s">
        <v>1117</v>
      </c>
      <c r="F109" s="261" t="s">
        <v>1118</v>
      </c>
      <c r="G109" s="262" t="s">
        <v>851</v>
      </c>
      <c r="H109" s="263">
        <v>96</v>
      </c>
      <c r="I109" s="264"/>
      <c r="J109" s="265">
        <f>ROUND(I109*H109,2)</f>
        <v>0</v>
      </c>
      <c r="K109" s="261" t="s">
        <v>19</v>
      </c>
      <c r="L109" s="266"/>
      <c r="M109" s="267" t="s">
        <v>19</v>
      </c>
      <c r="N109" s="268" t="s">
        <v>44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197</v>
      </c>
      <c r="AT109" s="217" t="s">
        <v>419</v>
      </c>
      <c r="AU109" s="217" t="s">
        <v>81</v>
      </c>
      <c r="AY109" s="19" t="s">
        <v>129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81</v>
      </c>
      <c r="BK109" s="218">
        <f>ROUND(I109*H109,2)</f>
        <v>0</v>
      </c>
      <c r="BL109" s="19" t="s">
        <v>136</v>
      </c>
      <c r="BM109" s="217" t="s">
        <v>1119</v>
      </c>
    </row>
    <row r="110" spans="1:47" s="2" customFormat="1" ht="12">
      <c r="A110" s="40"/>
      <c r="B110" s="41"/>
      <c r="C110" s="42"/>
      <c r="D110" s="219" t="s">
        <v>138</v>
      </c>
      <c r="E110" s="42"/>
      <c r="F110" s="220" t="s">
        <v>1118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138</v>
      </c>
      <c r="AU110" s="19" t="s">
        <v>81</v>
      </c>
    </row>
    <row r="111" spans="1:65" s="2" customFormat="1" ht="16.5" customHeight="1">
      <c r="A111" s="40"/>
      <c r="B111" s="41"/>
      <c r="C111" s="259" t="s">
        <v>259</v>
      </c>
      <c r="D111" s="259" t="s">
        <v>419</v>
      </c>
      <c r="E111" s="260" t="s">
        <v>1120</v>
      </c>
      <c r="F111" s="261" t="s">
        <v>1121</v>
      </c>
      <c r="G111" s="262" t="s">
        <v>986</v>
      </c>
      <c r="H111" s="263">
        <v>850</v>
      </c>
      <c r="I111" s="264"/>
      <c r="J111" s="265">
        <f>ROUND(I111*H111,2)</f>
        <v>0</v>
      </c>
      <c r="K111" s="261" t="s">
        <v>19</v>
      </c>
      <c r="L111" s="266"/>
      <c r="M111" s="267" t="s">
        <v>19</v>
      </c>
      <c r="N111" s="268" t="s">
        <v>44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197</v>
      </c>
      <c r="AT111" s="217" t="s">
        <v>419</v>
      </c>
      <c r="AU111" s="217" t="s">
        <v>81</v>
      </c>
      <c r="AY111" s="19" t="s">
        <v>129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81</v>
      </c>
      <c r="BK111" s="218">
        <f>ROUND(I111*H111,2)</f>
        <v>0</v>
      </c>
      <c r="BL111" s="19" t="s">
        <v>136</v>
      </c>
      <c r="BM111" s="217" t="s">
        <v>1122</v>
      </c>
    </row>
    <row r="112" spans="1:47" s="2" customFormat="1" ht="12">
      <c r="A112" s="40"/>
      <c r="B112" s="41"/>
      <c r="C112" s="42"/>
      <c r="D112" s="219" t="s">
        <v>138</v>
      </c>
      <c r="E112" s="42"/>
      <c r="F112" s="220" t="s">
        <v>1121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138</v>
      </c>
      <c r="AU112" s="19" t="s">
        <v>81</v>
      </c>
    </row>
    <row r="113" spans="1:65" s="2" customFormat="1" ht="16.5" customHeight="1">
      <c r="A113" s="40"/>
      <c r="B113" s="41"/>
      <c r="C113" s="259" t="s">
        <v>269</v>
      </c>
      <c r="D113" s="259" t="s">
        <v>419</v>
      </c>
      <c r="E113" s="260" t="s">
        <v>1123</v>
      </c>
      <c r="F113" s="261" t="s">
        <v>1124</v>
      </c>
      <c r="G113" s="262" t="s">
        <v>986</v>
      </c>
      <c r="H113" s="263">
        <v>90</v>
      </c>
      <c r="I113" s="264"/>
      <c r="J113" s="265">
        <f>ROUND(I113*H113,2)</f>
        <v>0</v>
      </c>
      <c r="K113" s="261" t="s">
        <v>19</v>
      </c>
      <c r="L113" s="266"/>
      <c r="M113" s="267" t="s">
        <v>19</v>
      </c>
      <c r="N113" s="268" t="s">
        <v>44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197</v>
      </c>
      <c r="AT113" s="217" t="s">
        <v>419</v>
      </c>
      <c r="AU113" s="217" t="s">
        <v>81</v>
      </c>
      <c r="AY113" s="19" t="s">
        <v>129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81</v>
      </c>
      <c r="BK113" s="218">
        <f>ROUND(I113*H113,2)</f>
        <v>0</v>
      </c>
      <c r="BL113" s="19" t="s">
        <v>136</v>
      </c>
      <c r="BM113" s="217" t="s">
        <v>1125</v>
      </c>
    </row>
    <row r="114" spans="1:47" s="2" customFormat="1" ht="12">
      <c r="A114" s="40"/>
      <c r="B114" s="41"/>
      <c r="C114" s="42"/>
      <c r="D114" s="219" t="s">
        <v>138</v>
      </c>
      <c r="E114" s="42"/>
      <c r="F114" s="220" t="s">
        <v>1124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138</v>
      </c>
      <c r="AU114" s="19" t="s">
        <v>81</v>
      </c>
    </row>
    <row r="115" spans="1:65" s="2" customFormat="1" ht="16.5" customHeight="1">
      <c r="A115" s="40"/>
      <c r="B115" s="41"/>
      <c r="C115" s="259" t="s">
        <v>277</v>
      </c>
      <c r="D115" s="259" t="s">
        <v>419</v>
      </c>
      <c r="E115" s="260" t="s">
        <v>1126</v>
      </c>
      <c r="F115" s="261" t="s">
        <v>1127</v>
      </c>
      <c r="G115" s="262" t="s">
        <v>280</v>
      </c>
      <c r="H115" s="263">
        <v>18</v>
      </c>
      <c r="I115" s="264"/>
      <c r="J115" s="265">
        <f>ROUND(I115*H115,2)</f>
        <v>0</v>
      </c>
      <c r="K115" s="261" t="s">
        <v>19</v>
      </c>
      <c r="L115" s="266"/>
      <c r="M115" s="267" t="s">
        <v>19</v>
      </c>
      <c r="N115" s="268" t="s">
        <v>44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197</v>
      </c>
      <c r="AT115" s="217" t="s">
        <v>419</v>
      </c>
      <c r="AU115" s="217" t="s">
        <v>81</v>
      </c>
      <c r="AY115" s="19" t="s">
        <v>129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81</v>
      </c>
      <c r="BK115" s="218">
        <f>ROUND(I115*H115,2)</f>
        <v>0</v>
      </c>
      <c r="BL115" s="19" t="s">
        <v>136</v>
      </c>
      <c r="BM115" s="217" t="s">
        <v>1128</v>
      </c>
    </row>
    <row r="116" spans="1:47" s="2" customFormat="1" ht="12">
      <c r="A116" s="40"/>
      <c r="B116" s="41"/>
      <c r="C116" s="42"/>
      <c r="D116" s="219" t="s">
        <v>138</v>
      </c>
      <c r="E116" s="42"/>
      <c r="F116" s="220" t="s">
        <v>1127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138</v>
      </c>
      <c r="AU116" s="19" t="s">
        <v>81</v>
      </c>
    </row>
    <row r="117" spans="1:65" s="2" customFormat="1" ht="16.5" customHeight="1">
      <c r="A117" s="40"/>
      <c r="B117" s="41"/>
      <c r="C117" s="259" t="s">
        <v>283</v>
      </c>
      <c r="D117" s="259" t="s">
        <v>419</v>
      </c>
      <c r="E117" s="260" t="s">
        <v>1129</v>
      </c>
      <c r="F117" s="261" t="s">
        <v>1130</v>
      </c>
      <c r="G117" s="262" t="s">
        <v>280</v>
      </c>
      <c r="H117" s="263">
        <v>820</v>
      </c>
      <c r="I117" s="264"/>
      <c r="J117" s="265">
        <f>ROUND(I117*H117,2)</f>
        <v>0</v>
      </c>
      <c r="K117" s="261" t="s">
        <v>19</v>
      </c>
      <c r="L117" s="266"/>
      <c r="M117" s="267" t="s">
        <v>19</v>
      </c>
      <c r="N117" s="268" t="s">
        <v>44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197</v>
      </c>
      <c r="AT117" s="217" t="s">
        <v>419</v>
      </c>
      <c r="AU117" s="217" t="s">
        <v>81</v>
      </c>
      <c r="AY117" s="19" t="s">
        <v>129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81</v>
      </c>
      <c r="BK117" s="218">
        <f>ROUND(I117*H117,2)</f>
        <v>0</v>
      </c>
      <c r="BL117" s="19" t="s">
        <v>136</v>
      </c>
      <c r="BM117" s="217" t="s">
        <v>1131</v>
      </c>
    </row>
    <row r="118" spans="1:47" s="2" customFormat="1" ht="12">
      <c r="A118" s="40"/>
      <c r="B118" s="41"/>
      <c r="C118" s="42"/>
      <c r="D118" s="219" t="s">
        <v>138</v>
      </c>
      <c r="E118" s="42"/>
      <c r="F118" s="220" t="s">
        <v>1130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138</v>
      </c>
      <c r="AU118" s="19" t="s">
        <v>81</v>
      </c>
    </row>
    <row r="119" spans="1:65" s="2" customFormat="1" ht="16.5" customHeight="1">
      <c r="A119" s="40"/>
      <c r="B119" s="41"/>
      <c r="C119" s="259" t="s">
        <v>288</v>
      </c>
      <c r="D119" s="259" t="s">
        <v>419</v>
      </c>
      <c r="E119" s="260" t="s">
        <v>1132</v>
      </c>
      <c r="F119" s="261" t="s">
        <v>1133</v>
      </c>
      <c r="G119" s="262" t="s">
        <v>280</v>
      </c>
      <c r="H119" s="263">
        <v>820</v>
      </c>
      <c r="I119" s="264"/>
      <c r="J119" s="265">
        <f>ROUND(I119*H119,2)</f>
        <v>0</v>
      </c>
      <c r="K119" s="261" t="s">
        <v>19</v>
      </c>
      <c r="L119" s="266"/>
      <c r="M119" s="267" t="s">
        <v>19</v>
      </c>
      <c r="N119" s="268" t="s">
        <v>44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197</v>
      </c>
      <c r="AT119" s="217" t="s">
        <v>419</v>
      </c>
      <c r="AU119" s="217" t="s">
        <v>81</v>
      </c>
      <c r="AY119" s="19" t="s">
        <v>129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81</v>
      </c>
      <c r="BK119" s="218">
        <f>ROUND(I119*H119,2)</f>
        <v>0</v>
      </c>
      <c r="BL119" s="19" t="s">
        <v>136</v>
      </c>
      <c r="BM119" s="217" t="s">
        <v>1134</v>
      </c>
    </row>
    <row r="120" spans="1:47" s="2" customFormat="1" ht="12">
      <c r="A120" s="40"/>
      <c r="B120" s="41"/>
      <c r="C120" s="42"/>
      <c r="D120" s="219" t="s">
        <v>138</v>
      </c>
      <c r="E120" s="42"/>
      <c r="F120" s="220" t="s">
        <v>1133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138</v>
      </c>
      <c r="AU120" s="19" t="s">
        <v>81</v>
      </c>
    </row>
    <row r="121" spans="1:65" s="2" customFormat="1" ht="16.5" customHeight="1">
      <c r="A121" s="40"/>
      <c r="B121" s="41"/>
      <c r="C121" s="259" t="s">
        <v>298</v>
      </c>
      <c r="D121" s="259" t="s">
        <v>419</v>
      </c>
      <c r="E121" s="260" t="s">
        <v>1135</v>
      </c>
      <c r="F121" s="261" t="s">
        <v>1136</v>
      </c>
      <c r="G121" s="262" t="s">
        <v>1137</v>
      </c>
      <c r="H121" s="273"/>
      <c r="I121" s="264"/>
      <c r="J121" s="265">
        <f>ROUND(I121*H121,2)</f>
        <v>0</v>
      </c>
      <c r="K121" s="261" t="s">
        <v>19</v>
      </c>
      <c r="L121" s="266"/>
      <c r="M121" s="267" t="s">
        <v>19</v>
      </c>
      <c r="N121" s="268" t="s">
        <v>44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197</v>
      </c>
      <c r="AT121" s="217" t="s">
        <v>419</v>
      </c>
      <c r="AU121" s="217" t="s">
        <v>81</v>
      </c>
      <c r="AY121" s="19" t="s">
        <v>129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81</v>
      </c>
      <c r="BK121" s="218">
        <f>ROUND(I121*H121,2)</f>
        <v>0</v>
      </c>
      <c r="BL121" s="19" t="s">
        <v>136</v>
      </c>
      <c r="BM121" s="217" t="s">
        <v>1138</v>
      </c>
    </row>
    <row r="122" spans="1:47" s="2" customFormat="1" ht="12">
      <c r="A122" s="40"/>
      <c r="B122" s="41"/>
      <c r="C122" s="42"/>
      <c r="D122" s="219" t="s">
        <v>138</v>
      </c>
      <c r="E122" s="42"/>
      <c r="F122" s="220" t="s">
        <v>1136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138</v>
      </c>
      <c r="AU122" s="19" t="s">
        <v>81</v>
      </c>
    </row>
    <row r="123" spans="1:63" s="12" customFormat="1" ht="25.9" customHeight="1">
      <c r="A123" s="12"/>
      <c r="B123" s="190"/>
      <c r="C123" s="191"/>
      <c r="D123" s="192" t="s">
        <v>72</v>
      </c>
      <c r="E123" s="193" t="s">
        <v>1139</v>
      </c>
      <c r="F123" s="193" t="s">
        <v>1140</v>
      </c>
      <c r="G123" s="191"/>
      <c r="H123" s="191"/>
      <c r="I123" s="194"/>
      <c r="J123" s="195">
        <f>BK123</f>
        <v>0</v>
      </c>
      <c r="K123" s="191"/>
      <c r="L123" s="196"/>
      <c r="M123" s="197"/>
      <c r="N123" s="198"/>
      <c r="O123" s="198"/>
      <c r="P123" s="199">
        <f>SUM(P124:P159)</f>
        <v>0</v>
      </c>
      <c r="Q123" s="198"/>
      <c r="R123" s="199">
        <f>SUM(R124:R159)</f>
        <v>0</v>
      </c>
      <c r="S123" s="198"/>
      <c r="T123" s="200">
        <f>SUM(T124:T159)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1" t="s">
        <v>81</v>
      </c>
      <c r="AT123" s="202" t="s">
        <v>72</v>
      </c>
      <c r="AU123" s="202" t="s">
        <v>73</v>
      </c>
      <c r="AY123" s="201" t="s">
        <v>129</v>
      </c>
      <c r="BK123" s="203">
        <f>SUM(BK124:BK159)</f>
        <v>0</v>
      </c>
    </row>
    <row r="124" spans="1:65" s="2" customFormat="1" ht="16.5" customHeight="1">
      <c r="A124" s="40"/>
      <c r="B124" s="41"/>
      <c r="C124" s="206" t="s">
        <v>336</v>
      </c>
      <c r="D124" s="206" t="s">
        <v>131</v>
      </c>
      <c r="E124" s="207" t="s">
        <v>1141</v>
      </c>
      <c r="F124" s="208" t="s">
        <v>1142</v>
      </c>
      <c r="G124" s="209" t="s">
        <v>280</v>
      </c>
      <c r="H124" s="210">
        <v>850</v>
      </c>
      <c r="I124" s="211"/>
      <c r="J124" s="212">
        <f>ROUND(I124*H124,2)</f>
        <v>0</v>
      </c>
      <c r="K124" s="208" t="s">
        <v>19</v>
      </c>
      <c r="L124" s="46"/>
      <c r="M124" s="213" t="s">
        <v>19</v>
      </c>
      <c r="N124" s="214" t="s">
        <v>44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136</v>
      </c>
      <c r="AT124" s="217" t="s">
        <v>131</v>
      </c>
      <c r="AU124" s="217" t="s">
        <v>81</v>
      </c>
      <c r="AY124" s="19" t="s">
        <v>129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81</v>
      </c>
      <c r="BK124" s="218">
        <f>ROUND(I124*H124,2)</f>
        <v>0</v>
      </c>
      <c r="BL124" s="19" t="s">
        <v>136</v>
      </c>
      <c r="BM124" s="217" t="s">
        <v>1143</v>
      </c>
    </row>
    <row r="125" spans="1:47" s="2" customFormat="1" ht="12">
      <c r="A125" s="40"/>
      <c r="B125" s="41"/>
      <c r="C125" s="42"/>
      <c r="D125" s="219" t="s">
        <v>138</v>
      </c>
      <c r="E125" s="42"/>
      <c r="F125" s="220" t="s">
        <v>1142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138</v>
      </c>
      <c r="AU125" s="19" t="s">
        <v>81</v>
      </c>
    </row>
    <row r="126" spans="1:65" s="2" customFormat="1" ht="16.5" customHeight="1">
      <c r="A126" s="40"/>
      <c r="B126" s="41"/>
      <c r="C126" s="206" t="s">
        <v>343</v>
      </c>
      <c r="D126" s="206" t="s">
        <v>131</v>
      </c>
      <c r="E126" s="207" t="s">
        <v>1144</v>
      </c>
      <c r="F126" s="208" t="s">
        <v>1145</v>
      </c>
      <c r="G126" s="209" t="s">
        <v>851</v>
      </c>
      <c r="H126" s="210">
        <v>18</v>
      </c>
      <c r="I126" s="211"/>
      <c r="J126" s="212">
        <f>ROUND(I126*H126,2)</f>
        <v>0</v>
      </c>
      <c r="K126" s="208" t="s">
        <v>19</v>
      </c>
      <c r="L126" s="46"/>
      <c r="M126" s="213" t="s">
        <v>19</v>
      </c>
      <c r="N126" s="214" t="s">
        <v>44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136</v>
      </c>
      <c r="AT126" s="217" t="s">
        <v>131</v>
      </c>
      <c r="AU126" s="217" t="s">
        <v>81</v>
      </c>
      <c r="AY126" s="19" t="s">
        <v>129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81</v>
      </c>
      <c r="BK126" s="218">
        <f>ROUND(I126*H126,2)</f>
        <v>0</v>
      </c>
      <c r="BL126" s="19" t="s">
        <v>136</v>
      </c>
      <c r="BM126" s="217" t="s">
        <v>1146</v>
      </c>
    </row>
    <row r="127" spans="1:47" s="2" customFormat="1" ht="12">
      <c r="A127" s="40"/>
      <c r="B127" s="41"/>
      <c r="C127" s="42"/>
      <c r="D127" s="219" t="s">
        <v>138</v>
      </c>
      <c r="E127" s="42"/>
      <c r="F127" s="220" t="s">
        <v>1145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138</v>
      </c>
      <c r="AU127" s="19" t="s">
        <v>81</v>
      </c>
    </row>
    <row r="128" spans="1:65" s="2" customFormat="1" ht="16.5" customHeight="1">
      <c r="A128" s="40"/>
      <c r="B128" s="41"/>
      <c r="C128" s="206" t="s">
        <v>7</v>
      </c>
      <c r="D128" s="206" t="s">
        <v>131</v>
      </c>
      <c r="E128" s="207" t="s">
        <v>1147</v>
      </c>
      <c r="F128" s="208" t="s">
        <v>1148</v>
      </c>
      <c r="G128" s="209" t="s">
        <v>301</v>
      </c>
      <c r="H128" s="210">
        <v>52</v>
      </c>
      <c r="I128" s="211"/>
      <c r="J128" s="212">
        <f>ROUND(I128*H128,2)</f>
        <v>0</v>
      </c>
      <c r="K128" s="208" t="s">
        <v>19</v>
      </c>
      <c r="L128" s="46"/>
      <c r="M128" s="213" t="s">
        <v>19</v>
      </c>
      <c r="N128" s="214" t="s">
        <v>44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136</v>
      </c>
      <c r="AT128" s="217" t="s">
        <v>131</v>
      </c>
      <c r="AU128" s="217" t="s">
        <v>81</v>
      </c>
      <c r="AY128" s="19" t="s">
        <v>129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81</v>
      </c>
      <c r="BK128" s="218">
        <f>ROUND(I128*H128,2)</f>
        <v>0</v>
      </c>
      <c r="BL128" s="19" t="s">
        <v>136</v>
      </c>
      <c r="BM128" s="217" t="s">
        <v>1149</v>
      </c>
    </row>
    <row r="129" spans="1:47" s="2" customFormat="1" ht="12">
      <c r="A129" s="40"/>
      <c r="B129" s="41"/>
      <c r="C129" s="42"/>
      <c r="D129" s="219" t="s">
        <v>138</v>
      </c>
      <c r="E129" s="42"/>
      <c r="F129" s="220" t="s">
        <v>1148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138</v>
      </c>
      <c r="AU129" s="19" t="s">
        <v>81</v>
      </c>
    </row>
    <row r="130" spans="1:65" s="2" customFormat="1" ht="16.5" customHeight="1">
      <c r="A130" s="40"/>
      <c r="B130" s="41"/>
      <c r="C130" s="206" t="s">
        <v>355</v>
      </c>
      <c r="D130" s="206" t="s">
        <v>131</v>
      </c>
      <c r="E130" s="207" t="s">
        <v>1150</v>
      </c>
      <c r="F130" s="208" t="s">
        <v>1151</v>
      </c>
      <c r="G130" s="209" t="s">
        <v>280</v>
      </c>
      <c r="H130" s="210">
        <v>820</v>
      </c>
      <c r="I130" s="211"/>
      <c r="J130" s="212">
        <f>ROUND(I130*H130,2)</f>
        <v>0</v>
      </c>
      <c r="K130" s="208" t="s">
        <v>19</v>
      </c>
      <c r="L130" s="46"/>
      <c r="M130" s="213" t="s">
        <v>19</v>
      </c>
      <c r="N130" s="214" t="s">
        <v>44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136</v>
      </c>
      <c r="AT130" s="217" t="s">
        <v>131</v>
      </c>
      <c r="AU130" s="217" t="s">
        <v>81</v>
      </c>
      <c r="AY130" s="19" t="s">
        <v>129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81</v>
      </c>
      <c r="BK130" s="218">
        <f>ROUND(I130*H130,2)</f>
        <v>0</v>
      </c>
      <c r="BL130" s="19" t="s">
        <v>136</v>
      </c>
      <c r="BM130" s="217" t="s">
        <v>1152</v>
      </c>
    </row>
    <row r="131" spans="1:47" s="2" customFormat="1" ht="12">
      <c r="A131" s="40"/>
      <c r="B131" s="41"/>
      <c r="C131" s="42"/>
      <c r="D131" s="219" t="s">
        <v>138</v>
      </c>
      <c r="E131" s="42"/>
      <c r="F131" s="220" t="s">
        <v>1151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138</v>
      </c>
      <c r="AU131" s="19" t="s">
        <v>81</v>
      </c>
    </row>
    <row r="132" spans="1:65" s="2" customFormat="1" ht="16.5" customHeight="1">
      <c r="A132" s="40"/>
      <c r="B132" s="41"/>
      <c r="C132" s="206" t="s">
        <v>360</v>
      </c>
      <c r="D132" s="206" t="s">
        <v>131</v>
      </c>
      <c r="E132" s="207" t="s">
        <v>1153</v>
      </c>
      <c r="F132" s="208" t="s">
        <v>1154</v>
      </c>
      <c r="G132" s="209" t="s">
        <v>851</v>
      </c>
      <c r="H132" s="210">
        <v>18</v>
      </c>
      <c r="I132" s="211"/>
      <c r="J132" s="212">
        <f>ROUND(I132*H132,2)</f>
        <v>0</v>
      </c>
      <c r="K132" s="208" t="s">
        <v>19</v>
      </c>
      <c r="L132" s="46"/>
      <c r="M132" s="213" t="s">
        <v>19</v>
      </c>
      <c r="N132" s="214" t="s">
        <v>44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136</v>
      </c>
      <c r="AT132" s="217" t="s">
        <v>131</v>
      </c>
      <c r="AU132" s="217" t="s">
        <v>81</v>
      </c>
      <c r="AY132" s="19" t="s">
        <v>129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81</v>
      </c>
      <c r="BK132" s="218">
        <f>ROUND(I132*H132,2)</f>
        <v>0</v>
      </c>
      <c r="BL132" s="19" t="s">
        <v>136</v>
      </c>
      <c r="BM132" s="217" t="s">
        <v>1155</v>
      </c>
    </row>
    <row r="133" spans="1:47" s="2" customFormat="1" ht="12">
      <c r="A133" s="40"/>
      <c r="B133" s="41"/>
      <c r="C133" s="42"/>
      <c r="D133" s="219" t="s">
        <v>138</v>
      </c>
      <c r="E133" s="42"/>
      <c r="F133" s="220" t="s">
        <v>1154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138</v>
      </c>
      <c r="AU133" s="19" t="s">
        <v>81</v>
      </c>
    </row>
    <row r="134" spans="1:65" s="2" customFormat="1" ht="16.5" customHeight="1">
      <c r="A134" s="40"/>
      <c r="B134" s="41"/>
      <c r="C134" s="206" t="s">
        <v>366</v>
      </c>
      <c r="D134" s="206" t="s">
        <v>131</v>
      </c>
      <c r="E134" s="207" t="s">
        <v>1156</v>
      </c>
      <c r="F134" s="208" t="s">
        <v>1157</v>
      </c>
      <c r="G134" s="209" t="s">
        <v>1158</v>
      </c>
      <c r="H134" s="210">
        <v>18</v>
      </c>
      <c r="I134" s="211"/>
      <c r="J134" s="212">
        <f>ROUND(I134*H134,2)</f>
        <v>0</v>
      </c>
      <c r="K134" s="208" t="s">
        <v>19</v>
      </c>
      <c r="L134" s="46"/>
      <c r="M134" s="213" t="s">
        <v>19</v>
      </c>
      <c r="N134" s="214" t="s">
        <v>44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136</v>
      </c>
      <c r="AT134" s="217" t="s">
        <v>131</v>
      </c>
      <c r="AU134" s="217" t="s">
        <v>81</v>
      </c>
      <c r="AY134" s="19" t="s">
        <v>129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81</v>
      </c>
      <c r="BK134" s="218">
        <f>ROUND(I134*H134,2)</f>
        <v>0</v>
      </c>
      <c r="BL134" s="19" t="s">
        <v>136</v>
      </c>
      <c r="BM134" s="217" t="s">
        <v>1159</v>
      </c>
    </row>
    <row r="135" spans="1:47" s="2" customFormat="1" ht="12">
      <c r="A135" s="40"/>
      <c r="B135" s="41"/>
      <c r="C135" s="42"/>
      <c r="D135" s="219" t="s">
        <v>138</v>
      </c>
      <c r="E135" s="42"/>
      <c r="F135" s="220" t="s">
        <v>1157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138</v>
      </c>
      <c r="AU135" s="19" t="s">
        <v>81</v>
      </c>
    </row>
    <row r="136" spans="1:65" s="2" customFormat="1" ht="16.5" customHeight="1">
      <c r="A136" s="40"/>
      <c r="B136" s="41"/>
      <c r="C136" s="206" t="s">
        <v>372</v>
      </c>
      <c r="D136" s="206" t="s">
        <v>131</v>
      </c>
      <c r="E136" s="207" t="s">
        <v>1160</v>
      </c>
      <c r="F136" s="208" t="s">
        <v>1161</v>
      </c>
      <c r="G136" s="209" t="s">
        <v>851</v>
      </c>
      <c r="H136" s="210">
        <v>18</v>
      </c>
      <c r="I136" s="211"/>
      <c r="J136" s="212">
        <f>ROUND(I136*H136,2)</f>
        <v>0</v>
      </c>
      <c r="K136" s="208" t="s">
        <v>19</v>
      </c>
      <c r="L136" s="46"/>
      <c r="M136" s="213" t="s">
        <v>19</v>
      </c>
      <c r="N136" s="214" t="s">
        <v>44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136</v>
      </c>
      <c r="AT136" s="217" t="s">
        <v>131</v>
      </c>
      <c r="AU136" s="217" t="s">
        <v>81</v>
      </c>
      <c r="AY136" s="19" t="s">
        <v>129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81</v>
      </c>
      <c r="BK136" s="218">
        <f>ROUND(I136*H136,2)</f>
        <v>0</v>
      </c>
      <c r="BL136" s="19" t="s">
        <v>136</v>
      </c>
      <c r="BM136" s="217" t="s">
        <v>1162</v>
      </c>
    </row>
    <row r="137" spans="1:47" s="2" customFormat="1" ht="12">
      <c r="A137" s="40"/>
      <c r="B137" s="41"/>
      <c r="C137" s="42"/>
      <c r="D137" s="219" t="s">
        <v>138</v>
      </c>
      <c r="E137" s="42"/>
      <c r="F137" s="220" t="s">
        <v>1161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138</v>
      </c>
      <c r="AU137" s="19" t="s">
        <v>81</v>
      </c>
    </row>
    <row r="138" spans="1:65" s="2" customFormat="1" ht="16.5" customHeight="1">
      <c r="A138" s="40"/>
      <c r="B138" s="41"/>
      <c r="C138" s="206" t="s">
        <v>384</v>
      </c>
      <c r="D138" s="206" t="s">
        <v>131</v>
      </c>
      <c r="E138" s="207" t="s">
        <v>1163</v>
      </c>
      <c r="F138" s="208" t="s">
        <v>1164</v>
      </c>
      <c r="G138" s="209" t="s">
        <v>851</v>
      </c>
      <c r="H138" s="210">
        <v>18</v>
      </c>
      <c r="I138" s="211"/>
      <c r="J138" s="212">
        <f>ROUND(I138*H138,2)</f>
        <v>0</v>
      </c>
      <c r="K138" s="208" t="s">
        <v>19</v>
      </c>
      <c r="L138" s="46"/>
      <c r="M138" s="213" t="s">
        <v>19</v>
      </c>
      <c r="N138" s="214" t="s">
        <v>44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136</v>
      </c>
      <c r="AT138" s="217" t="s">
        <v>131</v>
      </c>
      <c r="AU138" s="217" t="s">
        <v>81</v>
      </c>
      <c r="AY138" s="19" t="s">
        <v>129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81</v>
      </c>
      <c r="BK138" s="218">
        <f>ROUND(I138*H138,2)</f>
        <v>0</v>
      </c>
      <c r="BL138" s="19" t="s">
        <v>136</v>
      </c>
      <c r="BM138" s="217" t="s">
        <v>1165</v>
      </c>
    </row>
    <row r="139" spans="1:47" s="2" customFormat="1" ht="12">
      <c r="A139" s="40"/>
      <c r="B139" s="41"/>
      <c r="C139" s="42"/>
      <c r="D139" s="219" t="s">
        <v>138</v>
      </c>
      <c r="E139" s="42"/>
      <c r="F139" s="220" t="s">
        <v>1164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138</v>
      </c>
      <c r="AU139" s="19" t="s">
        <v>81</v>
      </c>
    </row>
    <row r="140" spans="1:65" s="2" customFormat="1" ht="16.5" customHeight="1">
      <c r="A140" s="40"/>
      <c r="B140" s="41"/>
      <c r="C140" s="206" t="s">
        <v>391</v>
      </c>
      <c r="D140" s="206" t="s">
        <v>131</v>
      </c>
      <c r="E140" s="207" t="s">
        <v>1166</v>
      </c>
      <c r="F140" s="208" t="s">
        <v>1167</v>
      </c>
      <c r="G140" s="209" t="s">
        <v>280</v>
      </c>
      <c r="H140" s="210">
        <v>850</v>
      </c>
      <c r="I140" s="211"/>
      <c r="J140" s="212">
        <f>ROUND(I140*H140,2)</f>
        <v>0</v>
      </c>
      <c r="K140" s="208" t="s">
        <v>19</v>
      </c>
      <c r="L140" s="46"/>
      <c r="M140" s="213" t="s">
        <v>19</v>
      </c>
      <c r="N140" s="214" t="s">
        <v>44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136</v>
      </c>
      <c r="AT140" s="217" t="s">
        <v>131</v>
      </c>
      <c r="AU140" s="217" t="s">
        <v>81</v>
      </c>
      <c r="AY140" s="19" t="s">
        <v>129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81</v>
      </c>
      <c r="BK140" s="218">
        <f>ROUND(I140*H140,2)</f>
        <v>0</v>
      </c>
      <c r="BL140" s="19" t="s">
        <v>136</v>
      </c>
      <c r="BM140" s="217" t="s">
        <v>1168</v>
      </c>
    </row>
    <row r="141" spans="1:47" s="2" customFormat="1" ht="12">
      <c r="A141" s="40"/>
      <c r="B141" s="41"/>
      <c r="C141" s="42"/>
      <c r="D141" s="219" t="s">
        <v>138</v>
      </c>
      <c r="E141" s="42"/>
      <c r="F141" s="220" t="s">
        <v>1167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138</v>
      </c>
      <c r="AU141" s="19" t="s">
        <v>81</v>
      </c>
    </row>
    <row r="142" spans="1:65" s="2" customFormat="1" ht="16.5" customHeight="1">
      <c r="A142" s="40"/>
      <c r="B142" s="41"/>
      <c r="C142" s="206" t="s">
        <v>397</v>
      </c>
      <c r="D142" s="206" t="s">
        <v>131</v>
      </c>
      <c r="E142" s="207" t="s">
        <v>1169</v>
      </c>
      <c r="F142" s="208" t="s">
        <v>1170</v>
      </c>
      <c r="G142" s="209" t="s">
        <v>280</v>
      </c>
      <c r="H142" s="210">
        <v>850</v>
      </c>
      <c r="I142" s="211"/>
      <c r="J142" s="212">
        <f>ROUND(I142*H142,2)</f>
        <v>0</v>
      </c>
      <c r="K142" s="208" t="s">
        <v>19</v>
      </c>
      <c r="L142" s="46"/>
      <c r="M142" s="213" t="s">
        <v>19</v>
      </c>
      <c r="N142" s="214" t="s">
        <v>44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136</v>
      </c>
      <c r="AT142" s="217" t="s">
        <v>131</v>
      </c>
      <c r="AU142" s="217" t="s">
        <v>81</v>
      </c>
      <c r="AY142" s="19" t="s">
        <v>129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81</v>
      </c>
      <c r="BK142" s="218">
        <f>ROUND(I142*H142,2)</f>
        <v>0</v>
      </c>
      <c r="BL142" s="19" t="s">
        <v>136</v>
      </c>
      <c r="BM142" s="217" t="s">
        <v>1171</v>
      </c>
    </row>
    <row r="143" spans="1:47" s="2" customFormat="1" ht="12">
      <c r="A143" s="40"/>
      <c r="B143" s="41"/>
      <c r="C143" s="42"/>
      <c r="D143" s="219" t="s">
        <v>138</v>
      </c>
      <c r="E143" s="42"/>
      <c r="F143" s="220" t="s">
        <v>1170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138</v>
      </c>
      <c r="AU143" s="19" t="s">
        <v>81</v>
      </c>
    </row>
    <row r="144" spans="1:65" s="2" customFormat="1" ht="16.5" customHeight="1">
      <c r="A144" s="40"/>
      <c r="B144" s="41"/>
      <c r="C144" s="206" t="s">
        <v>410</v>
      </c>
      <c r="D144" s="206" t="s">
        <v>131</v>
      </c>
      <c r="E144" s="207" t="s">
        <v>1172</v>
      </c>
      <c r="F144" s="208" t="s">
        <v>1173</v>
      </c>
      <c r="G144" s="209" t="s">
        <v>280</v>
      </c>
      <c r="H144" s="210">
        <v>850</v>
      </c>
      <c r="I144" s="211"/>
      <c r="J144" s="212">
        <f>ROUND(I144*H144,2)</f>
        <v>0</v>
      </c>
      <c r="K144" s="208" t="s">
        <v>19</v>
      </c>
      <c r="L144" s="46"/>
      <c r="M144" s="213" t="s">
        <v>19</v>
      </c>
      <c r="N144" s="214" t="s">
        <v>44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136</v>
      </c>
      <c r="AT144" s="217" t="s">
        <v>131</v>
      </c>
      <c r="AU144" s="217" t="s">
        <v>81</v>
      </c>
      <c r="AY144" s="19" t="s">
        <v>129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81</v>
      </c>
      <c r="BK144" s="218">
        <f>ROUND(I144*H144,2)</f>
        <v>0</v>
      </c>
      <c r="BL144" s="19" t="s">
        <v>136</v>
      </c>
      <c r="BM144" s="217" t="s">
        <v>1174</v>
      </c>
    </row>
    <row r="145" spans="1:47" s="2" customFormat="1" ht="12">
      <c r="A145" s="40"/>
      <c r="B145" s="41"/>
      <c r="C145" s="42"/>
      <c r="D145" s="219" t="s">
        <v>138</v>
      </c>
      <c r="E145" s="42"/>
      <c r="F145" s="220" t="s">
        <v>1173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138</v>
      </c>
      <c r="AU145" s="19" t="s">
        <v>81</v>
      </c>
    </row>
    <row r="146" spans="1:65" s="2" customFormat="1" ht="16.5" customHeight="1">
      <c r="A146" s="40"/>
      <c r="B146" s="41"/>
      <c r="C146" s="206" t="s">
        <v>418</v>
      </c>
      <c r="D146" s="206" t="s">
        <v>131</v>
      </c>
      <c r="E146" s="207" t="s">
        <v>1175</v>
      </c>
      <c r="F146" s="208" t="s">
        <v>1176</v>
      </c>
      <c r="G146" s="209" t="s">
        <v>1158</v>
      </c>
      <c r="H146" s="210">
        <v>18</v>
      </c>
      <c r="I146" s="211"/>
      <c r="J146" s="212">
        <f>ROUND(I146*H146,2)</f>
        <v>0</v>
      </c>
      <c r="K146" s="208" t="s">
        <v>19</v>
      </c>
      <c r="L146" s="46"/>
      <c r="M146" s="213" t="s">
        <v>19</v>
      </c>
      <c r="N146" s="214" t="s">
        <v>44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136</v>
      </c>
      <c r="AT146" s="217" t="s">
        <v>131</v>
      </c>
      <c r="AU146" s="217" t="s">
        <v>81</v>
      </c>
      <c r="AY146" s="19" t="s">
        <v>129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81</v>
      </c>
      <c r="BK146" s="218">
        <f>ROUND(I146*H146,2)</f>
        <v>0</v>
      </c>
      <c r="BL146" s="19" t="s">
        <v>136</v>
      </c>
      <c r="BM146" s="217" t="s">
        <v>1177</v>
      </c>
    </row>
    <row r="147" spans="1:47" s="2" customFormat="1" ht="12">
      <c r="A147" s="40"/>
      <c r="B147" s="41"/>
      <c r="C147" s="42"/>
      <c r="D147" s="219" t="s">
        <v>138</v>
      </c>
      <c r="E147" s="42"/>
      <c r="F147" s="220" t="s">
        <v>1176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138</v>
      </c>
      <c r="AU147" s="19" t="s">
        <v>81</v>
      </c>
    </row>
    <row r="148" spans="1:65" s="2" customFormat="1" ht="16.5" customHeight="1">
      <c r="A148" s="40"/>
      <c r="B148" s="41"/>
      <c r="C148" s="206" t="s">
        <v>424</v>
      </c>
      <c r="D148" s="206" t="s">
        <v>131</v>
      </c>
      <c r="E148" s="207" t="s">
        <v>1178</v>
      </c>
      <c r="F148" s="208" t="s">
        <v>1179</v>
      </c>
      <c r="G148" s="209" t="s">
        <v>1158</v>
      </c>
      <c r="H148" s="210">
        <v>18</v>
      </c>
      <c r="I148" s="211"/>
      <c r="J148" s="212">
        <f>ROUND(I148*H148,2)</f>
        <v>0</v>
      </c>
      <c r="K148" s="208" t="s">
        <v>19</v>
      </c>
      <c r="L148" s="46"/>
      <c r="M148" s="213" t="s">
        <v>19</v>
      </c>
      <c r="N148" s="214" t="s">
        <v>44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136</v>
      </c>
      <c r="AT148" s="217" t="s">
        <v>131</v>
      </c>
      <c r="AU148" s="217" t="s">
        <v>81</v>
      </c>
      <c r="AY148" s="19" t="s">
        <v>129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81</v>
      </c>
      <c r="BK148" s="218">
        <f>ROUND(I148*H148,2)</f>
        <v>0</v>
      </c>
      <c r="BL148" s="19" t="s">
        <v>136</v>
      </c>
      <c r="BM148" s="217" t="s">
        <v>1180</v>
      </c>
    </row>
    <row r="149" spans="1:47" s="2" customFormat="1" ht="12">
      <c r="A149" s="40"/>
      <c r="B149" s="41"/>
      <c r="C149" s="42"/>
      <c r="D149" s="219" t="s">
        <v>138</v>
      </c>
      <c r="E149" s="42"/>
      <c r="F149" s="220" t="s">
        <v>1179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138</v>
      </c>
      <c r="AU149" s="19" t="s">
        <v>81</v>
      </c>
    </row>
    <row r="150" spans="1:65" s="2" customFormat="1" ht="16.5" customHeight="1">
      <c r="A150" s="40"/>
      <c r="B150" s="41"/>
      <c r="C150" s="206" t="s">
        <v>429</v>
      </c>
      <c r="D150" s="206" t="s">
        <v>131</v>
      </c>
      <c r="E150" s="207" t="s">
        <v>1181</v>
      </c>
      <c r="F150" s="208" t="s">
        <v>1182</v>
      </c>
      <c r="G150" s="209" t="s">
        <v>1158</v>
      </c>
      <c r="H150" s="210">
        <v>18</v>
      </c>
      <c r="I150" s="211"/>
      <c r="J150" s="212">
        <f>ROUND(I150*H150,2)</f>
        <v>0</v>
      </c>
      <c r="K150" s="208" t="s">
        <v>19</v>
      </c>
      <c r="L150" s="46"/>
      <c r="M150" s="213" t="s">
        <v>19</v>
      </c>
      <c r="N150" s="214" t="s">
        <v>44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136</v>
      </c>
      <c r="AT150" s="217" t="s">
        <v>131</v>
      </c>
      <c r="AU150" s="217" t="s">
        <v>81</v>
      </c>
      <c r="AY150" s="19" t="s">
        <v>129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81</v>
      </c>
      <c r="BK150" s="218">
        <f>ROUND(I150*H150,2)</f>
        <v>0</v>
      </c>
      <c r="BL150" s="19" t="s">
        <v>136</v>
      </c>
      <c r="BM150" s="217" t="s">
        <v>1183</v>
      </c>
    </row>
    <row r="151" spans="1:47" s="2" customFormat="1" ht="12">
      <c r="A151" s="40"/>
      <c r="B151" s="41"/>
      <c r="C151" s="42"/>
      <c r="D151" s="219" t="s">
        <v>138</v>
      </c>
      <c r="E151" s="42"/>
      <c r="F151" s="220" t="s">
        <v>1182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138</v>
      </c>
      <c r="AU151" s="19" t="s">
        <v>81</v>
      </c>
    </row>
    <row r="152" spans="1:65" s="2" customFormat="1" ht="16.5" customHeight="1">
      <c r="A152" s="40"/>
      <c r="B152" s="41"/>
      <c r="C152" s="206" t="s">
        <v>434</v>
      </c>
      <c r="D152" s="206" t="s">
        <v>131</v>
      </c>
      <c r="E152" s="207" t="s">
        <v>1184</v>
      </c>
      <c r="F152" s="208" t="s">
        <v>1185</v>
      </c>
      <c r="G152" s="209" t="s">
        <v>851</v>
      </c>
      <c r="H152" s="210">
        <v>96</v>
      </c>
      <c r="I152" s="211"/>
      <c r="J152" s="212">
        <f>ROUND(I152*H152,2)</f>
        <v>0</v>
      </c>
      <c r="K152" s="208" t="s">
        <v>19</v>
      </c>
      <c r="L152" s="46"/>
      <c r="M152" s="213" t="s">
        <v>19</v>
      </c>
      <c r="N152" s="214" t="s">
        <v>44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136</v>
      </c>
      <c r="AT152" s="217" t="s">
        <v>131</v>
      </c>
      <c r="AU152" s="217" t="s">
        <v>81</v>
      </c>
      <c r="AY152" s="19" t="s">
        <v>129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81</v>
      </c>
      <c r="BK152" s="218">
        <f>ROUND(I152*H152,2)</f>
        <v>0</v>
      </c>
      <c r="BL152" s="19" t="s">
        <v>136</v>
      </c>
      <c r="BM152" s="217" t="s">
        <v>1186</v>
      </c>
    </row>
    <row r="153" spans="1:47" s="2" customFormat="1" ht="12">
      <c r="A153" s="40"/>
      <c r="B153" s="41"/>
      <c r="C153" s="42"/>
      <c r="D153" s="219" t="s">
        <v>138</v>
      </c>
      <c r="E153" s="42"/>
      <c r="F153" s="220" t="s">
        <v>1185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138</v>
      </c>
      <c r="AU153" s="19" t="s">
        <v>81</v>
      </c>
    </row>
    <row r="154" spans="1:65" s="2" customFormat="1" ht="16.5" customHeight="1">
      <c r="A154" s="40"/>
      <c r="B154" s="41"/>
      <c r="C154" s="206" t="s">
        <v>444</v>
      </c>
      <c r="D154" s="206" t="s">
        <v>131</v>
      </c>
      <c r="E154" s="207" t="s">
        <v>1187</v>
      </c>
      <c r="F154" s="208" t="s">
        <v>1188</v>
      </c>
      <c r="G154" s="209" t="s">
        <v>1158</v>
      </c>
      <c r="H154" s="210">
        <v>18</v>
      </c>
      <c r="I154" s="211"/>
      <c r="J154" s="212">
        <f>ROUND(I154*H154,2)</f>
        <v>0</v>
      </c>
      <c r="K154" s="208" t="s">
        <v>19</v>
      </c>
      <c r="L154" s="46"/>
      <c r="M154" s="213" t="s">
        <v>19</v>
      </c>
      <c r="N154" s="214" t="s">
        <v>44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136</v>
      </c>
      <c r="AT154" s="217" t="s">
        <v>131</v>
      </c>
      <c r="AU154" s="217" t="s">
        <v>81</v>
      </c>
      <c r="AY154" s="19" t="s">
        <v>129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81</v>
      </c>
      <c r="BK154" s="218">
        <f>ROUND(I154*H154,2)</f>
        <v>0</v>
      </c>
      <c r="BL154" s="19" t="s">
        <v>136</v>
      </c>
      <c r="BM154" s="217" t="s">
        <v>1189</v>
      </c>
    </row>
    <row r="155" spans="1:47" s="2" customFormat="1" ht="12">
      <c r="A155" s="40"/>
      <c r="B155" s="41"/>
      <c r="C155" s="42"/>
      <c r="D155" s="219" t="s">
        <v>138</v>
      </c>
      <c r="E155" s="42"/>
      <c r="F155" s="220" t="s">
        <v>1188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138</v>
      </c>
      <c r="AU155" s="19" t="s">
        <v>81</v>
      </c>
    </row>
    <row r="156" spans="1:65" s="2" customFormat="1" ht="16.5" customHeight="1">
      <c r="A156" s="40"/>
      <c r="B156" s="41"/>
      <c r="C156" s="206" t="s">
        <v>449</v>
      </c>
      <c r="D156" s="206" t="s">
        <v>131</v>
      </c>
      <c r="E156" s="207" t="s">
        <v>1190</v>
      </c>
      <c r="F156" s="208" t="s">
        <v>1191</v>
      </c>
      <c r="G156" s="209" t="s">
        <v>851</v>
      </c>
      <c r="H156" s="210">
        <v>18</v>
      </c>
      <c r="I156" s="211"/>
      <c r="J156" s="212">
        <f>ROUND(I156*H156,2)</f>
        <v>0</v>
      </c>
      <c r="K156" s="208" t="s">
        <v>19</v>
      </c>
      <c r="L156" s="46"/>
      <c r="M156" s="213" t="s">
        <v>19</v>
      </c>
      <c r="N156" s="214" t="s">
        <v>44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136</v>
      </c>
      <c r="AT156" s="217" t="s">
        <v>131</v>
      </c>
      <c r="AU156" s="217" t="s">
        <v>81</v>
      </c>
      <c r="AY156" s="19" t="s">
        <v>129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81</v>
      </c>
      <c r="BK156" s="218">
        <f>ROUND(I156*H156,2)</f>
        <v>0</v>
      </c>
      <c r="BL156" s="19" t="s">
        <v>136</v>
      </c>
      <c r="BM156" s="217" t="s">
        <v>1192</v>
      </c>
    </row>
    <row r="157" spans="1:47" s="2" customFormat="1" ht="12">
      <c r="A157" s="40"/>
      <c r="B157" s="41"/>
      <c r="C157" s="42"/>
      <c r="D157" s="219" t="s">
        <v>138</v>
      </c>
      <c r="E157" s="42"/>
      <c r="F157" s="220" t="s">
        <v>1191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138</v>
      </c>
      <c r="AU157" s="19" t="s">
        <v>81</v>
      </c>
    </row>
    <row r="158" spans="1:65" s="2" customFormat="1" ht="16.5" customHeight="1">
      <c r="A158" s="40"/>
      <c r="B158" s="41"/>
      <c r="C158" s="206" t="s">
        <v>455</v>
      </c>
      <c r="D158" s="206" t="s">
        <v>131</v>
      </c>
      <c r="E158" s="207" t="s">
        <v>1193</v>
      </c>
      <c r="F158" s="208" t="s">
        <v>1194</v>
      </c>
      <c r="G158" s="209" t="s">
        <v>851</v>
      </c>
      <c r="H158" s="210">
        <v>18</v>
      </c>
      <c r="I158" s="211"/>
      <c r="J158" s="212">
        <f>ROUND(I158*H158,2)</f>
        <v>0</v>
      </c>
      <c r="K158" s="208" t="s">
        <v>19</v>
      </c>
      <c r="L158" s="46"/>
      <c r="M158" s="213" t="s">
        <v>19</v>
      </c>
      <c r="N158" s="214" t="s">
        <v>44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136</v>
      </c>
      <c r="AT158" s="217" t="s">
        <v>131</v>
      </c>
      <c r="AU158" s="217" t="s">
        <v>81</v>
      </c>
      <c r="AY158" s="19" t="s">
        <v>129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81</v>
      </c>
      <c r="BK158" s="218">
        <f>ROUND(I158*H158,2)</f>
        <v>0</v>
      </c>
      <c r="BL158" s="19" t="s">
        <v>136</v>
      </c>
      <c r="BM158" s="217" t="s">
        <v>1195</v>
      </c>
    </row>
    <row r="159" spans="1:47" s="2" customFormat="1" ht="12">
      <c r="A159" s="40"/>
      <c r="B159" s="41"/>
      <c r="C159" s="42"/>
      <c r="D159" s="219" t="s">
        <v>138</v>
      </c>
      <c r="E159" s="42"/>
      <c r="F159" s="220" t="s">
        <v>1194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138</v>
      </c>
      <c r="AU159" s="19" t="s">
        <v>81</v>
      </c>
    </row>
    <row r="160" spans="1:63" s="12" customFormat="1" ht="25.9" customHeight="1">
      <c r="A160" s="12"/>
      <c r="B160" s="190"/>
      <c r="C160" s="191"/>
      <c r="D160" s="192" t="s">
        <v>72</v>
      </c>
      <c r="E160" s="193" t="s">
        <v>1196</v>
      </c>
      <c r="F160" s="193" t="s">
        <v>1197</v>
      </c>
      <c r="G160" s="191"/>
      <c r="H160" s="191"/>
      <c r="I160" s="194"/>
      <c r="J160" s="195">
        <f>BK160</f>
        <v>0</v>
      </c>
      <c r="K160" s="191"/>
      <c r="L160" s="196"/>
      <c r="M160" s="197"/>
      <c r="N160" s="198"/>
      <c r="O160" s="198"/>
      <c r="P160" s="199">
        <f>SUM(P161:P168)</f>
        <v>0</v>
      </c>
      <c r="Q160" s="198"/>
      <c r="R160" s="199">
        <f>SUM(R161:R168)</f>
        <v>0</v>
      </c>
      <c r="S160" s="198"/>
      <c r="T160" s="200">
        <f>SUM(T161:T168)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1" t="s">
        <v>81</v>
      </c>
      <c r="AT160" s="202" t="s">
        <v>72</v>
      </c>
      <c r="AU160" s="202" t="s">
        <v>73</v>
      </c>
      <c r="AY160" s="201" t="s">
        <v>129</v>
      </c>
      <c r="BK160" s="203">
        <f>SUM(BK161:BK168)</f>
        <v>0</v>
      </c>
    </row>
    <row r="161" spans="1:65" s="2" customFormat="1" ht="16.5" customHeight="1">
      <c r="A161" s="40"/>
      <c r="B161" s="41"/>
      <c r="C161" s="206" t="s">
        <v>461</v>
      </c>
      <c r="D161" s="206" t="s">
        <v>131</v>
      </c>
      <c r="E161" s="207" t="s">
        <v>1198</v>
      </c>
      <c r="F161" s="208" t="s">
        <v>1199</v>
      </c>
      <c r="G161" s="209" t="s">
        <v>1158</v>
      </c>
      <c r="H161" s="210">
        <v>24</v>
      </c>
      <c r="I161" s="211"/>
      <c r="J161" s="212">
        <f>ROUND(I161*H161,2)</f>
        <v>0</v>
      </c>
      <c r="K161" s="208" t="s">
        <v>19</v>
      </c>
      <c r="L161" s="46"/>
      <c r="M161" s="213" t="s">
        <v>19</v>
      </c>
      <c r="N161" s="214" t="s">
        <v>44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136</v>
      </c>
      <c r="AT161" s="217" t="s">
        <v>131</v>
      </c>
      <c r="AU161" s="217" t="s">
        <v>81</v>
      </c>
      <c r="AY161" s="19" t="s">
        <v>129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81</v>
      </c>
      <c r="BK161" s="218">
        <f>ROUND(I161*H161,2)</f>
        <v>0</v>
      </c>
      <c r="BL161" s="19" t="s">
        <v>136</v>
      </c>
      <c r="BM161" s="217" t="s">
        <v>1200</v>
      </c>
    </row>
    <row r="162" spans="1:47" s="2" customFormat="1" ht="12">
      <c r="A162" s="40"/>
      <c r="B162" s="41"/>
      <c r="C162" s="42"/>
      <c r="D162" s="219" t="s">
        <v>138</v>
      </c>
      <c r="E162" s="42"/>
      <c r="F162" s="220" t="s">
        <v>1199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138</v>
      </c>
      <c r="AU162" s="19" t="s">
        <v>81</v>
      </c>
    </row>
    <row r="163" spans="1:65" s="2" customFormat="1" ht="16.5" customHeight="1">
      <c r="A163" s="40"/>
      <c r="B163" s="41"/>
      <c r="C163" s="206" t="s">
        <v>465</v>
      </c>
      <c r="D163" s="206" t="s">
        <v>131</v>
      </c>
      <c r="E163" s="207" t="s">
        <v>1201</v>
      </c>
      <c r="F163" s="208" t="s">
        <v>1202</v>
      </c>
      <c r="G163" s="209" t="s">
        <v>851</v>
      </c>
      <c r="H163" s="210">
        <v>1</v>
      </c>
      <c r="I163" s="211"/>
      <c r="J163" s="212">
        <f>ROUND(I163*H163,2)</f>
        <v>0</v>
      </c>
      <c r="K163" s="208" t="s">
        <v>19</v>
      </c>
      <c r="L163" s="46"/>
      <c r="M163" s="213" t="s">
        <v>19</v>
      </c>
      <c r="N163" s="214" t="s">
        <v>44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136</v>
      </c>
      <c r="AT163" s="217" t="s">
        <v>131</v>
      </c>
      <c r="AU163" s="217" t="s">
        <v>81</v>
      </c>
      <c r="AY163" s="19" t="s">
        <v>129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81</v>
      </c>
      <c r="BK163" s="218">
        <f>ROUND(I163*H163,2)</f>
        <v>0</v>
      </c>
      <c r="BL163" s="19" t="s">
        <v>136</v>
      </c>
      <c r="BM163" s="217" t="s">
        <v>1203</v>
      </c>
    </row>
    <row r="164" spans="1:47" s="2" customFormat="1" ht="12">
      <c r="A164" s="40"/>
      <c r="B164" s="41"/>
      <c r="C164" s="42"/>
      <c r="D164" s="219" t="s">
        <v>138</v>
      </c>
      <c r="E164" s="42"/>
      <c r="F164" s="220" t="s">
        <v>1202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138</v>
      </c>
      <c r="AU164" s="19" t="s">
        <v>81</v>
      </c>
    </row>
    <row r="165" spans="1:65" s="2" customFormat="1" ht="16.5" customHeight="1">
      <c r="A165" s="40"/>
      <c r="B165" s="41"/>
      <c r="C165" s="206" t="s">
        <v>469</v>
      </c>
      <c r="D165" s="206" t="s">
        <v>131</v>
      </c>
      <c r="E165" s="207" t="s">
        <v>1204</v>
      </c>
      <c r="F165" s="208" t="s">
        <v>1205</v>
      </c>
      <c r="G165" s="209" t="s">
        <v>851</v>
      </c>
      <c r="H165" s="210">
        <v>1</v>
      </c>
      <c r="I165" s="211"/>
      <c r="J165" s="212">
        <f>ROUND(I165*H165,2)</f>
        <v>0</v>
      </c>
      <c r="K165" s="208" t="s">
        <v>19</v>
      </c>
      <c r="L165" s="46"/>
      <c r="M165" s="213" t="s">
        <v>19</v>
      </c>
      <c r="N165" s="214" t="s">
        <v>44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136</v>
      </c>
      <c r="AT165" s="217" t="s">
        <v>131</v>
      </c>
      <c r="AU165" s="217" t="s">
        <v>81</v>
      </c>
      <c r="AY165" s="19" t="s">
        <v>129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81</v>
      </c>
      <c r="BK165" s="218">
        <f>ROUND(I165*H165,2)</f>
        <v>0</v>
      </c>
      <c r="BL165" s="19" t="s">
        <v>136</v>
      </c>
      <c r="BM165" s="217" t="s">
        <v>1206</v>
      </c>
    </row>
    <row r="166" spans="1:47" s="2" customFormat="1" ht="12">
      <c r="A166" s="40"/>
      <c r="B166" s="41"/>
      <c r="C166" s="42"/>
      <c r="D166" s="219" t="s">
        <v>138</v>
      </c>
      <c r="E166" s="42"/>
      <c r="F166" s="220" t="s">
        <v>1205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138</v>
      </c>
      <c r="AU166" s="19" t="s">
        <v>81</v>
      </c>
    </row>
    <row r="167" spans="1:65" s="2" customFormat="1" ht="16.5" customHeight="1">
      <c r="A167" s="40"/>
      <c r="B167" s="41"/>
      <c r="C167" s="206" t="s">
        <v>474</v>
      </c>
      <c r="D167" s="206" t="s">
        <v>131</v>
      </c>
      <c r="E167" s="207" t="s">
        <v>1207</v>
      </c>
      <c r="F167" s="208" t="s">
        <v>1208</v>
      </c>
      <c r="G167" s="209" t="s">
        <v>851</v>
      </c>
      <c r="H167" s="210">
        <v>1</v>
      </c>
      <c r="I167" s="211"/>
      <c r="J167" s="212">
        <f>ROUND(I167*H167,2)</f>
        <v>0</v>
      </c>
      <c r="K167" s="208" t="s">
        <v>19</v>
      </c>
      <c r="L167" s="46"/>
      <c r="M167" s="213" t="s">
        <v>19</v>
      </c>
      <c r="N167" s="214" t="s">
        <v>44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136</v>
      </c>
      <c r="AT167" s="217" t="s">
        <v>131</v>
      </c>
      <c r="AU167" s="217" t="s">
        <v>81</v>
      </c>
      <c r="AY167" s="19" t="s">
        <v>129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81</v>
      </c>
      <c r="BK167" s="218">
        <f>ROUND(I167*H167,2)</f>
        <v>0</v>
      </c>
      <c r="BL167" s="19" t="s">
        <v>136</v>
      </c>
      <c r="BM167" s="217" t="s">
        <v>1209</v>
      </c>
    </row>
    <row r="168" spans="1:47" s="2" customFormat="1" ht="12">
      <c r="A168" s="40"/>
      <c r="B168" s="41"/>
      <c r="C168" s="42"/>
      <c r="D168" s="219" t="s">
        <v>138</v>
      </c>
      <c r="E168" s="42"/>
      <c r="F168" s="220" t="s">
        <v>1208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138</v>
      </c>
      <c r="AU168" s="19" t="s">
        <v>81</v>
      </c>
    </row>
    <row r="169" spans="1:63" s="12" customFormat="1" ht="25.9" customHeight="1">
      <c r="A169" s="12"/>
      <c r="B169" s="190"/>
      <c r="C169" s="191"/>
      <c r="D169" s="192" t="s">
        <v>72</v>
      </c>
      <c r="E169" s="193" t="s">
        <v>1066</v>
      </c>
      <c r="F169" s="193" t="s">
        <v>94</v>
      </c>
      <c r="G169" s="191"/>
      <c r="H169" s="191"/>
      <c r="I169" s="194"/>
      <c r="J169" s="195">
        <f>BK169</f>
        <v>0</v>
      </c>
      <c r="K169" s="191"/>
      <c r="L169" s="196"/>
      <c r="M169" s="197"/>
      <c r="N169" s="198"/>
      <c r="O169" s="198"/>
      <c r="P169" s="199">
        <f>P170+P174</f>
        <v>0</v>
      </c>
      <c r="Q169" s="198"/>
      <c r="R169" s="199">
        <f>R170+R174</f>
        <v>0</v>
      </c>
      <c r="S169" s="198"/>
      <c r="T169" s="200">
        <f>T170+T174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1" t="s">
        <v>172</v>
      </c>
      <c r="AT169" s="202" t="s">
        <v>72</v>
      </c>
      <c r="AU169" s="202" t="s">
        <v>73</v>
      </c>
      <c r="AY169" s="201" t="s">
        <v>129</v>
      </c>
      <c r="BK169" s="203">
        <f>BK170+BK174</f>
        <v>0</v>
      </c>
    </row>
    <row r="170" spans="1:63" s="12" customFormat="1" ht="22.8" customHeight="1">
      <c r="A170" s="12"/>
      <c r="B170" s="190"/>
      <c r="C170" s="191"/>
      <c r="D170" s="192" t="s">
        <v>72</v>
      </c>
      <c r="E170" s="204" t="s">
        <v>1067</v>
      </c>
      <c r="F170" s="204" t="s">
        <v>1068</v>
      </c>
      <c r="G170" s="191"/>
      <c r="H170" s="191"/>
      <c r="I170" s="194"/>
      <c r="J170" s="205">
        <f>BK170</f>
        <v>0</v>
      </c>
      <c r="K170" s="191"/>
      <c r="L170" s="196"/>
      <c r="M170" s="197"/>
      <c r="N170" s="198"/>
      <c r="O170" s="198"/>
      <c r="P170" s="199">
        <f>SUM(P171:P173)</f>
        <v>0</v>
      </c>
      <c r="Q170" s="198"/>
      <c r="R170" s="199">
        <f>SUM(R171:R173)</f>
        <v>0</v>
      </c>
      <c r="S170" s="198"/>
      <c r="T170" s="200">
        <f>SUM(T171:T173)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1" t="s">
        <v>172</v>
      </c>
      <c r="AT170" s="202" t="s">
        <v>72</v>
      </c>
      <c r="AU170" s="202" t="s">
        <v>81</v>
      </c>
      <c r="AY170" s="201" t="s">
        <v>129</v>
      </c>
      <c r="BK170" s="203">
        <f>SUM(BK171:BK173)</f>
        <v>0</v>
      </c>
    </row>
    <row r="171" spans="1:65" s="2" customFormat="1" ht="16.5" customHeight="1">
      <c r="A171" s="40"/>
      <c r="B171" s="41"/>
      <c r="C171" s="206" t="s">
        <v>479</v>
      </c>
      <c r="D171" s="206" t="s">
        <v>131</v>
      </c>
      <c r="E171" s="207" t="s">
        <v>1210</v>
      </c>
      <c r="F171" s="208" t="s">
        <v>1211</v>
      </c>
      <c r="G171" s="209" t="s">
        <v>1212</v>
      </c>
      <c r="H171" s="210">
        <v>1</v>
      </c>
      <c r="I171" s="211"/>
      <c r="J171" s="212">
        <f>ROUND(I171*H171,2)</f>
        <v>0</v>
      </c>
      <c r="K171" s="208" t="s">
        <v>135</v>
      </c>
      <c r="L171" s="46"/>
      <c r="M171" s="213" t="s">
        <v>19</v>
      </c>
      <c r="N171" s="214" t="s">
        <v>44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1072</v>
      </c>
      <c r="AT171" s="217" t="s">
        <v>131</v>
      </c>
      <c r="AU171" s="217" t="s">
        <v>83</v>
      </c>
      <c r="AY171" s="19" t="s">
        <v>129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81</v>
      </c>
      <c r="BK171" s="218">
        <f>ROUND(I171*H171,2)</f>
        <v>0</v>
      </c>
      <c r="BL171" s="19" t="s">
        <v>1072</v>
      </c>
      <c r="BM171" s="217" t="s">
        <v>1213</v>
      </c>
    </row>
    <row r="172" spans="1:47" s="2" customFormat="1" ht="12">
      <c r="A172" s="40"/>
      <c r="B172" s="41"/>
      <c r="C172" s="42"/>
      <c r="D172" s="219" t="s">
        <v>138</v>
      </c>
      <c r="E172" s="42"/>
      <c r="F172" s="220" t="s">
        <v>1211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138</v>
      </c>
      <c r="AU172" s="19" t="s">
        <v>83</v>
      </c>
    </row>
    <row r="173" spans="1:47" s="2" customFormat="1" ht="12">
      <c r="A173" s="40"/>
      <c r="B173" s="41"/>
      <c r="C173" s="42"/>
      <c r="D173" s="224" t="s">
        <v>139</v>
      </c>
      <c r="E173" s="42"/>
      <c r="F173" s="225" t="s">
        <v>1214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139</v>
      </c>
      <c r="AU173" s="19" t="s">
        <v>83</v>
      </c>
    </row>
    <row r="174" spans="1:63" s="12" customFormat="1" ht="22.8" customHeight="1">
      <c r="A174" s="12"/>
      <c r="B174" s="190"/>
      <c r="C174" s="191"/>
      <c r="D174" s="192" t="s">
        <v>72</v>
      </c>
      <c r="E174" s="204" t="s">
        <v>1215</v>
      </c>
      <c r="F174" s="204" t="s">
        <v>1216</v>
      </c>
      <c r="G174" s="191"/>
      <c r="H174" s="191"/>
      <c r="I174" s="194"/>
      <c r="J174" s="205">
        <f>BK174</f>
        <v>0</v>
      </c>
      <c r="K174" s="191"/>
      <c r="L174" s="196"/>
      <c r="M174" s="197"/>
      <c r="N174" s="198"/>
      <c r="O174" s="198"/>
      <c r="P174" s="199">
        <f>SUM(P175:P176)</f>
        <v>0</v>
      </c>
      <c r="Q174" s="198"/>
      <c r="R174" s="199">
        <f>SUM(R175:R176)</f>
        <v>0</v>
      </c>
      <c r="S174" s="198"/>
      <c r="T174" s="200">
        <f>SUM(T175:T176)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1" t="s">
        <v>172</v>
      </c>
      <c r="AT174" s="202" t="s">
        <v>72</v>
      </c>
      <c r="AU174" s="202" t="s">
        <v>81</v>
      </c>
      <c r="AY174" s="201" t="s">
        <v>129</v>
      </c>
      <c r="BK174" s="203">
        <f>SUM(BK175:BK176)</f>
        <v>0</v>
      </c>
    </row>
    <row r="175" spans="1:65" s="2" customFormat="1" ht="16.5" customHeight="1">
      <c r="A175" s="40"/>
      <c r="B175" s="41"/>
      <c r="C175" s="206" t="s">
        <v>484</v>
      </c>
      <c r="D175" s="206" t="s">
        <v>131</v>
      </c>
      <c r="E175" s="207" t="s">
        <v>1217</v>
      </c>
      <c r="F175" s="208" t="s">
        <v>1218</v>
      </c>
      <c r="G175" s="209" t="s">
        <v>1212</v>
      </c>
      <c r="H175" s="210">
        <v>1</v>
      </c>
      <c r="I175" s="211"/>
      <c r="J175" s="212">
        <f>ROUND(I175*H175,2)</f>
        <v>0</v>
      </c>
      <c r="K175" s="208" t="s">
        <v>19</v>
      </c>
      <c r="L175" s="46"/>
      <c r="M175" s="213" t="s">
        <v>19</v>
      </c>
      <c r="N175" s="214" t="s">
        <v>44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1072</v>
      </c>
      <c r="AT175" s="217" t="s">
        <v>131</v>
      </c>
      <c r="AU175" s="217" t="s">
        <v>83</v>
      </c>
      <c r="AY175" s="19" t="s">
        <v>129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81</v>
      </c>
      <c r="BK175" s="218">
        <f>ROUND(I175*H175,2)</f>
        <v>0</v>
      </c>
      <c r="BL175" s="19" t="s">
        <v>1072</v>
      </c>
      <c r="BM175" s="217" t="s">
        <v>1219</v>
      </c>
    </row>
    <row r="176" spans="1:47" s="2" customFormat="1" ht="12">
      <c r="A176" s="40"/>
      <c r="B176" s="41"/>
      <c r="C176" s="42"/>
      <c r="D176" s="219" t="s">
        <v>138</v>
      </c>
      <c r="E176" s="42"/>
      <c r="F176" s="220" t="s">
        <v>1218</v>
      </c>
      <c r="G176" s="42"/>
      <c r="H176" s="42"/>
      <c r="I176" s="221"/>
      <c r="J176" s="42"/>
      <c r="K176" s="42"/>
      <c r="L176" s="46"/>
      <c r="M176" s="269"/>
      <c r="N176" s="270"/>
      <c r="O176" s="271"/>
      <c r="P176" s="271"/>
      <c r="Q176" s="271"/>
      <c r="R176" s="271"/>
      <c r="S176" s="271"/>
      <c r="T176" s="272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138</v>
      </c>
      <c r="AU176" s="19" t="s">
        <v>83</v>
      </c>
    </row>
    <row r="177" spans="1:31" s="2" customFormat="1" ht="6.95" customHeight="1">
      <c r="A177" s="40"/>
      <c r="B177" s="61"/>
      <c r="C177" s="62"/>
      <c r="D177" s="62"/>
      <c r="E177" s="62"/>
      <c r="F177" s="62"/>
      <c r="G177" s="62"/>
      <c r="H177" s="62"/>
      <c r="I177" s="62"/>
      <c r="J177" s="62"/>
      <c r="K177" s="62"/>
      <c r="L177" s="46"/>
      <c r="M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</row>
  </sheetData>
  <sheetProtection password="CC35" sheet="1" objects="1" scenarios="1" formatColumns="0" formatRows="0" autoFilter="0"/>
  <autoFilter ref="C84:K17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173" r:id="rId1" display="https://podminky.urs.cz/item/CS_URS_2024_01/01325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83</v>
      </c>
    </row>
    <row r="4" spans="2:46" s="1" customFormat="1" ht="24.95" customHeight="1">
      <c r="B4" s="22"/>
      <c r="D4" s="132" t="s">
        <v>96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Rekonstrukce ulic Kremličkova a Radimského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1220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21. 2. 2024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33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34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39</v>
      </c>
      <c r="E30" s="40"/>
      <c r="F30" s="40"/>
      <c r="G30" s="40"/>
      <c r="H30" s="40"/>
      <c r="I30" s="40"/>
      <c r="J30" s="146">
        <f>ROUND(J81,2)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41</v>
      </c>
      <c r="G32" s="40"/>
      <c r="H32" s="40"/>
      <c r="I32" s="147" t="s">
        <v>40</v>
      </c>
      <c r="J32" s="147" t="s">
        <v>42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43</v>
      </c>
      <c r="E33" s="134" t="s">
        <v>44</v>
      </c>
      <c r="F33" s="149">
        <f>ROUND((SUM(BE81:BE207)),2)</f>
        <v>0</v>
      </c>
      <c r="G33" s="40"/>
      <c r="H33" s="40"/>
      <c r="I33" s="150">
        <v>0.21</v>
      </c>
      <c r="J33" s="149">
        <f>ROUND(((SUM(BE81:BE207))*I33),2)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45</v>
      </c>
      <c r="F34" s="149">
        <f>ROUND((SUM(BF81:BF207)),2)</f>
        <v>0</v>
      </c>
      <c r="G34" s="40"/>
      <c r="H34" s="40"/>
      <c r="I34" s="150">
        <v>0.12</v>
      </c>
      <c r="J34" s="149">
        <f>ROUND(((SUM(BF81:BF207))*I34),2)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46</v>
      </c>
      <c r="F35" s="149">
        <f>ROUND((SUM(BG81:BG207)),2)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47</v>
      </c>
      <c r="F36" s="149">
        <f>ROUND((SUM(BH81:BH207)),2)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48</v>
      </c>
      <c r="F37" s="149">
        <f>ROUND((SUM(BI81:BI207)),2)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Rekonstrukce ulic Kremličkova a Radimského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800 - Sadové úpravy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21. 2. 2024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Kolín</v>
      </c>
      <c r="G54" s="42"/>
      <c r="H54" s="42"/>
      <c r="I54" s="34" t="s">
        <v>32</v>
      </c>
      <c r="J54" s="38" t="str">
        <f>E21</f>
        <v>Advisia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Advisia s.r.o.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71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102</v>
      </c>
    </row>
    <row r="60" spans="1:31" s="9" customFormat="1" ht="24.95" customHeight="1">
      <c r="A60" s="9"/>
      <c r="B60" s="167"/>
      <c r="C60" s="168"/>
      <c r="D60" s="169" t="s">
        <v>103</v>
      </c>
      <c r="E60" s="170"/>
      <c r="F60" s="170"/>
      <c r="G60" s="170"/>
      <c r="H60" s="170"/>
      <c r="I60" s="170"/>
      <c r="J60" s="171">
        <f>J82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104</v>
      </c>
      <c r="E61" s="176"/>
      <c r="F61" s="176"/>
      <c r="G61" s="176"/>
      <c r="H61" s="176"/>
      <c r="I61" s="176"/>
      <c r="J61" s="177">
        <f>J83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114</v>
      </c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62" t="str">
        <f>E7</f>
        <v>Rekonstrukce ulic Kremličkova a Radimského</v>
      </c>
      <c r="F71" s="34"/>
      <c r="G71" s="34"/>
      <c r="H71" s="34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97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>SO 800 - Sadové úpravy</v>
      </c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21</v>
      </c>
      <c r="D75" s="42"/>
      <c r="E75" s="42"/>
      <c r="F75" s="29" t="str">
        <f>F12</f>
        <v xml:space="preserve"> </v>
      </c>
      <c r="G75" s="42"/>
      <c r="H75" s="42"/>
      <c r="I75" s="34" t="s">
        <v>23</v>
      </c>
      <c r="J75" s="74" t="str">
        <f>IF(J12="","",J12)</f>
        <v>21. 2. 2024</v>
      </c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25</v>
      </c>
      <c r="D77" s="42"/>
      <c r="E77" s="42"/>
      <c r="F77" s="29" t="str">
        <f>E15</f>
        <v>Město Kolín</v>
      </c>
      <c r="G77" s="42"/>
      <c r="H77" s="42"/>
      <c r="I77" s="34" t="s">
        <v>32</v>
      </c>
      <c r="J77" s="38" t="str">
        <f>E21</f>
        <v>Advisia s.r.o.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30</v>
      </c>
      <c r="D78" s="42"/>
      <c r="E78" s="42"/>
      <c r="F78" s="29" t="str">
        <f>IF(E18="","",E18)</f>
        <v>Vyplň údaj</v>
      </c>
      <c r="G78" s="42"/>
      <c r="H78" s="42"/>
      <c r="I78" s="34" t="s">
        <v>36</v>
      </c>
      <c r="J78" s="38" t="str">
        <f>E24</f>
        <v>Advisia s.r.o.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79"/>
      <c r="B80" s="180"/>
      <c r="C80" s="181" t="s">
        <v>115</v>
      </c>
      <c r="D80" s="182" t="s">
        <v>58</v>
      </c>
      <c r="E80" s="182" t="s">
        <v>54</v>
      </c>
      <c r="F80" s="182" t="s">
        <v>55</v>
      </c>
      <c r="G80" s="182" t="s">
        <v>116</v>
      </c>
      <c r="H80" s="182" t="s">
        <v>117</v>
      </c>
      <c r="I80" s="182" t="s">
        <v>118</v>
      </c>
      <c r="J80" s="182" t="s">
        <v>101</v>
      </c>
      <c r="K80" s="183" t="s">
        <v>119</v>
      </c>
      <c r="L80" s="184"/>
      <c r="M80" s="94" t="s">
        <v>19</v>
      </c>
      <c r="N80" s="95" t="s">
        <v>43</v>
      </c>
      <c r="O80" s="95" t="s">
        <v>120</v>
      </c>
      <c r="P80" s="95" t="s">
        <v>121</v>
      </c>
      <c r="Q80" s="95" t="s">
        <v>122</v>
      </c>
      <c r="R80" s="95" t="s">
        <v>123</v>
      </c>
      <c r="S80" s="95" t="s">
        <v>124</v>
      </c>
      <c r="T80" s="96" t="s">
        <v>125</v>
      </c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</row>
    <row r="81" spans="1:63" s="2" customFormat="1" ht="22.8" customHeight="1">
      <c r="A81" s="40"/>
      <c r="B81" s="41"/>
      <c r="C81" s="101" t="s">
        <v>126</v>
      </c>
      <c r="D81" s="42"/>
      <c r="E81" s="42"/>
      <c r="F81" s="42"/>
      <c r="G81" s="42"/>
      <c r="H81" s="42"/>
      <c r="I81" s="42"/>
      <c r="J81" s="185">
        <f>BK81</f>
        <v>0</v>
      </c>
      <c r="K81" s="42"/>
      <c r="L81" s="46"/>
      <c r="M81" s="97"/>
      <c r="N81" s="186"/>
      <c r="O81" s="98"/>
      <c r="P81" s="187">
        <f>P82</f>
        <v>0</v>
      </c>
      <c r="Q81" s="98"/>
      <c r="R81" s="187">
        <f>R82</f>
        <v>34.769324000000005</v>
      </c>
      <c r="S81" s="98"/>
      <c r="T81" s="188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72</v>
      </c>
      <c r="AU81" s="19" t="s">
        <v>102</v>
      </c>
      <c r="BK81" s="189">
        <f>BK82</f>
        <v>0</v>
      </c>
    </row>
    <row r="82" spans="1:63" s="12" customFormat="1" ht="25.9" customHeight="1">
      <c r="A82" s="12"/>
      <c r="B82" s="190"/>
      <c r="C82" s="191"/>
      <c r="D82" s="192" t="s">
        <v>72</v>
      </c>
      <c r="E82" s="193" t="s">
        <v>127</v>
      </c>
      <c r="F82" s="193" t="s">
        <v>128</v>
      </c>
      <c r="G82" s="191"/>
      <c r="H82" s="191"/>
      <c r="I82" s="194"/>
      <c r="J82" s="195">
        <f>BK82</f>
        <v>0</v>
      </c>
      <c r="K82" s="191"/>
      <c r="L82" s="196"/>
      <c r="M82" s="197"/>
      <c r="N82" s="198"/>
      <c r="O82" s="198"/>
      <c r="P82" s="199">
        <f>P83</f>
        <v>0</v>
      </c>
      <c r="Q82" s="198"/>
      <c r="R82" s="199">
        <f>R83</f>
        <v>34.769324000000005</v>
      </c>
      <c r="S82" s="198"/>
      <c r="T82" s="200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1" t="s">
        <v>81</v>
      </c>
      <c r="AT82" s="202" t="s">
        <v>72</v>
      </c>
      <c r="AU82" s="202" t="s">
        <v>73</v>
      </c>
      <c r="AY82" s="201" t="s">
        <v>129</v>
      </c>
      <c r="BK82" s="203">
        <f>BK83</f>
        <v>0</v>
      </c>
    </row>
    <row r="83" spans="1:63" s="12" customFormat="1" ht="22.8" customHeight="1">
      <c r="A83" s="12"/>
      <c r="B83" s="190"/>
      <c r="C83" s="191"/>
      <c r="D83" s="192" t="s">
        <v>72</v>
      </c>
      <c r="E83" s="204" t="s">
        <v>81</v>
      </c>
      <c r="F83" s="204" t="s">
        <v>130</v>
      </c>
      <c r="G83" s="191"/>
      <c r="H83" s="191"/>
      <c r="I83" s="194"/>
      <c r="J83" s="205">
        <f>BK83</f>
        <v>0</v>
      </c>
      <c r="K83" s="191"/>
      <c r="L83" s="196"/>
      <c r="M83" s="197"/>
      <c r="N83" s="198"/>
      <c r="O83" s="198"/>
      <c r="P83" s="199">
        <f>SUM(P84:P207)</f>
        <v>0</v>
      </c>
      <c r="Q83" s="198"/>
      <c r="R83" s="199">
        <f>SUM(R84:R207)</f>
        <v>34.769324000000005</v>
      </c>
      <c r="S83" s="198"/>
      <c r="T83" s="200">
        <f>SUM(T84:T207)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81</v>
      </c>
      <c r="AT83" s="202" t="s">
        <v>72</v>
      </c>
      <c r="AU83" s="202" t="s">
        <v>81</v>
      </c>
      <c r="AY83" s="201" t="s">
        <v>129</v>
      </c>
      <c r="BK83" s="203">
        <f>SUM(BK84:BK207)</f>
        <v>0</v>
      </c>
    </row>
    <row r="84" spans="1:65" s="2" customFormat="1" ht="37.8" customHeight="1">
      <c r="A84" s="40"/>
      <c r="B84" s="41"/>
      <c r="C84" s="206" t="s">
        <v>81</v>
      </c>
      <c r="D84" s="206" t="s">
        <v>131</v>
      </c>
      <c r="E84" s="207" t="s">
        <v>373</v>
      </c>
      <c r="F84" s="208" t="s">
        <v>374</v>
      </c>
      <c r="G84" s="209" t="s">
        <v>301</v>
      </c>
      <c r="H84" s="210">
        <v>98.35</v>
      </c>
      <c r="I84" s="211"/>
      <c r="J84" s="212">
        <f>ROUND(I84*H84,2)</f>
        <v>0</v>
      </c>
      <c r="K84" s="208" t="s">
        <v>135</v>
      </c>
      <c r="L84" s="46"/>
      <c r="M84" s="213" t="s">
        <v>19</v>
      </c>
      <c r="N84" s="214" t="s">
        <v>44</v>
      </c>
      <c r="O84" s="86"/>
      <c r="P84" s="215">
        <f>O84*H84</f>
        <v>0</v>
      </c>
      <c r="Q84" s="215">
        <v>0</v>
      </c>
      <c r="R84" s="215">
        <f>Q84*H84</f>
        <v>0</v>
      </c>
      <c r="S84" s="215">
        <v>0</v>
      </c>
      <c r="T84" s="216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7" t="s">
        <v>136</v>
      </c>
      <c r="AT84" s="217" t="s">
        <v>131</v>
      </c>
      <c r="AU84" s="217" t="s">
        <v>83</v>
      </c>
      <c r="AY84" s="19" t="s">
        <v>129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9" t="s">
        <v>81</v>
      </c>
      <c r="BK84" s="218">
        <f>ROUND(I84*H84,2)</f>
        <v>0</v>
      </c>
      <c r="BL84" s="19" t="s">
        <v>136</v>
      </c>
      <c r="BM84" s="217" t="s">
        <v>1221</v>
      </c>
    </row>
    <row r="85" spans="1:47" s="2" customFormat="1" ht="12">
      <c r="A85" s="40"/>
      <c r="B85" s="41"/>
      <c r="C85" s="42"/>
      <c r="D85" s="219" t="s">
        <v>138</v>
      </c>
      <c r="E85" s="42"/>
      <c r="F85" s="220" t="s">
        <v>374</v>
      </c>
      <c r="G85" s="42"/>
      <c r="H85" s="42"/>
      <c r="I85" s="221"/>
      <c r="J85" s="42"/>
      <c r="K85" s="42"/>
      <c r="L85" s="46"/>
      <c r="M85" s="222"/>
      <c r="N85" s="223"/>
      <c r="O85" s="86"/>
      <c r="P85" s="86"/>
      <c r="Q85" s="86"/>
      <c r="R85" s="86"/>
      <c r="S85" s="86"/>
      <c r="T85" s="87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138</v>
      </c>
      <c r="AU85" s="19" t="s">
        <v>83</v>
      </c>
    </row>
    <row r="86" spans="1:47" s="2" customFormat="1" ht="12">
      <c r="A86" s="40"/>
      <c r="B86" s="41"/>
      <c r="C86" s="42"/>
      <c r="D86" s="224" t="s">
        <v>139</v>
      </c>
      <c r="E86" s="42"/>
      <c r="F86" s="225" t="s">
        <v>376</v>
      </c>
      <c r="G86" s="42"/>
      <c r="H86" s="42"/>
      <c r="I86" s="221"/>
      <c r="J86" s="42"/>
      <c r="K86" s="42"/>
      <c r="L86" s="46"/>
      <c r="M86" s="222"/>
      <c r="N86" s="223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139</v>
      </c>
      <c r="AU86" s="19" t="s">
        <v>83</v>
      </c>
    </row>
    <row r="87" spans="1:51" s="14" customFormat="1" ht="12">
      <c r="A87" s="14"/>
      <c r="B87" s="237"/>
      <c r="C87" s="238"/>
      <c r="D87" s="219" t="s">
        <v>154</v>
      </c>
      <c r="E87" s="239" t="s">
        <v>19</v>
      </c>
      <c r="F87" s="240" t="s">
        <v>1222</v>
      </c>
      <c r="G87" s="238"/>
      <c r="H87" s="241">
        <v>81.25</v>
      </c>
      <c r="I87" s="242"/>
      <c r="J87" s="238"/>
      <c r="K87" s="238"/>
      <c r="L87" s="243"/>
      <c r="M87" s="244"/>
      <c r="N87" s="245"/>
      <c r="O87" s="245"/>
      <c r="P87" s="245"/>
      <c r="Q87" s="245"/>
      <c r="R87" s="245"/>
      <c r="S87" s="245"/>
      <c r="T87" s="246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47" t="s">
        <v>154</v>
      </c>
      <c r="AU87" s="247" t="s">
        <v>83</v>
      </c>
      <c r="AV87" s="14" t="s">
        <v>83</v>
      </c>
      <c r="AW87" s="14" t="s">
        <v>35</v>
      </c>
      <c r="AX87" s="14" t="s">
        <v>73</v>
      </c>
      <c r="AY87" s="247" t="s">
        <v>129</v>
      </c>
    </row>
    <row r="88" spans="1:51" s="14" customFormat="1" ht="12">
      <c r="A88" s="14"/>
      <c r="B88" s="237"/>
      <c r="C88" s="238"/>
      <c r="D88" s="219" t="s">
        <v>154</v>
      </c>
      <c r="E88" s="239" t="s">
        <v>19</v>
      </c>
      <c r="F88" s="240" t="s">
        <v>1223</v>
      </c>
      <c r="G88" s="238"/>
      <c r="H88" s="241">
        <v>16.5</v>
      </c>
      <c r="I88" s="242"/>
      <c r="J88" s="238"/>
      <c r="K88" s="238"/>
      <c r="L88" s="243"/>
      <c r="M88" s="244"/>
      <c r="N88" s="245"/>
      <c r="O88" s="245"/>
      <c r="P88" s="245"/>
      <c r="Q88" s="245"/>
      <c r="R88" s="245"/>
      <c r="S88" s="245"/>
      <c r="T88" s="246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7" t="s">
        <v>154</v>
      </c>
      <c r="AU88" s="247" t="s">
        <v>83</v>
      </c>
      <c r="AV88" s="14" t="s">
        <v>83</v>
      </c>
      <c r="AW88" s="14" t="s">
        <v>35</v>
      </c>
      <c r="AX88" s="14" t="s">
        <v>73</v>
      </c>
      <c r="AY88" s="247" t="s">
        <v>129</v>
      </c>
    </row>
    <row r="89" spans="1:51" s="14" customFormat="1" ht="12">
      <c r="A89" s="14"/>
      <c r="B89" s="237"/>
      <c r="C89" s="238"/>
      <c r="D89" s="219" t="s">
        <v>154</v>
      </c>
      <c r="E89" s="239" t="s">
        <v>19</v>
      </c>
      <c r="F89" s="240" t="s">
        <v>1224</v>
      </c>
      <c r="G89" s="238"/>
      <c r="H89" s="241">
        <v>0.6</v>
      </c>
      <c r="I89" s="242"/>
      <c r="J89" s="238"/>
      <c r="K89" s="238"/>
      <c r="L89" s="243"/>
      <c r="M89" s="244"/>
      <c r="N89" s="245"/>
      <c r="O89" s="245"/>
      <c r="P89" s="245"/>
      <c r="Q89" s="245"/>
      <c r="R89" s="245"/>
      <c r="S89" s="245"/>
      <c r="T89" s="246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7" t="s">
        <v>154</v>
      </c>
      <c r="AU89" s="247" t="s">
        <v>83</v>
      </c>
      <c r="AV89" s="14" t="s">
        <v>83</v>
      </c>
      <c r="AW89" s="14" t="s">
        <v>35</v>
      </c>
      <c r="AX89" s="14" t="s">
        <v>73</v>
      </c>
      <c r="AY89" s="247" t="s">
        <v>129</v>
      </c>
    </row>
    <row r="90" spans="1:51" s="15" customFormat="1" ht="12">
      <c r="A90" s="15"/>
      <c r="B90" s="248"/>
      <c r="C90" s="249"/>
      <c r="D90" s="219" t="s">
        <v>154</v>
      </c>
      <c r="E90" s="250" t="s">
        <v>19</v>
      </c>
      <c r="F90" s="251" t="s">
        <v>162</v>
      </c>
      <c r="G90" s="249"/>
      <c r="H90" s="252">
        <v>98.35</v>
      </c>
      <c r="I90" s="253"/>
      <c r="J90" s="249"/>
      <c r="K90" s="249"/>
      <c r="L90" s="254"/>
      <c r="M90" s="255"/>
      <c r="N90" s="256"/>
      <c r="O90" s="256"/>
      <c r="P90" s="256"/>
      <c r="Q90" s="256"/>
      <c r="R90" s="256"/>
      <c r="S90" s="256"/>
      <c r="T90" s="257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T90" s="258" t="s">
        <v>154</v>
      </c>
      <c r="AU90" s="258" t="s">
        <v>83</v>
      </c>
      <c r="AV90" s="15" t="s">
        <v>136</v>
      </c>
      <c r="AW90" s="15" t="s">
        <v>35</v>
      </c>
      <c r="AX90" s="15" t="s">
        <v>81</v>
      </c>
      <c r="AY90" s="258" t="s">
        <v>129</v>
      </c>
    </row>
    <row r="91" spans="1:65" s="2" customFormat="1" ht="24.15" customHeight="1">
      <c r="A91" s="40"/>
      <c r="B91" s="41"/>
      <c r="C91" s="206" t="s">
        <v>83</v>
      </c>
      <c r="D91" s="206" t="s">
        <v>131</v>
      </c>
      <c r="E91" s="207" t="s">
        <v>398</v>
      </c>
      <c r="F91" s="208" t="s">
        <v>399</v>
      </c>
      <c r="G91" s="209" t="s">
        <v>400</v>
      </c>
      <c r="H91" s="210">
        <v>186.865</v>
      </c>
      <c r="I91" s="211"/>
      <c r="J91" s="212">
        <f>ROUND(I91*H91,2)</f>
        <v>0</v>
      </c>
      <c r="K91" s="208" t="s">
        <v>135</v>
      </c>
      <c r="L91" s="46"/>
      <c r="M91" s="213" t="s">
        <v>19</v>
      </c>
      <c r="N91" s="214" t="s">
        <v>44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136</v>
      </c>
      <c r="AT91" s="217" t="s">
        <v>131</v>
      </c>
      <c r="AU91" s="217" t="s">
        <v>83</v>
      </c>
      <c r="AY91" s="19" t="s">
        <v>129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81</v>
      </c>
      <c r="BK91" s="218">
        <f>ROUND(I91*H91,2)</f>
        <v>0</v>
      </c>
      <c r="BL91" s="19" t="s">
        <v>136</v>
      </c>
      <c r="BM91" s="217" t="s">
        <v>1225</v>
      </c>
    </row>
    <row r="92" spans="1:47" s="2" customFormat="1" ht="12">
      <c r="A92" s="40"/>
      <c r="B92" s="41"/>
      <c r="C92" s="42"/>
      <c r="D92" s="219" t="s">
        <v>138</v>
      </c>
      <c r="E92" s="42"/>
      <c r="F92" s="220" t="s">
        <v>399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138</v>
      </c>
      <c r="AU92" s="19" t="s">
        <v>83</v>
      </c>
    </row>
    <row r="93" spans="1:47" s="2" customFormat="1" ht="12">
      <c r="A93" s="40"/>
      <c r="B93" s="41"/>
      <c r="C93" s="42"/>
      <c r="D93" s="224" t="s">
        <v>139</v>
      </c>
      <c r="E93" s="42"/>
      <c r="F93" s="225" t="s">
        <v>402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139</v>
      </c>
      <c r="AU93" s="19" t="s">
        <v>83</v>
      </c>
    </row>
    <row r="94" spans="1:51" s="14" customFormat="1" ht="12">
      <c r="A94" s="14"/>
      <c r="B94" s="237"/>
      <c r="C94" s="238"/>
      <c r="D94" s="219" t="s">
        <v>154</v>
      </c>
      <c r="E94" s="239" t="s">
        <v>19</v>
      </c>
      <c r="F94" s="240" t="s">
        <v>1226</v>
      </c>
      <c r="G94" s="238"/>
      <c r="H94" s="241">
        <v>154.375</v>
      </c>
      <c r="I94" s="242"/>
      <c r="J94" s="238"/>
      <c r="K94" s="238"/>
      <c r="L94" s="243"/>
      <c r="M94" s="244"/>
      <c r="N94" s="245"/>
      <c r="O94" s="245"/>
      <c r="P94" s="245"/>
      <c r="Q94" s="245"/>
      <c r="R94" s="245"/>
      <c r="S94" s="245"/>
      <c r="T94" s="246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7" t="s">
        <v>154</v>
      </c>
      <c r="AU94" s="247" t="s">
        <v>83</v>
      </c>
      <c r="AV94" s="14" t="s">
        <v>83</v>
      </c>
      <c r="AW94" s="14" t="s">
        <v>35</v>
      </c>
      <c r="AX94" s="14" t="s">
        <v>73</v>
      </c>
      <c r="AY94" s="247" t="s">
        <v>129</v>
      </c>
    </row>
    <row r="95" spans="1:51" s="14" customFormat="1" ht="12">
      <c r="A95" s="14"/>
      <c r="B95" s="237"/>
      <c r="C95" s="238"/>
      <c r="D95" s="219" t="s">
        <v>154</v>
      </c>
      <c r="E95" s="239" t="s">
        <v>19</v>
      </c>
      <c r="F95" s="240" t="s">
        <v>1227</v>
      </c>
      <c r="G95" s="238"/>
      <c r="H95" s="241">
        <v>31.35</v>
      </c>
      <c r="I95" s="242"/>
      <c r="J95" s="238"/>
      <c r="K95" s="238"/>
      <c r="L95" s="243"/>
      <c r="M95" s="244"/>
      <c r="N95" s="245"/>
      <c r="O95" s="245"/>
      <c r="P95" s="245"/>
      <c r="Q95" s="245"/>
      <c r="R95" s="245"/>
      <c r="S95" s="245"/>
      <c r="T95" s="246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7" t="s">
        <v>154</v>
      </c>
      <c r="AU95" s="247" t="s">
        <v>83</v>
      </c>
      <c r="AV95" s="14" t="s">
        <v>83</v>
      </c>
      <c r="AW95" s="14" t="s">
        <v>35</v>
      </c>
      <c r="AX95" s="14" t="s">
        <v>73</v>
      </c>
      <c r="AY95" s="247" t="s">
        <v>129</v>
      </c>
    </row>
    <row r="96" spans="1:51" s="14" customFormat="1" ht="12">
      <c r="A96" s="14"/>
      <c r="B96" s="237"/>
      <c r="C96" s="238"/>
      <c r="D96" s="219" t="s">
        <v>154</v>
      </c>
      <c r="E96" s="239" t="s">
        <v>19</v>
      </c>
      <c r="F96" s="240" t="s">
        <v>1228</v>
      </c>
      <c r="G96" s="238"/>
      <c r="H96" s="241">
        <v>1.14</v>
      </c>
      <c r="I96" s="242"/>
      <c r="J96" s="238"/>
      <c r="K96" s="238"/>
      <c r="L96" s="243"/>
      <c r="M96" s="244"/>
      <c r="N96" s="245"/>
      <c r="O96" s="245"/>
      <c r="P96" s="245"/>
      <c r="Q96" s="245"/>
      <c r="R96" s="245"/>
      <c r="S96" s="245"/>
      <c r="T96" s="246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7" t="s">
        <v>154</v>
      </c>
      <c r="AU96" s="247" t="s">
        <v>83</v>
      </c>
      <c r="AV96" s="14" t="s">
        <v>83</v>
      </c>
      <c r="AW96" s="14" t="s">
        <v>35</v>
      </c>
      <c r="AX96" s="14" t="s">
        <v>73</v>
      </c>
      <c r="AY96" s="247" t="s">
        <v>129</v>
      </c>
    </row>
    <row r="97" spans="1:51" s="15" customFormat="1" ht="12">
      <c r="A97" s="15"/>
      <c r="B97" s="248"/>
      <c r="C97" s="249"/>
      <c r="D97" s="219" t="s">
        <v>154</v>
      </c>
      <c r="E97" s="250" t="s">
        <v>19</v>
      </c>
      <c r="F97" s="251" t="s">
        <v>162</v>
      </c>
      <c r="G97" s="249"/>
      <c r="H97" s="252">
        <v>186.86499999999998</v>
      </c>
      <c r="I97" s="253"/>
      <c r="J97" s="249"/>
      <c r="K97" s="249"/>
      <c r="L97" s="254"/>
      <c r="M97" s="255"/>
      <c r="N97" s="256"/>
      <c r="O97" s="256"/>
      <c r="P97" s="256"/>
      <c r="Q97" s="256"/>
      <c r="R97" s="256"/>
      <c r="S97" s="256"/>
      <c r="T97" s="257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8" t="s">
        <v>154</v>
      </c>
      <c r="AU97" s="258" t="s">
        <v>83</v>
      </c>
      <c r="AV97" s="15" t="s">
        <v>136</v>
      </c>
      <c r="AW97" s="15" t="s">
        <v>35</v>
      </c>
      <c r="AX97" s="15" t="s">
        <v>81</v>
      </c>
      <c r="AY97" s="258" t="s">
        <v>129</v>
      </c>
    </row>
    <row r="98" spans="1:65" s="2" customFormat="1" ht="24.15" customHeight="1">
      <c r="A98" s="40"/>
      <c r="B98" s="41"/>
      <c r="C98" s="206" t="s">
        <v>148</v>
      </c>
      <c r="D98" s="206" t="s">
        <v>131</v>
      </c>
      <c r="E98" s="207" t="s">
        <v>1229</v>
      </c>
      <c r="F98" s="208" t="s">
        <v>1230</v>
      </c>
      <c r="G98" s="209" t="s">
        <v>134</v>
      </c>
      <c r="H98" s="210">
        <v>962.68</v>
      </c>
      <c r="I98" s="211"/>
      <c r="J98" s="212">
        <f>ROUND(I98*H98,2)</f>
        <v>0</v>
      </c>
      <c r="K98" s="208" t="s">
        <v>135</v>
      </c>
      <c r="L98" s="46"/>
      <c r="M98" s="213" t="s">
        <v>19</v>
      </c>
      <c r="N98" s="214" t="s">
        <v>44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136</v>
      </c>
      <c r="AT98" s="217" t="s">
        <v>131</v>
      </c>
      <c r="AU98" s="217" t="s">
        <v>83</v>
      </c>
      <c r="AY98" s="19" t="s">
        <v>129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81</v>
      </c>
      <c r="BK98" s="218">
        <f>ROUND(I98*H98,2)</f>
        <v>0</v>
      </c>
      <c r="BL98" s="19" t="s">
        <v>136</v>
      </c>
      <c r="BM98" s="217" t="s">
        <v>1231</v>
      </c>
    </row>
    <row r="99" spans="1:47" s="2" customFormat="1" ht="12">
      <c r="A99" s="40"/>
      <c r="B99" s="41"/>
      <c r="C99" s="42"/>
      <c r="D99" s="219" t="s">
        <v>138</v>
      </c>
      <c r="E99" s="42"/>
      <c r="F99" s="220" t="s">
        <v>1230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138</v>
      </c>
      <c r="AU99" s="19" t="s">
        <v>83</v>
      </c>
    </row>
    <row r="100" spans="1:47" s="2" customFormat="1" ht="12">
      <c r="A100" s="40"/>
      <c r="B100" s="41"/>
      <c r="C100" s="42"/>
      <c r="D100" s="224" t="s">
        <v>139</v>
      </c>
      <c r="E100" s="42"/>
      <c r="F100" s="225" t="s">
        <v>1232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139</v>
      </c>
      <c r="AU100" s="19" t="s">
        <v>83</v>
      </c>
    </row>
    <row r="101" spans="1:65" s="2" customFormat="1" ht="16.5" customHeight="1">
      <c r="A101" s="40"/>
      <c r="B101" s="41"/>
      <c r="C101" s="259" t="s">
        <v>136</v>
      </c>
      <c r="D101" s="259" t="s">
        <v>419</v>
      </c>
      <c r="E101" s="260" t="s">
        <v>1233</v>
      </c>
      <c r="F101" s="261" t="s">
        <v>1234</v>
      </c>
      <c r="G101" s="262" t="s">
        <v>986</v>
      </c>
      <c r="H101" s="263">
        <v>19.254</v>
      </c>
      <c r="I101" s="264"/>
      <c r="J101" s="265">
        <f>ROUND(I101*H101,2)</f>
        <v>0</v>
      </c>
      <c r="K101" s="261" t="s">
        <v>135</v>
      </c>
      <c r="L101" s="266"/>
      <c r="M101" s="267" t="s">
        <v>19</v>
      </c>
      <c r="N101" s="268" t="s">
        <v>44</v>
      </c>
      <c r="O101" s="86"/>
      <c r="P101" s="215">
        <f>O101*H101</f>
        <v>0</v>
      </c>
      <c r="Q101" s="215">
        <v>0.001</v>
      </c>
      <c r="R101" s="215">
        <f>Q101*H101</f>
        <v>0.019254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197</v>
      </c>
      <c r="AT101" s="217" t="s">
        <v>419</v>
      </c>
      <c r="AU101" s="217" t="s">
        <v>83</v>
      </c>
      <c r="AY101" s="19" t="s">
        <v>129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81</v>
      </c>
      <c r="BK101" s="218">
        <f>ROUND(I101*H101,2)</f>
        <v>0</v>
      </c>
      <c r="BL101" s="19" t="s">
        <v>136</v>
      </c>
      <c r="BM101" s="217" t="s">
        <v>1235</v>
      </c>
    </row>
    <row r="102" spans="1:47" s="2" customFormat="1" ht="12">
      <c r="A102" s="40"/>
      <c r="B102" s="41"/>
      <c r="C102" s="42"/>
      <c r="D102" s="219" t="s">
        <v>138</v>
      </c>
      <c r="E102" s="42"/>
      <c r="F102" s="220" t="s">
        <v>1234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138</v>
      </c>
      <c r="AU102" s="19" t="s">
        <v>83</v>
      </c>
    </row>
    <row r="103" spans="1:51" s="14" customFormat="1" ht="12">
      <c r="A103" s="14"/>
      <c r="B103" s="237"/>
      <c r="C103" s="238"/>
      <c r="D103" s="219" t="s">
        <v>154</v>
      </c>
      <c r="E103" s="239" t="s">
        <v>19</v>
      </c>
      <c r="F103" s="240" t="s">
        <v>1236</v>
      </c>
      <c r="G103" s="238"/>
      <c r="H103" s="241">
        <v>19.254</v>
      </c>
      <c r="I103" s="242"/>
      <c r="J103" s="238"/>
      <c r="K103" s="238"/>
      <c r="L103" s="243"/>
      <c r="M103" s="244"/>
      <c r="N103" s="245"/>
      <c r="O103" s="245"/>
      <c r="P103" s="245"/>
      <c r="Q103" s="245"/>
      <c r="R103" s="245"/>
      <c r="S103" s="245"/>
      <c r="T103" s="246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7" t="s">
        <v>154</v>
      </c>
      <c r="AU103" s="247" t="s">
        <v>83</v>
      </c>
      <c r="AV103" s="14" t="s">
        <v>83</v>
      </c>
      <c r="AW103" s="14" t="s">
        <v>35</v>
      </c>
      <c r="AX103" s="14" t="s">
        <v>81</v>
      </c>
      <c r="AY103" s="247" t="s">
        <v>129</v>
      </c>
    </row>
    <row r="104" spans="1:65" s="2" customFormat="1" ht="16.5" customHeight="1">
      <c r="A104" s="40"/>
      <c r="B104" s="41"/>
      <c r="C104" s="206" t="s">
        <v>172</v>
      </c>
      <c r="D104" s="206" t="s">
        <v>131</v>
      </c>
      <c r="E104" s="207" t="s">
        <v>1237</v>
      </c>
      <c r="F104" s="208" t="s">
        <v>1238</v>
      </c>
      <c r="G104" s="209" t="s">
        <v>134</v>
      </c>
      <c r="H104" s="210">
        <v>962.68</v>
      </c>
      <c r="I104" s="211"/>
      <c r="J104" s="212">
        <f>ROUND(I104*H104,2)</f>
        <v>0</v>
      </c>
      <c r="K104" s="208" t="s">
        <v>135</v>
      </c>
      <c r="L104" s="46"/>
      <c r="M104" s="213" t="s">
        <v>19</v>
      </c>
      <c r="N104" s="214" t="s">
        <v>44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136</v>
      </c>
      <c r="AT104" s="217" t="s">
        <v>131</v>
      </c>
      <c r="AU104" s="217" t="s">
        <v>83</v>
      </c>
      <c r="AY104" s="19" t="s">
        <v>129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81</v>
      </c>
      <c r="BK104" s="218">
        <f>ROUND(I104*H104,2)</f>
        <v>0</v>
      </c>
      <c r="BL104" s="19" t="s">
        <v>136</v>
      </c>
      <c r="BM104" s="217" t="s">
        <v>1239</v>
      </c>
    </row>
    <row r="105" spans="1:47" s="2" customFormat="1" ht="12">
      <c r="A105" s="40"/>
      <c r="B105" s="41"/>
      <c r="C105" s="42"/>
      <c r="D105" s="219" t="s">
        <v>138</v>
      </c>
      <c r="E105" s="42"/>
      <c r="F105" s="220" t="s">
        <v>1238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138</v>
      </c>
      <c r="AU105" s="19" t="s">
        <v>83</v>
      </c>
    </row>
    <row r="106" spans="1:47" s="2" customFormat="1" ht="12">
      <c r="A106" s="40"/>
      <c r="B106" s="41"/>
      <c r="C106" s="42"/>
      <c r="D106" s="224" t="s">
        <v>139</v>
      </c>
      <c r="E106" s="42"/>
      <c r="F106" s="225" t="s">
        <v>1240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139</v>
      </c>
      <c r="AU106" s="19" t="s">
        <v>83</v>
      </c>
    </row>
    <row r="107" spans="1:65" s="2" customFormat="1" ht="24.15" customHeight="1">
      <c r="A107" s="40"/>
      <c r="B107" s="41"/>
      <c r="C107" s="206" t="s">
        <v>180</v>
      </c>
      <c r="D107" s="206" t="s">
        <v>131</v>
      </c>
      <c r="E107" s="207" t="s">
        <v>1241</v>
      </c>
      <c r="F107" s="208" t="s">
        <v>1242</v>
      </c>
      <c r="G107" s="209" t="s">
        <v>280</v>
      </c>
      <c r="H107" s="210">
        <v>680</v>
      </c>
      <c r="I107" s="211"/>
      <c r="J107" s="212">
        <f>ROUND(I107*H107,2)</f>
        <v>0</v>
      </c>
      <c r="K107" s="208" t="s">
        <v>135</v>
      </c>
      <c r="L107" s="46"/>
      <c r="M107" s="213" t="s">
        <v>19</v>
      </c>
      <c r="N107" s="214" t="s">
        <v>44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136</v>
      </c>
      <c r="AT107" s="217" t="s">
        <v>131</v>
      </c>
      <c r="AU107" s="217" t="s">
        <v>83</v>
      </c>
      <c r="AY107" s="19" t="s">
        <v>129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81</v>
      </c>
      <c r="BK107" s="218">
        <f>ROUND(I107*H107,2)</f>
        <v>0</v>
      </c>
      <c r="BL107" s="19" t="s">
        <v>136</v>
      </c>
      <c r="BM107" s="217" t="s">
        <v>1243</v>
      </c>
    </row>
    <row r="108" spans="1:47" s="2" customFormat="1" ht="12">
      <c r="A108" s="40"/>
      <c r="B108" s="41"/>
      <c r="C108" s="42"/>
      <c r="D108" s="219" t="s">
        <v>138</v>
      </c>
      <c r="E108" s="42"/>
      <c r="F108" s="220" t="s">
        <v>1242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138</v>
      </c>
      <c r="AU108" s="19" t="s">
        <v>83</v>
      </c>
    </row>
    <row r="109" spans="1:47" s="2" customFormat="1" ht="12">
      <c r="A109" s="40"/>
      <c r="B109" s="41"/>
      <c r="C109" s="42"/>
      <c r="D109" s="224" t="s">
        <v>139</v>
      </c>
      <c r="E109" s="42"/>
      <c r="F109" s="225" t="s">
        <v>1244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139</v>
      </c>
      <c r="AU109" s="19" t="s">
        <v>83</v>
      </c>
    </row>
    <row r="110" spans="1:65" s="2" customFormat="1" ht="21.75" customHeight="1">
      <c r="A110" s="40"/>
      <c r="B110" s="41"/>
      <c r="C110" s="206" t="s">
        <v>185</v>
      </c>
      <c r="D110" s="206" t="s">
        <v>131</v>
      </c>
      <c r="E110" s="207" t="s">
        <v>1245</v>
      </c>
      <c r="F110" s="208" t="s">
        <v>1246</v>
      </c>
      <c r="G110" s="209" t="s">
        <v>143</v>
      </c>
      <c r="H110" s="210">
        <v>6</v>
      </c>
      <c r="I110" s="211"/>
      <c r="J110" s="212">
        <f>ROUND(I110*H110,2)</f>
        <v>0</v>
      </c>
      <c r="K110" s="208" t="s">
        <v>135</v>
      </c>
      <c r="L110" s="46"/>
      <c r="M110" s="213" t="s">
        <v>19</v>
      </c>
      <c r="N110" s="214" t="s">
        <v>44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136</v>
      </c>
      <c r="AT110" s="217" t="s">
        <v>131</v>
      </c>
      <c r="AU110" s="217" t="s">
        <v>83</v>
      </c>
      <c r="AY110" s="19" t="s">
        <v>129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81</v>
      </c>
      <c r="BK110" s="218">
        <f>ROUND(I110*H110,2)</f>
        <v>0</v>
      </c>
      <c r="BL110" s="19" t="s">
        <v>136</v>
      </c>
      <c r="BM110" s="217" t="s">
        <v>1247</v>
      </c>
    </row>
    <row r="111" spans="1:47" s="2" customFormat="1" ht="12">
      <c r="A111" s="40"/>
      <c r="B111" s="41"/>
      <c r="C111" s="42"/>
      <c r="D111" s="219" t="s">
        <v>138</v>
      </c>
      <c r="E111" s="42"/>
      <c r="F111" s="220" t="s">
        <v>1246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138</v>
      </c>
      <c r="AU111" s="19" t="s">
        <v>83</v>
      </c>
    </row>
    <row r="112" spans="1:47" s="2" customFormat="1" ht="12">
      <c r="A112" s="40"/>
      <c r="B112" s="41"/>
      <c r="C112" s="42"/>
      <c r="D112" s="224" t="s">
        <v>139</v>
      </c>
      <c r="E112" s="42"/>
      <c r="F112" s="225" t="s">
        <v>1248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139</v>
      </c>
      <c r="AU112" s="19" t="s">
        <v>83</v>
      </c>
    </row>
    <row r="113" spans="1:65" s="2" customFormat="1" ht="21.75" customHeight="1">
      <c r="A113" s="40"/>
      <c r="B113" s="41"/>
      <c r="C113" s="206" t="s">
        <v>197</v>
      </c>
      <c r="D113" s="206" t="s">
        <v>131</v>
      </c>
      <c r="E113" s="207" t="s">
        <v>1249</v>
      </c>
      <c r="F113" s="208" t="s">
        <v>1250</v>
      </c>
      <c r="G113" s="209" t="s">
        <v>143</v>
      </c>
      <c r="H113" s="210">
        <v>33</v>
      </c>
      <c r="I113" s="211"/>
      <c r="J113" s="212">
        <f>ROUND(I113*H113,2)</f>
        <v>0</v>
      </c>
      <c r="K113" s="208" t="s">
        <v>135</v>
      </c>
      <c r="L113" s="46"/>
      <c r="M113" s="213" t="s">
        <v>19</v>
      </c>
      <c r="N113" s="214" t="s">
        <v>44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136</v>
      </c>
      <c r="AT113" s="217" t="s">
        <v>131</v>
      </c>
      <c r="AU113" s="217" t="s">
        <v>83</v>
      </c>
      <c r="AY113" s="19" t="s">
        <v>129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81</v>
      </c>
      <c r="BK113" s="218">
        <f>ROUND(I113*H113,2)</f>
        <v>0</v>
      </c>
      <c r="BL113" s="19" t="s">
        <v>136</v>
      </c>
      <c r="BM113" s="217" t="s">
        <v>1251</v>
      </c>
    </row>
    <row r="114" spans="1:47" s="2" customFormat="1" ht="12">
      <c r="A114" s="40"/>
      <c r="B114" s="41"/>
      <c r="C114" s="42"/>
      <c r="D114" s="219" t="s">
        <v>138</v>
      </c>
      <c r="E114" s="42"/>
      <c r="F114" s="220" t="s">
        <v>1250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138</v>
      </c>
      <c r="AU114" s="19" t="s">
        <v>83</v>
      </c>
    </row>
    <row r="115" spans="1:47" s="2" customFormat="1" ht="12">
      <c r="A115" s="40"/>
      <c r="B115" s="41"/>
      <c r="C115" s="42"/>
      <c r="D115" s="224" t="s">
        <v>139</v>
      </c>
      <c r="E115" s="42"/>
      <c r="F115" s="225" t="s">
        <v>1252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139</v>
      </c>
      <c r="AU115" s="19" t="s">
        <v>83</v>
      </c>
    </row>
    <row r="116" spans="1:51" s="14" customFormat="1" ht="12">
      <c r="A116" s="14"/>
      <c r="B116" s="237"/>
      <c r="C116" s="238"/>
      <c r="D116" s="219" t="s">
        <v>154</v>
      </c>
      <c r="E116" s="239" t="s">
        <v>19</v>
      </c>
      <c r="F116" s="240" t="s">
        <v>1253</v>
      </c>
      <c r="G116" s="238"/>
      <c r="H116" s="241">
        <v>33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7" t="s">
        <v>154</v>
      </c>
      <c r="AU116" s="247" t="s">
        <v>83</v>
      </c>
      <c r="AV116" s="14" t="s">
        <v>83</v>
      </c>
      <c r="AW116" s="14" t="s">
        <v>35</v>
      </c>
      <c r="AX116" s="14" t="s">
        <v>73</v>
      </c>
      <c r="AY116" s="247" t="s">
        <v>129</v>
      </c>
    </row>
    <row r="117" spans="1:51" s="15" customFormat="1" ht="12">
      <c r="A117" s="15"/>
      <c r="B117" s="248"/>
      <c r="C117" s="249"/>
      <c r="D117" s="219" t="s">
        <v>154</v>
      </c>
      <c r="E117" s="250" t="s">
        <v>19</v>
      </c>
      <c r="F117" s="251" t="s">
        <v>162</v>
      </c>
      <c r="G117" s="249"/>
      <c r="H117" s="252">
        <v>33</v>
      </c>
      <c r="I117" s="253"/>
      <c r="J117" s="249"/>
      <c r="K117" s="249"/>
      <c r="L117" s="254"/>
      <c r="M117" s="255"/>
      <c r="N117" s="256"/>
      <c r="O117" s="256"/>
      <c r="P117" s="256"/>
      <c r="Q117" s="256"/>
      <c r="R117" s="256"/>
      <c r="S117" s="256"/>
      <c r="T117" s="257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8" t="s">
        <v>154</v>
      </c>
      <c r="AU117" s="258" t="s">
        <v>83</v>
      </c>
      <c r="AV117" s="15" t="s">
        <v>136</v>
      </c>
      <c r="AW117" s="15" t="s">
        <v>35</v>
      </c>
      <c r="AX117" s="15" t="s">
        <v>81</v>
      </c>
      <c r="AY117" s="258" t="s">
        <v>129</v>
      </c>
    </row>
    <row r="118" spans="1:65" s="2" customFormat="1" ht="16.5" customHeight="1">
      <c r="A118" s="40"/>
      <c r="B118" s="41"/>
      <c r="C118" s="259" t="s">
        <v>218</v>
      </c>
      <c r="D118" s="259" t="s">
        <v>419</v>
      </c>
      <c r="E118" s="260" t="s">
        <v>1254</v>
      </c>
      <c r="F118" s="261" t="s">
        <v>1255</v>
      </c>
      <c r="G118" s="262" t="s">
        <v>301</v>
      </c>
      <c r="H118" s="263">
        <v>98.35</v>
      </c>
      <c r="I118" s="264"/>
      <c r="J118" s="265">
        <f>ROUND(I118*H118,2)</f>
        <v>0</v>
      </c>
      <c r="K118" s="261" t="s">
        <v>135</v>
      </c>
      <c r="L118" s="266"/>
      <c r="M118" s="267" t="s">
        <v>19</v>
      </c>
      <c r="N118" s="268" t="s">
        <v>44</v>
      </c>
      <c r="O118" s="86"/>
      <c r="P118" s="215">
        <f>O118*H118</f>
        <v>0</v>
      </c>
      <c r="Q118" s="215">
        <v>0.22</v>
      </c>
      <c r="R118" s="215">
        <f>Q118*H118</f>
        <v>21.637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197</v>
      </c>
      <c r="AT118" s="217" t="s">
        <v>419</v>
      </c>
      <c r="AU118" s="217" t="s">
        <v>83</v>
      </c>
      <c r="AY118" s="19" t="s">
        <v>129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81</v>
      </c>
      <c r="BK118" s="218">
        <f>ROUND(I118*H118,2)</f>
        <v>0</v>
      </c>
      <c r="BL118" s="19" t="s">
        <v>136</v>
      </c>
      <c r="BM118" s="217" t="s">
        <v>1256</v>
      </c>
    </row>
    <row r="119" spans="1:47" s="2" customFormat="1" ht="12">
      <c r="A119" s="40"/>
      <c r="B119" s="41"/>
      <c r="C119" s="42"/>
      <c r="D119" s="219" t="s">
        <v>138</v>
      </c>
      <c r="E119" s="42"/>
      <c r="F119" s="220" t="s">
        <v>1255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138</v>
      </c>
      <c r="AU119" s="19" t="s">
        <v>83</v>
      </c>
    </row>
    <row r="120" spans="1:51" s="14" customFormat="1" ht="12">
      <c r="A120" s="14"/>
      <c r="B120" s="237"/>
      <c r="C120" s="238"/>
      <c r="D120" s="219" t="s">
        <v>154</v>
      </c>
      <c r="E120" s="239" t="s">
        <v>19</v>
      </c>
      <c r="F120" s="240" t="s">
        <v>1257</v>
      </c>
      <c r="G120" s="238"/>
      <c r="H120" s="241">
        <v>81.25</v>
      </c>
      <c r="I120" s="242"/>
      <c r="J120" s="238"/>
      <c r="K120" s="238"/>
      <c r="L120" s="243"/>
      <c r="M120" s="244"/>
      <c r="N120" s="245"/>
      <c r="O120" s="245"/>
      <c r="P120" s="245"/>
      <c r="Q120" s="245"/>
      <c r="R120" s="245"/>
      <c r="S120" s="245"/>
      <c r="T120" s="246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7" t="s">
        <v>154</v>
      </c>
      <c r="AU120" s="247" t="s">
        <v>83</v>
      </c>
      <c r="AV120" s="14" t="s">
        <v>83</v>
      </c>
      <c r="AW120" s="14" t="s">
        <v>35</v>
      </c>
      <c r="AX120" s="14" t="s">
        <v>73</v>
      </c>
      <c r="AY120" s="247" t="s">
        <v>129</v>
      </c>
    </row>
    <row r="121" spans="1:51" s="14" customFormat="1" ht="12">
      <c r="A121" s="14"/>
      <c r="B121" s="237"/>
      <c r="C121" s="238"/>
      <c r="D121" s="219" t="s">
        <v>154</v>
      </c>
      <c r="E121" s="239" t="s">
        <v>19</v>
      </c>
      <c r="F121" s="240" t="s">
        <v>1258</v>
      </c>
      <c r="G121" s="238"/>
      <c r="H121" s="241">
        <v>16.5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7" t="s">
        <v>154</v>
      </c>
      <c r="AU121" s="247" t="s">
        <v>83</v>
      </c>
      <c r="AV121" s="14" t="s">
        <v>83</v>
      </c>
      <c r="AW121" s="14" t="s">
        <v>35</v>
      </c>
      <c r="AX121" s="14" t="s">
        <v>73</v>
      </c>
      <c r="AY121" s="247" t="s">
        <v>129</v>
      </c>
    </row>
    <row r="122" spans="1:51" s="14" customFormat="1" ht="12">
      <c r="A122" s="14"/>
      <c r="B122" s="237"/>
      <c r="C122" s="238"/>
      <c r="D122" s="219" t="s">
        <v>154</v>
      </c>
      <c r="E122" s="239" t="s">
        <v>19</v>
      </c>
      <c r="F122" s="240" t="s">
        <v>1259</v>
      </c>
      <c r="G122" s="238"/>
      <c r="H122" s="241">
        <v>0.6</v>
      </c>
      <c r="I122" s="242"/>
      <c r="J122" s="238"/>
      <c r="K122" s="238"/>
      <c r="L122" s="243"/>
      <c r="M122" s="244"/>
      <c r="N122" s="245"/>
      <c r="O122" s="245"/>
      <c r="P122" s="245"/>
      <c r="Q122" s="245"/>
      <c r="R122" s="245"/>
      <c r="S122" s="245"/>
      <c r="T122" s="246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7" t="s">
        <v>154</v>
      </c>
      <c r="AU122" s="247" t="s">
        <v>83</v>
      </c>
      <c r="AV122" s="14" t="s">
        <v>83</v>
      </c>
      <c r="AW122" s="14" t="s">
        <v>35</v>
      </c>
      <c r="AX122" s="14" t="s">
        <v>73</v>
      </c>
      <c r="AY122" s="247" t="s">
        <v>129</v>
      </c>
    </row>
    <row r="123" spans="1:51" s="15" customFormat="1" ht="12">
      <c r="A123" s="15"/>
      <c r="B123" s="248"/>
      <c r="C123" s="249"/>
      <c r="D123" s="219" t="s">
        <v>154</v>
      </c>
      <c r="E123" s="250" t="s">
        <v>19</v>
      </c>
      <c r="F123" s="251" t="s">
        <v>162</v>
      </c>
      <c r="G123" s="249"/>
      <c r="H123" s="252">
        <v>98.35</v>
      </c>
      <c r="I123" s="253"/>
      <c r="J123" s="249"/>
      <c r="K123" s="249"/>
      <c r="L123" s="254"/>
      <c r="M123" s="255"/>
      <c r="N123" s="256"/>
      <c r="O123" s="256"/>
      <c r="P123" s="256"/>
      <c r="Q123" s="256"/>
      <c r="R123" s="256"/>
      <c r="S123" s="256"/>
      <c r="T123" s="257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8" t="s">
        <v>154</v>
      </c>
      <c r="AU123" s="258" t="s">
        <v>83</v>
      </c>
      <c r="AV123" s="15" t="s">
        <v>136</v>
      </c>
      <c r="AW123" s="15" t="s">
        <v>35</v>
      </c>
      <c r="AX123" s="15" t="s">
        <v>81</v>
      </c>
      <c r="AY123" s="258" t="s">
        <v>129</v>
      </c>
    </row>
    <row r="124" spans="1:65" s="2" customFormat="1" ht="16.5" customHeight="1">
      <c r="A124" s="40"/>
      <c r="B124" s="41"/>
      <c r="C124" s="206" t="s">
        <v>225</v>
      </c>
      <c r="D124" s="206" t="s">
        <v>131</v>
      </c>
      <c r="E124" s="207" t="s">
        <v>1260</v>
      </c>
      <c r="F124" s="208" t="s">
        <v>1261</v>
      </c>
      <c r="G124" s="209" t="s">
        <v>134</v>
      </c>
      <c r="H124" s="210">
        <v>962.68</v>
      </c>
      <c r="I124" s="211"/>
      <c r="J124" s="212">
        <f>ROUND(I124*H124,2)</f>
        <v>0</v>
      </c>
      <c r="K124" s="208" t="s">
        <v>135</v>
      </c>
      <c r="L124" s="46"/>
      <c r="M124" s="213" t="s">
        <v>19</v>
      </c>
      <c r="N124" s="214" t="s">
        <v>44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136</v>
      </c>
      <c r="AT124" s="217" t="s">
        <v>131</v>
      </c>
      <c r="AU124" s="217" t="s">
        <v>83</v>
      </c>
      <c r="AY124" s="19" t="s">
        <v>129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81</v>
      </c>
      <c r="BK124" s="218">
        <f>ROUND(I124*H124,2)</f>
        <v>0</v>
      </c>
      <c r="BL124" s="19" t="s">
        <v>136</v>
      </c>
      <c r="BM124" s="217" t="s">
        <v>1262</v>
      </c>
    </row>
    <row r="125" spans="1:47" s="2" customFormat="1" ht="12">
      <c r="A125" s="40"/>
      <c r="B125" s="41"/>
      <c r="C125" s="42"/>
      <c r="D125" s="219" t="s">
        <v>138</v>
      </c>
      <c r="E125" s="42"/>
      <c r="F125" s="220" t="s">
        <v>1261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138</v>
      </c>
      <c r="AU125" s="19" t="s">
        <v>83</v>
      </c>
    </row>
    <row r="126" spans="1:47" s="2" customFormat="1" ht="12">
      <c r="A126" s="40"/>
      <c r="B126" s="41"/>
      <c r="C126" s="42"/>
      <c r="D126" s="224" t="s">
        <v>139</v>
      </c>
      <c r="E126" s="42"/>
      <c r="F126" s="225" t="s">
        <v>1263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139</v>
      </c>
      <c r="AU126" s="19" t="s">
        <v>83</v>
      </c>
    </row>
    <row r="127" spans="1:65" s="2" customFormat="1" ht="16.5" customHeight="1">
      <c r="A127" s="40"/>
      <c r="B127" s="41"/>
      <c r="C127" s="206" t="s">
        <v>246</v>
      </c>
      <c r="D127" s="206" t="s">
        <v>131</v>
      </c>
      <c r="E127" s="207" t="s">
        <v>1264</v>
      </c>
      <c r="F127" s="208" t="s">
        <v>1265</v>
      </c>
      <c r="G127" s="209" t="s">
        <v>134</v>
      </c>
      <c r="H127" s="210">
        <v>962.68</v>
      </c>
      <c r="I127" s="211"/>
      <c r="J127" s="212">
        <f>ROUND(I127*H127,2)</f>
        <v>0</v>
      </c>
      <c r="K127" s="208" t="s">
        <v>135</v>
      </c>
      <c r="L127" s="46"/>
      <c r="M127" s="213" t="s">
        <v>19</v>
      </c>
      <c r="N127" s="214" t="s">
        <v>44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136</v>
      </c>
      <c r="AT127" s="217" t="s">
        <v>131</v>
      </c>
      <c r="AU127" s="217" t="s">
        <v>83</v>
      </c>
      <c r="AY127" s="19" t="s">
        <v>129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81</v>
      </c>
      <c r="BK127" s="218">
        <f>ROUND(I127*H127,2)</f>
        <v>0</v>
      </c>
      <c r="BL127" s="19" t="s">
        <v>136</v>
      </c>
      <c r="BM127" s="217" t="s">
        <v>1266</v>
      </c>
    </row>
    <row r="128" spans="1:47" s="2" customFormat="1" ht="12">
      <c r="A128" s="40"/>
      <c r="B128" s="41"/>
      <c r="C128" s="42"/>
      <c r="D128" s="219" t="s">
        <v>138</v>
      </c>
      <c r="E128" s="42"/>
      <c r="F128" s="220" t="s">
        <v>1265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138</v>
      </c>
      <c r="AU128" s="19" t="s">
        <v>83</v>
      </c>
    </row>
    <row r="129" spans="1:47" s="2" customFormat="1" ht="12">
      <c r="A129" s="40"/>
      <c r="B129" s="41"/>
      <c r="C129" s="42"/>
      <c r="D129" s="224" t="s">
        <v>139</v>
      </c>
      <c r="E129" s="42"/>
      <c r="F129" s="225" t="s">
        <v>1267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139</v>
      </c>
      <c r="AU129" s="19" t="s">
        <v>83</v>
      </c>
    </row>
    <row r="130" spans="1:65" s="2" customFormat="1" ht="24.15" customHeight="1">
      <c r="A130" s="40"/>
      <c r="B130" s="41"/>
      <c r="C130" s="206" t="s">
        <v>8</v>
      </c>
      <c r="D130" s="206" t="s">
        <v>131</v>
      </c>
      <c r="E130" s="207" t="s">
        <v>1268</v>
      </c>
      <c r="F130" s="208" t="s">
        <v>1269</v>
      </c>
      <c r="G130" s="209" t="s">
        <v>143</v>
      </c>
      <c r="H130" s="210">
        <v>33</v>
      </c>
      <c r="I130" s="211"/>
      <c r="J130" s="212">
        <f>ROUND(I130*H130,2)</f>
        <v>0</v>
      </c>
      <c r="K130" s="208" t="s">
        <v>135</v>
      </c>
      <c r="L130" s="46"/>
      <c r="M130" s="213" t="s">
        <v>19</v>
      </c>
      <c r="N130" s="214" t="s">
        <v>44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136</v>
      </c>
      <c r="AT130" s="217" t="s">
        <v>131</v>
      </c>
      <c r="AU130" s="217" t="s">
        <v>83</v>
      </c>
      <c r="AY130" s="19" t="s">
        <v>129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81</v>
      </c>
      <c r="BK130" s="218">
        <f>ROUND(I130*H130,2)</f>
        <v>0</v>
      </c>
      <c r="BL130" s="19" t="s">
        <v>136</v>
      </c>
      <c r="BM130" s="217" t="s">
        <v>1270</v>
      </c>
    </row>
    <row r="131" spans="1:47" s="2" customFormat="1" ht="12">
      <c r="A131" s="40"/>
      <c r="B131" s="41"/>
      <c r="C131" s="42"/>
      <c r="D131" s="219" t="s">
        <v>138</v>
      </c>
      <c r="E131" s="42"/>
      <c r="F131" s="220" t="s">
        <v>1269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138</v>
      </c>
      <c r="AU131" s="19" t="s">
        <v>83</v>
      </c>
    </row>
    <row r="132" spans="1:47" s="2" customFormat="1" ht="12">
      <c r="A132" s="40"/>
      <c r="B132" s="41"/>
      <c r="C132" s="42"/>
      <c r="D132" s="224" t="s">
        <v>139</v>
      </c>
      <c r="E132" s="42"/>
      <c r="F132" s="225" t="s">
        <v>1271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139</v>
      </c>
      <c r="AU132" s="19" t="s">
        <v>83</v>
      </c>
    </row>
    <row r="133" spans="1:65" s="2" customFormat="1" ht="37.8" customHeight="1">
      <c r="A133" s="40"/>
      <c r="B133" s="41"/>
      <c r="C133" s="259" t="s">
        <v>259</v>
      </c>
      <c r="D133" s="259" t="s">
        <v>419</v>
      </c>
      <c r="E133" s="260" t="s">
        <v>1272</v>
      </c>
      <c r="F133" s="261" t="s">
        <v>1273</v>
      </c>
      <c r="G133" s="262" t="s">
        <v>143</v>
      </c>
      <c r="H133" s="263">
        <v>33</v>
      </c>
      <c r="I133" s="264"/>
      <c r="J133" s="265">
        <f>ROUND(I133*H133,2)</f>
        <v>0</v>
      </c>
      <c r="K133" s="261" t="s">
        <v>19</v>
      </c>
      <c r="L133" s="266"/>
      <c r="M133" s="267" t="s">
        <v>19</v>
      </c>
      <c r="N133" s="268" t="s">
        <v>44</v>
      </c>
      <c r="O133" s="86"/>
      <c r="P133" s="215">
        <f>O133*H133</f>
        <v>0</v>
      </c>
      <c r="Q133" s="215">
        <v>0.0023</v>
      </c>
      <c r="R133" s="215">
        <f>Q133*H133</f>
        <v>0.0759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197</v>
      </c>
      <c r="AT133" s="217" t="s">
        <v>419</v>
      </c>
      <c r="AU133" s="217" t="s">
        <v>83</v>
      </c>
      <c r="AY133" s="19" t="s">
        <v>129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81</v>
      </c>
      <c r="BK133" s="218">
        <f>ROUND(I133*H133,2)</f>
        <v>0</v>
      </c>
      <c r="BL133" s="19" t="s">
        <v>136</v>
      </c>
      <c r="BM133" s="217" t="s">
        <v>1274</v>
      </c>
    </row>
    <row r="134" spans="1:47" s="2" customFormat="1" ht="12">
      <c r="A134" s="40"/>
      <c r="B134" s="41"/>
      <c r="C134" s="42"/>
      <c r="D134" s="219" t="s">
        <v>138</v>
      </c>
      <c r="E134" s="42"/>
      <c r="F134" s="220" t="s">
        <v>1275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138</v>
      </c>
      <c r="AU134" s="19" t="s">
        <v>83</v>
      </c>
    </row>
    <row r="135" spans="1:65" s="2" customFormat="1" ht="24.15" customHeight="1">
      <c r="A135" s="40"/>
      <c r="B135" s="41"/>
      <c r="C135" s="206" t="s">
        <v>269</v>
      </c>
      <c r="D135" s="206" t="s">
        <v>131</v>
      </c>
      <c r="E135" s="207" t="s">
        <v>1276</v>
      </c>
      <c r="F135" s="208" t="s">
        <v>1277</v>
      </c>
      <c r="G135" s="209" t="s">
        <v>143</v>
      </c>
      <c r="H135" s="210">
        <v>6</v>
      </c>
      <c r="I135" s="211"/>
      <c r="J135" s="212">
        <f>ROUND(I135*H135,2)</f>
        <v>0</v>
      </c>
      <c r="K135" s="208" t="s">
        <v>135</v>
      </c>
      <c r="L135" s="46"/>
      <c r="M135" s="213" t="s">
        <v>19</v>
      </c>
      <c r="N135" s="214" t="s">
        <v>44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136</v>
      </c>
      <c r="AT135" s="217" t="s">
        <v>131</v>
      </c>
      <c r="AU135" s="217" t="s">
        <v>83</v>
      </c>
      <c r="AY135" s="19" t="s">
        <v>129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81</v>
      </c>
      <c r="BK135" s="218">
        <f>ROUND(I135*H135,2)</f>
        <v>0</v>
      </c>
      <c r="BL135" s="19" t="s">
        <v>136</v>
      </c>
      <c r="BM135" s="217" t="s">
        <v>1278</v>
      </c>
    </row>
    <row r="136" spans="1:47" s="2" customFormat="1" ht="12">
      <c r="A136" s="40"/>
      <c r="B136" s="41"/>
      <c r="C136" s="42"/>
      <c r="D136" s="219" t="s">
        <v>138</v>
      </c>
      <c r="E136" s="42"/>
      <c r="F136" s="220" t="s">
        <v>1277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138</v>
      </c>
      <c r="AU136" s="19" t="s">
        <v>83</v>
      </c>
    </row>
    <row r="137" spans="1:47" s="2" customFormat="1" ht="12">
      <c r="A137" s="40"/>
      <c r="B137" s="41"/>
      <c r="C137" s="42"/>
      <c r="D137" s="224" t="s">
        <v>139</v>
      </c>
      <c r="E137" s="42"/>
      <c r="F137" s="225" t="s">
        <v>1279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139</v>
      </c>
      <c r="AU137" s="19" t="s">
        <v>83</v>
      </c>
    </row>
    <row r="138" spans="1:65" s="2" customFormat="1" ht="16.5" customHeight="1">
      <c r="A138" s="40"/>
      <c r="B138" s="41"/>
      <c r="C138" s="259" t="s">
        <v>277</v>
      </c>
      <c r="D138" s="259" t="s">
        <v>419</v>
      </c>
      <c r="E138" s="260" t="s">
        <v>1280</v>
      </c>
      <c r="F138" s="261" t="s">
        <v>1281</v>
      </c>
      <c r="G138" s="262" t="s">
        <v>143</v>
      </c>
      <c r="H138" s="263">
        <v>6</v>
      </c>
      <c r="I138" s="264"/>
      <c r="J138" s="265">
        <f>ROUND(I138*H138,2)</f>
        <v>0</v>
      </c>
      <c r="K138" s="261" t="s">
        <v>19</v>
      </c>
      <c r="L138" s="266"/>
      <c r="M138" s="267" t="s">
        <v>19</v>
      </c>
      <c r="N138" s="268" t="s">
        <v>44</v>
      </c>
      <c r="O138" s="86"/>
      <c r="P138" s="215">
        <f>O138*H138</f>
        <v>0</v>
      </c>
      <c r="Q138" s="215">
        <v>0.01</v>
      </c>
      <c r="R138" s="215">
        <f>Q138*H138</f>
        <v>0.06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197</v>
      </c>
      <c r="AT138" s="217" t="s">
        <v>419</v>
      </c>
      <c r="AU138" s="217" t="s">
        <v>83</v>
      </c>
      <c r="AY138" s="19" t="s">
        <v>129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81</v>
      </c>
      <c r="BK138" s="218">
        <f>ROUND(I138*H138,2)</f>
        <v>0</v>
      </c>
      <c r="BL138" s="19" t="s">
        <v>136</v>
      </c>
      <c r="BM138" s="217" t="s">
        <v>1282</v>
      </c>
    </row>
    <row r="139" spans="1:47" s="2" customFormat="1" ht="12">
      <c r="A139" s="40"/>
      <c r="B139" s="41"/>
      <c r="C139" s="42"/>
      <c r="D139" s="219" t="s">
        <v>138</v>
      </c>
      <c r="E139" s="42"/>
      <c r="F139" s="220" t="s">
        <v>1281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138</v>
      </c>
      <c r="AU139" s="19" t="s">
        <v>83</v>
      </c>
    </row>
    <row r="140" spans="1:65" s="2" customFormat="1" ht="24.15" customHeight="1">
      <c r="A140" s="40"/>
      <c r="B140" s="41"/>
      <c r="C140" s="206" t="s">
        <v>283</v>
      </c>
      <c r="D140" s="206" t="s">
        <v>131</v>
      </c>
      <c r="E140" s="207" t="s">
        <v>1283</v>
      </c>
      <c r="F140" s="208" t="s">
        <v>1284</v>
      </c>
      <c r="G140" s="209" t="s">
        <v>134</v>
      </c>
      <c r="H140" s="210">
        <v>340</v>
      </c>
      <c r="I140" s="211"/>
      <c r="J140" s="212">
        <f>ROUND(I140*H140,2)</f>
        <v>0</v>
      </c>
      <c r="K140" s="208" t="s">
        <v>135</v>
      </c>
      <c r="L140" s="46"/>
      <c r="M140" s="213" t="s">
        <v>19</v>
      </c>
      <c r="N140" s="214" t="s">
        <v>44</v>
      </c>
      <c r="O140" s="86"/>
      <c r="P140" s="215">
        <f>O140*H140</f>
        <v>0</v>
      </c>
      <c r="Q140" s="215">
        <v>0.00035</v>
      </c>
      <c r="R140" s="215">
        <f>Q140*H140</f>
        <v>0.119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136</v>
      </c>
      <c r="AT140" s="217" t="s">
        <v>131</v>
      </c>
      <c r="AU140" s="217" t="s">
        <v>83</v>
      </c>
      <c r="AY140" s="19" t="s">
        <v>129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81</v>
      </c>
      <c r="BK140" s="218">
        <f>ROUND(I140*H140,2)</f>
        <v>0</v>
      </c>
      <c r="BL140" s="19" t="s">
        <v>136</v>
      </c>
      <c r="BM140" s="217" t="s">
        <v>1285</v>
      </c>
    </row>
    <row r="141" spans="1:47" s="2" customFormat="1" ht="12">
      <c r="A141" s="40"/>
      <c r="B141" s="41"/>
      <c r="C141" s="42"/>
      <c r="D141" s="219" t="s">
        <v>138</v>
      </c>
      <c r="E141" s="42"/>
      <c r="F141" s="220" t="s">
        <v>1284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138</v>
      </c>
      <c r="AU141" s="19" t="s">
        <v>83</v>
      </c>
    </row>
    <row r="142" spans="1:47" s="2" customFormat="1" ht="12">
      <c r="A142" s="40"/>
      <c r="B142" s="41"/>
      <c r="C142" s="42"/>
      <c r="D142" s="224" t="s">
        <v>139</v>
      </c>
      <c r="E142" s="42"/>
      <c r="F142" s="225" t="s">
        <v>1286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139</v>
      </c>
      <c r="AU142" s="19" t="s">
        <v>83</v>
      </c>
    </row>
    <row r="143" spans="1:65" s="2" customFormat="1" ht="37.8" customHeight="1">
      <c r="A143" s="40"/>
      <c r="B143" s="41"/>
      <c r="C143" s="259" t="s">
        <v>288</v>
      </c>
      <c r="D143" s="259" t="s">
        <v>419</v>
      </c>
      <c r="E143" s="260" t="s">
        <v>1287</v>
      </c>
      <c r="F143" s="261" t="s">
        <v>1288</v>
      </c>
      <c r="G143" s="262" t="s">
        <v>143</v>
      </c>
      <c r="H143" s="263">
        <v>424</v>
      </c>
      <c r="I143" s="264"/>
      <c r="J143" s="265">
        <f>ROUND(I143*H143,2)</f>
        <v>0</v>
      </c>
      <c r="K143" s="261" t="s">
        <v>19</v>
      </c>
      <c r="L143" s="266"/>
      <c r="M143" s="267" t="s">
        <v>19</v>
      </c>
      <c r="N143" s="268" t="s">
        <v>44</v>
      </c>
      <c r="O143" s="86"/>
      <c r="P143" s="215">
        <f>O143*H143</f>
        <v>0</v>
      </c>
      <c r="Q143" s="215">
        <v>0.009</v>
      </c>
      <c r="R143" s="215">
        <f>Q143*H143</f>
        <v>3.816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197</v>
      </c>
      <c r="AT143" s="217" t="s">
        <v>419</v>
      </c>
      <c r="AU143" s="217" t="s">
        <v>83</v>
      </c>
      <c r="AY143" s="19" t="s">
        <v>129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81</v>
      </c>
      <c r="BK143" s="218">
        <f>ROUND(I143*H143,2)</f>
        <v>0</v>
      </c>
      <c r="BL143" s="19" t="s">
        <v>136</v>
      </c>
      <c r="BM143" s="217" t="s">
        <v>1289</v>
      </c>
    </row>
    <row r="144" spans="1:47" s="2" customFormat="1" ht="12">
      <c r="A144" s="40"/>
      <c r="B144" s="41"/>
      <c r="C144" s="42"/>
      <c r="D144" s="219" t="s">
        <v>138</v>
      </c>
      <c r="E144" s="42"/>
      <c r="F144" s="220" t="s">
        <v>1288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138</v>
      </c>
      <c r="AU144" s="19" t="s">
        <v>83</v>
      </c>
    </row>
    <row r="145" spans="1:65" s="2" customFormat="1" ht="16.5" customHeight="1">
      <c r="A145" s="40"/>
      <c r="B145" s="41"/>
      <c r="C145" s="206" t="s">
        <v>298</v>
      </c>
      <c r="D145" s="206" t="s">
        <v>131</v>
      </c>
      <c r="E145" s="207" t="s">
        <v>1290</v>
      </c>
      <c r="F145" s="208" t="s">
        <v>1291</v>
      </c>
      <c r="G145" s="209" t="s">
        <v>143</v>
      </c>
      <c r="H145" s="210">
        <v>33</v>
      </c>
      <c r="I145" s="211"/>
      <c r="J145" s="212">
        <f>ROUND(I145*H145,2)</f>
        <v>0</v>
      </c>
      <c r="K145" s="208" t="s">
        <v>135</v>
      </c>
      <c r="L145" s="46"/>
      <c r="M145" s="213" t="s">
        <v>19</v>
      </c>
      <c r="N145" s="214" t="s">
        <v>44</v>
      </c>
      <c r="O145" s="86"/>
      <c r="P145" s="215">
        <f>O145*H145</f>
        <v>0</v>
      </c>
      <c r="Q145" s="215">
        <v>6E-05</v>
      </c>
      <c r="R145" s="215">
        <f>Q145*H145</f>
        <v>0.00198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136</v>
      </c>
      <c r="AT145" s="217" t="s">
        <v>131</v>
      </c>
      <c r="AU145" s="217" t="s">
        <v>83</v>
      </c>
      <c r="AY145" s="19" t="s">
        <v>129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81</v>
      </c>
      <c r="BK145" s="218">
        <f>ROUND(I145*H145,2)</f>
        <v>0</v>
      </c>
      <c r="BL145" s="19" t="s">
        <v>136</v>
      </c>
      <c r="BM145" s="217" t="s">
        <v>1292</v>
      </c>
    </row>
    <row r="146" spans="1:47" s="2" customFormat="1" ht="12">
      <c r="A146" s="40"/>
      <c r="B146" s="41"/>
      <c r="C146" s="42"/>
      <c r="D146" s="219" t="s">
        <v>138</v>
      </c>
      <c r="E146" s="42"/>
      <c r="F146" s="220" t="s">
        <v>1291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138</v>
      </c>
      <c r="AU146" s="19" t="s">
        <v>83</v>
      </c>
    </row>
    <row r="147" spans="1:47" s="2" customFormat="1" ht="12">
      <c r="A147" s="40"/>
      <c r="B147" s="41"/>
      <c r="C147" s="42"/>
      <c r="D147" s="224" t="s">
        <v>139</v>
      </c>
      <c r="E147" s="42"/>
      <c r="F147" s="225" t="s">
        <v>1293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139</v>
      </c>
      <c r="AU147" s="19" t="s">
        <v>83</v>
      </c>
    </row>
    <row r="148" spans="1:51" s="14" customFormat="1" ht="12">
      <c r="A148" s="14"/>
      <c r="B148" s="237"/>
      <c r="C148" s="238"/>
      <c r="D148" s="219" t="s">
        <v>154</v>
      </c>
      <c r="E148" s="239" t="s">
        <v>19</v>
      </c>
      <c r="F148" s="240" t="s">
        <v>1294</v>
      </c>
      <c r="G148" s="238"/>
      <c r="H148" s="241">
        <v>33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7" t="s">
        <v>154</v>
      </c>
      <c r="AU148" s="247" t="s">
        <v>83</v>
      </c>
      <c r="AV148" s="14" t="s">
        <v>83</v>
      </c>
      <c r="AW148" s="14" t="s">
        <v>35</v>
      </c>
      <c r="AX148" s="14" t="s">
        <v>73</v>
      </c>
      <c r="AY148" s="247" t="s">
        <v>129</v>
      </c>
    </row>
    <row r="149" spans="1:51" s="15" customFormat="1" ht="12">
      <c r="A149" s="15"/>
      <c r="B149" s="248"/>
      <c r="C149" s="249"/>
      <c r="D149" s="219" t="s">
        <v>154</v>
      </c>
      <c r="E149" s="250" t="s">
        <v>19</v>
      </c>
      <c r="F149" s="251" t="s">
        <v>162</v>
      </c>
      <c r="G149" s="249"/>
      <c r="H149" s="252">
        <v>33</v>
      </c>
      <c r="I149" s="253"/>
      <c r="J149" s="249"/>
      <c r="K149" s="249"/>
      <c r="L149" s="254"/>
      <c r="M149" s="255"/>
      <c r="N149" s="256"/>
      <c r="O149" s="256"/>
      <c r="P149" s="256"/>
      <c r="Q149" s="256"/>
      <c r="R149" s="256"/>
      <c r="S149" s="256"/>
      <c r="T149" s="257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8" t="s">
        <v>154</v>
      </c>
      <c r="AU149" s="258" t="s">
        <v>83</v>
      </c>
      <c r="AV149" s="15" t="s">
        <v>136</v>
      </c>
      <c r="AW149" s="15" t="s">
        <v>35</v>
      </c>
      <c r="AX149" s="15" t="s">
        <v>81</v>
      </c>
      <c r="AY149" s="258" t="s">
        <v>129</v>
      </c>
    </row>
    <row r="150" spans="1:65" s="2" customFormat="1" ht="16.5" customHeight="1">
      <c r="A150" s="40"/>
      <c r="B150" s="41"/>
      <c r="C150" s="259" t="s">
        <v>336</v>
      </c>
      <c r="D150" s="259" t="s">
        <v>419</v>
      </c>
      <c r="E150" s="260" t="s">
        <v>1295</v>
      </c>
      <c r="F150" s="261" t="s">
        <v>1296</v>
      </c>
      <c r="G150" s="262" t="s">
        <v>143</v>
      </c>
      <c r="H150" s="263">
        <v>99</v>
      </c>
      <c r="I150" s="264"/>
      <c r="J150" s="265">
        <f>ROUND(I150*H150,2)</f>
        <v>0</v>
      </c>
      <c r="K150" s="261" t="s">
        <v>135</v>
      </c>
      <c r="L150" s="266"/>
      <c r="M150" s="267" t="s">
        <v>19</v>
      </c>
      <c r="N150" s="268" t="s">
        <v>44</v>
      </c>
      <c r="O150" s="86"/>
      <c r="P150" s="215">
        <f>O150*H150</f>
        <v>0</v>
      </c>
      <c r="Q150" s="215">
        <v>0.00709</v>
      </c>
      <c r="R150" s="215">
        <f>Q150*H150</f>
        <v>0.70191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197</v>
      </c>
      <c r="AT150" s="217" t="s">
        <v>419</v>
      </c>
      <c r="AU150" s="217" t="s">
        <v>83</v>
      </c>
      <c r="AY150" s="19" t="s">
        <v>129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81</v>
      </c>
      <c r="BK150" s="218">
        <f>ROUND(I150*H150,2)</f>
        <v>0</v>
      </c>
      <c r="BL150" s="19" t="s">
        <v>136</v>
      </c>
      <c r="BM150" s="217" t="s">
        <v>1297</v>
      </c>
    </row>
    <row r="151" spans="1:47" s="2" customFormat="1" ht="12">
      <c r="A151" s="40"/>
      <c r="B151" s="41"/>
      <c r="C151" s="42"/>
      <c r="D151" s="219" t="s">
        <v>138</v>
      </c>
      <c r="E151" s="42"/>
      <c r="F151" s="220" t="s">
        <v>1296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138</v>
      </c>
      <c r="AU151" s="19" t="s">
        <v>83</v>
      </c>
    </row>
    <row r="152" spans="1:65" s="2" customFormat="1" ht="21.75" customHeight="1">
      <c r="A152" s="40"/>
      <c r="B152" s="41"/>
      <c r="C152" s="206" t="s">
        <v>343</v>
      </c>
      <c r="D152" s="206" t="s">
        <v>131</v>
      </c>
      <c r="E152" s="207" t="s">
        <v>1298</v>
      </c>
      <c r="F152" s="208" t="s">
        <v>1299</v>
      </c>
      <c r="G152" s="209" t="s">
        <v>143</v>
      </c>
      <c r="H152" s="210">
        <v>39</v>
      </c>
      <c r="I152" s="211"/>
      <c r="J152" s="212">
        <f>ROUND(I152*H152,2)</f>
        <v>0</v>
      </c>
      <c r="K152" s="208" t="s">
        <v>135</v>
      </c>
      <c r="L152" s="46"/>
      <c r="M152" s="213" t="s">
        <v>19</v>
      </c>
      <c r="N152" s="214" t="s">
        <v>44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136</v>
      </c>
      <c r="AT152" s="217" t="s">
        <v>131</v>
      </c>
      <c r="AU152" s="217" t="s">
        <v>83</v>
      </c>
      <c r="AY152" s="19" t="s">
        <v>129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81</v>
      </c>
      <c r="BK152" s="218">
        <f>ROUND(I152*H152,2)</f>
        <v>0</v>
      </c>
      <c r="BL152" s="19" t="s">
        <v>136</v>
      </c>
      <c r="BM152" s="217" t="s">
        <v>1300</v>
      </c>
    </row>
    <row r="153" spans="1:47" s="2" customFormat="1" ht="12">
      <c r="A153" s="40"/>
      <c r="B153" s="41"/>
      <c r="C153" s="42"/>
      <c r="D153" s="219" t="s">
        <v>138</v>
      </c>
      <c r="E153" s="42"/>
      <c r="F153" s="220" t="s">
        <v>1299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138</v>
      </c>
      <c r="AU153" s="19" t="s">
        <v>83</v>
      </c>
    </row>
    <row r="154" spans="1:47" s="2" customFormat="1" ht="12">
      <c r="A154" s="40"/>
      <c r="B154" s="41"/>
      <c r="C154" s="42"/>
      <c r="D154" s="224" t="s">
        <v>139</v>
      </c>
      <c r="E154" s="42"/>
      <c r="F154" s="225" t="s">
        <v>1301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139</v>
      </c>
      <c r="AU154" s="19" t="s">
        <v>83</v>
      </c>
    </row>
    <row r="155" spans="1:51" s="14" customFormat="1" ht="12">
      <c r="A155" s="14"/>
      <c r="B155" s="237"/>
      <c r="C155" s="238"/>
      <c r="D155" s="219" t="s">
        <v>154</v>
      </c>
      <c r="E155" s="239" t="s">
        <v>19</v>
      </c>
      <c r="F155" s="240" t="s">
        <v>1294</v>
      </c>
      <c r="G155" s="238"/>
      <c r="H155" s="241">
        <v>33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7" t="s">
        <v>154</v>
      </c>
      <c r="AU155" s="247" t="s">
        <v>83</v>
      </c>
      <c r="AV155" s="14" t="s">
        <v>83</v>
      </c>
      <c r="AW155" s="14" t="s">
        <v>35</v>
      </c>
      <c r="AX155" s="14" t="s">
        <v>73</v>
      </c>
      <c r="AY155" s="247" t="s">
        <v>129</v>
      </c>
    </row>
    <row r="156" spans="1:51" s="14" customFormat="1" ht="12">
      <c r="A156" s="14"/>
      <c r="B156" s="237"/>
      <c r="C156" s="238"/>
      <c r="D156" s="219" t="s">
        <v>154</v>
      </c>
      <c r="E156" s="239" t="s">
        <v>19</v>
      </c>
      <c r="F156" s="240" t="s">
        <v>1302</v>
      </c>
      <c r="G156" s="238"/>
      <c r="H156" s="241">
        <v>6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7" t="s">
        <v>154</v>
      </c>
      <c r="AU156" s="247" t="s">
        <v>83</v>
      </c>
      <c r="AV156" s="14" t="s">
        <v>83</v>
      </c>
      <c r="AW156" s="14" t="s">
        <v>35</v>
      </c>
      <c r="AX156" s="14" t="s">
        <v>73</v>
      </c>
      <c r="AY156" s="247" t="s">
        <v>129</v>
      </c>
    </row>
    <row r="157" spans="1:51" s="15" customFormat="1" ht="12">
      <c r="A157" s="15"/>
      <c r="B157" s="248"/>
      <c r="C157" s="249"/>
      <c r="D157" s="219" t="s">
        <v>154</v>
      </c>
      <c r="E157" s="250" t="s">
        <v>19</v>
      </c>
      <c r="F157" s="251" t="s">
        <v>162</v>
      </c>
      <c r="G157" s="249"/>
      <c r="H157" s="252">
        <v>39</v>
      </c>
      <c r="I157" s="253"/>
      <c r="J157" s="249"/>
      <c r="K157" s="249"/>
      <c r="L157" s="254"/>
      <c r="M157" s="255"/>
      <c r="N157" s="256"/>
      <c r="O157" s="256"/>
      <c r="P157" s="256"/>
      <c r="Q157" s="256"/>
      <c r="R157" s="256"/>
      <c r="S157" s="256"/>
      <c r="T157" s="257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8" t="s">
        <v>154</v>
      </c>
      <c r="AU157" s="258" t="s">
        <v>83</v>
      </c>
      <c r="AV157" s="15" t="s">
        <v>136</v>
      </c>
      <c r="AW157" s="15" t="s">
        <v>35</v>
      </c>
      <c r="AX157" s="15" t="s">
        <v>81</v>
      </c>
      <c r="AY157" s="258" t="s">
        <v>129</v>
      </c>
    </row>
    <row r="158" spans="1:65" s="2" customFormat="1" ht="16.5" customHeight="1">
      <c r="A158" s="40"/>
      <c r="B158" s="41"/>
      <c r="C158" s="206" t="s">
        <v>355</v>
      </c>
      <c r="D158" s="206" t="s">
        <v>131</v>
      </c>
      <c r="E158" s="207" t="s">
        <v>1303</v>
      </c>
      <c r="F158" s="208" t="s">
        <v>1304</v>
      </c>
      <c r="G158" s="209" t="s">
        <v>134</v>
      </c>
      <c r="H158" s="210">
        <v>66</v>
      </c>
      <c r="I158" s="211"/>
      <c r="J158" s="212">
        <f>ROUND(I158*H158,2)</f>
        <v>0</v>
      </c>
      <c r="K158" s="208" t="s">
        <v>135</v>
      </c>
      <c r="L158" s="46"/>
      <c r="M158" s="213" t="s">
        <v>19</v>
      </c>
      <c r="N158" s="214" t="s">
        <v>44</v>
      </c>
      <c r="O158" s="86"/>
      <c r="P158" s="215">
        <f>O158*H158</f>
        <v>0</v>
      </c>
      <c r="Q158" s="215">
        <v>3E-05</v>
      </c>
      <c r="R158" s="215">
        <f>Q158*H158</f>
        <v>0.00198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136</v>
      </c>
      <c r="AT158" s="217" t="s">
        <v>131</v>
      </c>
      <c r="AU158" s="217" t="s">
        <v>83</v>
      </c>
      <c r="AY158" s="19" t="s">
        <v>129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81</v>
      </c>
      <c r="BK158" s="218">
        <f>ROUND(I158*H158,2)</f>
        <v>0</v>
      </c>
      <c r="BL158" s="19" t="s">
        <v>136</v>
      </c>
      <c r="BM158" s="217" t="s">
        <v>1305</v>
      </c>
    </row>
    <row r="159" spans="1:47" s="2" customFormat="1" ht="12">
      <c r="A159" s="40"/>
      <c r="B159" s="41"/>
      <c r="C159" s="42"/>
      <c r="D159" s="219" t="s">
        <v>138</v>
      </c>
      <c r="E159" s="42"/>
      <c r="F159" s="220" t="s">
        <v>1304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138</v>
      </c>
      <c r="AU159" s="19" t="s">
        <v>83</v>
      </c>
    </row>
    <row r="160" spans="1:47" s="2" customFormat="1" ht="12">
      <c r="A160" s="40"/>
      <c r="B160" s="41"/>
      <c r="C160" s="42"/>
      <c r="D160" s="224" t="s">
        <v>139</v>
      </c>
      <c r="E160" s="42"/>
      <c r="F160" s="225" t="s">
        <v>1306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139</v>
      </c>
      <c r="AU160" s="19" t="s">
        <v>83</v>
      </c>
    </row>
    <row r="161" spans="1:51" s="14" customFormat="1" ht="12">
      <c r="A161" s="14"/>
      <c r="B161" s="237"/>
      <c r="C161" s="238"/>
      <c r="D161" s="219" t="s">
        <v>154</v>
      </c>
      <c r="E161" s="239" t="s">
        <v>19</v>
      </c>
      <c r="F161" s="240" t="s">
        <v>1307</v>
      </c>
      <c r="G161" s="238"/>
      <c r="H161" s="241">
        <v>66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7" t="s">
        <v>154</v>
      </c>
      <c r="AU161" s="247" t="s">
        <v>83</v>
      </c>
      <c r="AV161" s="14" t="s">
        <v>83</v>
      </c>
      <c r="AW161" s="14" t="s">
        <v>35</v>
      </c>
      <c r="AX161" s="14" t="s">
        <v>73</v>
      </c>
      <c r="AY161" s="247" t="s">
        <v>129</v>
      </c>
    </row>
    <row r="162" spans="1:51" s="15" customFormat="1" ht="12">
      <c r="A162" s="15"/>
      <c r="B162" s="248"/>
      <c r="C162" s="249"/>
      <c r="D162" s="219" t="s">
        <v>154</v>
      </c>
      <c r="E162" s="250" t="s">
        <v>19</v>
      </c>
      <c r="F162" s="251" t="s">
        <v>162</v>
      </c>
      <c r="G162" s="249"/>
      <c r="H162" s="252">
        <v>66</v>
      </c>
      <c r="I162" s="253"/>
      <c r="J162" s="249"/>
      <c r="K162" s="249"/>
      <c r="L162" s="254"/>
      <c r="M162" s="255"/>
      <c r="N162" s="256"/>
      <c r="O162" s="256"/>
      <c r="P162" s="256"/>
      <c r="Q162" s="256"/>
      <c r="R162" s="256"/>
      <c r="S162" s="256"/>
      <c r="T162" s="257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58" t="s">
        <v>154</v>
      </c>
      <c r="AU162" s="258" t="s">
        <v>83</v>
      </c>
      <c r="AV162" s="15" t="s">
        <v>136</v>
      </c>
      <c r="AW162" s="15" t="s">
        <v>35</v>
      </c>
      <c r="AX162" s="15" t="s">
        <v>81</v>
      </c>
      <c r="AY162" s="258" t="s">
        <v>129</v>
      </c>
    </row>
    <row r="163" spans="1:65" s="2" customFormat="1" ht="16.5" customHeight="1">
      <c r="A163" s="40"/>
      <c r="B163" s="41"/>
      <c r="C163" s="259" t="s">
        <v>360</v>
      </c>
      <c r="D163" s="259" t="s">
        <v>419</v>
      </c>
      <c r="E163" s="260" t="s">
        <v>1308</v>
      </c>
      <c r="F163" s="261" t="s">
        <v>1309</v>
      </c>
      <c r="G163" s="262" t="s">
        <v>134</v>
      </c>
      <c r="H163" s="263">
        <v>72.6</v>
      </c>
      <c r="I163" s="264"/>
      <c r="J163" s="265">
        <f>ROUND(I163*H163,2)</f>
        <v>0</v>
      </c>
      <c r="K163" s="261" t="s">
        <v>135</v>
      </c>
      <c r="L163" s="266"/>
      <c r="M163" s="267" t="s">
        <v>19</v>
      </c>
      <c r="N163" s="268" t="s">
        <v>44</v>
      </c>
      <c r="O163" s="86"/>
      <c r="P163" s="215">
        <f>O163*H163</f>
        <v>0</v>
      </c>
      <c r="Q163" s="215">
        <v>0.0005</v>
      </c>
      <c r="R163" s="215">
        <f>Q163*H163</f>
        <v>0.0363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197</v>
      </c>
      <c r="AT163" s="217" t="s">
        <v>419</v>
      </c>
      <c r="AU163" s="217" t="s">
        <v>83</v>
      </c>
      <c r="AY163" s="19" t="s">
        <v>129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81</v>
      </c>
      <c r="BK163" s="218">
        <f>ROUND(I163*H163,2)</f>
        <v>0</v>
      </c>
      <c r="BL163" s="19" t="s">
        <v>136</v>
      </c>
      <c r="BM163" s="217" t="s">
        <v>1310</v>
      </c>
    </row>
    <row r="164" spans="1:47" s="2" customFormat="1" ht="12">
      <c r="A164" s="40"/>
      <c r="B164" s="41"/>
      <c r="C164" s="42"/>
      <c r="D164" s="219" t="s">
        <v>138</v>
      </c>
      <c r="E164" s="42"/>
      <c r="F164" s="220" t="s">
        <v>1309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138</v>
      </c>
      <c r="AU164" s="19" t="s">
        <v>83</v>
      </c>
    </row>
    <row r="165" spans="1:51" s="14" customFormat="1" ht="12">
      <c r="A165" s="14"/>
      <c r="B165" s="237"/>
      <c r="C165" s="238"/>
      <c r="D165" s="219" t="s">
        <v>154</v>
      </c>
      <c r="E165" s="239" t="s">
        <v>19</v>
      </c>
      <c r="F165" s="240" t="s">
        <v>1311</v>
      </c>
      <c r="G165" s="238"/>
      <c r="H165" s="241">
        <v>72.6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7" t="s">
        <v>154</v>
      </c>
      <c r="AU165" s="247" t="s">
        <v>83</v>
      </c>
      <c r="AV165" s="14" t="s">
        <v>83</v>
      </c>
      <c r="AW165" s="14" t="s">
        <v>35</v>
      </c>
      <c r="AX165" s="14" t="s">
        <v>81</v>
      </c>
      <c r="AY165" s="247" t="s">
        <v>129</v>
      </c>
    </row>
    <row r="166" spans="1:65" s="2" customFormat="1" ht="16.5" customHeight="1">
      <c r="A166" s="40"/>
      <c r="B166" s="41"/>
      <c r="C166" s="206" t="s">
        <v>366</v>
      </c>
      <c r="D166" s="206" t="s">
        <v>131</v>
      </c>
      <c r="E166" s="207" t="s">
        <v>1312</v>
      </c>
      <c r="F166" s="208" t="s">
        <v>1313</v>
      </c>
      <c r="G166" s="209" t="s">
        <v>143</v>
      </c>
      <c r="H166" s="210">
        <v>33</v>
      </c>
      <c r="I166" s="211"/>
      <c r="J166" s="212">
        <f>ROUND(I166*H166,2)</f>
        <v>0</v>
      </c>
      <c r="K166" s="208" t="s">
        <v>135</v>
      </c>
      <c r="L166" s="46"/>
      <c r="M166" s="213" t="s">
        <v>19</v>
      </c>
      <c r="N166" s="214" t="s">
        <v>44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136</v>
      </c>
      <c r="AT166" s="217" t="s">
        <v>131</v>
      </c>
      <c r="AU166" s="217" t="s">
        <v>83</v>
      </c>
      <c r="AY166" s="19" t="s">
        <v>129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81</v>
      </c>
      <c r="BK166" s="218">
        <f>ROUND(I166*H166,2)</f>
        <v>0</v>
      </c>
      <c r="BL166" s="19" t="s">
        <v>136</v>
      </c>
      <c r="BM166" s="217" t="s">
        <v>1314</v>
      </c>
    </row>
    <row r="167" spans="1:47" s="2" customFormat="1" ht="12">
      <c r="A167" s="40"/>
      <c r="B167" s="41"/>
      <c r="C167" s="42"/>
      <c r="D167" s="219" t="s">
        <v>138</v>
      </c>
      <c r="E167" s="42"/>
      <c r="F167" s="220" t="s">
        <v>1313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138</v>
      </c>
      <c r="AU167" s="19" t="s">
        <v>83</v>
      </c>
    </row>
    <row r="168" spans="1:47" s="2" customFormat="1" ht="12">
      <c r="A168" s="40"/>
      <c r="B168" s="41"/>
      <c r="C168" s="42"/>
      <c r="D168" s="224" t="s">
        <v>139</v>
      </c>
      <c r="E168" s="42"/>
      <c r="F168" s="225" t="s">
        <v>1315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139</v>
      </c>
      <c r="AU168" s="19" t="s">
        <v>83</v>
      </c>
    </row>
    <row r="169" spans="1:51" s="14" customFormat="1" ht="12">
      <c r="A169" s="14"/>
      <c r="B169" s="237"/>
      <c r="C169" s="238"/>
      <c r="D169" s="219" t="s">
        <v>154</v>
      </c>
      <c r="E169" s="239" t="s">
        <v>19</v>
      </c>
      <c r="F169" s="240" t="s">
        <v>1294</v>
      </c>
      <c r="G169" s="238"/>
      <c r="H169" s="241">
        <v>33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7" t="s">
        <v>154</v>
      </c>
      <c r="AU169" s="247" t="s">
        <v>83</v>
      </c>
      <c r="AV169" s="14" t="s">
        <v>83</v>
      </c>
      <c r="AW169" s="14" t="s">
        <v>35</v>
      </c>
      <c r="AX169" s="14" t="s">
        <v>73</v>
      </c>
      <c r="AY169" s="247" t="s">
        <v>129</v>
      </c>
    </row>
    <row r="170" spans="1:51" s="15" customFormat="1" ht="12">
      <c r="A170" s="15"/>
      <c r="B170" s="248"/>
      <c r="C170" s="249"/>
      <c r="D170" s="219" t="s">
        <v>154</v>
      </c>
      <c r="E170" s="250" t="s">
        <v>19</v>
      </c>
      <c r="F170" s="251" t="s">
        <v>162</v>
      </c>
      <c r="G170" s="249"/>
      <c r="H170" s="252">
        <v>33</v>
      </c>
      <c r="I170" s="253"/>
      <c r="J170" s="249"/>
      <c r="K170" s="249"/>
      <c r="L170" s="254"/>
      <c r="M170" s="255"/>
      <c r="N170" s="256"/>
      <c r="O170" s="256"/>
      <c r="P170" s="256"/>
      <c r="Q170" s="256"/>
      <c r="R170" s="256"/>
      <c r="S170" s="256"/>
      <c r="T170" s="257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58" t="s">
        <v>154</v>
      </c>
      <c r="AU170" s="258" t="s">
        <v>83</v>
      </c>
      <c r="AV170" s="15" t="s">
        <v>136</v>
      </c>
      <c r="AW170" s="15" t="s">
        <v>35</v>
      </c>
      <c r="AX170" s="15" t="s">
        <v>81</v>
      </c>
      <c r="AY170" s="258" t="s">
        <v>129</v>
      </c>
    </row>
    <row r="171" spans="1:65" s="2" customFormat="1" ht="24.15" customHeight="1">
      <c r="A171" s="40"/>
      <c r="B171" s="41"/>
      <c r="C171" s="206" t="s">
        <v>372</v>
      </c>
      <c r="D171" s="206" t="s">
        <v>131</v>
      </c>
      <c r="E171" s="207" t="s">
        <v>1316</v>
      </c>
      <c r="F171" s="208" t="s">
        <v>1317</v>
      </c>
      <c r="G171" s="209" t="s">
        <v>143</v>
      </c>
      <c r="H171" s="210">
        <v>463</v>
      </c>
      <c r="I171" s="211"/>
      <c r="J171" s="212">
        <f>ROUND(I171*H171,2)</f>
        <v>0</v>
      </c>
      <c r="K171" s="208" t="s">
        <v>135</v>
      </c>
      <c r="L171" s="46"/>
      <c r="M171" s="213" t="s">
        <v>19</v>
      </c>
      <c r="N171" s="214" t="s">
        <v>44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136</v>
      </c>
      <c r="AT171" s="217" t="s">
        <v>131</v>
      </c>
      <c r="AU171" s="217" t="s">
        <v>83</v>
      </c>
      <c r="AY171" s="19" t="s">
        <v>129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81</v>
      </c>
      <c r="BK171" s="218">
        <f>ROUND(I171*H171,2)</f>
        <v>0</v>
      </c>
      <c r="BL171" s="19" t="s">
        <v>136</v>
      </c>
      <c r="BM171" s="217" t="s">
        <v>1318</v>
      </c>
    </row>
    <row r="172" spans="1:47" s="2" customFormat="1" ht="12">
      <c r="A172" s="40"/>
      <c r="B172" s="41"/>
      <c r="C172" s="42"/>
      <c r="D172" s="219" t="s">
        <v>138</v>
      </c>
      <c r="E172" s="42"/>
      <c r="F172" s="220" t="s">
        <v>1317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138</v>
      </c>
      <c r="AU172" s="19" t="s">
        <v>83</v>
      </c>
    </row>
    <row r="173" spans="1:47" s="2" customFormat="1" ht="12">
      <c r="A173" s="40"/>
      <c r="B173" s="41"/>
      <c r="C173" s="42"/>
      <c r="D173" s="224" t="s">
        <v>139</v>
      </c>
      <c r="E173" s="42"/>
      <c r="F173" s="225" t="s">
        <v>1319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139</v>
      </c>
      <c r="AU173" s="19" t="s">
        <v>83</v>
      </c>
    </row>
    <row r="174" spans="1:51" s="14" customFormat="1" ht="12">
      <c r="A174" s="14"/>
      <c r="B174" s="237"/>
      <c r="C174" s="238"/>
      <c r="D174" s="219" t="s">
        <v>154</v>
      </c>
      <c r="E174" s="239" t="s">
        <v>19</v>
      </c>
      <c r="F174" s="240" t="s">
        <v>1294</v>
      </c>
      <c r="G174" s="238"/>
      <c r="H174" s="241">
        <v>33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7" t="s">
        <v>154</v>
      </c>
      <c r="AU174" s="247" t="s">
        <v>83</v>
      </c>
      <c r="AV174" s="14" t="s">
        <v>83</v>
      </c>
      <c r="AW174" s="14" t="s">
        <v>35</v>
      </c>
      <c r="AX174" s="14" t="s">
        <v>73</v>
      </c>
      <c r="AY174" s="247" t="s">
        <v>129</v>
      </c>
    </row>
    <row r="175" spans="1:51" s="14" customFormat="1" ht="12">
      <c r="A175" s="14"/>
      <c r="B175" s="237"/>
      <c r="C175" s="238"/>
      <c r="D175" s="219" t="s">
        <v>154</v>
      </c>
      <c r="E175" s="239" t="s">
        <v>19</v>
      </c>
      <c r="F175" s="240" t="s">
        <v>1302</v>
      </c>
      <c r="G175" s="238"/>
      <c r="H175" s="241">
        <v>6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7" t="s">
        <v>154</v>
      </c>
      <c r="AU175" s="247" t="s">
        <v>83</v>
      </c>
      <c r="AV175" s="14" t="s">
        <v>83</v>
      </c>
      <c r="AW175" s="14" t="s">
        <v>35</v>
      </c>
      <c r="AX175" s="14" t="s">
        <v>73</v>
      </c>
      <c r="AY175" s="247" t="s">
        <v>129</v>
      </c>
    </row>
    <row r="176" spans="1:51" s="14" customFormat="1" ht="12">
      <c r="A176" s="14"/>
      <c r="B176" s="237"/>
      <c r="C176" s="238"/>
      <c r="D176" s="219" t="s">
        <v>154</v>
      </c>
      <c r="E176" s="239" t="s">
        <v>19</v>
      </c>
      <c r="F176" s="240" t="s">
        <v>1320</v>
      </c>
      <c r="G176" s="238"/>
      <c r="H176" s="241">
        <v>424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7" t="s">
        <v>154</v>
      </c>
      <c r="AU176" s="247" t="s">
        <v>83</v>
      </c>
      <c r="AV176" s="14" t="s">
        <v>83</v>
      </c>
      <c r="AW176" s="14" t="s">
        <v>35</v>
      </c>
      <c r="AX176" s="14" t="s">
        <v>73</v>
      </c>
      <c r="AY176" s="247" t="s">
        <v>129</v>
      </c>
    </row>
    <row r="177" spans="1:51" s="15" customFormat="1" ht="12">
      <c r="A177" s="15"/>
      <c r="B177" s="248"/>
      <c r="C177" s="249"/>
      <c r="D177" s="219" t="s">
        <v>154</v>
      </c>
      <c r="E177" s="250" t="s">
        <v>19</v>
      </c>
      <c r="F177" s="251" t="s">
        <v>162</v>
      </c>
      <c r="G177" s="249"/>
      <c r="H177" s="252">
        <v>463</v>
      </c>
      <c r="I177" s="253"/>
      <c r="J177" s="249"/>
      <c r="K177" s="249"/>
      <c r="L177" s="254"/>
      <c r="M177" s="255"/>
      <c r="N177" s="256"/>
      <c r="O177" s="256"/>
      <c r="P177" s="256"/>
      <c r="Q177" s="256"/>
      <c r="R177" s="256"/>
      <c r="S177" s="256"/>
      <c r="T177" s="257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8" t="s">
        <v>154</v>
      </c>
      <c r="AU177" s="258" t="s">
        <v>83</v>
      </c>
      <c r="AV177" s="15" t="s">
        <v>136</v>
      </c>
      <c r="AW177" s="15" t="s">
        <v>35</v>
      </c>
      <c r="AX177" s="15" t="s">
        <v>81</v>
      </c>
      <c r="AY177" s="258" t="s">
        <v>129</v>
      </c>
    </row>
    <row r="178" spans="1:65" s="2" customFormat="1" ht="16.5" customHeight="1">
      <c r="A178" s="40"/>
      <c r="B178" s="41"/>
      <c r="C178" s="259" t="s">
        <v>384</v>
      </c>
      <c r="D178" s="259" t="s">
        <v>419</v>
      </c>
      <c r="E178" s="260" t="s">
        <v>1321</v>
      </c>
      <c r="F178" s="261" t="s">
        <v>1322</v>
      </c>
      <c r="G178" s="262" t="s">
        <v>1323</v>
      </c>
      <c r="H178" s="263">
        <v>5.62</v>
      </c>
      <c r="I178" s="264"/>
      <c r="J178" s="265">
        <f>ROUND(I178*H178,2)</f>
        <v>0</v>
      </c>
      <c r="K178" s="261" t="s">
        <v>19</v>
      </c>
      <c r="L178" s="266"/>
      <c r="M178" s="267" t="s">
        <v>19</v>
      </c>
      <c r="N178" s="268" t="s">
        <v>44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197</v>
      </c>
      <c r="AT178" s="217" t="s">
        <v>419</v>
      </c>
      <c r="AU178" s="217" t="s">
        <v>83</v>
      </c>
      <c r="AY178" s="19" t="s">
        <v>129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81</v>
      </c>
      <c r="BK178" s="218">
        <f>ROUND(I178*H178,2)</f>
        <v>0</v>
      </c>
      <c r="BL178" s="19" t="s">
        <v>136</v>
      </c>
      <c r="BM178" s="217" t="s">
        <v>1324</v>
      </c>
    </row>
    <row r="179" spans="1:47" s="2" customFormat="1" ht="12">
      <c r="A179" s="40"/>
      <c r="B179" s="41"/>
      <c r="C179" s="42"/>
      <c r="D179" s="219" t="s">
        <v>138</v>
      </c>
      <c r="E179" s="42"/>
      <c r="F179" s="220" t="s">
        <v>1322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138</v>
      </c>
      <c r="AU179" s="19" t="s">
        <v>83</v>
      </c>
    </row>
    <row r="180" spans="1:51" s="14" customFormat="1" ht="12">
      <c r="A180" s="14"/>
      <c r="B180" s="237"/>
      <c r="C180" s="238"/>
      <c r="D180" s="219" t="s">
        <v>154</v>
      </c>
      <c r="E180" s="239" t="s">
        <v>19</v>
      </c>
      <c r="F180" s="240" t="s">
        <v>1325</v>
      </c>
      <c r="G180" s="238"/>
      <c r="H180" s="241">
        <v>1.32</v>
      </c>
      <c r="I180" s="242"/>
      <c r="J180" s="238"/>
      <c r="K180" s="238"/>
      <c r="L180" s="243"/>
      <c r="M180" s="244"/>
      <c r="N180" s="245"/>
      <c r="O180" s="245"/>
      <c r="P180" s="245"/>
      <c r="Q180" s="245"/>
      <c r="R180" s="245"/>
      <c r="S180" s="245"/>
      <c r="T180" s="24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7" t="s">
        <v>154</v>
      </c>
      <c r="AU180" s="247" t="s">
        <v>83</v>
      </c>
      <c r="AV180" s="14" t="s">
        <v>83</v>
      </c>
      <c r="AW180" s="14" t="s">
        <v>35</v>
      </c>
      <c r="AX180" s="14" t="s">
        <v>73</v>
      </c>
      <c r="AY180" s="247" t="s">
        <v>129</v>
      </c>
    </row>
    <row r="181" spans="1:51" s="14" customFormat="1" ht="12">
      <c r="A181" s="14"/>
      <c r="B181" s="237"/>
      <c r="C181" s="238"/>
      <c r="D181" s="219" t="s">
        <v>154</v>
      </c>
      <c r="E181" s="239" t="s">
        <v>19</v>
      </c>
      <c r="F181" s="240" t="s">
        <v>1326</v>
      </c>
      <c r="G181" s="238"/>
      <c r="H181" s="241">
        <v>0.06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7" t="s">
        <v>154</v>
      </c>
      <c r="AU181" s="247" t="s">
        <v>83</v>
      </c>
      <c r="AV181" s="14" t="s">
        <v>83</v>
      </c>
      <c r="AW181" s="14" t="s">
        <v>35</v>
      </c>
      <c r="AX181" s="14" t="s">
        <v>73</v>
      </c>
      <c r="AY181" s="247" t="s">
        <v>129</v>
      </c>
    </row>
    <row r="182" spans="1:51" s="14" customFormat="1" ht="12">
      <c r="A182" s="14"/>
      <c r="B182" s="237"/>
      <c r="C182" s="238"/>
      <c r="D182" s="219" t="s">
        <v>154</v>
      </c>
      <c r="E182" s="239" t="s">
        <v>19</v>
      </c>
      <c r="F182" s="240" t="s">
        <v>1327</v>
      </c>
      <c r="G182" s="238"/>
      <c r="H182" s="241">
        <v>4.24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7" t="s">
        <v>154</v>
      </c>
      <c r="AU182" s="247" t="s">
        <v>83</v>
      </c>
      <c r="AV182" s="14" t="s">
        <v>83</v>
      </c>
      <c r="AW182" s="14" t="s">
        <v>35</v>
      </c>
      <c r="AX182" s="14" t="s">
        <v>73</v>
      </c>
      <c r="AY182" s="247" t="s">
        <v>129</v>
      </c>
    </row>
    <row r="183" spans="1:51" s="15" customFormat="1" ht="12">
      <c r="A183" s="15"/>
      <c r="B183" s="248"/>
      <c r="C183" s="249"/>
      <c r="D183" s="219" t="s">
        <v>154</v>
      </c>
      <c r="E183" s="250" t="s">
        <v>19</v>
      </c>
      <c r="F183" s="251" t="s">
        <v>162</v>
      </c>
      <c r="G183" s="249"/>
      <c r="H183" s="252">
        <v>5.62</v>
      </c>
      <c r="I183" s="253"/>
      <c r="J183" s="249"/>
      <c r="K183" s="249"/>
      <c r="L183" s="254"/>
      <c r="M183" s="255"/>
      <c r="N183" s="256"/>
      <c r="O183" s="256"/>
      <c r="P183" s="256"/>
      <c r="Q183" s="256"/>
      <c r="R183" s="256"/>
      <c r="S183" s="256"/>
      <c r="T183" s="257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58" t="s">
        <v>154</v>
      </c>
      <c r="AU183" s="258" t="s">
        <v>83</v>
      </c>
      <c r="AV183" s="15" t="s">
        <v>136</v>
      </c>
      <c r="AW183" s="15" t="s">
        <v>35</v>
      </c>
      <c r="AX183" s="15" t="s">
        <v>81</v>
      </c>
      <c r="AY183" s="258" t="s">
        <v>129</v>
      </c>
    </row>
    <row r="184" spans="1:65" s="2" customFormat="1" ht="24.15" customHeight="1">
      <c r="A184" s="40"/>
      <c r="B184" s="41"/>
      <c r="C184" s="206" t="s">
        <v>391</v>
      </c>
      <c r="D184" s="206" t="s">
        <v>131</v>
      </c>
      <c r="E184" s="207" t="s">
        <v>1328</v>
      </c>
      <c r="F184" s="208" t="s">
        <v>1329</v>
      </c>
      <c r="G184" s="209" t="s">
        <v>134</v>
      </c>
      <c r="H184" s="210">
        <v>962.68</v>
      </c>
      <c r="I184" s="211"/>
      <c r="J184" s="212">
        <f>ROUND(I184*H184,2)</f>
        <v>0</v>
      </c>
      <c r="K184" s="208" t="s">
        <v>135</v>
      </c>
      <c r="L184" s="46"/>
      <c r="M184" s="213" t="s">
        <v>19</v>
      </c>
      <c r="N184" s="214" t="s">
        <v>44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136</v>
      </c>
      <c r="AT184" s="217" t="s">
        <v>131</v>
      </c>
      <c r="AU184" s="217" t="s">
        <v>83</v>
      </c>
      <c r="AY184" s="19" t="s">
        <v>129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81</v>
      </c>
      <c r="BK184" s="218">
        <f>ROUND(I184*H184,2)</f>
        <v>0</v>
      </c>
      <c r="BL184" s="19" t="s">
        <v>136</v>
      </c>
      <c r="BM184" s="217" t="s">
        <v>1330</v>
      </c>
    </row>
    <row r="185" spans="1:47" s="2" customFormat="1" ht="12">
      <c r="A185" s="40"/>
      <c r="B185" s="41"/>
      <c r="C185" s="42"/>
      <c r="D185" s="219" t="s">
        <v>138</v>
      </c>
      <c r="E185" s="42"/>
      <c r="F185" s="220" t="s">
        <v>1329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138</v>
      </c>
      <c r="AU185" s="19" t="s">
        <v>83</v>
      </c>
    </row>
    <row r="186" spans="1:47" s="2" customFormat="1" ht="12">
      <c r="A186" s="40"/>
      <c r="B186" s="41"/>
      <c r="C186" s="42"/>
      <c r="D186" s="224" t="s">
        <v>139</v>
      </c>
      <c r="E186" s="42"/>
      <c r="F186" s="225" t="s">
        <v>1331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139</v>
      </c>
      <c r="AU186" s="19" t="s">
        <v>83</v>
      </c>
    </row>
    <row r="187" spans="1:65" s="2" customFormat="1" ht="16.5" customHeight="1">
      <c r="A187" s="40"/>
      <c r="B187" s="41"/>
      <c r="C187" s="206" t="s">
        <v>397</v>
      </c>
      <c r="D187" s="206" t="s">
        <v>131</v>
      </c>
      <c r="E187" s="207" t="s">
        <v>1332</v>
      </c>
      <c r="F187" s="208" t="s">
        <v>1333</v>
      </c>
      <c r="G187" s="209" t="s">
        <v>134</v>
      </c>
      <c r="H187" s="210">
        <v>415</v>
      </c>
      <c r="I187" s="211"/>
      <c r="J187" s="212">
        <f>ROUND(I187*H187,2)</f>
        <v>0</v>
      </c>
      <c r="K187" s="208" t="s">
        <v>135</v>
      </c>
      <c r="L187" s="46"/>
      <c r="M187" s="213" t="s">
        <v>19</v>
      </c>
      <c r="N187" s="214" t="s">
        <v>44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136</v>
      </c>
      <c r="AT187" s="217" t="s">
        <v>131</v>
      </c>
      <c r="AU187" s="217" t="s">
        <v>83</v>
      </c>
      <c r="AY187" s="19" t="s">
        <v>129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81</v>
      </c>
      <c r="BK187" s="218">
        <f>ROUND(I187*H187,2)</f>
        <v>0</v>
      </c>
      <c r="BL187" s="19" t="s">
        <v>136</v>
      </c>
      <c r="BM187" s="217" t="s">
        <v>1334</v>
      </c>
    </row>
    <row r="188" spans="1:47" s="2" customFormat="1" ht="12">
      <c r="A188" s="40"/>
      <c r="B188" s="41"/>
      <c r="C188" s="42"/>
      <c r="D188" s="219" t="s">
        <v>138</v>
      </c>
      <c r="E188" s="42"/>
      <c r="F188" s="220" t="s">
        <v>1333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138</v>
      </c>
      <c r="AU188" s="19" t="s">
        <v>83</v>
      </c>
    </row>
    <row r="189" spans="1:47" s="2" customFormat="1" ht="12">
      <c r="A189" s="40"/>
      <c r="B189" s="41"/>
      <c r="C189" s="42"/>
      <c r="D189" s="224" t="s">
        <v>139</v>
      </c>
      <c r="E189" s="42"/>
      <c r="F189" s="225" t="s">
        <v>1335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139</v>
      </c>
      <c r="AU189" s="19" t="s">
        <v>83</v>
      </c>
    </row>
    <row r="190" spans="1:51" s="14" customFormat="1" ht="12">
      <c r="A190" s="14"/>
      <c r="B190" s="237"/>
      <c r="C190" s="238"/>
      <c r="D190" s="219" t="s">
        <v>154</v>
      </c>
      <c r="E190" s="239" t="s">
        <v>19</v>
      </c>
      <c r="F190" s="240" t="s">
        <v>1336</v>
      </c>
      <c r="G190" s="238"/>
      <c r="H190" s="241">
        <v>66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7" t="s">
        <v>154</v>
      </c>
      <c r="AU190" s="247" t="s">
        <v>83</v>
      </c>
      <c r="AV190" s="14" t="s">
        <v>83</v>
      </c>
      <c r="AW190" s="14" t="s">
        <v>35</v>
      </c>
      <c r="AX190" s="14" t="s">
        <v>73</v>
      </c>
      <c r="AY190" s="247" t="s">
        <v>129</v>
      </c>
    </row>
    <row r="191" spans="1:51" s="14" customFormat="1" ht="12">
      <c r="A191" s="14"/>
      <c r="B191" s="237"/>
      <c r="C191" s="238"/>
      <c r="D191" s="219" t="s">
        <v>154</v>
      </c>
      <c r="E191" s="239" t="s">
        <v>19</v>
      </c>
      <c r="F191" s="240" t="s">
        <v>1337</v>
      </c>
      <c r="G191" s="238"/>
      <c r="H191" s="241">
        <v>9</v>
      </c>
      <c r="I191" s="242"/>
      <c r="J191" s="238"/>
      <c r="K191" s="238"/>
      <c r="L191" s="243"/>
      <c r="M191" s="244"/>
      <c r="N191" s="245"/>
      <c r="O191" s="245"/>
      <c r="P191" s="245"/>
      <c r="Q191" s="245"/>
      <c r="R191" s="245"/>
      <c r="S191" s="245"/>
      <c r="T191" s="24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7" t="s">
        <v>154</v>
      </c>
      <c r="AU191" s="247" t="s">
        <v>83</v>
      </c>
      <c r="AV191" s="14" t="s">
        <v>83</v>
      </c>
      <c r="AW191" s="14" t="s">
        <v>35</v>
      </c>
      <c r="AX191" s="14" t="s">
        <v>73</v>
      </c>
      <c r="AY191" s="247" t="s">
        <v>129</v>
      </c>
    </row>
    <row r="192" spans="1:51" s="14" customFormat="1" ht="12">
      <c r="A192" s="14"/>
      <c r="B192" s="237"/>
      <c r="C192" s="238"/>
      <c r="D192" s="219" t="s">
        <v>154</v>
      </c>
      <c r="E192" s="239" t="s">
        <v>19</v>
      </c>
      <c r="F192" s="240" t="s">
        <v>1338</v>
      </c>
      <c r="G192" s="238"/>
      <c r="H192" s="241">
        <v>340</v>
      </c>
      <c r="I192" s="242"/>
      <c r="J192" s="238"/>
      <c r="K192" s="238"/>
      <c r="L192" s="243"/>
      <c r="M192" s="244"/>
      <c r="N192" s="245"/>
      <c r="O192" s="245"/>
      <c r="P192" s="245"/>
      <c r="Q192" s="245"/>
      <c r="R192" s="245"/>
      <c r="S192" s="245"/>
      <c r="T192" s="24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7" t="s">
        <v>154</v>
      </c>
      <c r="AU192" s="247" t="s">
        <v>83</v>
      </c>
      <c r="AV192" s="14" t="s">
        <v>83</v>
      </c>
      <c r="AW192" s="14" t="s">
        <v>35</v>
      </c>
      <c r="AX192" s="14" t="s">
        <v>73</v>
      </c>
      <c r="AY192" s="247" t="s">
        <v>129</v>
      </c>
    </row>
    <row r="193" spans="1:51" s="15" customFormat="1" ht="12">
      <c r="A193" s="15"/>
      <c r="B193" s="248"/>
      <c r="C193" s="249"/>
      <c r="D193" s="219" t="s">
        <v>154</v>
      </c>
      <c r="E193" s="250" t="s">
        <v>19</v>
      </c>
      <c r="F193" s="251" t="s">
        <v>162</v>
      </c>
      <c r="G193" s="249"/>
      <c r="H193" s="252">
        <v>415</v>
      </c>
      <c r="I193" s="253"/>
      <c r="J193" s="249"/>
      <c r="K193" s="249"/>
      <c r="L193" s="254"/>
      <c r="M193" s="255"/>
      <c r="N193" s="256"/>
      <c r="O193" s="256"/>
      <c r="P193" s="256"/>
      <c r="Q193" s="256"/>
      <c r="R193" s="256"/>
      <c r="S193" s="256"/>
      <c r="T193" s="257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8" t="s">
        <v>154</v>
      </c>
      <c r="AU193" s="258" t="s">
        <v>83</v>
      </c>
      <c r="AV193" s="15" t="s">
        <v>136</v>
      </c>
      <c r="AW193" s="15" t="s">
        <v>35</v>
      </c>
      <c r="AX193" s="15" t="s">
        <v>81</v>
      </c>
      <c r="AY193" s="258" t="s">
        <v>129</v>
      </c>
    </row>
    <row r="194" spans="1:65" s="2" customFormat="1" ht="16.5" customHeight="1">
      <c r="A194" s="40"/>
      <c r="B194" s="41"/>
      <c r="C194" s="259" t="s">
        <v>410</v>
      </c>
      <c r="D194" s="259" t="s">
        <v>419</v>
      </c>
      <c r="E194" s="260" t="s">
        <v>1339</v>
      </c>
      <c r="F194" s="261" t="s">
        <v>1340</v>
      </c>
      <c r="G194" s="262" t="s">
        <v>301</v>
      </c>
      <c r="H194" s="263">
        <v>41.5</v>
      </c>
      <c r="I194" s="264"/>
      <c r="J194" s="265">
        <f>ROUND(I194*H194,2)</f>
        <v>0</v>
      </c>
      <c r="K194" s="261" t="s">
        <v>135</v>
      </c>
      <c r="L194" s="266"/>
      <c r="M194" s="267" t="s">
        <v>19</v>
      </c>
      <c r="N194" s="268" t="s">
        <v>44</v>
      </c>
      <c r="O194" s="86"/>
      <c r="P194" s="215">
        <f>O194*H194</f>
        <v>0</v>
      </c>
      <c r="Q194" s="215">
        <v>0.2</v>
      </c>
      <c r="R194" s="215">
        <f>Q194*H194</f>
        <v>8.3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197</v>
      </c>
      <c r="AT194" s="217" t="s">
        <v>419</v>
      </c>
      <c r="AU194" s="217" t="s">
        <v>83</v>
      </c>
      <c r="AY194" s="19" t="s">
        <v>129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81</v>
      </c>
      <c r="BK194" s="218">
        <f>ROUND(I194*H194,2)</f>
        <v>0</v>
      </c>
      <c r="BL194" s="19" t="s">
        <v>136</v>
      </c>
      <c r="BM194" s="217" t="s">
        <v>1341</v>
      </c>
    </row>
    <row r="195" spans="1:47" s="2" customFormat="1" ht="12">
      <c r="A195" s="40"/>
      <c r="B195" s="41"/>
      <c r="C195" s="42"/>
      <c r="D195" s="219" t="s">
        <v>138</v>
      </c>
      <c r="E195" s="42"/>
      <c r="F195" s="220" t="s">
        <v>1340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138</v>
      </c>
      <c r="AU195" s="19" t="s">
        <v>83</v>
      </c>
    </row>
    <row r="196" spans="1:65" s="2" customFormat="1" ht="16.5" customHeight="1">
      <c r="A196" s="40"/>
      <c r="B196" s="41"/>
      <c r="C196" s="206" t="s">
        <v>418</v>
      </c>
      <c r="D196" s="206" t="s">
        <v>131</v>
      </c>
      <c r="E196" s="207" t="s">
        <v>1342</v>
      </c>
      <c r="F196" s="208" t="s">
        <v>1343</v>
      </c>
      <c r="G196" s="209" t="s">
        <v>301</v>
      </c>
      <c r="H196" s="210">
        <v>49.4</v>
      </c>
      <c r="I196" s="211"/>
      <c r="J196" s="212">
        <f>ROUND(I196*H196,2)</f>
        <v>0</v>
      </c>
      <c r="K196" s="208" t="s">
        <v>135</v>
      </c>
      <c r="L196" s="46"/>
      <c r="M196" s="213" t="s">
        <v>19</v>
      </c>
      <c r="N196" s="214" t="s">
        <v>44</v>
      </c>
      <c r="O196" s="86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136</v>
      </c>
      <c r="AT196" s="217" t="s">
        <v>131</v>
      </c>
      <c r="AU196" s="217" t="s">
        <v>83</v>
      </c>
      <c r="AY196" s="19" t="s">
        <v>129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81</v>
      </c>
      <c r="BK196" s="218">
        <f>ROUND(I196*H196,2)</f>
        <v>0</v>
      </c>
      <c r="BL196" s="19" t="s">
        <v>136</v>
      </c>
      <c r="BM196" s="217" t="s">
        <v>1344</v>
      </c>
    </row>
    <row r="197" spans="1:47" s="2" customFormat="1" ht="12">
      <c r="A197" s="40"/>
      <c r="B197" s="41"/>
      <c r="C197" s="42"/>
      <c r="D197" s="219" t="s">
        <v>138</v>
      </c>
      <c r="E197" s="42"/>
      <c r="F197" s="220" t="s">
        <v>1343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138</v>
      </c>
      <c r="AU197" s="19" t="s">
        <v>83</v>
      </c>
    </row>
    <row r="198" spans="1:47" s="2" customFormat="1" ht="12">
      <c r="A198" s="40"/>
      <c r="B198" s="41"/>
      <c r="C198" s="42"/>
      <c r="D198" s="224" t="s">
        <v>139</v>
      </c>
      <c r="E198" s="42"/>
      <c r="F198" s="225" t="s">
        <v>1345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139</v>
      </c>
      <c r="AU198" s="19" t="s">
        <v>83</v>
      </c>
    </row>
    <row r="199" spans="1:51" s="14" customFormat="1" ht="12">
      <c r="A199" s="14"/>
      <c r="B199" s="237"/>
      <c r="C199" s="238"/>
      <c r="D199" s="219" t="s">
        <v>154</v>
      </c>
      <c r="E199" s="239" t="s">
        <v>19</v>
      </c>
      <c r="F199" s="240" t="s">
        <v>1346</v>
      </c>
      <c r="G199" s="238"/>
      <c r="H199" s="241">
        <v>6.6</v>
      </c>
      <c r="I199" s="242"/>
      <c r="J199" s="238"/>
      <c r="K199" s="238"/>
      <c r="L199" s="243"/>
      <c r="M199" s="244"/>
      <c r="N199" s="245"/>
      <c r="O199" s="245"/>
      <c r="P199" s="245"/>
      <c r="Q199" s="245"/>
      <c r="R199" s="245"/>
      <c r="S199" s="245"/>
      <c r="T199" s="246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7" t="s">
        <v>154</v>
      </c>
      <c r="AU199" s="247" t="s">
        <v>83</v>
      </c>
      <c r="AV199" s="14" t="s">
        <v>83</v>
      </c>
      <c r="AW199" s="14" t="s">
        <v>35</v>
      </c>
      <c r="AX199" s="14" t="s">
        <v>73</v>
      </c>
      <c r="AY199" s="247" t="s">
        <v>129</v>
      </c>
    </row>
    <row r="200" spans="1:51" s="14" customFormat="1" ht="12">
      <c r="A200" s="14"/>
      <c r="B200" s="237"/>
      <c r="C200" s="238"/>
      <c r="D200" s="219" t="s">
        <v>154</v>
      </c>
      <c r="E200" s="239" t="s">
        <v>19</v>
      </c>
      <c r="F200" s="240" t="s">
        <v>1347</v>
      </c>
      <c r="G200" s="238"/>
      <c r="H200" s="241">
        <v>0.06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7" t="s">
        <v>154</v>
      </c>
      <c r="AU200" s="247" t="s">
        <v>83</v>
      </c>
      <c r="AV200" s="14" t="s">
        <v>83</v>
      </c>
      <c r="AW200" s="14" t="s">
        <v>35</v>
      </c>
      <c r="AX200" s="14" t="s">
        <v>73</v>
      </c>
      <c r="AY200" s="247" t="s">
        <v>129</v>
      </c>
    </row>
    <row r="201" spans="1:51" s="14" customFormat="1" ht="12">
      <c r="A201" s="14"/>
      <c r="B201" s="237"/>
      <c r="C201" s="238"/>
      <c r="D201" s="219" t="s">
        <v>154</v>
      </c>
      <c r="E201" s="239" t="s">
        <v>19</v>
      </c>
      <c r="F201" s="240" t="s">
        <v>1348</v>
      </c>
      <c r="G201" s="238"/>
      <c r="H201" s="241">
        <v>4.24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7" t="s">
        <v>154</v>
      </c>
      <c r="AU201" s="247" t="s">
        <v>83</v>
      </c>
      <c r="AV201" s="14" t="s">
        <v>83</v>
      </c>
      <c r="AW201" s="14" t="s">
        <v>35</v>
      </c>
      <c r="AX201" s="14" t="s">
        <v>73</v>
      </c>
      <c r="AY201" s="247" t="s">
        <v>129</v>
      </c>
    </row>
    <row r="202" spans="1:51" s="14" customFormat="1" ht="12">
      <c r="A202" s="14"/>
      <c r="B202" s="237"/>
      <c r="C202" s="238"/>
      <c r="D202" s="219" t="s">
        <v>154</v>
      </c>
      <c r="E202" s="239" t="s">
        <v>19</v>
      </c>
      <c r="F202" s="240" t="s">
        <v>1349</v>
      </c>
      <c r="G202" s="238"/>
      <c r="H202" s="241">
        <v>38.5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7" t="s">
        <v>154</v>
      </c>
      <c r="AU202" s="247" t="s">
        <v>83</v>
      </c>
      <c r="AV202" s="14" t="s">
        <v>83</v>
      </c>
      <c r="AW202" s="14" t="s">
        <v>35</v>
      </c>
      <c r="AX202" s="14" t="s">
        <v>73</v>
      </c>
      <c r="AY202" s="247" t="s">
        <v>129</v>
      </c>
    </row>
    <row r="203" spans="1:51" s="15" customFormat="1" ht="12">
      <c r="A203" s="15"/>
      <c r="B203" s="248"/>
      <c r="C203" s="249"/>
      <c r="D203" s="219" t="s">
        <v>154</v>
      </c>
      <c r="E203" s="250" t="s">
        <v>19</v>
      </c>
      <c r="F203" s="251" t="s">
        <v>162</v>
      </c>
      <c r="G203" s="249"/>
      <c r="H203" s="252">
        <v>49.4</v>
      </c>
      <c r="I203" s="253"/>
      <c r="J203" s="249"/>
      <c r="K203" s="249"/>
      <c r="L203" s="254"/>
      <c r="M203" s="255"/>
      <c r="N203" s="256"/>
      <c r="O203" s="256"/>
      <c r="P203" s="256"/>
      <c r="Q203" s="256"/>
      <c r="R203" s="256"/>
      <c r="S203" s="256"/>
      <c r="T203" s="257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8" t="s">
        <v>154</v>
      </c>
      <c r="AU203" s="258" t="s">
        <v>83</v>
      </c>
      <c r="AV203" s="15" t="s">
        <v>136</v>
      </c>
      <c r="AW203" s="15" t="s">
        <v>35</v>
      </c>
      <c r="AX203" s="15" t="s">
        <v>81</v>
      </c>
      <c r="AY203" s="258" t="s">
        <v>129</v>
      </c>
    </row>
    <row r="204" spans="1:65" s="2" customFormat="1" ht="16.5" customHeight="1">
      <c r="A204" s="40"/>
      <c r="B204" s="41"/>
      <c r="C204" s="206" t="s">
        <v>424</v>
      </c>
      <c r="D204" s="206" t="s">
        <v>131</v>
      </c>
      <c r="E204" s="207" t="s">
        <v>955</v>
      </c>
      <c r="F204" s="208" t="s">
        <v>1350</v>
      </c>
      <c r="G204" s="209" t="s">
        <v>986</v>
      </c>
      <c r="H204" s="210">
        <v>9.9</v>
      </c>
      <c r="I204" s="211"/>
      <c r="J204" s="212">
        <f>ROUND(I204*H204,2)</f>
        <v>0</v>
      </c>
      <c r="K204" s="208" t="s">
        <v>19</v>
      </c>
      <c r="L204" s="46"/>
      <c r="M204" s="213" t="s">
        <v>19</v>
      </c>
      <c r="N204" s="214" t="s">
        <v>44</v>
      </c>
      <c r="O204" s="86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136</v>
      </c>
      <c r="AT204" s="217" t="s">
        <v>131</v>
      </c>
      <c r="AU204" s="217" t="s">
        <v>83</v>
      </c>
      <c r="AY204" s="19" t="s">
        <v>129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81</v>
      </c>
      <c r="BK204" s="218">
        <f>ROUND(I204*H204,2)</f>
        <v>0</v>
      </c>
      <c r="BL204" s="19" t="s">
        <v>136</v>
      </c>
      <c r="BM204" s="217" t="s">
        <v>1351</v>
      </c>
    </row>
    <row r="205" spans="1:47" s="2" customFormat="1" ht="12">
      <c r="A205" s="40"/>
      <c r="B205" s="41"/>
      <c r="C205" s="42"/>
      <c r="D205" s="219" t="s">
        <v>138</v>
      </c>
      <c r="E205" s="42"/>
      <c r="F205" s="220" t="s">
        <v>1350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138</v>
      </c>
      <c r="AU205" s="19" t="s">
        <v>83</v>
      </c>
    </row>
    <row r="206" spans="1:51" s="14" customFormat="1" ht="12">
      <c r="A206" s="14"/>
      <c r="B206" s="237"/>
      <c r="C206" s="238"/>
      <c r="D206" s="219" t="s">
        <v>154</v>
      </c>
      <c r="E206" s="239" t="s">
        <v>19</v>
      </c>
      <c r="F206" s="240" t="s">
        <v>1352</v>
      </c>
      <c r="G206" s="238"/>
      <c r="H206" s="241">
        <v>9.9</v>
      </c>
      <c r="I206" s="242"/>
      <c r="J206" s="238"/>
      <c r="K206" s="238"/>
      <c r="L206" s="243"/>
      <c r="M206" s="244"/>
      <c r="N206" s="245"/>
      <c r="O206" s="245"/>
      <c r="P206" s="245"/>
      <c r="Q206" s="245"/>
      <c r="R206" s="245"/>
      <c r="S206" s="245"/>
      <c r="T206" s="24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7" t="s">
        <v>154</v>
      </c>
      <c r="AU206" s="247" t="s">
        <v>83</v>
      </c>
      <c r="AV206" s="14" t="s">
        <v>83</v>
      </c>
      <c r="AW206" s="14" t="s">
        <v>35</v>
      </c>
      <c r="AX206" s="14" t="s">
        <v>73</v>
      </c>
      <c r="AY206" s="247" t="s">
        <v>129</v>
      </c>
    </row>
    <row r="207" spans="1:51" s="15" customFormat="1" ht="12">
      <c r="A207" s="15"/>
      <c r="B207" s="248"/>
      <c r="C207" s="249"/>
      <c r="D207" s="219" t="s">
        <v>154</v>
      </c>
      <c r="E207" s="250" t="s">
        <v>19</v>
      </c>
      <c r="F207" s="251" t="s">
        <v>162</v>
      </c>
      <c r="G207" s="249"/>
      <c r="H207" s="252">
        <v>9.9</v>
      </c>
      <c r="I207" s="253"/>
      <c r="J207" s="249"/>
      <c r="K207" s="249"/>
      <c r="L207" s="254"/>
      <c r="M207" s="274"/>
      <c r="N207" s="275"/>
      <c r="O207" s="275"/>
      <c r="P207" s="275"/>
      <c r="Q207" s="275"/>
      <c r="R207" s="275"/>
      <c r="S207" s="275"/>
      <c r="T207" s="276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58" t="s">
        <v>154</v>
      </c>
      <c r="AU207" s="258" t="s">
        <v>83</v>
      </c>
      <c r="AV207" s="15" t="s">
        <v>136</v>
      </c>
      <c r="AW207" s="15" t="s">
        <v>35</v>
      </c>
      <c r="AX207" s="15" t="s">
        <v>81</v>
      </c>
      <c r="AY207" s="258" t="s">
        <v>129</v>
      </c>
    </row>
    <row r="208" spans="1:31" s="2" customFormat="1" ht="6.95" customHeight="1">
      <c r="A208" s="40"/>
      <c r="B208" s="61"/>
      <c r="C208" s="62"/>
      <c r="D208" s="62"/>
      <c r="E208" s="62"/>
      <c r="F208" s="62"/>
      <c r="G208" s="62"/>
      <c r="H208" s="62"/>
      <c r="I208" s="62"/>
      <c r="J208" s="62"/>
      <c r="K208" s="62"/>
      <c r="L208" s="46"/>
      <c r="M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</row>
  </sheetData>
  <sheetProtection password="CC35" sheet="1" objects="1" scenarios="1" formatColumns="0" formatRows="0" autoFilter="0"/>
  <autoFilter ref="C80:K20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4_01/162751117"/>
    <hyperlink ref="F93" r:id="rId2" display="https://podminky.urs.cz/item/CS_URS_2024_01/171201231"/>
    <hyperlink ref="F100" r:id="rId3" display="https://podminky.urs.cz/item/CS_URS_2024_01/181411132"/>
    <hyperlink ref="F106" r:id="rId4" display="https://podminky.urs.cz/item/CS_URS_2024_01/111151122"/>
    <hyperlink ref="F109" r:id="rId5" display="https://podminky.urs.cz/item/CS_URS_2024_01/183104231"/>
    <hyperlink ref="F112" r:id="rId6" display="https://podminky.urs.cz/item/CS_URS_2024_01/183151111"/>
    <hyperlink ref="F115" r:id="rId7" display="https://podminky.urs.cz/item/CS_URS_2024_01/183151115"/>
    <hyperlink ref="F126" r:id="rId8" display="https://podminky.urs.cz/item/CS_URS_2024_01/183403153"/>
    <hyperlink ref="F129" r:id="rId9" display="https://podminky.urs.cz/item/CS_URS_2024_01/183403161"/>
    <hyperlink ref="F132" r:id="rId10" display="https://podminky.urs.cz/item/CS_URS_2024_01/184102114"/>
    <hyperlink ref="F137" r:id="rId11" display="https://podminky.urs.cz/item/CS_URS_2024_01/184102211"/>
    <hyperlink ref="F142" r:id="rId12" display="https://podminky.urs.cz/item/CS_URS_2024_01/184103812"/>
    <hyperlink ref="F147" r:id="rId13" display="https://podminky.urs.cz/item/CS_URS_2024_01/184215133"/>
    <hyperlink ref="F154" r:id="rId14" display="https://podminky.urs.cz/item/CS_URS_2024_01/184215412"/>
    <hyperlink ref="F160" r:id="rId15" display="https://podminky.urs.cz/item/CS_URS_2024_01/184501141"/>
    <hyperlink ref="F168" r:id="rId16" display="https://podminky.urs.cz/item/CS_URS_2024_01/184806113"/>
    <hyperlink ref="F173" r:id="rId17" display="https://podminky.urs.cz/item/CS_URS_2024_01/184808326"/>
    <hyperlink ref="F186" r:id="rId18" display="https://podminky.urs.cz/item/CS_URS_2024_01/184813512"/>
    <hyperlink ref="F189" r:id="rId19" display="https://podminky.urs.cz/item/CS_URS_2024_01/184911421"/>
    <hyperlink ref="F198" r:id="rId20" display="https://podminky.urs.cz/item/CS_URS_2024_01/1858043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83</v>
      </c>
    </row>
    <row r="4" spans="2:46" s="1" customFormat="1" ht="24.95" customHeight="1">
      <c r="B4" s="22"/>
      <c r="D4" s="132" t="s">
        <v>96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Rekonstrukce ulic Kremličkova a Radimského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1353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21. 2. 2024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33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34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39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41</v>
      </c>
      <c r="G32" s="40"/>
      <c r="H32" s="40"/>
      <c r="I32" s="147" t="s">
        <v>40</v>
      </c>
      <c r="J32" s="147" t="s">
        <v>42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43</v>
      </c>
      <c r="E33" s="134" t="s">
        <v>44</v>
      </c>
      <c r="F33" s="149">
        <f>ROUND((SUM(BE86:BE140)),2)</f>
        <v>0</v>
      </c>
      <c r="G33" s="40"/>
      <c r="H33" s="40"/>
      <c r="I33" s="150">
        <v>0.21</v>
      </c>
      <c r="J33" s="149">
        <f>ROUND(((SUM(BE86:BE140))*I33),2)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45</v>
      </c>
      <c r="F34" s="149">
        <f>ROUND((SUM(BF86:BF140)),2)</f>
        <v>0</v>
      </c>
      <c r="G34" s="40"/>
      <c r="H34" s="40"/>
      <c r="I34" s="150">
        <v>0.12</v>
      </c>
      <c r="J34" s="149">
        <f>ROUND(((SUM(BF86:BF140))*I34),2)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46</v>
      </c>
      <c r="F35" s="149">
        <f>ROUND((SUM(BG86:BG140)),2)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47</v>
      </c>
      <c r="F36" s="149">
        <f>ROUND((SUM(BH86:BH140)),2)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48</v>
      </c>
      <c r="F37" s="149">
        <f>ROUND((SUM(BI86:BI140)),2)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Rekonstrukce ulic Kremličkova a Radimského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00 - Vedlejší rozpočtové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21. 2. 2024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Kolín</v>
      </c>
      <c r="G54" s="42"/>
      <c r="H54" s="42"/>
      <c r="I54" s="34" t="s">
        <v>32</v>
      </c>
      <c r="J54" s="38" t="str">
        <f>E21</f>
        <v>Advisia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Advisia s.r.o.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71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102</v>
      </c>
    </row>
    <row r="60" spans="1:31" s="9" customFormat="1" ht="24.95" customHeight="1">
      <c r="A60" s="9"/>
      <c r="B60" s="167"/>
      <c r="C60" s="168"/>
      <c r="D60" s="169" t="s">
        <v>975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976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1354</v>
      </c>
      <c r="E62" s="176"/>
      <c r="F62" s="176"/>
      <c r="G62" s="176"/>
      <c r="H62" s="176"/>
      <c r="I62" s="176"/>
      <c r="J62" s="177">
        <f>J98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1355</v>
      </c>
      <c r="E63" s="176"/>
      <c r="F63" s="176"/>
      <c r="G63" s="176"/>
      <c r="H63" s="176"/>
      <c r="I63" s="176"/>
      <c r="J63" s="177">
        <f>J104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1356</v>
      </c>
      <c r="E64" s="176"/>
      <c r="F64" s="176"/>
      <c r="G64" s="176"/>
      <c r="H64" s="176"/>
      <c r="I64" s="176"/>
      <c r="J64" s="177">
        <f>J122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1357</v>
      </c>
      <c r="E65" s="176"/>
      <c r="F65" s="176"/>
      <c r="G65" s="176"/>
      <c r="H65" s="176"/>
      <c r="I65" s="176"/>
      <c r="J65" s="177">
        <f>J132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1358</v>
      </c>
      <c r="E66" s="176"/>
      <c r="F66" s="176"/>
      <c r="G66" s="176"/>
      <c r="H66" s="176"/>
      <c r="I66" s="176"/>
      <c r="J66" s="177">
        <f>J137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114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Rekonstrukce ulic Kremličkova a Radimského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97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SO 00 - Vedlejší rozpočtové náklady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 xml:space="preserve"> </v>
      </c>
      <c r="G80" s="42"/>
      <c r="H80" s="42"/>
      <c r="I80" s="34" t="s">
        <v>23</v>
      </c>
      <c r="J80" s="74" t="str">
        <f>IF(J12="","",J12)</f>
        <v>21. 2. 2024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>Město Kolín</v>
      </c>
      <c r="G82" s="42"/>
      <c r="H82" s="42"/>
      <c r="I82" s="34" t="s">
        <v>32</v>
      </c>
      <c r="J82" s="38" t="str">
        <f>E21</f>
        <v>Advisia s.r.o.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30</v>
      </c>
      <c r="D83" s="42"/>
      <c r="E83" s="42"/>
      <c r="F83" s="29" t="str">
        <f>IF(E18="","",E18)</f>
        <v>Vyplň údaj</v>
      </c>
      <c r="G83" s="42"/>
      <c r="H83" s="42"/>
      <c r="I83" s="34" t="s">
        <v>36</v>
      </c>
      <c r="J83" s="38" t="str">
        <f>E24</f>
        <v>Advisia s.r.o.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115</v>
      </c>
      <c r="D85" s="182" t="s">
        <v>58</v>
      </c>
      <c r="E85" s="182" t="s">
        <v>54</v>
      </c>
      <c r="F85" s="182" t="s">
        <v>55</v>
      </c>
      <c r="G85" s="182" t="s">
        <v>116</v>
      </c>
      <c r="H85" s="182" t="s">
        <v>117</v>
      </c>
      <c r="I85" s="182" t="s">
        <v>118</v>
      </c>
      <c r="J85" s="182" t="s">
        <v>101</v>
      </c>
      <c r="K85" s="183" t="s">
        <v>119</v>
      </c>
      <c r="L85" s="184"/>
      <c r="M85" s="94" t="s">
        <v>19</v>
      </c>
      <c r="N85" s="95" t="s">
        <v>43</v>
      </c>
      <c r="O85" s="95" t="s">
        <v>120</v>
      </c>
      <c r="P85" s="95" t="s">
        <v>121</v>
      </c>
      <c r="Q85" s="95" t="s">
        <v>122</v>
      </c>
      <c r="R85" s="95" t="s">
        <v>123</v>
      </c>
      <c r="S85" s="95" t="s">
        <v>124</v>
      </c>
      <c r="T85" s="96" t="s">
        <v>125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126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</f>
        <v>0</v>
      </c>
      <c r="Q86" s="98"/>
      <c r="R86" s="187">
        <f>R87</f>
        <v>0</v>
      </c>
      <c r="S86" s="98"/>
      <c r="T86" s="188">
        <f>T87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72</v>
      </c>
      <c r="AU86" s="19" t="s">
        <v>102</v>
      </c>
      <c r="BK86" s="189">
        <f>BK87</f>
        <v>0</v>
      </c>
    </row>
    <row r="87" spans="1:63" s="12" customFormat="1" ht="25.9" customHeight="1">
      <c r="A87" s="12"/>
      <c r="B87" s="190"/>
      <c r="C87" s="191"/>
      <c r="D87" s="192" t="s">
        <v>72</v>
      </c>
      <c r="E87" s="193" t="s">
        <v>1066</v>
      </c>
      <c r="F87" s="193" t="s">
        <v>94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P88+P98+P104+P122+P132+P137</f>
        <v>0</v>
      </c>
      <c r="Q87" s="198"/>
      <c r="R87" s="199">
        <f>R88+R98+R104+R122+R132+R137</f>
        <v>0</v>
      </c>
      <c r="S87" s="198"/>
      <c r="T87" s="200">
        <f>T88+T98+T104+T122+T132+T137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172</v>
      </c>
      <c r="AT87" s="202" t="s">
        <v>72</v>
      </c>
      <c r="AU87" s="202" t="s">
        <v>73</v>
      </c>
      <c r="AY87" s="201" t="s">
        <v>129</v>
      </c>
      <c r="BK87" s="203">
        <f>BK88+BK98+BK104+BK122+BK132+BK137</f>
        <v>0</v>
      </c>
    </row>
    <row r="88" spans="1:63" s="12" customFormat="1" ht="22.8" customHeight="1">
      <c r="A88" s="12"/>
      <c r="B88" s="190"/>
      <c r="C88" s="191"/>
      <c r="D88" s="192" t="s">
        <v>72</v>
      </c>
      <c r="E88" s="204" t="s">
        <v>1067</v>
      </c>
      <c r="F88" s="204" t="s">
        <v>1068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SUM(P89:P97)</f>
        <v>0</v>
      </c>
      <c r="Q88" s="198"/>
      <c r="R88" s="199">
        <f>SUM(R89:R97)</f>
        <v>0</v>
      </c>
      <c r="S88" s="198"/>
      <c r="T88" s="200">
        <f>SUM(T89:T97)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172</v>
      </c>
      <c r="AT88" s="202" t="s">
        <v>72</v>
      </c>
      <c r="AU88" s="202" t="s">
        <v>81</v>
      </c>
      <c r="AY88" s="201" t="s">
        <v>129</v>
      </c>
      <c r="BK88" s="203">
        <f>SUM(BK89:BK97)</f>
        <v>0</v>
      </c>
    </row>
    <row r="89" spans="1:65" s="2" customFormat="1" ht="16.5" customHeight="1">
      <c r="A89" s="40"/>
      <c r="B89" s="41"/>
      <c r="C89" s="206" t="s">
        <v>81</v>
      </c>
      <c r="D89" s="206" t="s">
        <v>131</v>
      </c>
      <c r="E89" s="207" t="s">
        <v>1359</v>
      </c>
      <c r="F89" s="208" t="s">
        <v>1068</v>
      </c>
      <c r="G89" s="209" t="s">
        <v>1360</v>
      </c>
      <c r="H89" s="210">
        <v>1</v>
      </c>
      <c r="I89" s="211"/>
      <c r="J89" s="212">
        <f>ROUND(I89*H89,2)</f>
        <v>0</v>
      </c>
      <c r="K89" s="208" t="s">
        <v>135</v>
      </c>
      <c r="L89" s="46"/>
      <c r="M89" s="213" t="s">
        <v>19</v>
      </c>
      <c r="N89" s="214" t="s">
        <v>44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1072</v>
      </c>
      <c r="AT89" s="217" t="s">
        <v>131</v>
      </c>
      <c r="AU89" s="217" t="s">
        <v>83</v>
      </c>
      <c r="AY89" s="19" t="s">
        <v>129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81</v>
      </c>
      <c r="BK89" s="218">
        <f>ROUND(I89*H89,2)</f>
        <v>0</v>
      </c>
      <c r="BL89" s="19" t="s">
        <v>1072</v>
      </c>
      <c r="BM89" s="217" t="s">
        <v>1361</v>
      </c>
    </row>
    <row r="90" spans="1:47" s="2" customFormat="1" ht="12">
      <c r="A90" s="40"/>
      <c r="B90" s="41"/>
      <c r="C90" s="42"/>
      <c r="D90" s="219" t="s">
        <v>138</v>
      </c>
      <c r="E90" s="42"/>
      <c r="F90" s="220" t="s">
        <v>1068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138</v>
      </c>
      <c r="AU90" s="19" t="s">
        <v>83</v>
      </c>
    </row>
    <row r="91" spans="1:47" s="2" customFormat="1" ht="12">
      <c r="A91" s="40"/>
      <c r="B91" s="41"/>
      <c r="C91" s="42"/>
      <c r="D91" s="224" t="s">
        <v>139</v>
      </c>
      <c r="E91" s="42"/>
      <c r="F91" s="225" t="s">
        <v>1362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139</v>
      </c>
      <c r="AU91" s="19" t="s">
        <v>83</v>
      </c>
    </row>
    <row r="92" spans="1:65" s="2" customFormat="1" ht="16.5" customHeight="1">
      <c r="A92" s="40"/>
      <c r="B92" s="41"/>
      <c r="C92" s="206" t="s">
        <v>83</v>
      </c>
      <c r="D92" s="206" t="s">
        <v>131</v>
      </c>
      <c r="E92" s="207" t="s">
        <v>1363</v>
      </c>
      <c r="F92" s="208" t="s">
        <v>1364</v>
      </c>
      <c r="G92" s="209" t="s">
        <v>1365</v>
      </c>
      <c r="H92" s="210">
        <v>1</v>
      </c>
      <c r="I92" s="211"/>
      <c r="J92" s="212">
        <f>ROUND(I92*H92,2)</f>
        <v>0</v>
      </c>
      <c r="K92" s="208" t="s">
        <v>135</v>
      </c>
      <c r="L92" s="46"/>
      <c r="M92" s="213" t="s">
        <v>19</v>
      </c>
      <c r="N92" s="214" t="s">
        <v>44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1072</v>
      </c>
      <c r="AT92" s="217" t="s">
        <v>131</v>
      </c>
      <c r="AU92" s="217" t="s">
        <v>83</v>
      </c>
      <c r="AY92" s="19" t="s">
        <v>129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81</v>
      </c>
      <c r="BK92" s="218">
        <f>ROUND(I92*H92,2)</f>
        <v>0</v>
      </c>
      <c r="BL92" s="19" t="s">
        <v>1072</v>
      </c>
      <c r="BM92" s="217" t="s">
        <v>1366</v>
      </c>
    </row>
    <row r="93" spans="1:47" s="2" customFormat="1" ht="12">
      <c r="A93" s="40"/>
      <c r="B93" s="41"/>
      <c r="C93" s="42"/>
      <c r="D93" s="219" t="s">
        <v>138</v>
      </c>
      <c r="E93" s="42"/>
      <c r="F93" s="220" t="s">
        <v>1364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138</v>
      </c>
      <c r="AU93" s="19" t="s">
        <v>83</v>
      </c>
    </row>
    <row r="94" spans="1:47" s="2" customFormat="1" ht="12">
      <c r="A94" s="40"/>
      <c r="B94" s="41"/>
      <c r="C94" s="42"/>
      <c r="D94" s="224" t="s">
        <v>139</v>
      </c>
      <c r="E94" s="42"/>
      <c r="F94" s="225" t="s">
        <v>1367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139</v>
      </c>
      <c r="AU94" s="19" t="s">
        <v>83</v>
      </c>
    </row>
    <row r="95" spans="1:65" s="2" customFormat="1" ht="16.5" customHeight="1">
      <c r="A95" s="40"/>
      <c r="B95" s="41"/>
      <c r="C95" s="206" t="s">
        <v>148</v>
      </c>
      <c r="D95" s="206" t="s">
        <v>131</v>
      </c>
      <c r="E95" s="207" t="s">
        <v>1069</v>
      </c>
      <c r="F95" s="208" t="s">
        <v>1070</v>
      </c>
      <c r="G95" s="209" t="s">
        <v>1365</v>
      </c>
      <c r="H95" s="210">
        <v>1</v>
      </c>
      <c r="I95" s="211"/>
      <c r="J95" s="212">
        <f>ROUND(I95*H95,2)</f>
        <v>0</v>
      </c>
      <c r="K95" s="208" t="s">
        <v>135</v>
      </c>
      <c r="L95" s="46"/>
      <c r="M95" s="213" t="s">
        <v>19</v>
      </c>
      <c r="N95" s="214" t="s">
        <v>44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1072</v>
      </c>
      <c r="AT95" s="217" t="s">
        <v>131</v>
      </c>
      <c r="AU95" s="217" t="s">
        <v>83</v>
      </c>
      <c r="AY95" s="19" t="s">
        <v>129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81</v>
      </c>
      <c r="BK95" s="218">
        <f>ROUND(I95*H95,2)</f>
        <v>0</v>
      </c>
      <c r="BL95" s="19" t="s">
        <v>1072</v>
      </c>
      <c r="BM95" s="217" t="s">
        <v>1368</v>
      </c>
    </row>
    <row r="96" spans="1:47" s="2" customFormat="1" ht="12">
      <c r="A96" s="40"/>
      <c r="B96" s="41"/>
      <c r="C96" s="42"/>
      <c r="D96" s="219" t="s">
        <v>138</v>
      </c>
      <c r="E96" s="42"/>
      <c r="F96" s="220" t="s">
        <v>1070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138</v>
      </c>
      <c r="AU96" s="19" t="s">
        <v>83</v>
      </c>
    </row>
    <row r="97" spans="1:47" s="2" customFormat="1" ht="12">
      <c r="A97" s="40"/>
      <c r="B97" s="41"/>
      <c r="C97" s="42"/>
      <c r="D97" s="224" t="s">
        <v>139</v>
      </c>
      <c r="E97" s="42"/>
      <c r="F97" s="225" t="s">
        <v>1074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139</v>
      </c>
      <c r="AU97" s="19" t="s">
        <v>83</v>
      </c>
    </row>
    <row r="98" spans="1:63" s="12" customFormat="1" ht="22.8" customHeight="1">
      <c r="A98" s="12"/>
      <c r="B98" s="190"/>
      <c r="C98" s="191"/>
      <c r="D98" s="192" t="s">
        <v>72</v>
      </c>
      <c r="E98" s="204" t="s">
        <v>1369</v>
      </c>
      <c r="F98" s="204" t="s">
        <v>1370</v>
      </c>
      <c r="G98" s="191"/>
      <c r="H98" s="191"/>
      <c r="I98" s="194"/>
      <c r="J98" s="205">
        <f>BK98</f>
        <v>0</v>
      </c>
      <c r="K98" s="191"/>
      <c r="L98" s="196"/>
      <c r="M98" s="197"/>
      <c r="N98" s="198"/>
      <c r="O98" s="198"/>
      <c r="P98" s="199">
        <f>SUM(P99:P103)</f>
        <v>0</v>
      </c>
      <c r="Q98" s="198"/>
      <c r="R98" s="199">
        <f>SUM(R99:R103)</f>
        <v>0</v>
      </c>
      <c r="S98" s="198"/>
      <c r="T98" s="200">
        <f>SUM(T99:T103)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172</v>
      </c>
      <c r="AT98" s="202" t="s">
        <v>72</v>
      </c>
      <c r="AU98" s="202" t="s">
        <v>81</v>
      </c>
      <c r="AY98" s="201" t="s">
        <v>129</v>
      </c>
      <c r="BK98" s="203">
        <f>SUM(BK99:BK103)</f>
        <v>0</v>
      </c>
    </row>
    <row r="99" spans="1:65" s="2" customFormat="1" ht="16.5" customHeight="1">
      <c r="A99" s="40"/>
      <c r="B99" s="41"/>
      <c r="C99" s="206" t="s">
        <v>136</v>
      </c>
      <c r="D99" s="206" t="s">
        <v>131</v>
      </c>
      <c r="E99" s="207" t="s">
        <v>1371</v>
      </c>
      <c r="F99" s="208" t="s">
        <v>1370</v>
      </c>
      <c r="G99" s="209" t="s">
        <v>1365</v>
      </c>
      <c r="H99" s="210">
        <v>1</v>
      </c>
      <c r="I99" s="211"/>
      <c r="J99" s="212">
        <f>ROUND(I99*H99,2)</f>
        <v>0</v>
      </c>
      <c r="K99" s="208" t="s">
        <v>135</v>
      </c>
      <c r="L99" s="46"/>
      <c r="M99" s="213" t="s">
        <v>19</v>
      </c>
      <c r="N99" s="214" t="s">
        <v>44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1072</v>
      </c>
      <c r="AT99" s="217" t="s">
        <v>131</v>
      </c>
      <c r="AU99" s="217" t="s">
        <v>83</v>
      </c>
      <c r="AY99" s="19" t="s">
        <v>129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81</v>
      </c>
      <c r="BK99" s="218">
        <f>ROUND(I99*H99,2)</f>
        <v>0</v>
      </c>
      <c r="BL99" s="19" t="s">
        <v>1072</v>
      </c>
      <c r="BM99" s="217" t="s">
        <v>1372</v>
      </c>
    </row>
    <row r="100" spans="1:47" s="2" customFormat="1" ht="12">
      <c r="A100" s="40"/>
      <c r="B100" s="41"/>
      <c r="C100" s="42"/>
      <c r="D100" s="219" t="s">
        <v>138</v>
      </c>
      <c r="E100" s="42"/>
      <c r="F100" s="220" t="s">
        <v>1370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138</v>
      </c>
      <c r="AU100" s="19" t="s">
        <v>83</v>
      </c>
    </row>
    <row r="101" spans="1:47" s="2" customFormat="1" ht="12">
      <c r="A101" s="40"/>
      <c r="B101" s="41"/>
      <c r="C101" s="42"/>
      <c r="D101" s="224" t="s">
        <v>139</v>
      </c>
      <c r="E101" s="42"/>
      <c r="F101" s="225" t="s">
        <v>1373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139</v>
      </c>
      <c r="AU101" s="19" t="s">
        <v>83</v>
      </c>
    </row>
    <row r="102" spans="1:65" s="2" customFormat="1" ht="37.8" customHeight="1">
      <c r="A102" s="40"/>
      <c r="B102" s="41"/>
      <c r="C102" s="206" t="s">
        <v>172</v>
      </c>
      <c r="D102" s="206" t="s">
        <v>131</v>
      </c>
      <c r="E102" s="207" t="s">
        <v>1374</v>
      </c>
      <c r="F102" s="208" t="s">
        <v>1375</v>
      </c>
      <c r="G102" s="209" t="s">
        <v>1365</v>
      </c>
      <c r="H102" s="210">
        <v>1</v>
      </c>
      <c r="I102" s="211"/>
      <c r="J102" s="212">
        <f>ROUND(I102*H102,2)</f>
        <v>0</v>
      </c>
      <c r="K102" s="208" t="s">
        <v>19</v>
      </c>
      <c r="L102" s="46"/>
      <c r="M102" s="213" t="s">
        <v>19</v>
      </c>
      <c r="N102" s="214" t="s">
        <v>44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1072</v>
      </c>
      <c r="AT102" s="217" t="s">
        <v>131</v>
      </c>
      <c r="AU102" s="217" t="s">
        <v>83</v>
      </c>
      <c r="AY102" s="19" t="s">
        <v>129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81</v>
      </c>
      <c r="BK102" s="218">
        <f>ROUND(I102*H102,2)</f>
        <v>0</v>
      </c>
      <c r="BL102" s="19" t="s">
        <v>1072</v>
      </c>
      <c r="BM102" s="217" t="s">
        <v>1376</v>
      </c>
    </row>
    <row r="103" spans="1:47" s="2" customFormat="1" ht="12">
      <c r="A103" s="40"/>
      <c r="B103" s="41"/>
      <c r="C103" s="42"/>
      <c r="D103" s="219" t="s">
        <v>138</v>
      </c>
      <c r="E103" s="42"/>
      <c r="F103" s="220" t="s">
        <v>1377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138</v>
      </c>
      <c r="AU103" s="19" t="s">
        <v>83</v>
      </c>
    </row>
    <row r="104" spans="1:63" s="12" customFormat="1" ht="22.8" customHeight="1">
      <c r="A104" s="12"/>
      <c r="B104" s="190"/>
      <c r="C104" s="191"/>
      <c r="D104" s="192" t="s">
        <v>72</v>
      </c>
      <c r="E104" s="204" t="s">
        <v>1378</v>
      </c>
      <c r="F104" s="204" t="s">
        <v>1379</v>
      </c>
      <c r="G104" s="191"/>
      <c r="H104" s="191"/>
      <c r="I104" s="194"/>
      <c r="J104" s="205">
        <f>BK104</f>
        <v>0</v>
      </c>
      <c r="K104" s="191"/>
      <c r="L104" s="196"/>
      <c r="M104" s="197"/>
      <c r="N104" s="198"/>
      <c r="O104" s="198"/>
      <c r="P104" s="199">
        <f>SUM(P105:P121)</f>
        <v>0</v>
      </c>
      <c r="Q104" s="198"/>
      <c r="R104" s="199">
        <f>SUM(R105:R121)</f>
        <v>0</v>
      </c>
      <c r="S104" s="198"/>
      <c r="T104" s="200">
        <f>SUM(T105:T121)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1" t="s">
        <v>172</v>
      </c>
      <c r="AT104" s="202" t="s">
        <v>72</v>
      </c>
      <c r="AU104" s="202" t="s">
        <v>81</v>
      </c>
      <c r="AY104" s="201" t="s">
        <v>129</v>
      </c>
      <c r="BK104" s="203">
        <f>SUM(BK105:BK121)</f>
        <v>0</v>
      </c>
    </row>
    <row r="105" spans="1:65" s="2" customFormat="1" ht="16.5" customHeight="1">
      <c r="A105" s="40"/>
      <c r="B105" s="41"/>
      <c r="C105" s="206" t="s">
        <v>180</v>
      </c>
      <c r="D105" s="206" t="s">
        <v>131</v>
      </c>
      <c r="E105" s="207" t="s">
        <v>1380</v>
      </c>
      <c r="F105" s="208" t="s">
        <v>1379</v>
      </c>
      <c r="G105" s="209" t="s">
        <v>1365</v>
      </c>
      <c r="H105" s="210">
        <v>1</v>
      </c>
      <c r="I105" s="211"/>
      <c r="J105" s="212">
        <f>ROUND(I105*H105,2)</f>
        <v>0</v>
      </c>
      <c r="K105" s="208" t="s">
        <v>135</v>
      </c>
      <c r="L105" s="46"/>
      <c r="M105" s="213" t="s">
        <v>19</v>
      </c>
      <c r="N105" s="214" t="s">
        <v>44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1072</v>
      </c>
      <c r="AT105" s="217" t="s">
        <v>131</v>
      </c>
      <c r="AU105" s="217" t="s">
        <v>83</v>
      </c>
      <c r="AY105" s="19" t="s">
        <v>129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81</v>
      </c>
      <c r="BK105" s="218">
        <f>ROUND(I105*H105,2)</f>
        <v>0</v>
      </c>
      <c r="BL105" s="19" t="s">
        <v>1072</v>
      </c>
      <c r="BM105" s="217" t="s">
        <v>1381</v>
      </c>
    </row>
    <row r="106" spans="1:47" s="2" customFormat="1" ht="12">
      <c r="A106" s="40"/>
      <c r="B106" s="41"/>
      <c r="C106" s="42"/>
      <c r="D106" s="219" t="s">
        <v>138</v>
      </c>
      <c r="E106" s="42"/>
      <c r="F106" s="220" t="s">
        <v>1379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138</v>
      </c>
      <c r="AU106" s="19" t="s">
        <v>83</v>
      </c>
    </row>
    <row r="107" spans="1:47" s="2" customFormat="1" ht="12">
      <c r="A107" s="40"/>
      <c r="B107" s="41"/>
      <c r="C107" s="42"/>
      <c r="D107" s="224" t="s">
        <v>139</v>
      </c>
      <c r="E107" s="42"/>
      <c r="F107" s="225" t="s">
        <v>1382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139</v>
      </c>
      <c r="AU107" s="19" t="s">
        <v>83</v>
      </c>
    </row>
    <row r="108" spans="1:65" s="2" customFormat="1" ht="37.8" customHeight="1">
      <c r="A108" s="40"/>
      <c r="B108" s="41"/>
      <c r="C108" s="206" t="s">
        <v>185</v>
      </c>
      <c r="D108" s="206" t="s">
        <v>131</v>
      </c>
      <c r="E108" s="207" t="s">
        <v>1383</v>
      </c>
      <c r="F108" s="208" t="s">
        <v>1384</v>
      </c>
      <c r="G108" s="209" t="s">
        <v>1365</v>
      </c>
      <c r="H108" s="210">
        <v>1</v>
      </c>
      <c r="I108" s="211"/>
      <c r="J108" s="212">
        <f>ROUND(I108*H108,2)</f>
        <v>0</v>
      </c>
      <c r="K108" s="208" t="s">
        <v>19</v>
      </c>
      <c r="L108" s="46"/>
      <c r="M108" s="213" t="s">
        <v>19</v>
      </c>
      <c r="N108" s="214" t="s">
        <v>44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1072</v>
      </c>
      <c r="AT108" s="217" t="s">
        <v>131</v>
      </c>
      <c r="AU108" s="217" t="s">
        <v>83</v>
      </c>
      <c r="AY108" s="19" t="s">
        <v>129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81</v>
      </c>
      <c r="BK108" s="218">
        <f>ROUND(I108*H108,2)</f>
        <v>0</v>
      </c>
      <c r="BL108" s="19" t="s">
        <v>1072</v>
      </c>
      <c r="BM108" s="217" t="s">
        <v>1385</v>
      </c>
    </row>
    <row r="109" spans="1:47" s="2" customFormat="1" ht="12">
      <c r="A109" s="40"/>
      <c r="B109" s="41"/>
      <c r="C109" s="42"/>
      <c r="D109" s="219" t="s">
        <v>138</v>
      </c>
      <c r="E109" s="42"/>
      <c r="F109" s="220" t="s">
        <v>1386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138</v>
      </c>
      <c r="AU109" s="19" t="s">
        <v>83</v>
      </c>
    </row>
    <row r="110" spans="1:65" s="2" customFormat="1" ht="16.5" customHeight="1">
      <c r="A110" s="40"/>
      <c r="B110" s="41"/>
      <c r="C110" s="206" t="s">
        <v>197</v>
      </c>
      <c r="D110" s="206" t="s">
        <v>131</v>
      </c>
      <c r="E110" s="207" t="s">
        <v>1387</v>
      </c>
      <c r="F110" s="208" t="s">
        <v>1388</v>
      </c>
      <c r="G110" s="209" t="s">
        <v>1365</v>
      </c>
      <c r="H110" s="210">
        <v>1</v>
      </c>
      <c r="I110" s="211"/>
      <c r="J110" s="212">
        <f>ROUND(I110*H110,2)</f>
        <v>0</v>
      </c>
      <c r="K110" s="208" t="s">
        <v>135</v>
      </c>
      <c r="L110" s="46"/>
      <c r="M110" s="213" t="s">
        <v>19</v>
      </c>
      <c r="N110" s="214" t="s">
        <v>44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1072</v>
      </c>
      <c r="AT110" s="217" t="s">
        <v>131</v>
      </c>
      <c r="AU110" s="217" t="s">
        <v>83</v>
      </c>
      <c r="AY110" s="19" t="s">
        <v>129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81</v>
      </c>
      <c r="BK110" s="218">
        <f>ROUND(I110*H110,2)</f>
        <v>0</v>
      </c>
      <c r="BL110" s="19" t="s">
        <v>1072</v>
      </c>
      <c r="BM110" s="217" t="s">
        <v>1389</v>
      </c>
    </row>
    <row r="111" spans="1:47" s="2" customFormat="1" ht="12">
      <c r="A111" s="40"/>
      <c r="B111" s="41"/>
      <c r="C111" s="42"/>
      <c r="D111" s="219" t="s">
        <v>138</v>
      </c>
      <c r="E111" s="42"/>
      <c r="F111" s="220" t="s">
        <v>1388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138</v>
      </c>
      <c r="AU111" s="19" t="s">
        <v>83</v>
      </c>
    </row>
    <row r="112" spans="1:47" s="2" customFormat="1" ht="12">
      <c r="A112" s="40"/>
      <c r="B112" s="41"/>
      <c r="C112" s="42"/>
      <c r="D112" s="224" t="s">
        <v>139</v>
      </c>
      <c r="E112" s="42"/>
      <c r="F112" s="225" t="s">
        <v>1390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139</v>
      </c>
      <c r="AU112" s="19" t="s">
        <v>83</v>
      </c>
    </row>
    <row r="113" spans="1:65" s="2" customFormat="1" ht="16.5" customHeight="1">
      <c r="A113" s="40"/>
      <c r="B113" s="41"/>
      <c r="C113" s="206" t="s">
        <v>218</v>
      </c>
      <c r="D113" s="206" t="s">
        <v>131</v>
      </c>
      <c r="E113" s="207" t="s">
        <v>1391</v>
      </c>
      <c r="F113" s="208" t="s">
        <v>1392</v>
      </c>
      <c r="G113" s="209" t="s">
        <v>1365</v>
      </c>
      <c r="H113" s="210">
        <v>1</v>
      </c>
      <c r="I113" s="211"/>
      <c r="J113" s="212">
        <f>ROUND(I113*H113,2)</f>
        <v>0</v>
      </c>
      <c r="K113" s="208" t="s">
        <v>135</v>
      </c>
      <c r="L113" s="46"/>
      <c r="M113" s="213" t="s">
        <v>19</v>
      </c>
      <c r="N113" s="214" t="s">
        <v>44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1072</v>
      </c>
      <c r="AT113" s="217" t="s">
        <v>131</v>
      </c>
      <c r="AU113" s="217" t="s">
        <v>83</v>
      </c>
      <c r="AY113" s="19" t="s">
        <v>129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81</v>
      </c>
      <c r="BK113" s="218">
        <f>ROUND(I113*H113,2)</f>
        <v>0</v>
      </c>
      <c r="BL113" s="19" t="s">
        <v>1072</v>
      </c>
      <c r="BM113" s="217" t="s">
        <v>1393</v>
      </c>
    </row>
    <row r="114" spans="1:47" s="2" customFormat="1" ht="12">
      <c r="A114" s="40"/>
      <c r="B114" s="41"/>
      <c r="C114" s="42"/>
      <c r="D114" s="219" t="s">
        <v>138</v>
      </c>
      <c r="E114" s="42"/>
      <c r="F114" s="220" t="s">
        <v>1392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138</v>
      </c>
      <c r="AU114" s="19" t="s">
        <v>83</v>
      </c>
    </row>
    <row r="115" spans="1:47" s="2" customFormat="1" ht="12">
      <c r="A115" s="40"/>
      <c r="B115" s="41"/>
      <c r="C115" s="42"/>
      <c r="D115" s="224" t="s">
        <v>139</v>
      </c>
      <c r="E115" s="42"/>
      <c r="F115" s="225" t="s">
        <v>1394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139</v>
      </c>
      <c r="AU115" s="19" t="s">
        <v>83</v>
      </c>
    </row>
    <row r="116" spans="1:65" s="2" customFormat="1" ht="16.5" customHeight="1">
      <c r="A116" s="40"/>
      <c r="B116" s="41"/>
      <c r="C116" s="206" t="s">
        <v>225</v>
      </c>
      <c r="D116" s="206" t="s">
        <v>131</v>
      </c>
      <c r="E116" s="207" t="s">
        <v>1395</v>
      </c>
      <c r="F116" s="208" t="s">
        <v>1396</v>
      </c>
      <c r="G116" s="209" t="s">
        <v>1365</v>
      </c>
      <c r="H116" s="210">
        <v>1</v>
      </c>
      <c r="I116" s="211"/>
      <c r="J116" s="212">
        <f>ROUND(I116*H116,2)</f>
        <v>0</v>
      </c>
      <c r="K116" s="208" t="s">
        <v>135</v>
      </c>
      <c r="L116" s="46"/>
      <c r="M116" s="213" t="s">
        <v>19</v>
      </c>
      <c r="N116" s="214" t="s">
        <v>44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1072</v>
      </c>
      <c r="AT116" s="217" t="s">
        <v>131</v>
      </c>
      <c r="AU116" s="217" t="s">
        <v>83</v>
      </c>
      <c r="AY116" s="19" t="s">
        <v>129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81</v>
      </c>
      <c r="BK116" s="218">
        <f>ROUND(I116*H116,2)</f>
        <v>0</v>
      </c>
      <c r="BL116" s="19" t="s">
        <v>1072</v>
      </c>
      <c r="BM116" s="217" t="s">
        <v>1397</v>
      </c>
    </row>
    <row r="117" spans="1:47" s="2" customFormat="1" ht="12">
      <c r="A117" s="40"/>
      <c r="B117" s="41"/>
      <c r="C117" s="42"/>
      <c r="D117" s="219" t="s">
        <v>138</v>
      </c>
      <c r="E117" s="42"/>
      <c r="F117" s="220" t="s">
        <v>1396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138</v>
      </c>
      <c r="AU117" s="19" t="s">
        <v>83</v>
      </c>
    </row>
    <row r="118" spans="1:47" s="2" customFormat="1" ht="12">
      <c r="A118" s="40"/>
      <c r="B118" s="41"/>
      <c r="C118" s="42"/>
      <c r="D118" s="224" t="s">
        <v>139</v>
      </c>
      <c r="E118" s="42"/>
      <c r="F118" s="225" t="s">
        <v>1398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139</v>
      </c>
      <c r="AU118" s="19" t="s">
        <v>83</v>
      </c>
    </row>
    <row r="119" spans="1:65" s="2" customFormat="1" ht="16.5" customHeight="1">
      <c r="A119" s="40"/>
      <c r="B119" s="41"/>
      <c r="C119" s="206" t="s">
        <v>246</v>
      </c>
      <c r="D119" s="206" t="s">
        <v>131</v>
      </c>
      <c r="E119" s="207" t="s">
        <v>1399</v>
      </c>
      <c r="F119" s="208" t="s">
        <v>1400</v>
      </c>
      <c r="G119" s="209" t="s">
        <v>1365</v>
      </c>
      <c r="H119" s="210">
        <v>1</v>
      </c>
      <c r="I119" s="211"/>
      <c r="J119" s="212">
        <f>ROUND(I119*H119,2)</f>
        <v>0</v>
      </c>
      <c r="K119" s="208" t="s">
        <v>135</v>
      </c>
      <c r="L119" s="46"/>
      <c r="M119" s="213" t="s">
        <v>19</v>
      </c>
      <c r="N119" s="214" t="s">
        <v>44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1072</v>
      </c>
      <c r="AT119" s="217" t="s">
        <v>131</v>
      </c>
      <c r="AU119" s="217" t="s">
        <v>83</v>
      </c>
      <c r="AY119" s="19" t="s">
        <v>129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81</v>
      </c>
      <c r="BK119" s="218">
        <f>ROUND(I119*H119,2)</f>
        <v>0</v>
      </c>
      <c r="BL119" s="19" t="s">
        <v>1072</v>
      </c>
      <c r="BM119" s="217" t="s">
        <v>1401</v>
      </c>
    </row>
    <row r="120" spans="1:47" s="2" customFormat="1" ht="12">
      <c r="A120" s="40"/>
      <c r="B120" s="41"/>
      <c r="C120" s="42"/>
      <c r="D120" s="219" t="s">
        <v>138</v>
      </c>
      <c r="E120" s="42"/>
      <c r="F120" s="220" t="s">
        <v>1400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138</v>
      </c>
      <c r="AU120" s="19" t="s">
        <v>83</v>
      </c>
    </row>
    <row r="121" spans="1:47" s="2" customFormat="1" ht="12">
      <c r="A121" s="40"/>
      <c r="B121" s="41"/>
      <c r="C121" s="42"/>
      <c r="D121" s="224" t="s">
        <v>139</v>
      </c>
      <c r="E121" s="42"/>
      <c r="F121" s="225" t="s">
        <v>1402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139</v>
      </c>
      <c r="AU121" s="19" t="s">
        <v>83</v>
      </c>
    </row>
    <row r="122" spans="1:63" s="12" customFormat="1" ht="22.8" customHeight="1">
      <c r="A122" s="12"/>
      <c r="B122" s="190"/>
      <c r="C122" s="191"/>
      <c r="D122" s="192" t="s">
        <v>72</v>
      </c>
      <c r="E122" s="204" t="s">
        <v>1403</v>
      </c>
      <c r="F122" s="204" t="s">
        <v>1404</v>
      </c>
      <c r="G122" s="191"/>
      <c r="H122" s="191"/>
      <c r="I122" s="194"/>
      <c r="J122" s="205">
        <f>BK122</f>
        <v>0</v>
      </c>
      <c r="K122" s="191"/>
      <c r="L122" s="196"/>
      <c r="M122" s="197"/>
      <c r="N122" s="198"/>
      <c r="O122" s="198"/>
      <c r="P122" s="199">
        <f>SUM(P123:P131)</f>
        <v>0</v>
      </c>
      <c r="Q122" s="198"/>
      <c r="R122" s="199">
        <f>SUM(R123:R131)</f>
        <v>0</v>
      </c>
      <c r="S122" s="198"/>
      <c r="T122" s="200">
        <f>SUM(T123:T131)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1" t="s">
        <v>172</v>
      </c>
      <c r="AT122" s="202" t="s">
        <v>72</v>
      </c>
      <c r="AU122" s="202" t="s">
        <v>81</v>
      </c>
      <c r="AY122" s="201" t="s">
        <v>129</v>
      </c>
      <c r="BK122" s="203">
        <f>SUM(BK123:BK131)</f>
        <v>0</v>
      </c>
    </row>
    <row r="123" spans="1:65" s="2" customFormat="1" ht="16.5" customHeight="1">
      <c r="A123" s="40"/>
      <c r="B123" s="41"/>
      <c r="C123" s="206" t="s">
        <v>8</v>
      </c>
      <c r="D123" s="206" t="s">
        <v>131</v>
      </c>
      <c r="E123" s="207" t="s">
        <v>1405</v>
      </c>
      <c r="F123" s="208" t="s">
        <v>1404</v>
      </c>
      <c r="G123" s="209" t="s">
        <v>1365</v>
      </c>
      <c r="H123" s="210">
        <v>1</v>
      </c>
      <c r="I123" s="211"/>
      <c r="J123" s="212">
        <f>ROUND(I123*H123,2)</f>
        <v>0</v>
      </c>
      <c r="K123" s="208" t="s">
        <v>135</v>
      </c>
      <c r="L123" s="46"/>
      <c r="M123" s="213" t="s">
        <v>19</v>
      </c>
      <c r="N123" s="214" t="s">
        <v>44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1072</v>
      </c>
      <c r="AT123" s="217" t="s">
        <v>131</v>
      </c>
      <c r="AU123" s="217" t="s">
        <v>83</v>
      </c>
      <c r="AY123" s="19" t="s">
        <v>129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81</v>
      </c>
      <c r="BK123" s="218">
        <f>ROUND(I123*H123,2)</f>
        <v>0</v>
      </c>
      <c r="BL123" s="19" t="s">
        <v>1072</v>
      </c>
      <c r="BM123" s="217" t="s">
        <v>1406</v>
      </c>
    </row>
    <row r="124" spans="1:47" s="2" customFormat="1" ht="12">
      <c r="A124" s="40"/>
      <c r="B124" s="41"/>
      <c r="C124" s="42"/>
      <c r="D124" s="219" t="s">
        <v>138</v>
      </c>
      <c r="E124" s="42"/>
      <c r="F124" s="220" t="s">
        <v>1404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138</v>
      </c>
      <c r="AU124" s="19" t="s">
        <v>83</v>
      </c>
    </row>
    <row r="125" spans="1:47" s="2" customFormat="1" ht="12">
      <c r="A125" s="40"/>
      <c r="B125" s="41"/>
      <c r="C125" s="42"/>
      <c r="D125" s="224" t="s">
        <v>139</v>
      </c>
      <c r="E125" s="42"/>
      <c r="F125" s="225" t="s">
        <v>1407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139</v>
      </c>
      <c r="AU125" s="19" t="s">
        <v>83</v>
      </c>
    </row>
    <row r="126" spans="1:65" s="2" customFormat="1" ht="16.5" customHeight="1">
      <c r="A126" s="40"/>
      <c r="B126" s="41"/>
      <c r="C126" s="206" t="s">
        <v>259</v>
      </c>
      <c r="D126" s="206" t="s">
        <v>131</v>
      </c>
      <c r="E126" s="207" t="s">
        <v>1408</v>
      </c>
      <c r="F126" s="208" t="s">
        <v>1409</v>
      </c>
      <c r="G126" s="209" t="s">
        <v>1365</v>
      </c>
      <c r="H126" s="210">
        <v>1</v>
      </c>
      <c r="I126" s="211"/>
      <c r="J126" s="212">
        <f>ROUND(I126*H126,2)</f>
        <v>0</v>
      </c>
      <c r="K126" s="208" t="s">
        <v>135</v>
      </c>
      <c r="L126" s="46"/>
      <c r="M126" s="213" t="s">
        <v>19</v>
      </c>
      <c r="N126" s="214" t="s">
        <v>44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1072</v>
      </c>
      <c r="AT126" s="217" t="s">
        <v>131</v>
      </c>
      <c r="AU126" s="217" t="s">
        <v>83</v>
      </c>
      <c r="AY126" s="19" t="s">
        <v>129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81</v>
      </c>
      <c r="BK126" s="218">
        <f>ROUND(I126*H126,2)</f>
        <v>0</v>
      </c>
      <c r="BL126" s="19" t="s">
        <v>1072</v>
      </c>
      <c r="BM126" s="217" t="s">
        <v>1410</v>
      </c>
    </row>
    <row r="127" spans="1:47" s="2" customFormat="1" ht="12">
      <c r="A127" s="40"/>
      <c r="B127" s="41"/>
      <c r="C127" s="42"/>
      <c r="D127" s="219" t="s">
        <v>138</v>
      </c>
      <c r="E127" s="42"/>
      <c r="F127" s="220" t="s">
        <v>1409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138</v>
      </c>
      <c r="AU127" s="19" t="s">
        <v>83</v>
      </c>
    </row>
    <row r="128" spans="1:47" s="2" customFormat="1" ht="12">
      <c r="A128" s="40"/>
      <c r="B128" s="41"/>
      <c r="C128" s="42"/>
      <c r="D128" s="224" t="s">
        <v>139</v>
      </c>
      <c r="E128" s="42"/>
      <c r="F128" s="225" t="s">
        <v>1411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139</v>
      </c>
      <c r="AU128" s="19" t="s">
        <v>83</v>
      </c>
    </row>
    <row r="129" spans="1:65" s="2" customFormat="1" ht="16.5" customHeight="1">
      <c r="A129" s="40"/>
      <c r="B129" s="41"/>
      <c r="C129" s="206" t="s">
        <v>269</v>
      </c>
      <c r="D129" s="206" t="s">
        <v>131</v>
      </c>
      <c r="E129" s="207" t="s">
        <v>1412</v>
      </c>
      <c r="F129" s="208" t="s">
        <v>1413</v>
      </c>
      <c r="G129" s="209" t="s">
        <v>1365</v>
      </c>
      <c r="H129" s="210">
        <v>1</v>
      </c>
      <c r="I129" s="211"/>
      <c r="J129" s="212">
        <f>ROUND(I129*H129,2)</f>
        <v>0</v>
      </c>
      <c r="K129" s="208" t="s">
        <v>135</v>
      </c>
      <c r="L129" s="46"/>
      <c r="M129" s="213" t="s">
        <v>19</v>
      </c>
      <c r="N129" s="214" t="s">
        <v>44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1072</v>
      </c>
      <c r="AT129" s="217" t="s">
        <v>131</v>
      </c>
      <c r="AU129" s="217" t="s">
        <v>83</v>
      </c>
      <c r="AY129" s="19" t="s">
        <v>129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81</v>
      </c>
      <c r="BK129" s="218">
        <f>ROUND(I129*H129,2)</f>
        <v>0</v>
      </c>
      <c r="BL129" s="19" t="s">
        <v>1072</v>
      </c>
      <c r="BM129" s="217" t="s">
        <v>1414</v>
      </c>
    </row>
    <row r="130" spans="1:47" s="2" customFormat="1" ht="12">
      <c r="A130" s="40"/>
      <c r="B130" s="41"/>
      <c r="C130" s="42"/>
      <c r="D130" s="219" t="s">
        <v>138</v>
      </c>
      <c r="E130" s="42"/>
      <c r="F130" s="220" t="s">
        <v>1413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138</v>
      </c>
      <c r="AU130" s="19" t="s">
        <v>83</v>
      </c>
    </row>
    <row r="131" spans="1:47" s="2" customFormat="1" ht="12">
      <c r="A131" s="40"/>
      <c r="B131" s="41"/>
      <c r="C131" s="42"/>
      <c r="D131" s="224" t="s">
        <v>139</v>
      </c>
      <c r="E131" s="42"/>
      <c r="F131" s="225" t="s">
        <v>1415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139</v>
      </c>
      <c r="AU131" s="19" t="s">
        <v>83</v>
      </c>
    </row>
    <row r="132" spans="1:63" s="12" customFormat="1" ht="22.8" customHeight="1">
      <c r="A132" s="12"/>
      <c r="B132" s="190"/>
      <c r="C132" s="191"/>
      <c r="D132" s="192" t="s">
        <v>72</v>
      </c>
      <c r="E132" s="204" t="s">
        <v>1416</v>
      </c>
      <c r="F132" s="204" t="s">
        <v>1417</v>
      </c>
      <c r="G132" s="191"/>
      <c r="H132" s="191"/>
      <c r="I132" s="194"/>
      <c r="J132" s="205">
        <f>BK132</f>
        <v>0</v>
      </c>
      <c r="K132" s="191"/>
      <c r="L132" s="196"/>
      <c r="M132" s="197"/>
      <c r="N132" s="198"/>
      <c r="O132" s="198"/>
      <c r="P132" s="199">
        <f>SUM(P133:P136)</f>
        <v>0</v>
      </c>
      <c r="Q132" s="198"/>
      <c r="R132" s="199">
        <f>SUM(R133:R136)</f>
        <v>0</v>
      </c>
      <c r="S132" s="198"/>
      <c r="T132" s="200">
        <f>SUM(T133:T136)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1" t="s">
        <v>172</v>
      </c>
      <c r="AT132" s="202" t="s">
        <v>72</v>
      </c>
      <c r="AU132" s="202" t="s">
        <v>81</v>
      </c>
      <c r="AY132" s="201" t="s">
        <v>129</v>
      </c>
      <c r="BK132" s="203">
        <f>SUM(BK133:BK136)</f>
        <v>0</v>
      </c>
    </row>
    <row r="133" spans="1:65" s="2" customFormat="1" ht="16.5" customHeight="1">
      <c r="A133" s="40"/>
      <c r="B133" s="41"/>
      <c r="C133" s="206" t="s">
        <v>277</v>
      </c>
      <c r="D133" s="206" t="s">
        <v>131</v>
      </c>
      <c r="E133" s="207" t="s">
        <v>1418</v>
      </c>
      <c r="F133" s="208" t="s">
        <v>1419</v>
      </c>
      <c r="G133" s="209" t="s">
        <v>1365</v>
      </c>
      <c r="H133" s="210">
        <v>1</v>
      </c>
      <c r="I133" s="211"/>
      <c r="J133" s="212">
        <f>ROUND(I133*H133,2)</f>
        <v>0</v>
      </c>
      <c r="K133" s="208" t="s">
        <v>19</v>
      </c>
      <c r="L133" s="46"/>
      <c r="M133" s="213" t="s">
        <v>19</v>
      </c>
      <c r="N133" s="214" t="s">
        <v>44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1072</v>
      </c>
      <c r="AT133" s="217" t="s">
        <v>131</v>
      </c>
      <c r="AU133" s="217" t="s">
        <v>83</v>
      </c>
      <c r="AY133" s="19" t="s">
        <v>129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81</v>
      </c>
      <c r="BK133" s="218">
        <f>ROUND(I133*H133,2)</f>
        <v>0</v>
      </c>
      <c r="BL133" s="19" t="s">
        <v>1072</v>
      </c>
      <c r="BM133" s="217" t="s">
        <v>1420</v>
      </c>
    </row>
    <row r="134" spans="1:47" s="2" customFormat="1" ht="12">
      <c r="A134" s="40"/>
      <c r="B134" s="41"/>
      <c r="C134" s="42"/>
      <c r="D134" s="219" t="s">
        <v>138</v>
      </c>
      <c r="E134" s="42"/>
      <c r="F134" s="220" t="s">
        <v>1419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138</v>
      </c>
      <c r="AU134" s="19" t="s">
        <v>83</v>
      </c>
    </row>
    <row r="135" spans="1:65" s="2" customFormat="1" ht="16.5" customHeight="1">
      <c r="A135" s="40"/>
      <c r="B135" s="41"/>
      <c r="C135" s="206" t="s">
        <v>283</v>
      </c>
      <c r="D135" s="206" t="s">
        <v>131</v>
      </c>
      <c r="E135" s="207" t="s">
        <v>1421</v>
      </c>
      <c r="F135" s="208" t="s">
        <v>1422</v>
      </c>
      <c r="G135" s="209" t="s">
        <v>1365</v>
      </c>
      <c r="H135" s="210">
        <v>1</v>
      </c>
      <c r="I135" s="211"/>
      <c r="J135" s="212">
        <f>ROUND(I135*H135,2)</f>
        <v>0</v>
      </c>
      <c r="K135" s="208" t="s">
        <v>19</v>
      </c>
      <c r="L135" s="46"/>
      <c r="M135" s="213" t="s">
        <v>19</v>
      </c>
      <c r="N135" s="214" t="s">
        <v>44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1072</v>
      </c>
      <c r="AT135" s="217" t="s">
        <v>131</v>
      </c>
      <c r="AU135" s="217" t="s">
        <v>83</v>
      </c>
      <c r="AY135" s="19" t="s">
        <v>129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81</v>
      </c>
      <c r="BK135" s="218">
        <f>ROUND(I135*H135,2)</f>
        <v>0</v>
      </c>
      <c r="BL135" s="19" t="s">
        <v>1072</v>
      </c>
      <c r="BM135" s="217" t="s">
        <v>1423</v>
      </c>
    </row>
    <row r="136" spans="1:47" s="2" customFormat="1" ht="12">
      <c r="A136" s="40"/>
      <c r="B136" s="41"/>
      <c r="C136" s="42"/>
      <c r="D136" s="219" t="s">
        <v>138</v>
      </c>
      <c r="E136" s="42"/>
      <c r="F136" s="220" t="s">
        <v>1422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138</v>
      </c>
      <c r="AU136" s="19" t="s">
        <v>83</v>
      </c>
    </row>
    <row r="137" spans="1:63" s="12" customFormat="1" ht="22.8" customHeight="1">
      <c r="A137" s="12"/>
      <c r="B137" s="190"/>
      <c r="C137" s="191"/>
      <c r="D137" s="192" t="s">
        <v>72</v>
      </c>
      <c r="E137" s="204" t="s">
        <v>1424</v>
      </c>
      <c r="F137" s="204" t="s">
        <v>1425</v>
      </c>
      <c r="G137" s="191"/>
      <c r="H137" s="191"/>
      <c r="I137" s="194"/>
      <c r="J137" s="205">
        <f>BK137</f>
        <v>0</v>
      </c>
      <c r="K137" s="191"/>
      <c r="L137" s="196"/>
      <c r="M137" s="197"/>
      <c r="N137" s="198"/>
      <c r="O137" s="198"/>
      <c r="P137" s="199">
        <f>SUM(P138:P140)</f>
        <v>0</v>
      </c>
      <c r="Q137" s="198"/>
      <c r="R137" s="199">
        <f>SUM(R138:R140)</f>
        <v>0</v>
      </c>
      <c r="S137" s="198"/>
      <c r="T137" s="200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1" t="s">
        <v>172</v>
      </c>
      <c r="AT137" s="202" t="s">
        <v>72</v>
      </c>
      <c r="AU137" s="202" t="s">
        <v>81</v>
      </c>
      <c r="AY137" s="201" t="s">
        <v>129</v>
      </c>
      <c r="BK137" s="203">
        <f>SUM(BK138:BK140)</f>
        <v>0</v>
      </c>
    </row>
    <row r="138" spans="1:65" s="2" customFormat="1" ht="16.5" customHeight="1">
      <c r="A138" s="40"/>
      <c r="B138" s="41"/>
      <c r="C138" s="206" t="s">
        <v>288</v>
      </c>
      <c r="D138" s="206" t="s">
        <v>131</v>
      </c>
      <c r="E138" s="207" t="s">
        <v>1426</v>
      </c>
      <c r="F138" s="208" t="s">
        <v>1425</v>
      </c>
      <c r="G138" s="209" t="s">
        <v>1365</v>
      </c>
      <c r="H138" s="210">
        <v>1</v>
      </c>
      <c r="I138" s="211"/>
      <c r="J138" s="212">
        <f>ROUND(I138*H138,2)</f>
        <v>0</v>
      </c>
      <c r="K138" s="208" t="s">
        <v>135</v>
      </c>
      <c r="L138" s="46"/>
      <c r="M138" s="213" t="s">
        <v>19</v>
      </c>
      <c r="N138" s="214" t="s">
        <v>44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1072</v>
      </c>
      <c r="AT138" s="217" t="s">
        <v>131</v>
      </c>
      <c r="AU138" s="217" t="s">
        <v>83</v>
      </c>
      <c r="AY138" s="19" t="s">
        <v>129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81</v>
      </c>
      <c r="BK138" s="218">
        <f>ROUND(I138*H138,2)</f>
        <v>0</v>
      </c>
      <c r="BL138" s="19" t="s">
        <v>1072</v>
      </c>
      <c r="BM138" s="217" t="s">
        <v>1427</v>
      </c>
    </row>
    <row r="139" spans="1:47" s="2" customFormat="1" ht="12">
      <c r="A139" s="40"/>
      <c r="B139" s="41"/>
      <c r="C139" s="42"/>
      <c r="D139" s="219" t="s">
        <v>138</v>
      </c>
      <c r="E139" s="42"/>
      <c r="F139" s="220" t="s">
        <v>1425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138</v>
      </c>
      <c r="AU139" s="19" t="s">
        <v>83</v>
      </c>
    </row>
    <row r="140" spans="1:47" s="2" customFormat="1" ht="12">
      <c r="A140" s="40"/>
      <c r="B140" s="41"/>
      <c r="C140" s="42"/>
      <c r="D140" s="224" t="s">
        <v>139</v>
      </c>
      <c r="E140" s="42"/>
      <c r="F140" s="225" t="s">
        <v>1428</v>
      </c>
      <c r="G140" s="42"/>
      <c r="H140" s="42"/>
      <c r="I140" s="221"/>
      <c r="J140" s="42"/>
      <c r="K140" s="42"/>
      <c r="L140" s="46"/>
      <c r="M140" s="269"/>
      <c r="N140" s="270"/>
      <c r="O140" s="271"/>
      <c r="P140" s="271"/>
      <c r="Q140" s="271"/>
      <c r="R140" s="271"/>
      <c r="S140" s="271"/>
      <c r="T140" s="272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139</v>
      </c>
      <c r="AU140" s="19" t="s">
        <v>83</v>
      </c>
    </row>
    <row r="141" spans="1:31" s="2" customFormat="1" ht="6.95" customHeight="1">
      <c r="A141" s="40"/>
      <c r="B141" s="61"/>
      <c r="C141" s="62"/>
      <c r="D141" s="62"/>
      <c r="E141" s="62"/>
      <c r="F141" s="62"/>
      <c r="G141" s="62"/>
      <c r="H141" s="62"/>
      <c r="I141" s="62"/>
      <c r="J141" s="62"/>
      <c r="K141" s="62"/>
      <c r="L141" s="46"/>
      <c r="M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</row>
  </sheetData>
  <sheetProtection password="CC35" sheet="1" objects="1" scenarios="1" formatColumns="0" formatRows="0" autoFilter="0"/>
  <autoFilter ref="C85:K140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4_01/010001000"/>
    <hyperlink ref="F94" r:id="rId2" display="https://podminky.urs.cz/item/CS_URS_2024_01/012303000"/>
    <hyperlink ref="F97" r:id="rId3" display="https://podminky.urs.cz/item/CS_URS_2024_01/013002000"/>
    <hyperlink ref="F101" r:id="rId4" display="https://podminky.urs.cz/item/CS_URS_2024_01/020001000"/>
    <hyperlink ref="F107" r:id="rId5" display="https://podminky.urs.cz/item/CS_URS_2024_01/030001000"/>
    <hyperlink ref="F112" r:id="rId6" display="https://podminky.urs.cz/item/CS_URS_2024_01/033203000"/>
    <hyperlink ref="F115" r:id="rId7" display="https://podminky.urs.cz/item/CS_URS_2024_01/034303000"/>
    <hyperlink ref="F118" r:id="rId8" display="https://podminky.urs.cz/item/CS_URS_2024_01/034403000"/>
    <hyperlink ref="F121" r:id="rId9" display="https://podminky.urs.cz/item/CS_URS_2024_01/034503000"/>
    <hyperlink ref="F125" r:id="rId10" display="https://podminky.urs.cz/item/CS_URS_2024_01/040001000"/>
    <hyperlink ref="F128" r:id="rId11" display="https://podminky.urs.cz/item/CS_URS_2024_01/041903000"/>
    <hyperlink ref="F131" r:id="rId12" display="https://podminky.urs.cz/item/CS_URS_2024_01/043103000"/>
    <hyperlink ref="F140" r:id="rId13" display="https://podminky.urs.cz/item/CS_URS_2024_01/09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7" customWidth="1"/>
    <col min="2" max="2" width="1.7109375" style="277" customWidth="1"/>
    <col min="3" max="4" width="5.00390625" style="277" customWidth="1"/>
    <col min="5" max="5" width="11.7109375" style="277" customWidth="1"/>
    <col min="6" max="6" width="9.140625" style="277" customWidth="1"/>
    <col min="7" max="7" width="5.00390625" style="277" customWidth="1"/>
    <col min="8" max="8" width="77.8515625" style="277" customWidth="1"/>
    <col min="9" max="10" width="20.00390625" style="277" customWidth="1"/>
    <col min="11" max="11" width="1.7109375" style="277" customWidth="1"/>
  </cols>
  <sheetData>
    <row r="1" s="1" customFormat="1" ht="37.5" customHeight="1"/>
    <row r="2" spans="2:11" s="1" customFormat="1" ht="7.5" customHeight="1">
      <c r="B2" s="278"/>
      <c r="C2" s="279"/>
      <c r="D2" s="279"/>
      <c r="E2" s="279"/>
      <c r="F2" s="279"/>
      <c r="G2" s="279"/>
      <c r="H2" s="279"/>
      <c r="I2" s="279"/>
      <c r="J2" s="279"/>
      <c r="K2" s="280"/>
    </row>
    <row r="3" spans="2:11" s="16" customFormat="1" ht="45" customHeight="1">
      <c r="B3" s="281"/>
      <c r="C3" s="282" t="s">
        <v>1429</v>
      </c>
      <c r="D3" s="282"/>
      <c r="E3" s="282"/>
      <c r="F3" s="282"/>
      <c r="G3" s="282"/>
      <c r="H3" s="282"/>
      <c r="I3" s="282"/>
      <c r="J3" s="282"/>
      <c r="K3" s="283"/>
    </row>
    <row r="4" spans="2:11" s="1" customFormat="1" ht="25.5" customHeight="1">
      <c r="B4" s="284"/>
      <c r="C4" s="285" t="s">
        <v>1430</v>
      </c>
      <c r="D4" s="285"/>
      <c r="E4" s="285"/>
      <c r="F4" s="285"/>
      <c r="G4" s="285"/>
      <c r="H4" s="285"/>
      <c r="I4" s="285"/>
      <c r="J4" s="285"/>
      <c r="K4" s="286"/>
    </row>
    <row r="5" spans="2:11" s="1" customFormat="1" ht="5.25" customHeight="1">
      <c r="B5" s="284"/>
      <c r="C5" s="287"/>
      <c r="D5" s="287"/>
      <c r="E5" s="287"/>
      <c r="F5" s="287"/>
      <c r="G5" s="287"/>
      <c r="H5" s="287"/>
      <c r="I5" s="287"/>
      <c r="J5" s="287"/>
      <c r="K5" s="286"/>
    </row>
    <row r="6" spans="2:11" s="1" customFormat="1" ht="15" customHeight="1">
      <c r="B6" s="284"/>
      <c r="C6" s="288" t="s">
        <v>1431</v>
      </c>
      <c r="D6" s="288"/>
      <c r="E6" s="288"/>
      <c r="F6" s="288"/>
      <c r="G6" s="288"/>
      <c r="H6" s="288"/>
      <c r="I6" s="288"/>
      <c r="J6" s="288"/>
      <c r="K6" s="286"/>
    </row>
    <row r="7" spans="2:11" s="1" customFormat="1" ht="15" customHeight="1">
      <c r="B7" s="289"/>
      <c r="C7" s="288" t="s">
        <v>1432</v>
      </c>
      <c r="D7" s="288"/>
      <c r="E7" s="288"/>
      <c r="F7" s="288"/>
      <c r="G7" s="288"/>
      <c r="H7" s="288"/>
      <c r="I7" s="288"/>
      <c r="J7" s="288"/>
      <c r="K7" s="286"/>
    </row>
    <row r="8" spans="2:11" s="1" customFormat="1" ht="12.75" customHeight="1">
      <c r="B8" s="289"/>
      <c r="C8" s="288"/>
      <c r="D8" s="288"/>
      <c r="E8" s="288"/>
      <c r="F8" s="288"/>
      <c r="G8" s="288"/>
      <c r="H8" s="288"/>
      <c r="I8" s="288"/>
      <c r="J8" s="288"/>
      <c r="K8" s="286"/>
    </row>
    <row r="9" spans="2:11" s="1" customFormat="1" ht="15" customHeight="1">
      <c r="B9" s="289"/>
      <c r="C9" s="288" t="s">
        <v>1433</v>
      </c>
      <c r="D9" s="288"/>
      <c r="E9" s="288"/>
      <c r="F9" s="288"/>
      <c r="G9" s="288"/>
      <c r="H9" s="288"/>
      <c r="I9" s="288"/>
      <c r="J9" s="288"/>
      <c r="K9" s="286"/>
    </row>
    <row r="10" spans="2:11" s="1" customFormat="1" ht="15" customHeight="1">
      <c r="B10" s="289"/>
      <c r="C10" s="288"/>
      <c r="D10" s="288" t="s">
        <v>1434</v>
      </c>
      <c r="E10" s="288"/>
      <c r="F10" s="288"/>
      <c r="G10" s="288"/>
      <c r="H10" s="288"/>
      <c r="I10" s="288"/>
      <c r="J10" s="288"/>
      <c r="K10" s="286"/>
    </row>
    <row r="11" spans="2:11" s="1" customFormat="1" ht="15" customHeight="1">
      <c r="B11" s="289"/>
      <c r="C11" s="290"/>
      <c r="D11" s="288" t="s">
        <v>1435</v>
      </c>
      <c r="E11" s="288"/>
      <c r="F11" s="288"/>
      <c r="G11" s="288"/>
      <c r="H11" s="288"/>
      <c r="I11" s="288"/>
      <c r="J11" s="288"/>
      <c r="K11" s="286"/>
    </row>
    <row r="12" spans="2:11" s="1" customFormat="1" ht="15" customHeight="1">
      <c r="B12" s="289"/>
      <c r="C12" s="290"/>
      <c r="D12" s="288"/>
      <c r="E12" s="288"/>
      <c r="F12" s="288"/>
      <c r="G12" s="288"/>
      <c r="H12" s="288"/>
      <c r="I12" s="288"/>
      <c r="J12" s="288"/>
      <c r="K12" s="286"/>
    </row>
    <row r="13" spans="2:11" s="1" customFormat="1" ht="15" customHeight="1">
      <c r="B13" s="289"/>
      <c r="C13" s="290"/>
      <c r="D13" s="291" t="s">
        <v>1436</v>
      </c>
      <c r="E13" s="288"/>
      <c r="F13" s="288"/>
      <c r="G13" s="288"/>
      <c r="H13" s="288"/>
      <c r="I13" s="288"/>
      <c r="J13" s="288"/>
      <c r="K13" s="286"/>
    </row>
    <row r="14" spans="2:11" s="1" customFormat="1" ht="12.75" customHeight="1">
      <c r="B14" s="289"/>
      <c r="C14" s="290"/>
      <c r="D14" s="290"/>
      <c r="E14" s="290"/>
      <c r="F14" s="290"/>
      <c r="G14" s="290"/>
      <c r="H14" s="290"/>
      <c r="I14" s="290"/>
      <c r="J14" s="290"/>
      <c r="K14" s="286"/>
    </row>
    <row r="15" spans="2:11" s="1" customFormat="1" ht="15" customHeight="1">
      <c r="B15" s="289"/>
      <c r="C15" s="290"/>
      <c r="D15" s="288" t="s">
        <v>1437</v>
      </c>
      <c r="E15" s="288"/>
      <c r="F15" s="288"/>
      <c r="G15" s="288"/>
      <c r="H15" s="288"/>
      <c r="I15" s="288"/>
      <c r="J15" s="288"/>
      <c r="K15" s="286"/>
    </row>
    <row r="16" spans="2:11" s="1" customFormat="1" ht="15" customHeight="1">
      <c r="B16" s="289"/>
      <c r="C16" s="290"/>
      <c r="D16" s="288" t="s">
        <v>1438</v>
      </c>
      <c r="E16" s="288"/>
      <c r="F16" s="288"/>
      <c r="G16" s="288"/>
      <c r="H16" s="288"/>
      <c r="I16" s="288"/>
      <c r="J16" s="288"/>
      <c r="K16" s="286"/>
    </row>
    <row r="17" spans="2:11" s="1" customFormat="1" ht="15" customHeight="1">
      <c r="B17" s="289"/>
      <c r="C17" s="290"/>
      <c r="D17" s="288" t="s">
        <v>1439</v>
      </c>
      <c r="E17" s="288"/>
      <c r="F17" s="288"/>
      <c r="G17" s="288"/>
      <c r="H17" s="288"/>
      <c r="I17" s="288"/>
      <c r="J17" s="288"/>
      <c r="K17" s="286"/>
    </row>
    <row r="18" spans="2:11" s="1" customFormat="1" ht="15" customHeight="1">
      <c r="B18" s="289"/>
      <c r="C18" s="290"/>
      <c r="D18" s="290"/>
      <c r="E18" s="292" t="s">
        <v>80</v>
      </c>
      <c r="F18" s="288" t="s">
        <v>1440</v>
      </c>
      <c r="G18" s="288"/>
      <c r="H18" s="288"/>
      <c r="I18" s="288"/>
      <c r="J18" s="288"/>
      <c r="K18" s="286"/>
    </row>
    <row r="19" spans="2:11" s="1" customFormat="1" ht="15" customHeight="1">
      <c r="B19" s="289"/>
      <c r="C19" s="290"/>
      <c r="D19" s="290"/>
      <c r="E19" s="292" t="s">
        <v>1441</v>
      </c>
      <c r="F19" s="288" t="s">
        <v>1442</v>
      </c>
      <c r="G19" s="288"/>
      <c r="H19" s="288"/>
      <c r="I19" s="288"/>
      <c r="J19" s="288"/>
      <c r="K19" s="286"/>
    </row>
    <row r="20" spans="2:11" s="1" customFormat="1" ht="15" customHeight="1">
      <c r="B20" s="289"/>
      <c r="C20" s="290"/>
      <c r="D20" s="290"/>
      <c r="E20" s="292" t="s">
        <v>1443</v>
      </c>
      <c r="F20" s="288" t="s">
        <v>1444</v>
      </c>
      <c r="G20" s="288"/>
      <c r="H20" s="288"/>
      <c r="I20" s="288"/>
      <c r="J20" s="288"/>
      <c r="K20" s="286"/>
    </row>
    <row r="21" spans="2:11" s="1" customFormat="1" ht="15" customHeight="1">
      <c r="B21" s="289"/>
      <c r="C21" s="290"/>
      <c r="D21" s="290"/>
      <c r="E21" s="292" t="s">
        <v>1445</v>
      </c>
      <c r="F21" s="288" t="s">
        <v>1446</v>
      </c>
      <c r="G21" s="288"/>
      <c r="H21" s="288"/>
      <c r="I21" s="288"/>
      <c r="J21" s="288"/>
      <c r="K21" s="286"/>
    </row>
    <row r="22" spans="2:11" s="1" customFormat="1" ht="15" customHeight="1">
      <c r="B22" s="289"/>
      <c r="C22" s="290"/>
      <c r="D22" s="290"/>
      <c r="E22" s="292" t="s">
        <v>1447</v>
      </c>
      <c r="F22" s="288" t="s">
        <v>1448</v>
      </c>
      <c r="G22" s="288"/>
      <c r="H22" s="288"/>
      <c r="I22" s="288"/>
      <c r="J22" s="288"/>
      <c r="K22" s="286"/>
    </row>
    <row r="23" spans="2:11" s="1" customFormat="1" ht="15" customHeight="1">
      <c r="B23" s="289"/>
      <c r="C23" s="290"/>
      <c r="D23" s="290"/>
      <c r="E23" s="292" t="s">
        <v>1449</v>
      </c>
      <c r="F23" s="288" t="s">
        <v>1450</v>
      </c>
      <c r="G23" s="288"/>
      <c r="H23" s="288"/>
      <c r="I23" s="288"/>
      <c r="J23" s="288"/>
      <c r="K23" s="286"/>
    </row>
    <row r="24" spans="2:11" s="1" customFormat="1" ht="12.75" customHeight="1">
      <c r="B24" s="289"/>
      <c r="C24" s="290"/>
      <c r="D24" s="290"/>
      <c r="E24" s="290"/>
      <c r="F24" s="290"/>
      <c r="G24" s="290"/>
      <c r="H24" s="290"/>
      <c r="I24" s="290"/>
      <c r="J24" s="290"/>
      <c r="K24" s="286"/>
    </row>
    <row r="25" spans="2:11" s="1" customFormat="1" ht="15" customHeight="1">
      <c r="B25" s="289"/>
      <c r="C25" s="288" t="s">
        <v>1451</v>
      </c>
      <c r="D25" s="288"/>
      <c r="E25" s="288"/>
      <c r="F25" s="288"/>
      <c r="G25" s="288"/>
      <c r="H25" s="288"/>
      <c r="I25" s="288"/>
      <c r="J25" s="288"/>
      <c r="K25" s="286"/>
    </row>
    <row r="26" spans="2:11" s="1" customFormat="1" ht="15" customHeight="1">
      <c r="B26" s="289"/>
      <c r="C26" s="288" t="s">
        <v>1452</v>
      </c>
      <c r="D26" s="288"/>
      <c r="E26" s="288"/>
      <c r="F26" s="288"/>
      <c r="G26" s="288"/>
      <c r="H26" s="288"/>
      <c r="I26" s="288"/>
      <c r="J26" s="288"/>
      <c r="K26" s="286"/>
    </row>
    <row r="27" spans="2:11" s="1" customFormat="1" ht="15" customHeight="1">
      <c r="B27" s="289"/>
      <c r="C27" s="288"/>
      <c r="D27" s="288" t="s">
        <v>1453</v>
      </c>
      <c r="E27" s="288"/>
      <c r="F27" s="288"/>
      <c r="G27" s="288"/>
      <c r="H27" s="288"/>
      <c r="I27" s="288"/>
      <c r="J27" s="288"/>
      <c r="K27" s="286"/>
    </row>
    <row r="28" spans="2:11" s="1" customFormat="1" ht="15" customHeight="1">
      <c r="B28" s="289"/>
      <c r="C28" s="290"/>
      <c r="D28" s="288" t="s">
        <v>1454</v>
      </c>
      <c r="E28" s="288"/>
      <c r="F28" s="288"/>
      <c r="G28" s="288"/>
      <c r="H28" s="288"/>
      <c r="I28" s="288"/>
      <c r="J28" s="288"/>
      <c r="K28" s="286"/>
    </row>
    <row r="29" spans="2:11" s="1" customFormat="1" ht="12.75" customHeight="1">
      <c r="B29" s="289"/>
      <c r="C29" s="290"/>
      <c r="D29" s="290"/>
      <c r="E29" s="290"/>
      <c r="F29" s="290"/>
      <c r="G29" s="290"/>
      <c r="H29" s="290"/>
      <c r="I29" s="290"/>
      <c r="J29" s="290"/>
      <c r="K29" s="286"/>
    </row>
    <row r="30" spans="2:11" s="1" customFormat="1" ht="15" customHeight="1">
      <c r="B30" s="289"/>
      <c r="C30" s="290"/>
      <c r="D30" s="288" t="s">
        <v>1455</v>
      </c>
      <c r="E30" s="288"/>
      <c r="F30" s="288"/>
      <c r="G30" s="288"/>
      <c r="H30" s="288"/>
      <c r="I30" s="288"/>
      <c r="J30" s="288"/>
      <c r="K30" s="286"/>
    </row>
    <row r="31" spans="2:11" s="1" customFormat="1" ht="15" customHeight="1">
      <c r="B31" s="289"/>
      <c r="C31" s="290"/>
      <c r="D31" s="288" t="s">
        <v>1456</v>
      </c>
      <c r="E31" s="288"/>
      <c r="F31" s="288"/>
      <c r="G31" s="288"/>
      <c r="H31" s="288"/>
      <c r="I31" s="288"/>
      <c r="J31" s="288"/>
      <c r="K31" s="286"/>
    </row>
    <row r="32" spans="2:11" s="1" customFormat="1" ht="12.75" customHeight="1">
      <c r="B32" s="289"/>
      <c r="C32" s="290"/>
      <c r="D32" s="290"/>
      <c r="E32" s="290"/>
      <c r="F32" s="290"/>
      <c r="G32" s="290"/>
      <c r="H32" s="290"/>
      <c r="I32" s="290"/>
      <c r="J32" s="290"/>
      <c r="K32" s="286"/>
    </row>
    <row r="33" spans="2:11" s="1" customFormat="1" ht="15" customHeight="1">
      <c r="B33" s="289"/>
      <c r="C33" s="290"/>
      <c r="D33" s="288" t="s">
        <v>1457</v>
      </c>
      <c r="E33" s="288"/>
      <c r="F33" s="288"/>
      <c r="G33" s="288"/>
      <c r="H33" s="288"/>
      <c r="I33" s="288"/>
      <c r="J33" s="288"/>
      <c r="K33" s="286"/>
    </row>
    <row r="34" spans="2:11" s="1" customFormat="1" ht="15" customHeight="1">
      <c r="B34" s="289"/>
      <c r="C34" s="290"/>
      <c r="D34" s="288" t="s">
        <v>1458</v>
      </c>
      <c r="E34" s="288"/>
      <c r="F34" s="288"/>
      <c r="G34" s="288"/>
      <c r="H34" s="288"/>
      <c r="I34" s="288"/>
      <c r="J34" s="288"/>
      <c r="K34" s="286"/>
    </row>
    <row r="35" spans="2:11" s="1" customFormat="1" ht="15" customHeight="1">
      <c r="B35" s="289"/>
      <c r="C35" s="290"/>
      <c r="D35" s="288" t="s">
        <v>1459</v>
      </c>
      <c r="E35" s="288"/>
      <c r="F35" s="288"/>
      <c r="G35" s="288"/>
      <c r="H35" s="288"/>
      <c r="I35" s="288"/>
      <c r="J35" s="288"/>
      <c r="K35" s="286"/>
    </row>
    <row r="36" spans="2:11" s="1" customFormat="1" ht="15" customHeight="1">
      <c r="B36" s="289"/>
      <c r="C36" s="290"/>
      <c r="D36" s="288"/>
      <c r="E36" s="291" t="s">
        <v>115</v>
      </c>
      <c r="F36" s="288"/>
      <c r="G36" s="288" t="s">
        <v>1460</v>
      </c>
      <c r="H36" s="288"/>
      <c r="I36" s="288"/>
      <c r="J36" s="288"/>
      <c r="K36" s="286"/>
    </row>
    <row r="37" spans="2:11" s="1" customFormat="1" ht="30.75" customHeight="1">
      <c r="B37" s="289"/>
      <c r="C37" s="290"/>
      <c r="D37" s="288"/>
      <c r="E37" s="291" t="s">
        <v>1461</v>
      </c>
      <c r="F37" s="288"/>
      <c r="G37" s="288" t="s">
        <v>1462</v>
      </c>
      <c r="H37" s="288"/>
      <c r="I37" s="288"/>
      <c r="J37" s="288"/>
      <c r="K37" s="286"/>
    </row>
    <row r="38" spans="2:11" s="1" customFormat="1" ht="15" customHeight="1">
      <c r="B38" s="289"/>
      <c r="C38" s="290"/>
      <c r="D38" s="288"/>
      <c r="E38" s="291" t="s">
        <v>54</v>
      </c>
      <c r="F38" s="288"/>
      <c r="G38" s="288" t="s">
        <v>1463</v>
      </c>
      <c r="H38" s="288"/>
      <c r="I38" s="288"/>
      <c r="J38" s="288"/>
      <c r="K38" s="286"/>
    </row>
    <row r="39" spans="2:11" s="1" customFormat="1" ht="15" customHeight="1">
      <c r="B39" s="289"/>
      <c r="C39" s="290"/>
      <c r="D39" s="288"/>
      <c r="E39" s="291" t="s">
        <v>55</v>
      </c>
      <c r="F39" s="288"/>
      <c r="G39" s="288" t="s">
        <v>1464</v>
      </c>
      <c r="H39" s="288"/>
      <c r="I39" s="288"/>
      <c r="J39" s="288"/>
      <c r="K39" s="286"/>
    </row>
    <row r="40" spans="2:11" s="1" customFormat="1" ht="15" customHeight="1">
      <c r="B40" s="289"/>
      <c r="C40" s="290"/>
      <c r="D40" s="288"/>
      <c r="E40" s="291" t="s">
        <v>116</v>
      </c>
      <c r="F40" s="288"/>
      <c r="G40" s="288" t="s">
        <v>1465</v>
      </c>
      <c r="H40" s="288"/>
      <c r="I40" s="288"/>
      <c r="J40" s="288"/>
      <c r="K40" s="286"/>
    </row>
    <row r="41" spans="2:11" s="1" customFormat="1" ht="15" customHeight="1">
      <c r="B41" s="289"/>
      <c r="C41" s="290"/>
      <c r="D41" s="288"/>
      <c r="E41" s="291" t="s">
        <v>117</v>
      </c>
      <c r="F41" s="288"/>
      <c r="G41" s="288" t="s">
        <v>1466</v>
      </c>
      <c r="H41" s="288"/>
      <c r="I41" s="288"/>
      <c r="J41" s="288"/>
      <c r="K41" s="286"/>
    </row>
    <row r="42" spans="2:11" s="1" customFormat="1" ht="15" customHeight="1">
      <c r="B42" s="289"/>
      <c r="C42" s="290"/>
      <c r="D42" s="288"/>
      <c r="E42" s="291" t="s">
        <v>1467</v>
      </c>
      <c r="F42" s="288"/>
      <c r="G42" s="288" t="s">
        <v>1468</v>
      </c>
      <c r="H42" s="288"/>
      <c r="I42" s="288"/>
      <c r="J42" s="288"/>
      <c r="K42" s="286"/>
    </row>
    <row r="43" spans="2:11" s="1" customFormat="1" ht="15" customHeight="1">
      <c r="B43" s="289"/>
      <c r="C43" s="290"/>
      <c r="D43" s="288"/>
      <c r="E43" s="291"/>
      <c r="F43" s="288"/>
      <c r="G43" s="288" t="s">
        <v>1469</v>
      </c>
      <c r="H43" s="288"/>
      <c r="I43" s="288"/>
      <c r="J43" s="288"/>
      <c r="K43" s="286"/>
    </row>
    <row r="44" spans="2:11" s="1" customFormat="1" ht="15" customHeight="1">
      <c r="B44" s="289"/>
      <c r="C44" s="290"/>
      <c r="D44" s="288"/>
      <c r="E44" s="291" t="s">
        <v>1470</v>
      </c>
      <c r="F44" s="288"/>
      <c r="G44" s="288" t="s">
        <v>1471</v>
      </c>
      <c r="H44" s="288"/>
      <c r="I44" s="288"/>
      <c r="J44" s="288"/>
      <c r="K44" s="286"/>
    </row>
    <row r="45" spans="2:11" s="1" customFormat="1" ht="15" customHeight="1">
      <c r="B45" s="289"/>
      <c r="C45" s="290"/>
      <c r="D45" s="288"/>
      <c r="E45" s="291" t="s">
        <v>119</v>
      </c>
      <c r="F45" s="288"/>
      <c r="G45" s="288" t="s">
        <v>1472</v>
      </c>
      <c r="H45" s="288"/>
      <c r="I45" s="288"/>
      <c r="J45" s="288"/>
      <c r="K45" s="286"/>
    </row>
    <row r="46" spans="2:11" s="1" customFormat="1" ht="12.75" customHeight="1">
      <c r="B46" s="289"/>
      <c r="C46" s="290"/>
      <c r="D46" s="288"/>
      <c r="E46" s="288"/>
      <c r="F46" s="288"/>
      <c r="G46" s="288"/>
      <c r="H46" s="288"/>
      <c r="I46" s="288"/>
      <c r="J46" s="288"/>
      <c r="K46" s="286"/>
    </row>
    <row r="47" spans="2:11" s="1" customFormat="1" ht="15" customHeight="1">
      <c r="B47" s="289"/>
      <c r="C47" s="290"/>
      <c r="D47" s="288" t="s">
        <v>1473</v>
      </c>
      <c r="E47" s="288"/>
      <c r="F47" s="288"/>
      <c r="G47" s="288"/>
      <c r="H47" s="288"/>
      <c r="I47" s="288"/>
      <c r="J47" s="288"/>
      <c r="K47" s="286"/>
    </row>
    <row r="48" spans="2:11" s="1" customFormat="1" ht="15" customHeight="1">
      <c r="B48" s="289"/>
      <c r="C48" s="290"/>
      <c r="D48" s="290"/>
      <c r="E48" s="288" t="s">
        <v>1474</v>
      </c>
      <c r="F48" s="288"/>
      <c r="G48" s="288"/>
      <c r="H48" s="288"/>
      <c r="I48" s="288"/>
      <c r="J48" s="288"/>
      <c r="K48" s="286"/>
    </row>
    <row r="49" spans="2:11" s="1" customFormat="1" ht="15" customHeight="1">
      <c r="B49" s="289"/>
      <c r="C49" s="290"/>
      <c r="D49" s="290"/>
      <c r="E49" s="288" t="s">
        <v>1475</v>
      </c>
      <c r="F49" s="288"/>
      <c r="G49" s="288"/>
      <c r="H49" s="288"/>
      <c r="I49" s="288"/>
      <c r="J49" s="288"/>
      <c r="K49" s="286"/>
    </row>
    <row r="50" spans="2:11" s="1" customFormat="1" ht="15" customHeight="1">
      <c r="B50" s="289"/>
      <c r="C50" s="290"/>
      <c r="D50" s="290"/>
      <c r="E50" s="288" t="s">
        <v>1476</v>
      </c>
      <c r="F50" s="288"/>
      <c r="G50" s="288"/>
      <c r="H50" s="288"/>
      <c r="I50" s="288"/>
      <c r="J50" s="288"/>
      <c r="K50" s="286"/>
    </row>
    <row r="51" spans="2:11" s="1" customFormat="1" ht="15" customHeight="1">
      <c r="B51" s="289"/>
      <c r="C51" s="290"/>
      <c r="D51" s="288" t="s">
        <v>1477</v>
      </c>
      <c r="E51" s="288"/>
      <c r="F51" s="288"/>
      <c r="G51" s="288"/>
      <c r="H51" s="288"/>
      <c r="I51" s="288"/>
      <c r="J51" s="288"/>
      <c r="K51" s="286"/>
    </row>
    <row r="52" spans="2:11" s="1" customFormat="1" ht="25.5" customHeight="1">
      <c r="B52" s="284"/>
      <c r="C52" s="285" t="s">
        <v>1478</v>
      </c>
      <c r="D52" s="285"/>
      <c r="E52" s="285"/>
      <c r="F52" s="285"/>
      <c r="G52" s="285"/>
      <c r="H52" s="285"/>
      <c r="I52" s="285"/>
      <c r="J52" s="285"/>
      <c r="K52" s="286"/>
    </row>
    <row r="53" spans="2:11" s="1" customFormat="1" ht="5.25" customHeight="1">
      <c r="B53" s="284"/>
      <c r="C53" s="287"/>
      <c r="D53" s="287"/>
      <c r="E53" s="287"/>
      <c r="F53" s="287"/>
      <c r="G53" s="287"/>
      <c r="H53" s="287"/>
      <c r="I53" s="287"/>
      <c r="J53" s="287"/>
      <c r="K53" s="286"/>
    </row>
    <row r="54" spans="2:11" s="1" customFormat="1" ht="15" customHeight="1">
      <c r="B54" s="284"/>
      <c r="C54" s="288" t="s">
        <v>1479</v>
      </c>
      <c r="D54" s="288"/>
      <c r="E54" s="288"/>
      <c r="F54" s="288"/>
      <c r="G54" s="288"/>
      <c r="H54" s="288"/>
      <c r="I54" s="288"/>
      <c r="J54" s="288"/>
      <c r="K54" s="286"/>
    </row>
    <row r="55" spans="2:11" s="1" customFormat="1" ht="15" customHeight="1">
      <c r="B55" s="284"/>
      <c r="C55" s="288" t="s">
        <v>1480</v>
      </c>
      <c r="D55" s="288"/>
      <c r="E55" s="288"/>
      <c r="F55" s="288"/>
      <c r="G55" s="288"/>
      <c r="H55" s="288"/>
      <c r="I55" s="288"/>
      <c r="J55" s="288"/>
      <c r="K55" s="286"/>
    </row>
    <row r="56" spans="2:11" s="1" customFormat="1" ht="12.75" customHeight="1">
      <c r="B56" s="284"/>
      <c r="C56" s="288"/>
      <c r="D56" s="288"/>
      <c r="E56" s="288"/>
      <c r="F56" s="288"/>
      <c r="G56" s="288"/>
      <c r="H56" s="288"/>
      <c r="I56" s="288"/>
      <c r="J56" s="288"/>
      <c r="K56" s="286"/>
    </row>
    <row r="57" spans="2:11" s="1" customFormat="1" ht="15" customHeight="1">
      <c r="B57" s="284"/>
      <c r="C57" s="288" t="s">
        <v>1481</v>
      </c>
      <c r="D57" s="288"/>
      <c r="E57" s="288"/>
      <c r="F57" s="288"/>
      <c r="G57" s="288"/>
      <c r="H57" s="288"/>
      <c r="I57" s="288"/>
      <c r="J57" s="288"/>
      <c r="K57" s="286"/>
    </row>
    <row r="58" spans="2:11" s="1" customFormat="1" ht="15" customHeight="1">
      <c r="B58" s="284"/>
      <c r="C58" s="290"/>
      <c r="D58" s="288" t="s">
        <v>1482</v>
      </c>
      <c r="E58" s="288"/>
      <c r="F58" s="288"/>
      <c r="G58" s="288"/>
      <c r="H58" s="288"/>
      <c r="I58" s="288"/>
      <c r="J58" s="288"/>
      <c r="K58" s="286"/>
    </row>
    <row r="59" spans="2:11" s="1" customFormat="1" ht="15" customHeight="1">
      <c r="B59" s="284"/>
      <c r="C59" s="290"/>
      <c r="D59" s="288" t="s">
        <v>1483</v>
      </c>
      <c r="E59" s="288"/>
      <c r="F59" s="288"/>
      <c r="G59" s="288"/>
      <c r="H59" s="288"/>
      <c r="I59" s="288"/>
      <c r="J59" s="288"/>
      <c r="K59" s="286"/>
    </row>
    <row r="60" spans="2:11" s="1" customFormat="1" ht="15" customHeight="1">
      <c r="B60" s="284"/>
      <c r="C60" s="290"/>
      <c r="D60" s="288" t="s">
        <v>1484</v>
      </c>
      <c r="E60" s="288"/>
      <c r="F60" s="288"/>
      <c r="G60" s="288"/>
      <c r="H60" s="288"/>
      <c r="I60" s="288"/>
      <c r="J60" s="288"/>
      <c r="K60" s="286"/>
    </row>
    <row r="61" spans="2:11" s="1" customFormat="1" ht="15" customHeight="1">
      <c r="B61" s="284"/>
      <c r="C61" s="290"/>
      <c r="D61" s="288" t="s">
        <v>1485</v>
      </c>
      <c r="E61" s="288"/>
      <c r="F61" s="288"/>
      <c r="G61" s="288"/>
      <c r="H61" s="288"/>
      <c r="I61" s="288"/>
      <c r="J61" s="288"/>
      <c r="K61" s="286"/>
    </row>
    <row r="62" spans="2:11" s="1" customFormat="1" ht="15" customHeight="1">
      <c r="B62" s="284"/>
      <c r="C62" s="290"/>
      <c r="D62" s="293" t="s">
        <v>1486</v>
      </c>
      <c r="E62" s="293"/>
      <c r="F62" s="293"/>
      <c r="G62" s="293"/>
      <c r="H62" s="293"/>
      <c r="I62" s="293"/>
      <c r="J62" s="293"/>
      <c r="K62" s="286"/>
    </row>
    <row r="63" spans="2:11" s="1" customFormat="1" ht="15" customHeight="1">
      <c r="B63" s="284"/>
      <c r="C63" s="290"/>
      <c r="D63" s="288" t="s">
        <v>1487</v>
      </c>
      <c r="E63" s="288"/>
      <c r="F63" s="288"/>
      <c r="G63" s="288"/>
      <c r="H63" s="288"/>
      <c r="I63" s="288"/>
      <c r="J63" s="288"/>
      <c r="K63" s="286"/>
    </row>
    <row r="64" spans="2:11" s="1" customFormat="1" ht="12.75" customHeight="1">
      <c r="B64" s="284"/>
      <c r="C64" s="290"/>
      <c r="D64" s="290"/>
      <c r="E64" s="294"/>
      <c r="F64" s="290"/>
      <c r="G64" s="290"/>
      <c r="H64" s="290"/>
      <c r="I64" s="290"/>
      <c r="J64" s="290"/>
      <c r="K64" s="286"/>
    </row>
    <row r="65" spans="2:11" s="1" customFormat="1" ht="15" customHeight="1">
      <c r="B65" s="284"/>
      <c r="C65" s="290"/>
      <c r="D65" s="288" t="s">
        <v>1488</v>
      </c>
      <c r="E65" s="288"/>
      <c r="F65" s="288"/>
      <c r="G65" s="288"/>
      <c r="H65" s="288"/>
      <c r="I65" s="288"/>
      <c r="J65" s="288"/>
      <c r="K65" s="286"/>
    </row>
    <row r="66" spans="2:11" s="1" customFormat="1" ht="15" customHeight="1">
      <c r="B66" s="284"/>
      <c r="C66" s="290"/>
      <c r="D66" s="293" t="s">
        <v>1489</v>
      </c>
      <c r="E66" s="293"/>
      <c r="F66" s="293"/>
      <c r="G66" s="293"/>
      <c r="H66" s="293"/>
      <c r="I66" s="293"/>
      <c r="J66" s="293"/>
      <c r="K66" s="286"/>
    </row>
    <row r="67" spans="2:11" s="1" customFormat="1" ht="15" customHeight="1">
      <c r="B67" s="284"/>
      <c r="C67" s="290"/>
      <c r="D67" s="288" t="s">
        <v>1490</v>
      </c>
      <c r="E67" s="288"/>
      <c r="F67" s="288"/>
      <c r="G67" s="288"/>
      <c r="H67" s="288"/>
      <c r="I67" s="288"/>
      <c r="J67" s="288"/>
      <c r="K67" s="286"/>
    </row>
    <row r="68" spans="2:11" s="1" customFormat="1" ht="15" customHeight="1">
      <c r="B68" s="284"/>
      <c r="C68" s="290"/>
      <c r="D68" s="288" t="s">
        <v>1491</v>
      </c>
      <c r="E68" s="288"/>
      <c r="F68" s="288"/>
      <c r="G68" s="288"/>
      <c r="H68" s="288"/>
      <c r="I68" s="288"/>
      <c r="J68" s="288"/>
      <c r="K68" s="286"/>
    </row>
    <row r="69" spans="2:11" s="1" customFormat="1" ht="15" customHeight="1">
      <c r="B69" s="284"/>
      <c r="C69" s="290"/>
      <c r="D69" s="288" t="s">
        <v>1492</v>
      </c>
      <c r="E69" s="288"/>
      <c r="F69" s="288"/>
      <c r="G69" s="288"/>
      <c r="H69" s="288"/>
      <c r="I69" s="288"/>
      <c r="J69" s="288"/>
      <c r="K69" s="286"/>
    </row>
    <row r="70" spans="2:11" s="1" customFormat="1" ht="15" customHeight="1">
      <c r="B70" s="284"/>
      <c r="C70" s="290"/>
      <c r="D70" s="288" t="s">
        <v>1493</v>
      </c>
      <c r="E70" s="288"/>
      <c r="F70" s="288"/>
      <c r="G70" s="288"/>
      <c r="H70" s="288"/>
      <c r="I70" s="288"/>
      <c r="J70" s="288"/>
      <c r="K70" s="286"/>
    </row>
    <row r="71" spans="2:11" s="1" customFormat="1" ht="12.75" customHeight="1">
      <c r="B71" s="295"/>
      <c r="C71" s="296"/>
      <c r="D71" s="296"/>
      <c r="E71" s="296"/>
      <c r="F71" s="296"/>
      <c r="G71" s="296"/>
      <c r="H71" s="296"/>
      <c r="I71" s="296"/>
      <c r="J71" s="296"/>
      <c r="K71" s="297"/>
    </row>
    <row r="72" spans="2:11" s="1" customFormat="1" ht="18.75" customHeight="1">
      <c r="B72" s="298"/>
      <c r="C72" s="298"/>
      <c r="D72" s="298"/>
      <c r="E72" s="298"/>
      <c r="F72" s="298"/>
      <c r="G72" s="298"/>
      <c r="H72" s="298"/>
      <c r="I72" s="298"/>
      <c r="J72" s="298"/>
      <c r="K72" s="299"/>
    </row>
    <row r="73" spans="2:11" s="1" customFormat="1" ht="18.75" customHeight="1">
      <c r="B73" s="299"/>
      <c r="C73" s="299"/>
      <c r="D73" s="299"/>
      <c r="E73" s="299"/>
      <c r="F73" s="299"/>
      <c r="G73" s="299"/>
      <c r="H73" s="299"/>
      <c r="I73" s="299"/>
      <c r="J73" s="299"/>
      <c r="K73" s="299"/>
    </row>
    <row r="74" spans="2:11" s="1" customFormat="1" ht="7.5" customHeight="1">
      <c r="B74" s="300"/>
      <c r="C74" s="301"/>
      <c r="D74" s="301"/>
      <c r="E74" s="301"/>
      <c r="F74" s="301"/>
      <c r="G74" s="301"/>
      <c r="H74" s="301"/>
      <c r="I74" s="301"/>
      <c r="J74" s="301"/>
      <c r="K74" s="302"/>
    </row>
    <row r="75" spans="2:11" s="1" customFormat="1" ht="45" customHeight="1">
      <c r="B75" s="303"/>
      <c r="C75" s="304" t="s">
        <v>1494</v>
      </c>
      <c r="D75" s="304"/>
      <c r="E75" s="304"/>
      <c r="F75" s="304"/>
      <c r="G75" s="304"/>
      <c r="H75" s="304"/>
      <c r="I75" s="304"/>
      <c r="J75" s="304"/>
      <c r="K75" s="305"/>
    </row>
    <row r="76" spans="2:11" s="1" customFormat="1" ht="17.25" customHeight="1">
      <c r="B76" s="303"/>
      <c r="C76" s="306" t="s">
        <v>1495</v>
      </c>
      <c r="D76" s="306"/>
      <c r="E76" s="306"/>
      <c r="F76" s="306" t="s">
        <v>1496</v>
      </c>
      <c r="G76" s="307"/>
      <c r="H76" s="306" t="s">
        <v>55</v>
      </c>
      <c r="I76" s="306" t="s">
        <v>58</v>
      </c>
      <c r="J76" s="306" t="s">
        <v>1497</v>
      </c>
      <c r="K76" s="305"/>
    </row>
    <row r="77" spans="2:11" s="1" customFormat="1" ht="17.25" customHeight="1">
      <c r="B77" s="303"/>
      <c r="C77" s="308" t="s">
        <v>1498</v>
      </c>
      <c r="D77" s="308"/>
      <c r="E77" s="308"/>
      <c r="F77" s="309" t="s">
        <v>1499</v>
      </c>
      <c r="G77" s="310"/>
      <c r="H77" s="308"/>
      <c r="I77" s="308"/>
      <c r="J77" s="308" t="s">
        <v>1500</v>
      </c>
      <c r="K77" s="305"/>
    </row>
    <row r="78" spans="2:11" s="1" customFormat="1" ht="5.25" customHeight="1">
      <c r="B78" s="303"/>
      <c r="C78" s="311"/>
      <c r="D78" s="311"/>
      <c r="E78" s="311"/>
      <c r="F78" s="311"/>
      <c r="G78" s="312"/>
      <c r="H78" s="311"/>
      <c r="I78" s="311"/>
      <c r="J78" s="311"/>
      <c r="K78" s="305"/>
    </row>
    <row r="79" spans="2:11" s="1" customFormat="1" ht="15" customHeight="1">
      <c r="B79" s="303"/>
      <c r="C79" s="291" t="s">
        <v>54</v>
      </c>
      <c r="D79" s="313"/>
      <c r="E79" s="313"/>
      <c r="F79" s="314" t="s">
        <v>1501</v>
      </c>
      <c r="G79" s="315"/>
      <c r="H79" s="291" t="s">
        <v>1502</v>
      </c>
      <c r="I79" s="291" t="s">
        <v>1503</v>
      </c>
      <c r="J79" s="291">
        <v>20</v>
      </c>
      <c r="K79" s="305"/>
    </row>
    <row r="80" spans="2:11" s="1" customFormat="1" ht="15" customHeight="1">
      <c r="B80" s="303"/>
      <c r="C80" s="291" t="s">
        <v>1504</v>
      </c>
      <c r="D80" s="291"/>
      <c r="E80" s="291"/>
      <c r="F80" s="314" t="s">
        <v>1501</v>
      </c>
      <c r="G80" s="315"/>
      <c r="H80" s="291" t="s">
        <v>1505</v>
      </c>
      <c r="I80" s="291" t="s">
        <v>1503</v>
      </c>
      <c r="J80" s="291">
        <v>120</v>
      </c>
      <c r="K80" s="305"/>
    </row>
    <row r="81" spans="2:11" s="1" customFormat="1" ht="15" customHeight="1">
      <c r="B81" s="316"/>
      <c r="C81" s="291" t="s">
        <v>1506</v>
      </c>
      <c r="D81" s="291"/>
      <c r="E81" s="291"/>
      <c r="F81" s="314" t="s">
        <v>1507</v>
      </c>
      <c r="G81" s="315"/>
      <c r="H81" s="291" t="s">
        <v>1508</v>
      </c>
      <c r="I81" s="291" t="s">
        <v>1503</v>
      </c>
      <c r="J81" s="291">
        <v>50</v>
      </c>
      <c r="K81" s="305"/>
    </row>
    <row r="82" spans="2:11" s="1" customFormat="1" ht="15" customHeight="1">
      <c r="B82" s="316"/>
      <c r="C82" s="291" t="s">
        <v>1509</v>
      </c>
      <c r="D82" s="291"/>
      <c r="E82" s="291"/>
      <c r="F82" s="314" t="s">
        <v>1501</v>
      </c>
      <c r="G82" s="315"/>
      <c r="H82" s="291" t="s">
        <v>1510</v>
      </c>
      <c r="I82" s="291" t="s">
        <v>1511</v>
      </c>
      <c r="J82" s="291"/>
      <c r="K82" s="305"/>
    </row>
    <row r="83" spans="2:11" s="1" customFormat="1" ht="15" customHeight="1">
      <c r="B83" s="316"/>
      <c r="C83" s="317" t="s">
        <v>1512</v>
      </c>
      <c r="D83" s="317"/>
      <c r="E83" s="317"/>
      <c r="F83" s="318" t="s">
        <v>1507</v>
      </c>
      <c r="G83" s="317"/>
      <c r="H83" s="317" t="s">
        <v>1513</v>
      </c>
      <c r="I83" s="317" t="s">
        <v>1503</v>
      </c>
      <c r="J83" s="317">
        <v>15</v>
      </c>
      <c r="K83" s="305"/>
    </row>
    <row r="84" spans="2:11" s="1" customFormat="1" ht="15" customHeight="1">
      <c r="B84" s="316"/>
      <c r="C84" s="317" t="s">
        <v>1514</v>
      </c>
      <c r="D84" s="317"/>
      <c r="E84" s="317"/>
      <c r="F84" s="318" t="s">
        <v>1507</v>
      </c>
      <c r="G84" s="317"/>
      <c r="H84" s="317" t="s">
        <v>1515</v>
      </c>
      <c r="I84" s="317" t="s">
        <v>1503</v>
      </c>
      <c r="J84" s="317">
        <v>15</v>
      </c>
      <c r="K84" s="305"/>
    </row>
    <row r="85" spans="2:11" s="1" customFormat="1" ht="15" customHeight="1">
      <c r="B85" s="316"/>
      <c r="C85" s="317" t="s">
        <v>1516</v>
      </c>
      <c r="D85" s="317"/>
      <c r="E85" s="317"/>
      <c r="F85" s="318" t="s">
        <v>1507</v>
      </c>
      <c r="G85" s="317"/>
      <c r="H85" s="317" t="s">
        <v>1517</v>
      </c>
      <c r="I85" s="317" t="s">
        <v>1503</v>
      </c>
      <c r="J85" s="317">
        <v>20</v>
      </c>
      <c r="K85" s="305"/>
    </row>
    <row r="86" spans="2:11" s="1" customFormat="1" ht="15" customHeight="1">
      <c r="B86" s="316"/>
      <c r="C86" s="317" t="s">
        <v>1518</v>
      </c>
      <c r="D86" s="317"/>
      <c r="E86" s="317"/>
      <c r="F86" s="318" t="s">
        <v>1507</v>
      </c>
      <c r="G86" s="317"/>
      <c r="H86" s="317" t="s">
        <v>1519</v>
      </c>
      <c r="I86" s="317" t="s">
        <v>1503</v>
      </c>
      <c r="J86" s="317">
        <v>20</v>
      </c>
      <c r="K86" s="305"/>
    </row>
    <row r="87" spans="2:11" s="1" customFormat="1" ht="15" customHeight="1">
      <c r="B87" s="316"/>
      <c r="C87" s="291" t="s">
        <v>1520</v>
      </c>
      <c r="D87" s="291"/>
      <c r="E87" s="291"/>
      <c r="F87" s="314" t="s">
        <v>1507</v>
      </c>
      <c r="G87" s="315"/>
      <c r="H87" s="291" t="s">
        <v>1521</v>
      </c>
      <c r="I87" s="291" t="s">
        <v>1503</v>
      </c>
      <c r="J87" s="291">
        <v>50</v>
      </c>
      <c r="K87" s="305"/>
    </row>
    <row r="88" spans="2:11" s="1" customFormat="1" ht="15" customHeight="1">
      <c r="B88" s="316"/>
      <c r="C88" s="291" t="s">
        <v>1522</v>
      </c>
      <c r="D88" s="291"/>
      <c r="E88" s="291"/>
      <c r="F88" s="314" t="s">
        <v>1507</v>
      </c>
      <c r="G88" s="315"/>
      <c r="H88" s="291" t="s">
        <v>1523</v>
      </c>
      <c r="I88" s="291" t="s">
        <v>1503</v>
      </c>
      <c r="J88" s="291">
        <v>20</v>
      </c>
      <c r="K88" s="305"/>
    </row>
    <row r="89" spans="2:11" s="1" customFormat="1" ht="15" customHeight="1">
      <c r="B89" s="316"/>
      <c r="C89" s="291" t="s">
        <v>1524</v>
      </c>
      <c r="D89" s="291"/>
      <c r="E89" s="291"/>
      <c r="F89" s="314" t="s">
        <v>1507</v>
      </c>
      <c r="G89" s="315"/>
      <c r="H89" s="291" t="s">
        <v>1525</v>
      </c>
      <c r="I89" s="291" t="s">
        <v>1503</v>
      </c>
      <c r="J89" s="291">
        <v>20</v>
      </c>
      <c r="K89" s="305"/>
    </row>
    <row r="90" spans="2:11" s="1" customFormat="1" ht="15" customHeight="1">
      <c r="B90" s="316"/>
      <c r="C90" s="291" t="s">
        <v>1526</v>
      </c>
      <c r="D90" s="291"/>
      <c r="E90" s="291"/>
      <c r="F90" s="314" t="s">
        <v>1507</v>
      </c>
      <c r="G90" s="315"/>
      <c r="H90" s="291" t="s">
        <v>1527</v>
      </c>
      <c r="I90" s="291" t="s">
        <v>1503</v>
      </c>
      <c r="J90" s="291">
        <v>50</v>
      </c>
      <c r="K90" s="305"/>
    </row>
    <row r="91" spans="2:11" s="1" customFormat="1" ht="15" customHeight="1">
      <c r="B91" s="316"/>
      <c r="C91" s="291" t="s">
        <v>1528</v>
      </c>
      <c r="D91" s="291"/>
      <c r="E91" s="291"/>
      <c r="F91" s="314" t="s">
        <v>1507</v>
      </c>
      <c r="G91" s="315"/>
      <c r="H91" s="291" t="s">
        <v>1528</v>
      </c>
      <c r="I91" s="291" t="s">
        <v>1503</v>
      </c>
      <c r="J91" s="291">
        <v>50</v>
      </c>
      <c r="K91" s="305"/>
    </row>
    <row r="92" spans="2:11" s="1" customFormat="1" ht="15" customHeight="1">
      <c r="B92" s="316"/>
      <c r="C92" s="291" t="s">
        <v>1529</v>
      </c>
      <c r="D92" s="291"/>
      <c r="E92" s="291"/>
      <c r="F92" s="314" t="s">
        <v>1507</v>
      </c>
      <c r="G92" s="315"/>
      <c r="H92" s="291" t="s">
        <v>1530</v>
      </c>
      <c r="I92" s="291" t="s">
        <v>1503</v>
      </c>
      <c r="J92" s="291">
        <v>255</v>
      </c>
      <c r="K92" s="305"/>
    </row>
    <row r="93" spans="2:11" s="1" customFormat="1" ht="15" customHeight="1">
      <c r="B93" s="316"/>
      <c r="C93" s="291" t="s">
        <v>1531</v>
      </c>
      <c r="D93" s="291"/>
      <c r="E93" s="291"/>
      <c r="F93" s="314" t="s">
        <v>1501</v>
      </c>
      <c r="G93" s="315"/>
      <c r="H93" s="291" t="s">
        <v>1532</v>
      </c>
      <c r="I93" s="291" t="s">
        <v>1533</v>
      </c>
      <c r="J93" s="291"/>
      <c r="K93" s="305"/>
    </row>
    <row r="94" spans="2:11" s="1" customFormat="1" ht="15" customHeight="1">
      <c r="B94" s="316"/>
      <c r="C94" s="291" t="s">
        <v>1534</v>
      </c>
      <c r="D94" s="291"/>
      <c r="E94" s="291"/>
      <c r="F94" s="314" t="s">
        <v>1501</v>
      </c>
      <c r="G94" s="315"/>
      <c r="H94" s="291" t="s">
        <v>1535</v>
      </c>
      <c r="I94" s="291" t="s">
        <v>1536</v>
      </c>
      <c r="J94" s="291"/>
      <c r="K94" s="305"/>
    </row>
    <row r="95" spans="2:11" s="1" customFormat="1" ht="15" customHeight="1">
      <c r="B95" s="316"/>
      <c r="C95" s="291" t="s">
        <v>1537</v>
      </c>
      <c r="D95" s="291"/>
      <c r="E95" s="291"/>
      <c r="F95" s="314" t="s">
        <v>1501</v>
      </c>
      <c r="G95" s="315"/>
      <c r="H95" s="291" t="s">
        <v>1537</v>
      </c>
      <c r="I95" s="291" t="s">
        <v>1536</v>
      </c>
      <c r="J95" s="291"/>
      <c r="K95" s="305"/>
    </row>
    <row r="96" spans="2:11" s="1" customFormat="1" ht="15" customHeight="1">
      <c r="B96" s="316"/>
      <c r="C96" s="291" t="s">
        <v>39</v>
      </c>
      <c r="D96" s="291"/>
      <c r="E96" s="291"/>
      <c r="F96" s="314" t="s">
        <v>1501</v>
      </c>
      <c r="G96" s="315"/>
      <c r="H96" s="291" t="s">
        <v>1538</v>
      </c>
      <c r="I96" s="291" t="s">
        <v>1536</v>
      </c>
      <c r="J96" s="291"/>
      <c r="K96" s="305"/>
    </row>
    <row r="97" spans="2:11" s="1" customFormat="1" ht="15" customHeight="1">
      <c r="B97" s="316"/>
      <c r="C97" s="291" t="s">
        <v>49</v>
      </c>
      <c r="D97" s="291"/>
      <c r="E97" s="291"/>
      <c r="F97" s="314" t="s">
        <v>1501</v>
      </c>
      <c r="G97" s="315"/>
      <c r="H97" s="291" t="s">
        <v>1539</v>
      </c>
      <c r="I97" s="291" t="s">
        <v>1536</v>
      </c>
      <c r="J97" s="291"/>
      <c r="K97" s="305"/>
    </row>
    <row r="98" spans="2:11" s="1" customFormat="1" ht="15" customHeight="1">
      <c r="B98" s="319"/>
      <c r="C98" s="320"/>
      <c r="D98" s="320"/>
      <c r="E98" s="320"/>
      <c r="F98" s="320"/>
      <c r="G98" s="320"/>
      <c r="H98" s="320"/>
      <c r="I98" s="320"/>
      <c r="J98" s="320"/>
      <c r="K98" s="321"/>
    </row>
    <row r="99" spans="2:11" s="1" customFormat="1" ht="18.75" customHeight="1">
      <c r="B99" s="322"/>
      <c r="C99" s="323"/>
      <c r="D99" s="323"/>
      <c r="E99" s="323"/>
      <c r="F99" s="323"/>
      <c r="G99" s="323"/>
      <c r="H99" s="323"/>
      <c r="I99" s="323"/>
      <c r="J99" s="323"/>
      <c r="K99" s="322"/>
    </row>
    <row r="100" spans="2:11" s="1" customFormat="1" ht="18.75" customHeight="1">
      <c r="B100" s="299"/>
      <c r="C100" s="299"/>
      <c r="D100" s="299"/>
      <c r="E100" s="299"/>
      <c r="F100" s="299"/>
      <c r="G100" s="299"/>
      <c r="H100" s="299"/>
      <c r="I100" s="299"/>
      <c r="J100" s="299"/>
      <c r="K100" s="299"/>
    </row>
    <row r="101" spans="2:11" s="1" customFormat="1" ht="7.5" customHeight="1">
      <c r="B101" s="300"/>
      <c r="C101" s="301"/>
      <c r="D101" s="301"/>
      <c r="E101" s="301"/>
      <c r="F101" s="301"/>
      <c r="G101" s="301"/>
      <c r="H101" s="301"/>
      <c r="I101" s="301"/>
      <c r="J101" s="301"/>
      <c r="K101" s="302"/>
    </row>
    <row r="102" spans="2:11" s="1" customFormat="1" ht="45" customHeight="1">
      <c r="B102" s="303"/>
      <c r="C102" s="304" t="s">
        <v>1540</v>
      </c>
      <c r="D102" s="304"/>
      <c r="E102" s="304"/>
      <c r="F102" s="304"/>
      <c r="G102" s="304"/>
      <c r="H102" s="304"/>
      <c r="I102" s="304"/>
      <c r="J102" s="304"/>
      <c r="K102" s="305"/>
    </row>
    <row r="103" spans="2:11" s="1" customFormat="1" ht="17.25" customHeight="1">
      <c r="B103" s="303"/>
      <c r="C103" s="306" t="s">
        <v>1495</v>
      </c>
      <c r="D103" s="306"/>
      <c r="E103" s="306"/>
      <c r="F103" s="306" t="s">
        <v>1496</v>
      </c>
      <c r="G103" s="307"/>
      <c r="H103" s="306" t="s">
        <v>55</v>
      </c>
      <c r="I103" s="306" t="s">
        <v>58</v>
      </c>
      <c r="J103" s="306" t="s">
        <v>1497</v>
      </c>
      <c r="K103" s="305"/>
    </row>
    <row r="104" spans="2:11" s="1" customFormat="1" ht="17.25" customHeight="1">
      <c r="B104" s="303"/>
      <c r="C104" s="308" t="s">
        <v>1498</v>
      </c>
      <c r="D104" s="308"/>
      <c r="E104" s="308"/>
      <c r="F104" s="309" t="s">
        <v>1499</v>
      </c>
      <c r="G104" s="310"/>
      <c r="H104" s="308"/>
      <c r="I104" s="308"/>
      <c r="J104" s="308" t="s">
        <v>1500</v>
      </c>
      <c r="K104" s="305"/>
    </row>
    <row r="105" spans="2:11" s="1" customFormat="1" ht="5.25" customHeight="1">
      <c r="B105" s="303"/>
      <c r="C105" s="306"/>
      <c r="D105" s="306"/>
      <c r="E105" s="306"/>
      <c r="F105" s="306"/>
      <c r="G105" s="324"/>
      <c r="H105" s="306"/>
      <c r="I105" s="306"/>
      <c r="J105" s="306"/>
      <c r="K105" s="305"/>
    </row>
    <row r="106" spans="2:11" s="1" customFormat="1" ht="15" customHeight="1">
      <c r="B106" s="303"/>
      <c r="C106" s="291" t="s">
        <v>54</v>
      </c>
      <c r="D106" s="313"/>
      <c r="E106" s="313"/>
      <c r="F106" s="314" t="s">
        <v>1501</v>
      </c>
      <c r="G106" s="291"/>
      <c r="H106" s="291" t="s">
        <v>1541</v>
      </c>
      <c r="I106" s="291" t="s">
        <v>1503</v>
      </c>
      <c r="J106" s="291">
        <v>20</v>
      </c>
      <c r="K106" s="305"/>
    </row>
    <row r="107" spans="2:11" s="1" customFormat="1" ht="15" customHeight="1">
      <c r="B107" s="303"/>
      <c r="C107" s="291" t="s">
        <v>1504</v>
      </c>
      <c r="D107" s="291"/>
      <c r="E107" s="291"/>
      <c r="F107" s="314" t="s">
        <v>1501</v>
      </c>
      <c r="G107" s="291"/>
      <c r="H107" s="291" t="s">
        <v>1541</v>
      </c>
      <c r="I107" s="291" t="s">
        <v>1503</v>
      </c>
      <c r="J107" s="291">
        <v>120</v>
      </c>
      <c r="K107" s="305"/>
    </row>
    <row r="108" spans="2:11" s="1" customFormat="1" ht="15" customHeight="1">
      <c r="B108" s="316"/>
      <c r="C108" s="291" t="s">
        <v>1506</v>
      </c>
      <c r="D108" s="291"/>
      <c r="E108" s="291"/>
      <c r="F108" s="314" t="s">
        <v>1507</v>
      </c>
      <c r="G108" s="291"/>
      <c r="H108" s="291" t="s">
        <v>1541</v>
      </c>
      <c r="I108" s="291" t="s">
        <v>1503</v>
      </c>
      <c r="J108" s="291">
        <v>50</v>
      </c>
      <c r="K108" s="305"/>
    </row>
    <row r="109" spans="2:11" s="1" customFormat="1" ht="15" customHeight="1">
      <c r="B109" s="316"/>
      <c r="C109" s="291" t="s">
        <v>1509</v>
      </c>
      <c r="D109" s="291"/>
      <c r="E109" s="291"/>
      <c r="F109" s="314" t="s">
        <v>1501</v>
      </c>
      <c r="G109" s="291"/>
      <c r="H109" s="291" t="s">
        <v>1541</v>
      </c>
      <c r="I109" s="291" t="s">
        <v>1511</v>
      </c>
      <c r="J109" s="291"/>
      <c r="K109" s="305"/>
    </row>
    <row r="110" spans="2:11" s="1" customFormat="1" ht="15" customHeight="1">
      <c r="B110" s="316"/>
      <c r="C110" s="291" t="s">
        <v>1520</v>
      </c>
      <c r="D110" s="291"/>
      <c r="E110" s="291"/>
      <c r="F110" s="314" t="s">
        <v>1507</v>
      </c>
      <c r="G110" s="291"/>
      <c r="H110" s="291" t="s">
        <v>1541</v>
      </c>
      <c r="I110" s="291" t="s">
        <v>1503</v>
      </c>
      <c r="J110" s="291">
        <v>50</v>
      </c>
      <c r="K110" s="305"/>
    </row>
    <row r="111" spans="2:11" s="1" customFormat="1" ht="15" customHeight="1">
      <c r="B111" s="316"/>
      <c r="C111" s="291" t="s">
        <v>1528</v>
      </c>
      <c r="D111" s="291"/>
      <c r="E111" s="291"/>
      <c r="F111" s="314" t="s">
        <v>1507</v>
      </c>
      <c r="G111" s="291"/>
      <c r="H111" s="291" t="s">
        <v>1541</v>
      </c>
      <c r="I111" s="291" t="s">
        <v>1503</v>
      </c>
      <c r="J111" s="291">
        <v>50</v>
      </c>
      <c r="K111" s="305"/>
    </row>
    <row r="112" spans="2:11" s="1" customFormat="1" ht="15" customHeight="1">
      <c r="B112" s="316"/>
      <c r="C112" s="291" t="s">
        <v>1526</v>
      </c>
      <c r="D112" s="291"/>
      <c r="E112" s="291"/>
      <c r="F112" s="314" t="s">
        <v>1507</v>
      </c>
      <c r="G112" s="291"/>
      <c r="H112" s="291" t="s">
        <v>1541</v>
      </c>
      <c r="I112" s="291" t="s">
        <v>1503</v>
      </c>
      <c r="J112" s="291">
        <v>50</v>
      </c>
      <c r="K112" s="305"/>
    </row>
    <row r="113" spans="2:11" s="1" customFormat="1" ht="15" customHeight="1">
      <c r="B113" s="316"/>
      <c r="C113" s="291" t="s">
        <v>54</v>
      </c>
      <c r="D113" s="291"/>
      <c r="E113" s="291"/>
      <c r="F113" s="314" t="s">
        <v>1501</v>
      </c>
      <c r="G113" s="291"/>
      <c r="H113" s="291" t="s">
        <v>1542</v>
      </c>
      <c r="I113" s="291" t="s">
        <v>1503</v>
      </c>
      <c r="J113" s="291">
        <v>20</v>
      </c>
      <c r="K113" s="305"/>
    </row>
    <row r="114" spans="2:11" s="1" customFormat="1" ht="15" customHeight="1">
      <c r="B114" s="316"/>
      <c r="C114" s="291" t="s">
        <v>1543</v>
      </c>
      <c r="D114" s="291"/>
      <c r="E114" s="291"/>
      <c r="F114" s="314" t="s">
        <v>1501</v>
      </c>
      <c r="G114" s="291"/>
      <c r="H114" s="291" t="s">
        <v>1544</v>
      </c>
      <c r="I114" s="291" t="s">
        <v>1503</v>
      </c>
      <c r="J114" s="291">
        <v>120</v>
      </c>
      <c r="K114" s="305"/>
    </row>
    <row r="115" spans="2:11" s="1" customFormat="1" ht="15" customHeight="1">
      <c r="B115" s="316"/>
      <c r="C115" s="291" t="s">
        <v>39</v>
      </c>
      <c r="D115" s="291"/>
      <c r="E115" s="291"/>
      <c r="F115" s="314" t="s">
        <v>1501</v>
      </c>
      <c r="G115" s="291"/>
      <c r="H115" s="291" t="s">
        <v>1545</v>
      </c>
      <c r="I115" s="291" t="s">
        <v>1536</v>
      </c>
      <c r="J115" s="291"/>
      <c r="K115" s="305"/>
    </row>
    <row r="116" spans="2:11" s="1" customFormat="1" ht="15" customHeight="1">
      <c r="B116" s="316"/>
      <c r="C116" s="291" t="s">
        <v>49</v>
      </c>
      <c r="D116" s="291"/>
      <c r="E116" s="291"/>
      <c r="F116" s="314" t="s">
        <v>1501</v>
      </c>
      <c r="G116" s="291"/>
      <c r="H116" s="291" t="s">
        <v>1546</v>
      </c>
      <c r="I116" s="291" t="s">
        <v>1536</v>
      </c>
      <c r="J116" s="291"/>
      <c r="K116" s="305"/>
    </row>
    <row r="117" spans="2:11" s="1" customFormat="1" ht="15" customHeight="1">
      <c r="B117" s="316"/>
      <c r="C117" s="291" t="s">
        <v>58</v>
      </c>
      <c r="D117" s="291"/>
      <c r="E117" s="291"/>
      <c r="F117" s="314" t="s">
        <v>1501</v>
      </c>
      <c r="G117" s="291"/>
      <c r="H117" s="291" t="s">
        <v>1547</v>
      </c>
      <c r="I117" s="291" t="s">
        <v>1548</v>
      </c>
      <c r="J117" s="291"/>
      <c r="K117" s="305"/>
    </row>
    <row r="118" spans="2:11" s="1" customFormat="1" ht="15" customHeight="1">
      <c r="B118" s="319"/>
      <c r="C118" s="325"/>
      <c r="D118" s="325"/>
      <c r="E118" s="325"/>
      <c r="F118" s="325"/>
      <c r="G118" s="325"/>
      <c r="H118" s="325"/>
      <c r="I118" s="325"/>
      <c r="J118" s="325"/>
      <c r="K118" s="321"/>
    </row>
    <row r="119" spans="2:11" s="1" customFormat="1" ht="18.75" customHeight="1">
      <c r="B119" s="326"/>
      <c r="C119" s="327"/>
      <c r="D119" s="327"/>
      <c r="E119" s="327"/>
      <c r="F119" s="328"/>
      <c r="G119" s="327"/>
      <c r="H119" s="327"/>
      <c r="I119" s="327"/>
      <c r="J119" s="327"/>
      <c r="K119" s="326"/>
    </row>
    <row r="120" spans="2:11" s="1" customFormat="1" ht="18.75" customHeight="1">
      <c r="B120" s="299"/>
      <c r="C120" s="299"/>
      <c r="D120" s="299"/>
      <c r="E120" s="299"/>
      <c r="F120" s="299"/>
      <c r="G120" s="299"/>
      <c r="H120" s="299"/>
      <c r="I120" s="299"/>
      <c r="J120" s="299"/>
      <c r="K120" s="299"/>
    </row>
    <row r="121" spans="2:11" s="1" customFormat="1" ht="7.5" customHeight="1">
      <c r="B121" s="329"/>
      <c r="C121" s="330"/>
      <c r="D121" s="330"/>
      <c r="E121" s="330"/>
      <c r="F121" s="330"/>
      <c r="G121" s="330"/>
      <c r="H121" s="330"/>
      <c r="I121" s="330"/>
      <c r="J121" s="330"/>
      <c r="K121" s="331"/>
    </row>
    <row r="122" spans="2:11" s="1" customFormat="1" ht="45" customHeight="1">
      <c r="B122" s="332"/>
      <c r="C122" s="282" t="s">
        <v>1549</v>
      </c>
      <c r="D122" s="282"/>
      <c r="E122" s="282"/>
      <c r="F122" s="282"/>
      <c r="G122" s="282"/>
      <c r="H122" s="282"/>
      <c r="I122" s="282"/>
      <c r="J122" s="282"/>
      <c r="K122" s="333"/>
    </row>
    <row r="123" spans="2:11" s="1" customFormat="1" ht="17.25" customHeight="1">
      <c r="B123" s="334"/>
      <c r="C123" s="306" t="s">
        <v>1495</v>
      </c>
      <c r="D123" s="306"/>
      <c r="E123" s="306"/>
      <c r="F123" s="306" t="s">
        <v>1496</v>
      </c>
      <c r="G123" s="307"/>
      <c r="H123" s="306" t="s">
        <v>55</v>
      </c>
      <c r="I123" s="306" t="s">
        <v>58</v>
      </c>
      <c r="J123" s="306" t="s">
        <v>1497</v>
      </c>
      <c r="K123" s="335"/>
    </row>
    <row r="124" spans="2:11" s="1" customFormat="1" ht="17.25" customHeight="1">
      <c r="B124" s="334"/>
      <c r="C124" s="308" t="s">
        <v>1498</v>
      </c>
      <c r="D124" s="308"/>
      <c r="E124" s="308"/>
      <c r="F124" s="309" t="s">
        <v>1499</v>
      </c>
      <c r="G124" s="310"/>
      <c r="H124" s="308"/>
      <c r="I124" s="308"/>
      <c r="J124" s="308" t="s">
        <v>1500</v>
      </c>
      <c r="K124" s="335"/>
    </row>
    <row r="125" spans="2:11" s="1" customFormat="1" ht="5.25" customHeight="1">
      <c r="B125" s="336"/>
      <c r="C125" s="311"/>
      <c r="D125" s="311"/>
      <c r="E125" s="311"/>
      <c r="F125" s="311"/>
      <c r="G125" s="337"/>
      <c r="H125" s="311"/>
      <c r="I125" s="311"/>
      <c r="J125" s="311"/>
      <c r="K125" s="338"/>
    </row>
    <row r="126" spans="2:11" s="1" customFormat="1" ht="15" customHeight="1">
      <c r="B126" s="336"/>
      <c r="C126" s="291" t="s">
        <v>1504</v>
      </c>
      <c r="D126" s="313"/>
      <c r="E126" s="313"/>
      <c r="F126" s="314" t="s">
        <v>1501</v>
      </c>
      <c r="G126" s="291"/>
      <c r="H126" s="291" t="s">
        <v>1541</v>
      </c>
      <c r="I126" s="291" t="s">
        <v>1503</v>
      </c>
      <c r="J126" s="291">
        <v>120</v>
      </c>
      <c r="K126" s="339"/>
    </row>
    <row r="127" spans="2:11" s="1" customFormat="1" ht="15" customHeight="1">
      <c r="B127" s="336"/>
      <c r="C127" s="291" t="s">
        <v>1550</v>
      </c>
      <c r="D127" s="291"/>
      <c r="E127" s="291"/>
      <c r="F127" s="314" t="s">
        <v>1501</v>
      </c>
      <c r="G127" s="291"/>
      <c r="H127" s="291" t="s">
        <v>1551</v>
      </c>
      <c r="I127" s="291" t="s">
        <v>1503</v>
      </c>
      <c r="J127" s="291" t="s">
        <v>1552</v>
      </c>
      <c r="K127" s="339"/>
    </row>
    <row r="128" spans="2:11" s="1" customFormat="1" ht="15" customHeight="1">
      <c r="B128" s="336"/>
      <c r="C128" s="291" t="s">
        <v>1449</v>
      </c>
      <c r="D128" s="291"/>
      <c r="E128" s="291"/>
      <c r="F128" s="314" t="s">
        <v>1501</v>
      </c>
      <c r="G128" s="291"/>
      <c r="H128" s="291" t="s">
        <v>1553</v>
      </c>
      <c r="I128" s="291" t="s">
        <v>1503</v>
      </c>
      <c r="J128" s="291" t="s">
        <v>1552</v>
      </c>
      <c r="K128" s="339"/>
    </row>
    <row r="129" spans="2:11" s="1" customFormat="1" ht="15" customHeight="1">
      <c r="B129" s="336"/>
      <c r="C129" s="291" t="s">
        <v>1512</v>
      </c>
      <c r="D129" s="291"/>
      <c r="E129" s="291"/>
      <c r="F129" s="314" t="s">
        <v>1507</v>
      </c>
      <c r="G129" s="291"/>
      <c r="H129" s="291" t="s">
        <v>1513</v>
      </c>
      <c r="I129" s="291" t="s">
        <v>1503</v>
      </c>
      <c r="J129" s="291">
        <v>15</v>
      </c>
      <c r="K129" s="339"/>
    </row>
    <row r="130" spans="2:11" s="1" customFormat="1" ht="15" customHeight="1">
      <c r="B130" s="336"/>
      <c r="C130" s="317" t="s">
        <v>1514</v>
      </c>
      <c r="D130" s="317"/>
      <c r="E130" s="317"/>
      <c r="F130" s="318" t="s">
        <v>1507</v>
      </c>
      <c r="G130" s="317"/>
      <c r="H130" s="317" t="s">
        <v>1515</v>
      </c>
      <c r="I130" s="317" t="s">
        <v>1503</v>
      </c>
      <c r="J130" s="317">
        <v>15</v>
      </c>
      <c r="K130" s="339"/>
    </row>
    <row r="131" spans="2:11" s="1" customFormat="1" ht="15" customHeight="1">
      <c r="B131" s="336"/>
      <c r="C131" s="317" t="s">
        <v>1516</v>
      </c>
      <c r="D131" s="317"/>
      <c r="E131" s="317"/>
      <c r="F131" s="318" t="s">
        <v>1507</v>
      </c>
      <c r="G131" s="317"/>
      <c r="H131" s="317" t="s">
        <v>1517</v>
      </c>
      <c r="I131" s="317" t="s">
        <v>1503</v>
      </c>
      <c r="J131" s="317">
        <v>20</v>
      </c>
      <c r="K131" s="339"/>
    </row>
    <row r="132" spans="2:11" s="1" customFormat="1" ht="15" customHeight="1">
      <c r="B132" s="336"/>
      <c r="C132" s="317" t="s">
        <v>1518</v>
      </c>
      <c r="D132" s="317"/>
      <c r="E132" s="317"/>
      <c r="F132" s="318" t="s">
        <v>1507</v>
      </c>
      <c r="G132" s="317"/>
      <c r="H132" s="317" t="s">
        <v>1519</v>
      </c>
      <c r="I132" s="317" t="s">
        <v>1503</v>
      </c>
      <c r="J132" s="317">
        <v>20</v>
      </c>
      <c r="K132" s="339"/>
    </row>
    <row r="133" spans="2:11" s="1" customFormat="1" ht="15" customHeight="1">
      <c r="B133" s="336"/>
      <c r="C133" s="291" t="s">
        <v>1506</v>
      </c>
      <c r="D133" s="291"/>
      <c r="E133" s="291"/>
      <c r="F133" s="314" t="s">
        <v>1507</v>
      </c>
      <c r="G133" s="291"/>
      <c r="H133" s="291" t="s">
        <v>1541</v>
      </c>
      <c r="I133" s="291" t="s">
        <v>1503</v>
      </c>
      <c r="J133" s="291">
        <v>50</v>
      </c>
      <c r="K133" s="339"/>
    </row>
    <row r="134" spans="2:11" s="1" customFormat="1" ht="15" customHeight="1">
      <c r="B134" s="336"/>
      <c r="C134" s="291" t="s">
        <v>1520</v>
      </c>
      <c r="D134" s="291"/>
      <c r="E134" s="291"/>
      <c r="F134" s="314" t="s">
        <v>1507</v>
      </c>
      <c r="G134" s="291"/>
      <c r="H134" s="291" t="s">
        <v>1541</v>
      </c>
      <c r="I134" s="291" t="s">
        <v>1503</v>
      </c>
      <c r="J134" s="291">
        <v>50</v>
      </c>
      <c r="K134" s="339"/>
    </row>
    <row r="135" spans="2:11" s="1" customFormat="1" ht="15" customHeight="1">
      <c r="B135" s="336"/>
      <c r="C135" s="291" t="s">
        <v>1526</v>
      </c>
      <c r="D135" s="291"/>
      <c r="E135" s="291"/>
      <c r="F135" s="314" t="s">
        <v>1507</v>
      </c>
      <c r="G135" s="291"/>
      <c r="H135" s="291" t="s">
        <v>1541</v>
      </c>
      <c r="I135" s="291" t="s">
        <v>1503</v>
      </c>
      <c r="J135" s="291">
        <v>50</v>
      </c>
      <c r="K135" s="339"/>
    </row>
    <row r="136" spans="2:11" s="1" customFormat="1" ht="15" customHeight="1">
      <c r="B136" s="336"/>
      <c r="C136" s="291" t="s">
        <v>1528</v>
      </c>
      <c r="D136" s="291"/>
      <c r="E136" s="291"/>
      <c r="F136" s="314" t="s">
        <v>1507</v>
      </c>
      <c r="G136" s="291"/>
      <c r="H136" s="291" t="s">
        <v>1541</v>
      </c>
      <c r="I136" s="291" t="s">
        <v>1503</v>
      </c>
      <c r="J136" s="291">
        <v>50</v>
      </c>
      <c r="K136" s="339"/>
    </row>
    <row r="137" spans="2:11" s="1" customFormat="1" ht="15" customHeight="1">
      <c r="B137" s="336"/>
      <c r="C137" s="291" t="s">
        <v>1529</v>
      </c>
      <c r="D137" s="291"/>
      <c r="E137" s="291"/>
      <c r="F137" s="314" t="s">
        <v>1507</v>
      </c>
      <c r="G137" s="291"/>
      <c r="H137" s="291" t="s">
        <v>1554</v>
      </c>
      <c r="I137" s="291" t="s">
        <v>1503</v>
      </c>
      <c r="J137" s="291">
        <v>255</v>
      </c>
      <c r="K137" s="339"/>
    </row>
    <row r="138" spans="2:11" s="1" customFormat="1" ht="15" customHeight="1">
      <c r="B138" s="336"/>
      <c r="C138" s="291" t="s">
        <v>1531</v>
      </c>
      <c r="D138" s="291"/>
      <c r="E138" s="291"/>
      <c r="F138" s="314" t="s">
        <v>1501</v>
      </c>
      <c r="G138" s="291"/>
      <c r="H138" s="291" t="s">
        <v>1555</v>
      </c>
      <c r="I138" s="291" t="s">
        <v>1533</v>
      </c>
      <c r="J138" s="291"/>
      <c r="K138" s="339"/>
    </row>
    <row r="139" spans="2:11" s="1" customFormat="1" ht="15" customHeight="1">
      <c r="B139" s="336"/>
      <c r="C139" s="291" t="s">
        <v>1534</v>
      </c>
      <c r="D139" s="291"/>
      <c r="E139" s="291"/>
      <c r="F139" s="314" t="s">
        <v>1501</v>
      </c>
      <c r="G139" s="291"/>
      <c r="H139" s="291" t="s">
        <v>1556</v>
      </c>
      <c r="I139" s="291" t="s">
        <v>1536</v>
      </c>
      <c r="J139" s="291"/>
      <c r="K139" s="339"/>
    </row>
    <row r="140" spans="2:11" s="1" customFormat="1" ht="15" customHeight="1">
      <c r="B140" s="336"/>
      <c r="C140" s="291" t="s">
        <v>1537</v>
      </c>
      <c r="D140" s="291"/>
      <c r="E140" s="291"/>
      <c r="F140" s="314" t="s">
        <v>1501</v>
      </c>
      <c r="G140" s="291"/>
      <c r="H140" s="291" t="s">
        <v>1537</v>
      </c>
      <c r="I140" s="291" t="s">
        <v>1536</v>
      </c>
      <c r="J140" s="291"/>
      <c r="K140" s="339"/>
    </row>
    <row r="141" spans="2:11" s="1" customFormat="1" ht="15" customHeight="1">
      <c r="B141" s="336"/>
      <c r="C141" s="291" t="s">
        <v>39</v>
      </c>
      <c r="D141" s="291"/>
      <c r="E141" s="291"/>
      <c r="F141" s="314" t="s">
        <v>1501</v>
      </c>
      <c r="G141" s="291"/>
      <c r="H141" s="291" t="s">
        <v>1557</v>
      </c>
      <c r="I141" s="291" t="s">
        <v>1536</v>
      </c>
      <c r="J141" s="291"/>
      <c r="K141" s="339"/>
    </row>
    <row r="142" spans="2:11" s="1" customFormat="1" ht="15" customHeight="1">
      <c r="B142" s="336"/>
      <c r="C142" s="291" t="s">
        <v>1558</v>
      </c>
      <c r="D142" s="291"/>
      <c r="E142" s="291"/>
      <c r="F142" s="314" t="s">
        <v>1501</v>
      </c>
      <c r="G142" s="291"/>
      <c r="H142" s="291" t="s">
        <v>1559</v>
      </c>
      <c r="I142" s="291" t="s">
        <v>1536</v>
      </c>
      <c r="J142" s="291"/>
      <c r="K142" s="339"/>
    </row>
    <row r="143" spans="2:11" s="1" customFormat="1" ht="15" customHeight="1">
      <c r="B143" s="340"/>
      <c r="C143" s="341"/>
      <c r="D143" s="341"/>
      <c r="E143" s="341"/>
      <c r="F143" s="341"/>
      <c r="G143" s="341"/>
      <c r="H143" s="341"/>
      <c r="I143" s="341"/>
      <c r="J143" s="341"/>
      <c r="K143" s="342"/>
    </row>
    <row r="144" spans="2:11" s="1" customFormat="1" ht="18.75" customHeight="1">
      <c r="B144" s="327"/>
      <c r="C144" s="327"/>
      <c r="D144" s="327"/>
      <c r="E144" s="327"/>
      <c r="F144" s="328"/>
      <c r="G144" s="327"/>
      <c r="H144" s="327"/>
      <c r="I144" s="327"/>
      <c r="J144" s="327"/>
      <c r="K144" s="327"/>
    </row>
    <row r="145" spans="2:11" s="1" customFormat="1" ht="18.75" customHeight="1">
      <c r="B145" s="299"/>
      <c r="C145" s="299"/>
      <c r="D145" s="299"/>
      <c r="E145" s="299"/>
      <c r="F145" s="299"/>
      <c r="G145" s="299"/>
      <c r="H145" s="299"/>
      <c r="I145" s="299"/>
      <c r="J145" s="299"/>
      <c r="K145" s="299"/>
    </row>
    <row r="146" spans="2:11" s="1" customFormat="1" ht="7.5" customHeight="1">
      <c r="B146" s="300"/>
      <c r="C146" s="301"/>
      <c r="D146" s="301"/>
      <c r="E146" s="301"/>
      <c r="F146" s="301"/>
      <c r="G146" s="301"/>
      <c r="H146" s="301"/>
      <c r="I146" s="301"/>
      <c r="J146" s="301"/>
      <c r="K146" s="302"/>
    </row>
    <row r="147" spans="2:11" s="1" customFormat="1" ht="45" customHeight="1">
      <c r="B147" s="303"/>
      <c r="C147" s="304" t="s">
        <v>1560</v>
      </c>
      <c r="D147" s="304"/>
      <c r="E147" s="304"/>
      <c r="F147" s="304"/>
      <c r="G147" s="304"/>
      <c r="H147" s="304"/>
      <c r="I147" s="304"/>
      <c r="J147" s="304"/>
      <c r="K147" s="305"/>
    </row>
    <row r="148" spans="2:11" s="1" customFormat="1" ht="17.25" customHeight="1">
      <c r="B148" s="303"/>
      <c r="C148" s="306" t="s">
        <v>1495</v>
      </c>
      <c r="D148" s="306"/>
      <c r="E148" s="306"/>
      <c r="F148" s="306" t="s">
        <v>1496</v>
      </c>
      <c r="G148" s="307"/>
      <c r="H148" s="306" t="s">
        <v>55</v>
      </c>
      <c r="I148" s="306" t="s">
        <v>58</v>
      </c>
      <c r="J148" s="306" t="s">
        <v>1497</v>
      </c>
      <c r="K148" s="305"/>
    </row>
    <row r="149" spans="2:11" s="1" customFormat="1" ht="17.25" customHeight="1">
      <c r="B149" s="303"/>
      <c r="C149" s="308" t="s">
        <v>1498</v>
      </c>
      <c r="D149" s="308"/>
      <c r="E149" s="308"/>
      <c r="F149" s="309" t="s">
        <v>1499</v>
      </c>
      <c r="G149" s="310"/>
      <c r="H149" s="308"/>
      <c r="I149" s="308"/>
      <c r="J149" s="308" t="s">
        <v>1500</v>
      </c>
      <c r="K149" s="305"/>
    </row>
    <row r="150" spans="2:11" s="1" customFormat="1" ht="5.25" customHeight="1">
      <c r="B150" s="316"/>
      <c r="C150" s="311"/>
      <c r="D150" s="311"/>
      <c r="E150" s="311"/>
      <c r="F150" s="311"/>
      <c r="G150" s="312"/>
      <c r="H150" s="311"/>
      <c r="I150" s="311"/>
      <c r="J150" s="311"/>
      <c r="K150" s="339"/>
    </row>
    <row r="151" spans="2:11" s="1" customFormat="1" ht="15" customHeight="1">
      <c r="B151" s="316"/>
      <c r="C151" s="343" t="s">
        <v>1504</v>
      </c>
      <c r="D151" s="291"/>
      <c r="E151" s="291"/>
      <c r="F151" s="344" t="s">
        <v>1501</v>
      </c>
      <c r="G151" s="291"/>
      <c r="H151" s="343" t="s">
        <v>1541</v>
      </c>
      <c r="I151" s="343" t="s">
        <v>1503</v>
      </c>
      <c r="J151" s="343">
        <v>120</v>
      </c>
      <c r="K151" s="339"/>
    </row>
    <row r="152" spans="2:11" s="1" customFormat="1" ht="15" customHeight="1">
      <c r="B152" s="316"/>
      <c r="C152" s="343" t="s">
        <v>1550</v>
      </c>
      <c r="D152" s="291"/>
      <c r="E152" s="291"/>
      <c r="F152" s="344" t="s">
        <v>1501</v>
      </c>
      <c r="G152" s="291"/>
      <c r="H152" s="343" t="s">
        <v>1561</v>
      </c>
      <c r="I152" s="343" t="s">
        <v>1503</v>
      </c>
      <c r="J152" s="343" t="s">
        <v>1552</v>
      </c>
      <c r="K152" s="339"/>
    </row>
    <row r="153" spans="2:11" s="1" customFormat="1" ht="15" customHeight="1">
      <c r="B153" s="316"/>
      <c r="C153" s="343" t="s">
        <v>1449</v>
      </c>
      <c r="D153" s="291"/>
      <c r="E153" s="291"/>
      <c r="F153" s="344" t="s">
        <v>1501</v>
      </c>
      <c r="G153" s="291"/>
      <c r="H153" s="343" t="s">
        <v>1562</v>
      </c>
      <c r="I153" s="343" t="s">
        <v>1503</v>
      </c>
      <c r="J153" s="343" t="s">
        <v>1552</v>
      </c>
      <c r="K153" s="339"/>
    </row>
    <row r="154" spans="2:11" s="1" customFormat="1" ht="15" customHeight="1">
      <c r="B154" s="316"/>
      <c r="C154" s="343" t="s">
        <v>1506</v>
      </c>
      <c r="D154" s="291"/>
      <c r="E154" s="291"/>
      <c r="F154" s="344" t="s">
        <v>1507</v>
      </c>
      <c r="G154" s="291"/>
      <c r="H154" s="343" t="s">
        <v>1541</v>
      </c>
      <c r="I154" s="343" t="s">
        <v>1503</v>
      </c>
      <c r="J154" s="343">
        <v>50</v>
      </c>
      <c r="K154" s="339"/>
    </row>
    <row r="155" spans="2:11" s="1" customFormat="1" ht="15" customHeight="1">
      <c r="B155" s="316"/>
      <c r="C155" s="343" t="s">
        <v>1509</v>
      </c>
      <c r="D155" s="291"/>
      <c r="E155" s="291"/>
      <c r="F155" s="344" t="s">
        <v>1501</v>
      </c>
      <c r="G155" s="291"/>
      <c r="H155" s="343" t="s">
        <v>1541</v>
      </c>
      <c r="I155" s="343" t="s">
        <v>1511</v>
      </c>
      <c r="J155" s="343"/>
      <c r="K155" s="339"/>
    </row>
    <row r="156" spans="2:11" s="1" customFormat="1" ht="15" customHeight="1">
      <c r="B156" s="316"/>
      <c r="C156" s="343" t="s">
        <v>1520</v>
      </c>
      <c r="D156" s="291"/>
      <c r="E156" s="291"/>
      <c r="F156" s="344" t="s">
        <v>1507</v>
      </c>
      <c r="G156" s="291"/>
      <c r="H156" s="343" t="s">
        <v>1541</v>
      </c>
      <c r="I156" s="343" t="s">
        <v>1503</v>
      </c>
      <c r="J156" s="343">
        <v>50</v>
      </c>
      <c r="K156" s="339"/>
    </row>
    <row r="157" spans="2:11" s="1" customFormat="1" ht="15" customHeight="1">
      <c r="B157" s="316"/>
      <c r="C157" s="343" t="s">
        <v>1528</v>
      </c>
      <c r="D157" s="291"/>
      <c r="E157" s="291"/>
      <c r="F157" s="344" t="s">
        <v>1507</v>
      </c>
      <c r="G157" s="291"/>
      <c r="H157" s="343" t="s">
        <v>1541</v>
      </c>
      <c r="I157" s="343" t="s">
        <v>1503</v>
      </c>
      <c r="J157" s="343">
        <v>50</v>
      </c>
      <c r="K157" s="339"/>
    </row>
    <row r="158" spans="2:11" s="1" customFormat="1" ht="15" customHeight="1">
      <c r="B158" s="316"/>
      <c r="C158" s="343" t="s">
        <v>1526</v>
      </c>
      <c r="D158" s="291"/>
      <c r="E158" s="291"/>
      <c r="F158" s="344" t="s">
        <v>1507</v>
      </c>
      <c r="G158" s="291"/>
      <c r="H158" s="343" t="s">
        <v>1541</v>
      </c>
      <c r="I158" s="343" t="s">
        <v>1503</v>
      </c>
      <c r="J158" s="343">
        <v>50</v>
      </c>
      <c r="K158" s="339"/>
    </row>
    <row r="159" spans="2:11" s="1" customFormat="1" ht="15" customHeight="1">
      <c r="B159" s="316"/>
      <c r="C159" s="343" t="s">
        <v>100</v>
      </c>
      <c r="D159" s="291"/>
      <c r="E159" s="291"/>
      <c r="F159" s="344" t="s">
        <v>1501</v>
      </c>
      <c r="G159" s="291"/>
      <c r="H159" s="343" t="s">
        <v>1563</v>
      </c>
      <c r="I159" s="343" t="s">
        <v>1503</v>
      </c>
      <c r="J159" s="343" t="s">
        <v>1564</v>
      </c>
      <c r="K159" s="339"/>
    </row>
    <row r="160" spans="2:11" s="1" customFormat="1" ht="15" customHeight="1">
      <c r="B160" s="316"/>
      <c r="C160" s="343" t="s">
        <v>1565</v>
      </c>
      <c r="D160" s="291"/>
      <c r="E160" s="291"/>
      <c r="F160" s="344" t="s">
        <v>1501</v>
      </c>
      <c r="G160" s="291"/>
      <c r="H160" s="343" t="s">
        <v>1566</v>
      </c>
      <c r="I160" s="343" t="s">
        <v>1536</v>
      </c>
      <c r="J160" s="343"/>
      <c r="K160" s="339"/>
    </row>
    <row r="161" spans="2:11" s="1" customFormat="1" ht="15" customHeight="1">
      <c r="B161" s="345"/>
      <c r="C161" s="325"/>
      <c r="D161" s="325"/>
      <c r="E161" s="325"/>
      <c r="F161" s="325"/>
      <c r="G161" s="325"/>
      <c r="H161" s="325"/>
      <c r="I161" s="325"/>
      <c r="J161" s="325"/>
      <c r="K161" s="346"/>
    </row>
    <row r="162" spans="2:11" s="1" customFormat="1" ht="18.75" customHeight="1">
      <c r="B162" s="327"/>
      <c r="C162" s="337"/>
      <c r="D162" s="337"/>
      <c r="E162" s="337"/>
      <c r="F162" s="347"/>
      <c r="G162" s="337"/>
      <c r="H162" s="337"/>
      <c r="I162" s="337"/>
      <c r="J162" s="337"/>
      <c r="K162" s="327"/>
    </row>
    <row r="163" spans="2:11" s="1" customFormat="1" ht="18.75" customHeight="1">
      <c r="B163" s="299"/>
      <c r="C163" s="299"/>
      <c r="D163" s="299"/>
      <c r="E163" s="299"/>
      <c r="F163" s="299"/>
      <c r="G163" s="299"/>
      <c r="H163" s="299"/>
      <c r="I163" s="299"/>
      <c r="J163" s="299"/>
      <c r="K163" s="299"/>
    </row>
    <row r="164" spans="2:11" s="1" customFormat="1" ht="7.5" customHeight="1">
      <c r="B164" s="278"/>
      <c r="C164" s="279"/>
      <c r="D164" s="279"/>
      <c r="E164" s="279"/>
      <c r="F164" s="279"/>
      <c r="G164" s="279"/>
      <c r="H164" s="279"/>
      <c r="I164" s="279"/>
      <c r="J164" s="279"/>
      <c r="K164" s="280"/>
    </row>
    <row r="165" spans="2:11" s="1" customFormat="1" ht="45" customHeight="1">
      <c r="B165" s="281"/>
      <c r="C165" s="282" t="s">
        <v>1567</v>
      </c>
      <c r="D165" s="282"/>
      <c r="E165" s="282"/>
      <c r="F165" s="282"/>
      <c r="G165" s="282"/>
      <c r="H165" s="282"/>
      <c r="I165" s="282"/>
      <c r="J165" s="282"/>
      <c r="K165" s="283"/>
    </row>
    <row r="166" spans="2:11" s="1" customFormat="1" ht="17.25" customHeight="1">
      <c r="B166" s="281"/>
      <c r="C166" s="306" t="s">
        <v>1495</v>
      </c>
      <c r="D166" s="306"/>
      <c r="E166" s="306"/>
      <c r="F166" s="306" t="s">
        <v>1496</v>
      </c>
      <c r="G166" s="348"/>
      <c r="H166" s="349" t="s">
        <v>55</v>
      </c>
      <c r="I166" s="349" t="s">
        <v>58</v>
      </c>
      <c r="J166" s="306" t="s">
        <v>1497</v>
      </c>
      <c r="K166" s="283"/>
    </row>
    <row r="167" spans="2:11" s="1" customFormat="1" ht="17.25" customHeight="1">
      <c r="B167" s="284"/>
      <c r="C167" s="308" t="s">
        <v>1498</v>
      </c>
      <c r="D167" s="308"/>
      <c r="E167" s="308"/>
      <c r="F167" s="309" t="s">
        <v>1499</v>
      </c>
      <c r="G167" s="350"/>
      <c r="H167" s="351"/>
      <c r="I167" s="351"/>
      <c r="J167" s="308" t="s">
        <v>1500</v>
      </c>
      <c r="K167" s="286"/>
    </row>
    <row r="168" spans="2:11" s="1" customFormat="1" ht="5.25" customHeight="1">
      <c r="B168" s="316"/>
      <c r="C168" s="311"/>
      <c r="D168" s="311"/>
      <c r="E168" s="311"/>
      <c r="F168" s="311"/>
      <c r="G168" s="312"/>
      <c r="H168" s="311"/>
      <c r="I168" s="311"/>
      <c r="J168" s="311"/>
      <c r="K168" s="339"/>
    </row>
    <row r="169" spans="2:11" s="1" customFormat="1" ht="15" customHeight="1">
      <c r="B169" s="316"/>
      <c r="C169" s="291" t="s">
        <v>1504</v>
      </c>
      <c r="D169" s="291"/>
      <c r="E169" s="291"/>
      <c r="F169" s="314" t="s">
        <v>1501</v>
      </c>
      <c r="G169" s="291"/>
      <c r="H169" s="291" t="s">
        <v>1541</v>
      </c>
      <c r="I169" s="291" t="s">
        <v>1503</v>
      </c>
      <c r="J169" s="291">
        <v>120</v>
      </c>
      <c r="K169" s="339"/>
    </row>
    <row r="170" spans="2:11" s="1" customFormat="1" ht="15" customHeight="1">
      <c r="B170" s="316"/>
      <c r="C170" s="291" t="s">
        <v>1550</v>
      </c>
      <c r="D170" s="291"/>
      <c r="E170" s="291"/>
      <c r="F170" s="314" t="s">
        <v>1501</v>
      </c>
      <c r="G170" s="291"/>
      <c r="H170" s="291" t="s">
        <v>1551</v>
      </c>
      <c r="I170" s="291" t="s">
        <v>1503</v>
      </c>
      <c r="J170" s="291" t="s">
        <v>1552</v>
      </c>
      <c r="K170" s="339"/>
    </row>
    <row r="171" spans="2:11" s="1" customFormat="1" ht="15" customHeight="1">
      <c r="B171" s="316"/>
      <c r="C171" s="291" t="s">
        <v>1449</v>
      </c>
      <c r="D171" s="291"/>
      <c r="E171" s="291"/>
      <c r="F171" s="314" t="s">
        <v>1501</v>
      </c>
      <c r="G171" s="291"/>
      <c r="H171" s="291" t="s">
        <v>1568</v>
      </c>
      <c r="I171" s="291" t="s">
        <v>1503</v>
      </c>
      <c r="J171" s="291" t="s">
        <v>1552</v>
      </c>
      <c r="K171" s="339"/>
    </row>
    <row r="172" spans="2:11" s="1" customFormat="1" ht="15" customHeight="1">
      <c r="B172" s="316"/>
      <c r="C172" s="291" t="s">
        <v>1506</v>
      </c>
      <c r="D172" s="291"/>
      <c r="E172" s="291"/>
      <c r="F172" s="314" t="s">
        <v>1507</v>
      </c>
      <c r="G172" s="291"/>
      <c r="H172" s="291" t="s">
        <v>1568</v>
      </c>
      <c r="I172" s="291" t="s">
        <v>1503</v>
      </c>
      <c r="J172" s="291">
        <v>50</v>
      </c>
      <c r="K172" s="339"/>
    </row>
    <row r="173" spans="2:11" s="1" customFormat="1" ht="15" customHeight="1">
      <c r="B173" s="316"/>
      <c r="C173" s="291" t="s">
        <v>1509</v>
      </c>
      <c r="D173" s="291"/>
      <c r="E173" s="291"/>
      <c r="F173" s="314" t="s">
        <v>1501</v>
      </c>
      <c r="G173" s="291"/>
      <c r="H173" s="291" t="s">
        <v>1568</v>
      </c>
      <c r="I173" s="291" t="s">
        <v>1511</v>
      </c>
      <c r="J173" s="291"/>
      <c r="K173" s="339"/>
    </row>
    <row r="174" spans="2:11" s="1" customFormat="1" ht="15" customHeight="1">
      <c r="B174" s="316"/>
      <c r="C174" s="291" t="s">
        <v>1520</v>
      </c>
      <c r="D174" s="291"/>
      <c r="E174" s="291"/>
      <c r="F174" s="314" t="s">
        <v>1507</v>
      </c>
      <c r="G174" s="291"/>
      <c r="H174" s="291" t="s">
        <v>1568</v>
      </c>
      <c r="I174" s="291" t="s">
        <v>1503</v>
      </c>
      <c r="J174" s="291">
        <v>50</v>
      </c>
      <c r="K174" s="339"/>
    </row>
    <row r="175" spans="2:11" s="1" customFormat="1" ht="15" customHeight="1">
      <c r="B175" s="316"/>
      <c r="C175" s="291" t="s">
        <v>1528</v>
      </c>
      <c r="D175" s="291"/>
      <c r="E175" s="291"/>
      <c r="F175" s="314" t="s">
        <v>1507</v>
      </c>
      <c r="G175" s="291"/>
      <c r="H175" s="291" t="s">
        <v>1568</v>
      </c>
      <c r="I175" s="291" t="s">
        <v>1503</v>
      </c>
      <c r="J175" s="291">
        <v>50</v>
      </c>
      <c r="K175" s="339"/>
    </row>
    <row r="176" spans="2:11" s="1" customFormat="1" ht="15" customHeight="1">
      <c r="B176" s="316"/>
      <c r="C176" s="291" t="s">
        <v>1526</v>
      </c>
      <c r="D176" s="291"/>
      <c r="E176" s="291"/>
      <c r="F176" s="314" t="s">
        <v>1507</v>
      </c>
      <c r="G176" s="291"/>
      <c r="H176" s="291" t="s">
        <v>1568</v>
      </c>
      <c r="I176" s="291" t="s">
        <v>1503</v>
      </c>
      <c r="J176" s="291">
        <v>50</v>
      </c>
      <c r="K176" s="339"/>
    </row>
    <row r="177" spans="2:11" s="1" customFormat="1" ht="15" customHeight="1">
      <c r="B177" s="316"/>
      <c r="C177" s="291" t="s">
        <v>115</v>
      </c>
      <c r="D177" s="291"/>
      <c r="E177" s="291"/>
      <c r="F177" s="314" t="s">
        <v>1501</v>
      </c>
      <c r="G177" s="291"/>
      <c r="H177" s="291" t="s">
        <v>1569</v>
      </c>
      <c r="I177" s="291" t="s">
        <v>1570</v>
      </c>
      <c r="J177" s="291"/>
      <c r="K177" s="339"/>
    </row>
    <row r="178" spans="2:11" s="1" customFormat="1" ht="15" customHeight="1">
      <c r="B178" s="316"/>
      <c r="C178" s="291" t="s">
        <v>58</v>
      </c>
      <c r="D178" s="291"/>
      <c r="E178" s="291"/>
      <c r="F178" s="314" t="s">
        <v>1501</v>
      </c>
      <c r="G178" s="291"/>
      <c r="H178" s="291" t="s">
        <v>1571</v>
      </c>
      <c r="I178" s="291" t="s">
        <v>1572</v>
      </c>
      <c r="J178" s="291">
        <v>1</v>
      </c>
      <c r="K178" s="339"/>
    </row>
    <row r="179" spans="2:11" s="1" customFormat="1" ht="15" customHeight="1">
      <c r="B179" s="316"/>
      <c r="C179" s="291" t="s">
        <v>54</v>
      </c>
      <c r="D179" s="291"/>
      <c r="E179" s="291"/>
      <c r="F179" s="314" t="s">
        <v>1501</v>
      </c>
      <c r="G179" s="291"/>
      <c r="H179" s="291" t="s">
        <v>1573</v>
      </c>
      <c r="I179" s="291" t="s">
        <v>1503</v>
      </c>
      <c r="J179" s="291">
        <v>20</v>
      </c>
      <c r="K179" s="339"/>
    </row>
    <row r="180" spans="2:11" s="1" customFormat="1" ht="15" customHeight="1">
      <c r="B180" s="316"/>
      <c r="C180" s="291" t="s">
        <v>55</v>
      </c>
      <c r="D180" s="291"/>
      <c r="E180" s="291"/>
      <c r="F180" s="314" t="s">
        <v>1501</v>
      </c>
      <c r="G180" s="291"/>
      <c r="H180" s="291" t="s">
        <v>1574</v>
      </c>
      <c r="I180" s="291" t="s">
        <v>1503</v>
      </c>
      <c r="J180" s="291">
        <v>255</v>
      </c>
      <c r="K180" s="339"/>
    </row>
    <row r="181" spans="2:11" s="1" customFormat="1" ht="15" customHeight="1">
      <c r="B181" s="316"/>
      <c r="C181" s="291" t="s">
        <v>116</v>
      </c>
      <c r="D181" s="291"/>
      <c r="E181" s="291"/>
      <c r="F181" s="314" t="s">
        <v>1501</v>
      </c>
      <c r="G181" s="291"/>
      <c r="H181" s="291" t="s">
        <v>1465</v>
      </c>
      <c r="I181" s="291" t="s">
        <v>1503</v>
      </c>
      <c r="J181" s="291">
        <v>10</v>
      </c>
      <c r="K181" s="339"/>
    </row>
    <row r="182" spans="2:11" s="1" customFormat="1" ht="15" customHeight="1">
      <c r="B182" s="316"/>
      <c r="C182" s="291" t="s">
        <v>117</v>
      </c>
      <c r="D182" s="291"/>
      <c r="E182" s="291"/>
      <c r="F182" s="314" t="s">
        <v>1501</v>
      </c>
      <c r="G182" s="291"/>
      <c r="H182" s="291" t="s">
        <v>1575</v>
      </c>
      <c r="I182" s="291" t="s">
        <v>1536</v>
      </c>
      <c r="J182" s="291"/>
      <c r="K182" s="339"/>
    </row>
    <row r="183" spans="2:11" s="1" customFormat="1" ht="15" customHeight="1">
      <c r="B183" s="316"/>
      <c r="C183" s="291" t="s">
        <v>1576</v>
      </c>
      <c r="D183" s="291"/>
      <c r="E183" s="291"/>
      <c r="F183" s="314" t="s">
        <v>1501</v>
      </c>
      <c r="G183" s="291"/>
      <c r="H183" s="291" t="s">
        <v>1577</v>
      </c>
      <c r="I183" s="291" t="s">
        <v>1536</v>
      </c>
      <c r="J183" s="291"/>
      <c r="K183" s="339"/>
    </row>
    <row r="184" spans="2:11" s="1" customFormat="1" ht="15" customHeight="1">
      <c r="B184" s="316"/>
      <c r="C184" s="291" t="s">
        <v>1565</v>
      </c>
      <c r="D184" s="291"/>
      <c r="E184" s="291"/>
      <c r="F184" s="314" t="s">
        <v>1501</v>
      </c>
      <c r="G184" s="291"/>
      <c r="H184" s="291" t="s">
        <v>1578</v>
      </c>
      <c r="I184" s="291" t="s">
        <v>1536</v>
      </c>
      <c r="J184" s="291"/>
      <c r="K184" s="339"/>
    </row>
    <row r="185" spans="2:11" s="1" customFormat="1" ht="15" customHeight="1">
      <c r="B185" s="316"/>
      <c r="C185" s="291" t="s">
        <v>119</v>
      </c>
      <c r="D185" s="291"/>
      <c r="E185" s="291"/>
      <c r="F185" s="314" t="s">
        <v>1507</v>
      </c>
      <c r="G185" s="291"/>
      <c r="H185" s="291" t="s">
        <v>1579</v>
      </c>
      <c r="I185" s="291" t="s">
        <v>1503</v>
      </c>
      <c r="J185" s="291">
        <v>50</v>
      </c>
      <c r="K185" s="339"/>
    </row>
    <row r="186" spans="2:11" s="1" customFormat="1" ht="15" customHeight="1">
      <c r="B186" s="316"/>
      <c r="C186" s="291" t="s">
        <v>1580</v>
      </c>
      <c r="D186" s="291"/>
      <c r="E186" s="291"/>
      <c r="F186" s="314" t="s">
        <v>1507</v>
      </c>
      <c r="G186" s="291"/>
      <c r="H186" s="291" t="s">
        <v>1581</v>
      </c>
      <c r="I186" s="291" t="s">
        <v>1582</v>
      </c>
      <c r="J186" s="291"/>
      <c r="K186" s="339"/>
    </row>
    <row r="187" spans="2:11" s="1" customFormat="1" ht="15" customHeight="1">
      <c r="B187" s="316"/>
      <c r="C187" s="291" t="s">
        <v>1583</v>
      </c>
      <c r="D187" s="291"/>
      <c r="E187" s="291"/>
      <c r="F187" s="314" t="s">
        <v>1507</v>
      </c>
      <c r="G187" s="291"/>
      <c r="H187" s="291" t="s">
        <v>1584</v>
      </c>
      <c r="I187" s="291" t="s">
        <v>1582</v>
      </c>
      <c r="J187" s="291"/>
      <c r="K187" s="339"/>
    </row>
    <row r="188" spans="2:11" s="1" customFormat="1" ht="15" customHeight="1">
      <c r="B188" s="316"/>
      <c r="C188" s="291" t="s">
        <v>1585</v>
      </c>
      <c r="D188" s="291"/>
      <c r="E188" s="291"/>
      <c r="F188" s="314" t="s">
        <v>1507</v>
      </c>
      <c r="G188" s="291"/>
      <c r="H188" s="291" t="s">
        <v>1586</v>
      </c>
      <c r="I188" s="291" t="s">
        <v>1582</v>
      </c>
      <c r="J188" s="291"/>
      <c r="K188" s="339"/>
    </row>
    <row r="189" spans="2:11" s="1" customFormat="1" ht="15" customHeight="1">
      <c r="B189" s="316"/>
      <c r="C189" s="352" t="s">
        <v>1587</v>
      </c>
      <c r="D189" s="291"/>
      <c r="E189" s="291"/>
      <c r="F189" s="314" t="s">
        <v>1507</v>
      </c>
      <c r="G189" s="291"/>
      <c r="H189" s="291" t="s">
        <v>1588</v>
      </c>
      <c r="I189" s="291" t="s">
        <v>1589</v>
      </c>
      <c r="J189" s="353" t="s">
        <v>1590</v>
      </c>
      <c r="K189" s="339"/>
    </row>
    <row r="190" spans="2:11" s="17" customFormat="1" ht="15" customHeight="1">
      <c r="B190" s="354"/>
      <c r="C190" s="355" t="s">
        <v>1591</v>
      </c>
      <c r="D190" s="356"/>
      <c r="E190" s="356"/>
      <c r="F190" s="357" t="s">
        <v>1507</v>
      </c>
      <c r="G190" s="356"/>
      <c r="H190" s="356" t="s">
        <v>1592</v>
      </c>
      <c r="I190" s="356" t="s">
        <v>1589</v>
      </c>
      <c r="J190" s="358" t="s">
        <v>1590</v>
      </c>
      <c r="K190" s="359"/>
    </row>
    <row r="191" spans="2:11" s="1" customFormat="1" ht="15" customHeight="1">
      <c r="B191" s="316"/>
      <c r="C191" s="352" t="s">
        <v>43</v>
      </c>
      <c r="D191" s="291"/>
      <c r="E191" s="291"/>
      <c r="F191" s="314" t="s">
        <v>1501</v>
      </c>
      <c r="G191" s="291"/>
      <c r="H191" s="288" t="s">
        <v>1593</v>
      </c>
      <c r="I191" s="291" t="s">
        <v>1594</v>
      </c>
      <c r="J191" s="291"/>
      <c r="K191" s="339"/>
    </row>
    <row r="192" spans="2:11" s="1" customFormat="1" ht="15" customHeight="1">
      <c r="B192" s="316"/>
      <c r="C192" s="352" t="s">
        <v>1595</v>
      </c>
      <c r="D192" s="291"/>
      <c r="E192" s="291"/>
      <c r="F192" s="314" t="s">
        <v>1501</v>
      </c>
      <c r="G192" s="291"/>
      <c r="H192" s="291" t="s">
        <v>1596</v>
      </c>
      <c r="I192" s="291" t="s">
        <v>1536</v>
      </c>
      <c r="J192" s="291"/>
      <c r="K192" s="339"/>
    </row>
    <row r="193" spans="2:11" s="1" customFormat="1" ht="15" customHeight="1">
      <c r="B193" s="316"/>
      <c r="C193" s="352" t="s">
        <v>1597</v>
      </c>
      <c r="D193" s="291"/>
      <c r="E193" s="291"/>
      <c r="F193" s="314" t="s">
        <v>1501</v>
      </c>
      <c r="G193" s="291"/>
      <c r="H193" s="291" t="s">
        <v>1598</v>
      </c>
      <c r="I193" s="291" t="s">
        <v>1536</v>
      </c>
      <c r="J193" s="291"/>
      <c r="K193" s="339"/>
    </row>
    <row r="194" spans="2:11" s="1" customFormat="1" ht="15" customHeight="1">
      <c r="B194" s="316"/>
      <c r="C194" s="352" t="s">
        <v>1599</v>
      </c>
      <c r="D194" s="291"/>
      <c r="E194" s="291"/>
      <c r="F194" s="314" t="s">
        <v>1507</v>
      </c>
      <c r="G194" s="291"/>
      <c r="H194" s="291" t="s">
        <v>1600</v>
      </c>
      <c r="I194" s="291" t="s">
        <v>1536</v>
      </c>
      <c r="J194" s="291"/>
      <c r="K194" s="339"/>
    </row>
    <row r="195" spans="2:11" s="1" customFormat="1" ht="15" customHeight="1">
      <c r="B195" s="345"/>
      <c r="C195" s="360"/>
      <c r="D195" s="325"/>
      <c r="E195" s="325"/>
      <c r="F195" s="325"/>
      <c r="G195" s="325"/>
      <c r="H195" s="325"/>
      <c r="I195" s="325"/>
      <c r="J195" s="325"/>
      <c r="K195" s="346"/>
    </row>
    <row r="196" spans="2:11" s="1" customFormat="1" ht="18.75" customHeight="1">
      <c r="B196" s="327"/>
      <c r="C196" s="337"/>
      <c r="D196" s="337"/>
      <c r="E196" s="337"/>
      <c r="F196" s="347"/>
      <c r="G196" s="337"/>
      <c r="H196" s="337"/>
      <c r="I196" s="337"/>
      <c r="J196" s="337"/>
      <c r="K196" s="327"/>
    </row>
    <row r="197" spans="2:11" s="1" customFormat="1" ht="18.75" customHeight="1">
      <c r="B197" s="327"/>
      <c r="C197" s="337"/>
      <c r="D197" s="337"/>
      <c r="E197" s="337"/>
      <c r="F197" s="347"/>
      <c r="G197" s="337"/>
      <c r="H197" s="337"/>
      <c r="I197" s="337"/>
      <c r="J197" s="337"/>
      <c r="K197" s="327"/>
    </row>
    <row r="198" spans="2:11" s="1" customFormat="1" ht="18.75" customHeight="1">
      <c r="B198" s="299"/>
      <c r="C198" s="299"/>
      <c r="D198" s="299"/>
      <c r="E198" s="299"/>
      <c r="F198" s="299"/>
      <c r="G198" s="299"/>
      <c r="H198" s="299"/>
      <c r="I198" s="299"/>
      <c r="J198" s="299"/>
      <c r="K198" s="299"/>
    </row>
    <row r="199" spans="2:11" s="1" customFormat="1" ht="13.5">
      <c r="B199" s="278"/>
      <c r="C199" s="279"/>
      <c r="D199" s="279"/>
      <c r="E199" s="279"/>
      <c r="F199" s="279"/>
      <c r="G199" s="279"/>
      <c r="H199" s="279"/>
      <c r="I199" s="279"/>
      <c r="J199" s="279"/>
      <c r="K199" s="280"/>
    </row>
    <row r="200" spans="2:11" s="1" customFormat="1" ht="21">
      <c r="B200" s="281"/>
      <c r="C200" s="282" t="s">
        <v>1601</v>
      </c>
      <c r="D200" s="282"/>
      <c r="E200" s="282"/>
      <c r="F200" s="282"/>
      <c r="G200" s="282"/>
      <c r="H200" s="282"/>
      <c r="I200" s="282"/>
      <c r="J200" s="282"/>
      <c r="K200" s="283"/>
    </row>
    <row r="201" spans="2:11" s="1" customFormat="1" ht="25.5" customHeight="1">
      <c r="B201" s="281"/>
      <c r="C201" s="361" t="s">
        <v>1602</v>
      </c>
      <c r="D201" s="361"/>
      <c r="E201" s="361"/>
      <c r="F201" s="361" t="s">
        <v>1603</v>
      </c>
      <c r="G201" s="362"/>
      <c r="H201" s="361" t="s">
        <v>1604</v>
      </c>
      <c r="I201" s="361"/>
      <c r="J201" s="361"/>
      <c r="K201" s="283"/>
    </row>
    <row r="202" spans="2:11" s="1" customFormat="1" ht="5.25" customHeight="1">
      <c r="B202" s="316"/>
      <c r="C202" s="311"/>
      <c r="D202" s="311"/>
      <c r="E202" s="311"/>
      <c r="F202" s="311"/>
      <c r="G202" s="337"/>
      <c r="H202" s="311"/>
      <c r="I202" s="311"/>
      <c r="J202" s="311"/>
      <c r="K202" s="339"/>
    </row>
    <row r="203" spans="2:11" s="1" customFormat="1" ht="15" customHeight="1">
      <c r="B203" s="316"/>
      <c r="C203" s="291" t="s">
        <v>1594</v>
      </c>
      <c r="D203" s="291"/>
      <c r="E203" s="291"/>
      <c r="F203" s="314" t="s">
        <v>44</v>
      </c>
      <c r="G203" s="291"/>
      <c r="H203" s="291" t="s">
        <v>1605</v>
      </c>
      <c r="I203" s="291"/>
      <c r="J203" s="291"/>
      <c r="K203" s="339"/>
    </row>
    <row r="204" spans="2:11" s="1" customFormat="1" ht="15" customHeight="1">
      <c r="B204" s="316"/>
      <c r="C204" s="291"/>
      <c r="D204" s="291"/>
      <c r="E204" s="291"/>
      <c r="F204" s="314" t="s">
        <v>45</v>
      </c>
      <c r="G204" s="291"/>
      <c r="H204" s="291" t="s">
        <v>1606</v>
      </c>
      <c r="I204" s="291"/>
      <c r="J204" s="291"/>
      <c r="K204" s="339"/>
    </row>
    <row r="205" spans="2:11" s="1" customFormat="1" ht="15" customHeight="1">
      <c r="B205" s="316"/>
      <c r="C205" s="291"/>
      <c r="D205" s="291"/>
      <c r="E205" s="291"/>
      <c r="F205" s="314" t="s">
        <v>48</v>
      </c>
      <c r="G205" s="291"/>
      <c r="H205" s="291" t="s">
        <v>1607</v>
      </c>
      <c r="I205" s="291"/>
      <c r="J205" s="291"/>
      <c r="K205" s="339"/>
    </row>
    <row r="206" spans="2:11" s="1" customFormat="1" ht="15" customHeight="1">
      <c r="B206" s="316"/>
      <c r="C206" s="291"/>
      <c r="D206" s="291"/>
      <c r="E206" s="291"/>
      <c r="F206" s="314" t="s">
        <v>46</v>
      </c>
      <c r="G206" s="291"/>
      <c r="H206" s="291" t="s">
        <v>1608</v>
      </c>
      <c r="I206" s="291"/>
      <c r="J206" s="291"/>
      <c r="K206" s="339"/>
    </row>
    <row r="207" spans="2:11" s="1" customFormat="1" ht="15" customHeight="1">
      <c r="B207" s="316"/>
      <c r="C207" s="291"/>
      <c r="D207" s="291"/>
      <c r="E207" s="291"/>
      <c r="F207" s="314" t="s">
        <v>47</v>
      </c>
      <c r="G207" s="291"/>
      <c r="H207" s="291" t="s">
        <v>1609</v>
      </c>
      <c r="I207" s="291"/>
      <c r="J207" s="291"/>
      <c r="K207" s="339"/>
    </row>
    <row r="208" spans="2:11" s="1" customFormat="1" ht="15" customHeight="1">
      <c r="B208" s="316"/>
      <c r="C208" s="291"/>
      <c r="D208" s="291"/>
      <c r="E208" s="291"/>
      <c r="F208" s="314"/>
      <c r="G208" s="291"/>
      <c r="H208" s="291"/>
      <c r="I208" s="291"/>
      <c r="J208" s="291"/>
      <c r="K208" s="339"/>
    </row>
    <row r="209" spans="2:11" s="1" customFormat="1" ht="15" customHeight="1">
      <c r="B209" s="316"/>
      <c r="C209" s="291" t="s">
        <v>1548</v>
      </c>
      <c r="D209" s="291"/>
      <c r="E209" s="291"/>
      <c r="F209" s="314" t="s">
        <v>80</v>
      </c>
      <c r="G209" s="291"/>
      <c r="H209" s="291" t="s">
        <v>1610</v>
      </c>
      <c r="I209" s="291"/>
      <c r="J209" s="291"/>
      <c r="K209" s="339"/>
    </row>
    <row r="210" spans="2:11" s="1" customFormat="1" ht="15" customHeight="1">
      <c r="B210" s="316"/>
      <c r="C210" s="291"/>
      <c r="D210" s="291"/>
      <c r="E210" s="291"/>
      <c r="F210" s="314" t="s">
        <v>1443</v>
      </c>
      <c r="G210" s="291"/>
      <c r="H210" s="291" t="s">
        <v>1444</v>
      </c>
      <c r="I210" s="291"/>
      <c r="J210" s="291"/>
      <c r="K210" s="339"/>
    </row>
    <row r="211" spans="2:11" s="1" customFormat="1" ht="15" customHeight="1">
      <c r="B211" s="316"/>
      <c r="C211" s="291"/>
      <c r="D211" s="291"/>
      <c r="E211" s="291"/>
      <c r="F211" s="314" t="s">
        <v>1441</v>
      </c>
      <c r="G211" s="291"/>
      <c r="H211" s="291" t="s">
        <v>1611</v>
      </c>
      <c r="I211" s="291"/>
      <c r="J211" s="291"/>
      <c r="K211" s="339"/>
    </row>
    <row r="212" spans="2:11" s="1" customFormat="1" ht="15" customHeight="1">
      <c r="B212" s="363"/>
      <c r="C212" s="291"/>
      <c r="D212" s="291"/>
      <c r="E212" s="291"/>
      <c r="F212" s="314" t="s">
        <v>1445</v>
      </c>
      <c r="G212" s="352"/>
      <c r="H212" s="343" t="s">
        <v>1446</v>
      </c>
      <c r="I212" s="343"/>
      <c r="J212" s="343"/>
      <c r="K212" s="364"/>
    </row>
    <row r="213" spans="2:11" s="1" customFormat="1" ht="15" customHeight="1">
      <c r="B213" s="363"/>
      <c r="C213" s="291"/>
      <c r="D213" s="291"/>
      <c r="E213" s="291"/>
      <c r="F213" s="314" t="s">
        <v>1447</v>
      </c>
      <c r="G213" s="352"/>
      <c r="H213" s="343" t="s">
        <v>1425</v>
      </c>
      <c r="I213" s="343"/>
      <c r="J213" s="343"/>
      <c r="K213" s="364"/>
    </row>
    <row r="214" spans="2:11" s="1" customFormat="1" ht="15" customHeight="1">
      <c r="B214" s="363"/>
      <c r="C214" s="291"/>
      <c r="D214" s="291"/>
      <c r="E214" s="291"/>
      <c r="F214" s="314"/>
      <c r="G214" s="352"/>
      <c r="H214" s="343"/>
      <c r="I214" s="343"/>
      <c r="J214" s="343"/>
      <c r="K214" s="364"/>
    </row>
    <row r="215" spans="2:11" s="1" customFormat="1" ht="15" customHeight="1">
      <c r="B215" s="363"/>
      <c r="C215" s="291" t="s">
        <v>1572</v>
      </c>
      <c r="D215" s="291"/>
      <c r="E215" s="291"/>
      <c r="F215" s="314">
        <v>1</v>
      </c>
      <c r="G215" s="352"/>
      <c r="H215" s="343" t="s">
        <v>1612</v>
      </c>
      <c r="I215" s="343"/>
      <c r="J215" s="343"/>
      <c r="K215" s="364"/>
    </row>
    <row r="216" spans="2:11" s="1" customFormat="1" ht="15" customHeight="1">
      <c r="B216" s="363"/>
      <c r="C216" s="291"/>
      <c r="D216" s="291"/>
      <c r="E216" s="291"/>
      <c r="F216" s="314">
        <v>2</v>
      </c>
      <c r="G216" s="352"/>
      <c r="H216" s="343" t="s">
        <v>1613</v>
      </c>
      <c r="I216" s="343"/>
      <c r="J216" s="343"/>
      <c r="K216" s="364"/>
    </row>
    <row r="217" spans="2:11" s="1" customFormat="1" ht="15" customHeight="1">
      <c r="B217" s="363"/>
      <c r="C217" s="291"/>
      <c r="D217" s="291"/>
      <c r="E217" s="291"/>
      <c r="F217" s="314">
        <v>3</v>
      </c>
      <c r="G217" s="352"/>
      <c r="H217" s="343" t="s">
        <v>1614</v>
      </c>
      <c r="I217" s="343"/>
      <c r="J217" s="343"/>
      <c r="K217" s="364"/>
    </row>
    <row r="218" spans="2:11" s="1" customFormat="1" ht="15" customHeight="1">
      <c r="B218" s="363"/>
      <c r="C218" s="291"/>
      <c r="D218" s="291"/>
      <c r="E218" s="291"/>
      <c r="F218" s="314">
        <v>4</v>
      </c>
      <c r="G218" s="352"/>
      <c r="H218" s="343" t="s">
        <v>1615</v>
      </c>
      <c r="I218" s="343"/>
      <c r="J218" s="343"/>
      <c r="K218" s="364"/>
    </row>
    <row r="219" spans="2:11" s="1" customFormat="1" ht="12.75" customHeight="1">
      <c r="B219" s="365"/>
      <c r="C219" s="366"/>
      <c r="D219" s="366"/>
      <c r="E219" s="366"/>
      <c r="F219" s="366"/>
      <c r="G219" s="366"/>
      <c r="H219" s="366"/>
      <c r="I219" s="366"/>
      <c r="J219" s="366"/>
      <c r="K219" s="367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Jorova</dc:creator>
  <cp:keywords/>
  <dc:description/>
  <cp:lastModifiedBy>Michaela Jorova</cp:lastModifiedBy>
  <dcterms:created xsi:type="dcterms:W3CDTF">2024-05-22T12:49:56Z</dcterms:created>
  <dcterms:modified xsi:type="dcterms:W3CDTF">2024-05-22T12:50:09Z</dcterms:modified>
  <cp:category/>
  <cp:version/>
  <cp:contentType/>
  <cp:contentStatus/>
</cp:coreProperties>
</file>